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theme/themeOverride6.xml" ContentType="application/vnd.openxmlformats-officedocument.themeOverride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9.xml" ContentType="application/vnd.openxmlformats-officedocument.drawingml.chart+xml"/>
  <Override PartName="/xl/theme/themeOverride7.xml" ContentType="application/vnd.openxmlformats-officedocument.themeOverride+xml"/>
  <Override PartName="/xl/charts/chart20.xml" ContentType="application/vnd.openxmlformats-officedocument.drawingml.chart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theme/themeOverride9.xml" ContentType="application/vnd.openxmlformats-officedocument.themeOverride+xml"/>
  <Override PartName="/xl/charts/chart23.xml" ContentType="application/vnd.openxmlformats-officedocument.drawingml.chart+xml"/>
  <Override PartName="/xl/theme/themeOverride10.xml" ContentType="application/vnd.openxmlformats-officedocument.themeOverrid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theme/themeOverride11.xml" ContentType="application/vnd.openxmlformats-officedocument.themeOverride+xml"/>
  <Override PartName="/xl/charts/chart26.xml" ContentType="application/vnd.openxmlformats-officedocument.drawingml.chart+xml"/>
  <Override PartName="/xl/theme/themeOverride12.xml" ContentType="application/vnd.openxmlformats-officedocument.themeOverride+xml"/>
  <Override PartName="/xl/charts/chart2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8.xml" ContentType="application/vnd.openxmlformats-officedocument.drawingml.chart+xml"/>
  <Override PartName="/xl/theme/themeOverride13.xml" ContentType="application/vnd.openxmlformats-officedocument.themeOverride+xml"/>
  <Override PartName="/xl/charts/chart29.xml" ContentType="application/vnd.openxmlformats-officedocument.drawingml.chart+xml"/>
  <Override PartName="/xl/theme/themeOverride14.xml" ContentType="application/vnd.openxmlformats-officedocument.themeOverride+xml"/>
  <Override PartName="/xl/charts/chart3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5.xml" ContentType="application/vnd.openxmlformats-officedocument.themeOverride+xml"/>
  <Override PartName="/xl/charts/chart31.xml" ContentType="application/vnd.openxmlformats-officedocument.drawingml.chart+xml"/>
  <Override PartName="/xl/theme/themeOverride16.xml" ContentType="application/vnd.openxmlformats-officedocument.themeOverride+xml"/>
  <Override PartName="/xl/charts/chart32.xml" ContentType="application/vnd.openxmlformats-officedocument.drawingml.chart+xml"/>
  <Override PartName="/xl/theme/themeOverride17.xml" ContentType="application/vnd.openxmlformats-officedocument.themeOverride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8.xml" ContentType="application/vnd.openxmlformats-officedocument.themeOverride+xml"/>
  <Override PartName="/xl/charts/chart34.xml" ContentType="application/vnd.openxmlformats-officedocument.drawingml.chart+xml"/>
  <Override PartName="/xl/theme/themeOverride19.xml" ContentType="application/vnd.openxmlformats-officedocument.themeOverride+xml"/>
  <Override PartName="/xl/charts/chart35.xml" ContentType="application/vnd.openxmlformats-officedocument.drawingml.chart+xml"/>
  <Override PartName="/xl/theme/themeOverride20.xml" ContentType="application/vnd.openxmlformats-officedocument.themeOverrid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21.xml" ContentType="application/vnd.openxmlformats-officedocument.themeOverride+xml"/>
  <Override PartName="/xl/charts/chart37.xml" ContentType="application/vnd.openxmlformats-officedocument.drawingml.chart+xml"/>
  <Override PartName="/xl/theme/themeOverride22.xml" ContentType="application/vnd.openxmlformats-officedocument.themeOverride+xml"/>
  <Override PartName="/xl/charts/chart38.xml" ContentType="application/vnd.openxmlformats-officedocument.drawingml.chart+xml"/>
  <Override PartName="/xl/theme/themeOverride23.xml" ContentType="application/vnd.openxmlformats-officedocument.themeOverride+xml"/>
  <Override PartName="/xl/charts/chart3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4.xml" ContentType="application/vnd.openxmlformats-officedocument.themeOverride+xml"/>
  <Override PartName="/xl/charts/chart40.xml" ContentType="application/vnd.openxmlformats-officedocument.drawingml.chart+xml"/>
  <Override PartName="/xl/theme/themeOverride25.xml" ContentType="application/vnd.openxmlformats-officedocument.themeOverride+xml"/>
  <Override PartName="/xl/charts/chart41.xml" ContentType="application/vnd.openxmlformats-officedocument.drawingml.chart+xml"/>
  <Override PartName="/xl/theme/themeOverride26.xml" ContentType="application/vnd.openxmlformats-officedocument.themeOverride+xml"/>
  <Override PartName="/xl/charts/chart4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7.xml" ContentType="application/vnd.openxmlformats-officedocument.themeOverride+xml"/>
  <Override PartName="/xl/charts/chart43.xml" ContentType="application/vnd.openxmlformats-officedocument.drawingml.chart+xml"/>
  <Override PartName="/xl/theme/themeOverride28.xml" ContentType="application/vnd.openxmlformats-officedocument.themeOverride+xml"/>
  <Override PartName="/xl/charts/chart44.xml" ContentType="application/vnd.openxmlformats-officedocument.drawingml.chart+xml"/>
  <Override PartName="/xl/theme/themeOverride29.xml" ContentType="application/vnd.openxmlformats-officedocument.themeOverride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0.xml" ContentType="application/vnd.openxmlformats-officedocument.themeOverride+xml"/>
  <Override PartName="/xl/charts/chart46.xml" ContentType="application/vnd.openxmlformats-officedocument.drawingml.chart+xml"/>
  <Override PartName="/xl/theme/themeOverride31.xml" ContentType="application/vnd.openxmlformats-officedocument.themeOverride+xml"/>
  <Override PartName="/xl/charts/chart47.xml" ContentType="application/vnd.openxmlformats-officedocument.drawingml.chart+xml"/>
  <Override PartName="/xl/theme/themeOverride32.xml" ContentType="application/vnd.openxmlformats-officedocument.themeOverride+xml"/>
  <Override PartName="/xl/charts/chart4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3.xml" ContentType="application/vnd.openxmlformats-officedocument.themeOverride+xml"/>
  <Override PartName="/xl/charts/chart49.xml" ContentType="application/vnd.openxmlformats-officedocument.drawingml.chart+xml"/>
  <Override PartName="/xl/theme/themeOverride34.xml" ContentType="application/vnd.openxmlformats-officedocument.themeOverride+xml"/>
  <Override PartName="/xl/charts/chart50.xml" ContentType="application/vnd.openxmlformats-officedocument.drawingml.chart+xml"/>
  <Override PartName="/xl/theme/themeOverride35.xml" ContentType="application/vnd.openxmlformats-officedocument.themeOverride+xml"/>
  <Override PartName="/xl/charts/chart51.xml" ContentType="application/vnd.openxmlformats-officedocument.drawingml.chart+xml"/>
  <Override PartName="/xl/theme/themeOverride36.xml" ContentType="application/vnd.openxmlformats-officedocument.themeOverride+xml"/>
  <Override PartName="/xl/charts/chart52.xml" ContentType="application/vnd.openxmlformats-officedocument.drawingml.chart+xml"/>
  <Override PartName="/xl/theme/themeOverride37.xml" ContentType="application/vnd.openxmlformats-officedocument.themeOverride+xml"/>
  <Override PartName="/xl/charts/chart53.xml" ContentType="application/vnd.openxmlformats-officedocument.drawingml.chart+xml"/>
  <Override PartName="/xl/theme/themeOverride38.xml" ContentType="application/vnd.openxmlformats-officedocument.themeOverride+xml"/>
  <Override PartName="/xl/charts/chart54.xml" ContentType="application/vnd.openxmlformats-officedocument.drawingml.chart+xml"/>
  <Override PartName="/xl/theme/themeOverride39.xml" ContentType="application/vnd.openxmlformats-officedocument.themeOverride+xml"/>
  <Override PartName="/xl/charts/chart55.xml" ContentType="application/vnd.openxmlformats-officedocument.drawingml.chart+xml"/>
  <Override PartName="/xl/theme/themeOverride40.xml" ContentType="application/vnd.openxmlformats-officedocument.themeOverride+xml"/>
  <Override PartName="/xl/charts/chart56.xml" ContentType="application/vnd.openxmlformats-officedocument.drawingml.chart+xml"/>
  <Override PartName="/xl/theme/themeOverride41.xml" ContentType="application/vnd.openxmlformats-officedocument.themeOverride+xml"/>
  <Override PartName="/xl/charts/chart57.xml" ContentType="application/vnd.openxmlformats-officedocument.drawingml.chart+xml"/>
  <Override PartName="/xl/theme/themeOverride42.xml" ContentType="application/vnd.openxmlformats-officedocument.themeOverride+xml"/>
  <Override PartName="/xl/charts/chart58.xml" ContentType="application/vnd.openxmlformats-officedocument.drawingml.chart+xml"/>
  <Override PartName="/xl/theme/themeOverride43.xml" ContentType="application/vnd.openxmlformats-officedocument.themeOverride+xml"/>
  <Override PartName="/xl/charts/chart59.xml" ContentType="application/vnd.openxmlformats-officedocument.drawingml.chart+xml"/>
  <Override PartName="/xl/theme/themeOverride44.xml" ContentType="application/vnd.openxmlformats-officedocument.themeOverride+xml"/>
  <Override PartName="/xl/charts/chart60.xml" ContentType="application/vnd.openxmlformats-officedocument.drawingml.chart+xml"/>
  <Override PartName="/xl/theme/themeOverride45.xml" ContentType="application/vnd.openxmlformats-officedocument.themeOverride+xml"/>
  <Override PartName="/xl/charts/chart61.xml" ContentType="application/vnd.openxmlformats-officedocument.drawingml.chart+xml"/>
  <Override PartName="/xl/theme/themeOverride46.xml" ContentType="application/vnd.openxmlformats-officedocument.themeOverride+xml"/>
  <Override PartName="/xl/charts/chart62.xml" ContentType="application/vnd.openxmlformats-officedocument.drawingml.chart+xml"/>
  <Override PartName="/xl/theme/themeOverride47.xml" ContentType="application/vnd.openxmlformats-officedocument.themeOverride+xml"/>
  <Override PartName="/xl/charts/chart63.xml" ContentType="application/vnd.openxmlformats-officedocument.drawingml.chart+xml"/>
  <Override PartName="/xl/theme/themeOverride48.xml" ContentType="application/vnd.openxmlformats-officedocument.themeOverride+xml"/>
  <Override PartName="/xl/charts/chart64.xml" ContentType="application/vnd.openxmlformats-officedocument.drawingml.chart+xml"/>
  <Override PartName="/xl/theme/themeOverride49.xml" ContentType="application/vnd.openxmlformats-officedocument.themeOverride+xml"/>
  <Override PartName="/xl/charts/chart65.xml" ContentType="application/vnd.openxmlformats-officedocument.drawingml.chart+xml"/>
  <Override PartName="/xl/theme/themeOverride50.xml" ContentType="application/vnd.openxmlformats-officedocument.themeOverride+xml"/>
  <Override PartName="/xl/charts/chart66.xml" ContentType="application/vnd.openxmlformats-officedocument.drawingml.chart+xml"/>
  <Override PartName="/xl/theme/themeOverride51.xml" ContentType="application/vnd.openxmlformats-officedocument.themeOverride+xml"/>
  <Override PartName="/xl/charts/chart67.xml" ContentType="application/vnd.openxmlformats-officedocument.drawingml.chart+xml"/>
  <Override PartName="/xl/theme/themeOverride52.xml" ContentType="application/vnd.openxmlformats-officedocument.themeOverride+xml"/>
  <Override PartName="/xl/charts/chart68.xml" ContentType="application/vnd.openxmlformats-officedocument.drawingml.chart+xml"/>
  <Override PartName="/xl/theme/themeOverride53.xml" ContentType="application/vnd.openxmlformats-officedocument.themeOverride+xml"/>
  <Override PartName="/xl/charts/chart69.xml" ContentType="application/vnd.openxmlformats-officedocument.drawingml.chart+xml"/>
  <Override PartName="/xl/theme/themeOverride54.xml" ContentType="application/vnd.openxmlformats-officedocument.themeOverride+xml"/>
  <Override PartName="/xl/charts/chart70.xml" ContentType="application/vnd.openxmlformats-officedocument.drawingml.chart+xml"/>
  <Override PartName="/xl/theme/themeOverride55.xml" ContentType="application/vnd.openxmlformats-officedocument.themeOverride+xml"/>
  <Override PartName="/xl/charts/chart71.xml" ContentType="application/vnd.openxmlformats-officedocument.drawingml.chart+xml"/>
  <Override PartName="/xl/theme/themeOverride56.xml" ContentType="application/vnd.openxmlformats-officedocument.themeOverride+xml"/>
  <Override PartName="/xl/charts/chart72.xml" ContentType="application/vnd.openxmlformats-officedocument.drawingml.chart+xml"/>
  <Override PartName="/xl/theme/themeOverride57.xml" ContentType="application/vnd.openxmlformats-officedocument.themeOverride+xml"/>
  <Override PartName="/xl/charts/chart73.xml" ContentType="application/vnd.openxmlformats-officedocument.drawingml.chart+xml"/>
  <Override PartName="/xl/theme/themeOverride58.xml" ContentType="application/vnd.openxmlformats-officedocument.themeOverride+xml"/>
  <Override PartName="/xl/charts/chart74.xml" ContentType="application/vnd.openxmlformats-officedocument.drawingml.chart+xml"/>
  <Override PartName="/xl/theme/themeOverride59.xml" ContentType="application/vnd.openxmlformats-officedocument.themeOverride+xml"/>
  <Override PartName="/xl/charts/chart75.xml" ContentType="application/vnd.openxmlformats-officedocument.drawingml.chart+xml"/>
  <Override PartName="/xl/theme/themeOverride60.xml" ContentType="application/vnd.openxmlformats-officedocument.themeOverride+xml"/>
  <Override PartName="/xl/charts/chart76.xml" ContentType="application/vnd.openxmlformats-officedocument.drawingml.chart+xml"/>
  <Override PartName="/xl/theme/themeOverride61.xml" ContentType="application/vnd.openxmlformats-officedocument.themeOverride+xml"/>
  <Override PartName="/xl/charts/chart77.xml" ContentType="application/vnd.openxmlformats-officedocument.drawingml.chart+xml"/>
  <Override PartName="/xl/theme/themeOverride62.xml" ContentType="application/vnd.openxmlformats-officedocument.themeOverride+xml"/>
  <Override PartName="/xl/charts/chart78.xml" ContentType="application/vnd.openxmlformats-officedocument.drawingml.chart+xml"/>
  <Override PartName="/xl/theme/themeOverride63.xml" ContentType="application/vnd.openxmlformats-officedocument.themeOverride+xml"/>
  <Override PartName="/xl/charts/chart79.xml" ContentType="application/vnd.openxmlformats-officedocument.drawingml.chart+xml"/>
  <Override PartName="/xl/theme/themeOverride64.xml" ContentType="application/vnd.openxmlformats-officedocument.themeOverride+xml"/>
  <Override PartName="/xl/charts/chart80.xml" ContentType="application/vnd.openxmlformats-officedocument.drawingml.chart+xml"/>
  <Override PartName="/xl/theme/themeOverride65.xml" ContentType="application/vnd.openxmlformats-officedocument.themeOverride+xml"/>
  <Override PartName="/xl/charts/chart81.xml" ContentType="application/vnd.openxmlformats-officedocument.drawingml.chart+xml"/>
  <Override PartName="/xl/theme/themeOverride66.xml" ContentType="application/vnd.openxmlformats-officedocument.themeOverride+xml"/>
  <Override PartName="/xl/charts/chart82.xml" ContentType="application/vnd.openxmlformats-officedocument.drawingml.chart+xml"/>
  <Override PartName="/xl/theme/themeOverride67.xml" ContentType="application/vnd.openxmlformats-officedocument.themeOverride+xml"/>
  <Override PartName="/xl/charts/chart83.xml" ContentType="application/vnd.openxmlformats-officedocument.drawingml.chart+xml"/>
  <Override PartName="/xl/theme/themeOverride68.xml" ContentType="application/vnd.openxmlformats-officedocument.themeOverride+xml"/>
  <Override PartName="/xl/charts/chart84.xml" ContentType="application/vnd.openxmlformats-officedocument.drawingml.chart+xml"/>
  <Override PartName="/xl/theme/themeOverride69.xml" ContentType="application/vnd.openxmlformats-officedocument.themeOverride+xml"/>
  <Override PartName="/xl/charts/chart85.xml" ContentType="application/vnd.openxmlformats-officedocument.drawingml.chart+xml"/>
  <Override PartName="/xl/theme/themeOverride70.xml" ContentType="application/vnd.openxmlformats-officedocument.themeOverride+xml"/>
  <Override PartName="/xl/charts/chart86.xml" ContentType="application/vnd.openxmlformats-officedocument.drawingml.chart+xml"/>
  <Override PartName="/xl/theme/themeOverride71.xml" ContentType="application/vnd.openxmlformats-officedocument.themeOverride+xml"/>
  <Override PartName="/xl/charts/chart87.xml" ContentType="application/vnd.openxmlformats-officedocument.drawingml.chart+xml"/>
  <Override PartName="/xl/theme/themeOverride72.xml" ContentType="application/vnd.openxmlformats-officedocument.themeOverride+xml"/>
  <Override PartName="/xl/charts/chart88.xml" ContentType="application/vnd.openxmlformats-officedocument.drawingml.chart+xml"/>
  <Override PartName="/xl/theme/themeOverride73.xml" ContentType="application/vnd.openxmlformats-officedocument.themeOverride+xml"/>
  <Override PartName="/xl/charts/chart89.xml" ContentType="application/vnd.openxmlformats-officedocument.drawingml.chart+xml"/>
  <Override PartName="/xl/theme/themeOverride74.xml" ContentType="application/vnd.openxmlformats-officedocument.themeOverride+xml"/>
  <Override PartName="/xl/charts/chart90.xml" ContentType="application/vnd.openxmlformats-officedocument.drawingml.chart+xml"/>
  <Override PartName="/xl/theme/themeOverride75.xml" ContentType="application/vnd.openxmlformats-officedocument.themeOverride+xml"/>
  <Override PartName="/xl/charts/chart91.xml" ContentType="application/vnd.openxmlformats-officedocument.drawingml.chart+xml"/>
  <Override PartName="/xl/theme/themeOverride76.xml" ContentType="application/vnd.openxmlformats-officedocument.themeOverride+xml"/>
  <Override PartName="/xl/charts/chart92.xml" ContentType="application/vnd.openxmlformats-officedocument.drawingml.chart+xml"/>
  <Override PartName="/xl/theme/themeOverride77.xml" ContentType="application/vnd.openxmlformats-officedocument.themeOverride+xml"/>
  <Override PartName="/xl/charts/chart93.xml" ContentType="application/vnd.openxmlformats-officedocument.drawingml.chart+xml"/>
  <Override PartName="/xl/theme/themeOverride78.xml" ContentType="application/vnd.openxmlformats-officedocument.themeOverride+xml"/>
  <Override PartName="/xl/charts/chart94.xml" ContentType="application/vnd.openxmlformats-officedocument.drawingml.chart+xml"/>
  <Override PartName="/xl/theme/themeOverride79.xml" ContentType="application/vnd.openxmlformats-officedocument.themeOverride+xml"/>
  <Override PartName="/xl/charts/chart95.xml" ContentType="application/vnd.openxmlformats-officedocument.drawingml.chart+xml"/>
  <Override PartName="/xl/theme/themeOverride80.xml" ContentType="application/vnd.openxmlformats-officedocument.themeOverride+xml"/>
  <Override PartName="/xl/charts/chart96.xml" ContentType="application/vnd.openxmlformats-officedocument.drawingml.chart+xml"/>
  <Override PartName="/xl/theme/themeOverride81.xml" ContentType="application/vnd.openxmlformats-officedocument.themeOverride+xml"/>
  <Override PartName="/xl/charts/chart97.xml" ContentType="application/vnd.openxmlformats-officedocument.drawingml.chart+xml"/>
  <Override PartName="/xl/theme/themeOverride82.xml" ContentType="application/vnd.openxmlformats-officedocument.themeOverride+xml"/>
  <Override PartName="/xl/charts/chart98.xml" ContentType="application/vnd.openxmlformats-officedocument.drawingml.chart+xml"/>
  <Override PartName="/xl/theme/themeOverride83.xml" ContentType="application/vnd.openxmlformats-officedocument.themeOverride+xml"/>
  <Override PartName="/xl/charts/chart99.xml" ContentType="application/vnd.openxmlformats-officedocument.drawingml.chart+xml"/>
  <Override PartName="/xl/theme/themeOverride84.xml" ContentType="application/vnd.openxmlformats-officedocument.themeOverride+xml"/>
  <Override PartName="/xl/charts/chart100.xml" ContentType="application/vnd.openxmlformats-officedocument.drawingml.chart+xml"/>
  <Override PartName="/xl/theme/themeOverride85.xml" ContentType="application/vnd.openxmlformats-officedocument.themeOverride+xml"/>
  <Override PartName="/xl/charts/chart101.xml" ContentType="application/vnd.openxmlformats-officedocument.drawingml.chart+xml"/>
  <Override PartName="/xl/theme/themeOverride86.xml" ContentType="application/vnd.openxmlformats-officedocument.themeOverride+xml"/>
  <Override PartName="/xl/charts/chart10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0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0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05.xml" ContentType="application/vnd.openxmlformats-officedocument.drawingml.chart+xml"/>
  <Override PartName="/xl/theme/themeOverride87.xml" ContentType="application/vnd.openxmlformats-officedocument.themeOverride+xml"/>
  <Override PartName="/xl/charts/chart106.xml" ContentType="application/vnd.openxmlformats-officedocument.drawingml.chart+xml"/>
  <Override PartName="/xl/theme/themeOverride88.xml" ContentType="application/vnd.openxmlformats-officedocument.themeOverride+xml"/>
  <Override PartName="/xl/charts/chart107.xml" ContentType="application/vnd.openxmlformats-officedocument.drawingml.chart+xml"/>
  <Override PartName="/xl/theme/themeOverride89.xml" ContentType="application/vnd.openxmlformats-officedocument.themeOverride+xml"/>
  <Override PartName="/xl/charts/chart108.xml" ContentType="application/vnd.openxmlformats-officedocument.drawingml.chart+xml"/>
  <Override PartName="/xl/theme/themeOverride90.xml" ContentType="application/vnd.openxmlformats-officedocument.themeOverride+xml"/>
  <Override PartName="/xl/charts/chart109.xml" ContentType="application/vnd.openxmlformats-officedocument.drawingml.chart+xml"/>
  <Override PartName="/xl/theme/themeOverride91.xml" ContentType="application/vnd.openxmlformats-officedocument.themeOverride+xml"/>
  <Override PartName="/xl/charts/chart110.xml" ContentType="application/vnd.openxmlformats-officedocument.drawingml.chart+xml"/>
  <Override PartName="/xl/theme/themeOverride92.xml" ContentType="application/vnd.openxmlformats-officedocument.themeOverride+xml"/>
  <Override PartName="/xl/charts/chart111.xml" ContentType="application/vnd.openxmlformats-officedocument.drawingml.chart+xml"/>
  <Override PartName="/xl/theme/themeOverride93.xml" ContentType="application/vnd.openxmlformats-officedocument.themeOverride+xml"/>
  <Override PartName="/xl/charts/chart112.xml" ContentType="application/vnd.openxmlformats-officedocument.drawingml.chart+xml"/>
  <Override PartName="/xl/theme/themeOverride94.xml" ContentType="application/vnd.openxmlformats-officedocument.themeOverride+xml"/>
  <Override PartName="/xl/charts/chart113.xml" ContentType="application/vnd.openxmlformats-officedocument.drawingml.chart+xml"/>
  <Override PartName="/xl/theme/themeOverride95.xml" ContentType="application/vnd.openxmlformats-officedocument.themeOverride+xml"/>
  <Override PartName="/xl/charts/chart114.xml" ContentType="application/vnd.openxmlformats-officedocument.drawingml.chart+xml"/>
  <Override PartName="/xl/theme/themeOverride96.xml" ContentType="application/vnd.openxmlformats-officedocument.themeOverride+xml"/>
  <Override PartName="/xl/charts/chart115.xml" ContentType="application/vnd.openxmlformats-officedocument.drawingml.chart+xml"/>
  <Override PartName="/xl/theme/themeOverride97.xml" ContentType="application/vnd.openxmlformats-officedocument.themeOverride+xml"/>
  <Override PartName="/xl/charts/chart116.xml" ContentType="application/vnd.openxmlformats-officedocument.drawingml.chart+xml"/>
  <Override PartName="/xl/theme/themeOverride98.xml" ContentType="application/vnd.openxmlformats-officedocument.themeOverride+xml"/>
  <Override PartName="/xl/charts/chart117.xml" ContentType="application/vnd.openxmlformats-officedocument.drawingml.chart+xml"/>
  <Override PartName="/xl/theme/themeOverride99.xml" ContentType="application/vnd.openxmlformats-officedocument.themeOverride+xml"/>
  <Override PartName="/xl/charts/chart118.xml" ContentType="application/vnd.openxmlformats-officedocument.drawingml.chart+xml"/>
  <Override PartName="/xl/theme/themeOverride100.xml" ContentType="application/vnd.openxmlformats-officedocument.themeOverride+xml"/>
  <Override PartName="/xl/charts/chart119.xml" ContentType="application/vnd.openxmlformats-officedocument.drawingml.chart+xml"/>
  <Override PartName="/xl/theme/themeOverride101.xml" ContentType="application/vnd.openxmlformats-officedocument.themeOverride+xml"/>
  <Override PartName="/xl/charts/chart120.xml" ContentType="application/vnd.openxmlformats-officedocument.drawingml.chart+xml"/>
  <Override PartName="/xl/theme/themeOverride102.xml" ContentType="application/vnd.openxmlformats-officedocument.themeOverride+xml"/>
  <Override PartName="/xl/charts/chart121.xml" ContentType="application/vnd.openxmlformats-officedocument.drawingml.chart+xml"/>
  <Override PartName="/xl/theme/themeOverride103.xml" ContentType="application/vnd.openxmlformats-officedocument.themeOverride+xml"/>
  <Override PartName="/xl/charts/chart122.xml" ContentType="application/vnd.openxmlformats-officedocument.drawingml.chart+xml"/>
  <Override PartName="/xl/theme/themeOverride104.xml" ContentType="application/vnd.openxmlformats-officedocument.themeOverride+xml"/>
  <Override PartName="/xl/charts/chart123.xml" ContentType="application/vnd.openxmlformats-officedocument.drawingml.chart+xml"/>
  <Override PartName="/xl/theme/themeOverride105.xml" ContentType="application/vnd.openxmlformats-officedocument.themeOverride+xml"/>
  <Override PartName="/xl/charts/chart124.xml" ContentType="application/vnd.openxmlformats-officedocument.drawingml.chart+xml"/>
  <Override PartName="/xl/theme/themeOverride106.xml" ContentType="application/vnd.openxmlformats-officedocument.themeOverride+xml"/>
  <Override PartName="/xl/charts/chart125.xml" ContentType="application/vnd.openxmlformats-officedocument.drawingml.chart+xml"/>
  <Override PartName="/xl/theme/themeOverride107.xml" ContentType="application/vnd.openxmlformats-officedocument.themeOverride+xml"/>
  <Override PartName="/xl/charts/chart126.xml" ContentType="application/vnd.openxmlformats-officedocument.drawingml.chart+xml"/>
  <Override PartName="/xl/theme/themeOverride108.xml" ContentType="application/vnd.openxmlformats-officedocument.themeOverride+xml"/>
  <Override PartName="/xl/charts/chart127.xml" ContentType="application/vnd.openxmlformats-officedocument.drawingml.chart+xml"/>
  <Override PartName="/xl/theme/themeOverride109.xml" ContentType="application/vnd.openxmlformats-officedocument.themeOverride+xml"/>
  <Override PartName="/xl/charts/chart128.xml" ContentType="application/vnd.openxmlformats-officedocument.drawingml.chart+xml"/>
  <Override PartName="/xl/theme/themeOverride110.xml" ContentType="application/vnd.openxmlformats-officedocument.themeOverride+xml"/>
  <Override PartName="/xl/charts/chart129.xml" ContentType="application/vnd.openxmlformats-officedocument.drawingml.chart+xml"/>
  <Override PartName="/xl/theme/themeOverride111.xml" ContentType="application/vnd.openxmlformats-officedocument.themeOverride+xml"/>
  <Override PartName="/xl/charts/chart130.xml" ContentType="application/vnd.openxmlformats-officedocument.drawingml.chart+xml"/>
  <Override PartName="/xl/theme/themeOverride112.xml" ContentType="application/vnd.openxmlformats-officedocument.themeOverride+xml"/>
  <Override PartName="/xl/charts/chart131.xml" ContentType="application/vnd.openxmlformats-officedocument.drawingml.chart+xml"/>
  <Override PartName="/xl/theme/themeOverride113.xml" ContentType="application/vnd.openxmlformats-officedocument.themeOverride+xml"/>
  <Override PartName="/xl/drawings/drawing2.xml" ContentType="application/vnd.openxmlformats-officedocument.drawing+xml"/>
  <Override PartName="/xl/charts/chart13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13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13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3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13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13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13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13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14.xml" ContentType="application/vnd.openxmlformats-officedocument.themeOverride+xml"/>
  <Override PartName="/xl/charts/chart14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14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142.xml" ContentType="application/vnd.openxmlformats-officedocument.drawingml.chart+xml"/>
  <Override PartName="/xl/theme/themeOverride115.xml" ContentType="application/vnd.openxmlformats-officedocument.themeOverride+xml"/>
  <Override PartName="/xl/charts/chart14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14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145.xml" ContentType="application/vnd.openxmlformats-officedocument.drawingml.chart+xml"/>
  <Override PartName="/xl/theme/themeOverride116.xml" ContentType="application/vnd.openxmlformats-officedocument.themeOverride+xml"/>
  <Override PartName="/xl/charts/chart14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theme/themeOverride117.xml" ContentType="application/vnd.openxmlformats-officedocument.themeOverride+xml"/>
  <Override PartName="/xl/charts/chart1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theme/themeOverride118.xml" ContentType="application/vnd.openxmlformats-officedocument.themeOverride+xml"/>
  <Override PartName="/xl/charts/chart15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theme/themeOverride119.xml" ContentType="application/vnd.openxmlformats-officedocument.themeOverride+xml"/>
  <Override PartName="/xl/charts/chart15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156.xml" ContentType="application/vnd.openxmlformats-officedocument.drawingml.chart+xml"/>
  <Override PartName="/xl/theme/themeOverride120.xml" ContentType="application/vnd.openxmlformats-officedocument.themeOverride+xml"/>
  <Override PartName="/xl/charts/chart157.xml" ContentType="application/vnd.openxmlformats-officedocument.drawingml.chart+xml"/>
  <Override PartName="/xl/theme/themeOverride121.xml" ContentType="application/vnd.openxmlformats-officedocument.themeOverride+xml"/>
  <Override PartName="/xl/charts/chart158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159.xml" ContentType="application/vnd.openxmlformats-officedocument.drawingml.chart+xml"/>
  <Override PartName="/xl/theme/themeOverride122.xml" ContentType="application/vnd.openxmlformats-officedocument.themeOverride+xml"/>
  <Override PartName="/xl/charts/chart160.xml" ContentType="application/vnd.openxmlformats-officedocument.drawingml.chart+xml"/>
  <Override PartName="/xl/theme/themeOverride123.xml" ContentType="application/vnd.openxmlformats-officedocument.themeOverride+xml"/>
  <Override PartName="/xl/charts/chart16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162.xml" ContentType="application/vnd.openxmlformats-officedocument.drawingml.chart+xml"/>
  <Override PartName="/xl/theme/themeOverride124.xml" ContentType="application/vnd.openxmlformats-officedocument.themeOverride+xml"/>
  <Override PartName="/xl/charts/chart163.xml" ContentType="application/vnd.openxmlformats-officedocument.drawingml.chart+xml"/>
  <Override PartName="/xl/theme/themeOverride125.xml" ContentType="application/vnd.openxmlformats-officedocument.themeOverride+xml"/>
  <Override PartName="/xl/charts/chart16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165.xml" ContentType="application/vnd.openxmlformats-officedocument.drawingml.chart+xml"/>
  <Override PartName="/xl/theme/themeOverride126.xml" ContentType="application/vnd.openxmlformats-officedocument.themeOverride+xml"/>
  <Override PartName="/xl/charts/chart166.xml" ContentType="application/vnd.openxmlformats-officedocument.drawingml.chart+xml"/>
  <Override PartName="/xl/theme/themeOverride127.xml" ContentType="application/vnd.openxmlformats-officedocument.themeOverride+xml"/>
  <Override PartName="/xl/charts/chart16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28.xml" ContentType="application/vnd.openxmlformats-officedocument.themeOverride+xml"/>
  <Override PartName="/xl/charts/chart168.xml" ContentType="application/vnd.openxmlformats-officedocument.drawingml.chart+xml"/>
  <Override PartName="/xl/theme/themeOverride129.xml" ContentType="application/vnd.openxmlformats-officedocument.themeOverride+xml"/>
  <Override PartName="/xl/charts/chart169.xml" ContentType="application/vnd.openxmlformats-officedocument.drawingml.chart+xml"/>
  <Override PartName="/xl/theme/themeOverride130.xml" ContentType="application/vnd.openxmlformats-officedocument.themeOverride+xml"/>
  <Override PartName="/xl/charts/chart17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31.xml" ContentType="application/vnd.openxmlformats-officedocument.themeOverride+xml"/>
  <Override PartName="/xl/charts/chart171.xml" ContentType="application/vnd.openxmlformats-officedocument.drawingml.chart+xml"/>
  <Override PartName="/xl/theme/themeOverride132.xml" ContentType="application/vnd.openxmlformats-officedocument.themeOverride+xml"/>
  <Override PartName="/xl/charts/chart172.xml" ContentType="application/vnd.openxmlformats-officedocument.drawingml.chart+xml"/>
  <Override PartName="/xl/theme/themeOverride133.xml" ContentType="application/vnd.openxmlformats-officedocument.themeOverride+xml"/>
  <Override PartName="/xl/charts/chart173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34.xml" ContentType="application/vnd.openxmlformats-officedocument.themeOverride+xml"/>
  <Override PartName="/xl/charts/chart174.xml" ContentType="application/vnd.openxmlformats-officedocument.drawingml.chart+xml"/>
  <Override PartName="/xl/theme/themeOverride135.xml" ContentType="application/vnd.openxmlformats-officedocument.themeOverride+xml"/>
  <Override PartName="/xl/charts/chart175.xml" ContentType="application/vnd.openxmlformats-officedocument.drawingml.chart+xml"/>
  <Override PartName="/xl/theme/themeOverride136.xml" ContentType="application/vnd.openxmlformats-officedocument.themeOverride+xml"/>
  <Override PartName="/xl/charts/chart17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37.xml" ContentType="application/vnd.openxmlformats-officedocument.themeOverride+xml"/>
  <Override PartName="/xl/charts/chart177.xml" ContentType="application/vnd.openxmlformats-officedocument.drawingml.chart+xml"/>
  <Override PartName="/xl/theme/themeOverride138.xml" ContentType="application/vnd.openxmlformats-officedocument.themeOverride+xml"/>
  <Override PartName="/xl/charts/chart178.xml" ContentType="application/vnd.openxmlformats-officedocument.drawingml.chart+xml"/>
  <Override PartName="/xl/theme/themeOverride139.xml" ContentType="application/vnd.openxmlformats-officedocument.themeOverride+xml"/>
  <Override PartName="/xl/charts/chart17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140.xml" ContentType="application/vnd.openxmlformats-officedocument.themeOverride+xml"/>
  <Override PartName="/xl/charts/chart180.xml" ContentType="application/vnd.openxmlformats-officedocument.drawingml.chart+xml"/>
  <Override PartName="/xl/theme/themeOverride141.xml" ContentType="application/vnd.openxmlformats-officedocument.themeOverride+xml"/>
  <Override PartName="/xl/charts/chart181.xml" ContentType="application/vnd.openxmlformats-officedocument.drawingml.chart+xml"/>
  <Override PartName="/xl/theme/themeOverride142.xml" ContentType="application/vnd.openxmlformats-officedocument.themeOverride+xml"/>
  <Override PartName="/xl/charts/chart18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43.xml" ContentType="application/vnd.openxmlformats-officedocument.themeOverride+xml"/>
  <Override PartName="/xl/charts/chart183.xml" ContentType="application/vnd.openxmlformats-officedocument.drawingml.chart+xml"/>
  <Override PartName="/xl/theme/themeOverride144.xml" ContentType="application/vnd.openxmlformats-officedocument.themeOverride+xml"/>
  <Override PartName="/xl/charts/chart184.xml" ContentType="application/vnd.openxmlformats-officedocument.drawingml.chart+xml"/>
  <Override PartName="/xl/theme/themeOverride145.xml" ContentType="application/vnd.openxmlformats-officedocument.themeOverride+xml"/>
  <Override PartName="/xl/charts/chart185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146.xml" ContentType="application/vnd.openxmlformats-officedocument.themeOverride+xml"/>
  <Override PartName="/xl/charts/chart186.xml" ContentType="application/vnd.openxmlformats-officedocument.drawingml.chart+xml"/>
  <Override PartName="/xl/theme/themeOverride147.xml" ContentType="application/vnd.openxmlformats-officedocument.themeOverride+xml"/>
  <Override PartName="/xl/charts/chart187.xml" ContentType="application/vnd.openxmlformats-officedocument.drawingml.chart+xml"/>
  <Override PartName="/xl/theme/themeOverride148.xml" ContentType="application/vnd.openxmlformats-officedocument.themeOverride+xml"/>
  <Override PartName="/xl/charts/chart188.xml" ContentType="application/vnd.openxmlformats-officedocument.drawingml.chart+xml"/>
  <Override PartName="/xl/theme/themeOverride149.xml" ContentType="application/vnd.openxmlformats-officedocument.themeOverride+xml"/>
  <Override PartName="/xl/charts/chart189.xml" ContentType="application/vnd.openxmlformats-officedocument.drawingml.chart+xml"/>
  <Override PartName="/xl/theme/themeOverride150.xml" ContentType="application/vnd.openxmlformats-officedocument.themeOverride+xml"/>
  <Override PartName="/xl/charts/chart190.xml" ContentType="application/vnd.openxmlformats-officedocument.drawingml.chart+xml"/>
  <Override PartName="/xl/theme/themeOverride151.xml" ContentType="application/vnd.openxmlformats-officedocument.themeOverride+xml"/>
  <Override PartName="/xl/charts/chart191.xml" ContentType="application/vnd.openxmlformats-officedocument.drawingml.chart+xml"/>
  <Override PartName="/xl/theme/themeOverride152.xml" ContentType="application/vnd.openxmlformats-officedocument.themeOverride+xml"/>
  <Override PartName="/xl/charts/chart192.xml" ContentType="application/vnd.openxmlformats-officedocument.drawingml.chart+xml"/>
  <Override PartName="/xl/theme/themeOverride153.xml" ContentType="application/vnd.openxmlformats-officedocument.themeOverride+xml"/>
  <Override PartName="/xl/charts/chart193.xml" ContentType="application/vnd.openxmlformats-officedocument.drawingml.chart+xml"/>
  <Override PartName="/xl/theme/themeOverride154.xml" ContentType="application/vnd.openxmlformats-officedocument.themeOverride+xml"/>
  <Override PartName="/xl/charts/chart194.xml" ContentType="application/vnd.openxmlformats-officedocument.drawingml.chart+xml"/>
  <Override PartName="/xl/theme/themeOverride155.xml" ContentType="application/vnd.openxmlformats-officedocument.themeOverride+xml"/>
  <Override PartName="/xl/charts/chart195.xml" ContentType="application/vnd.openxmlformats-officedocument.drawingml.chart+xml"/>
  <Override PartName="/xl/theme/themeOverride156.xml" ContentType="application/vnd.openxmlformats-officedocument.themeOverride+xml"/>
  <Override PartName="/xl/charts/chart196.xml" ContentType="application/vnd.openxmlformats-officedocument.drawingml.chart+xml"/>
  <Override PartName="/xl/theme/themeOverride157.xml" ContentType="application/vnd.openxmlformats-officedocument.themeOverride+xml"/>
  <Override PartName="/xl/charts/chart197.xml" ContentType="application/vnd.openxmlformats-officedocument.drawingml.chart+xml"/>
  <Override PartName="/xl/theme/themeOverride158.xml" ContentType="application/vnd.openxmlformats-officedocument.themeOverride+xml"/>
  <Override PartName="/xl/charts/chart198.xml" ContentType="application/vnd.openxmlformats-officedocument.drawingml.chart+xml"/>
  <Override PartName="/xl/theme/themeOverride159.xml" ContentType="application/vnd.openxmlformats-officedocument.themeOverride+xml"/>
  <Override PartName="/xl/charts/chart199.xml" ContentType="application/vnd.openxmlformats-officedocument.drawingml.chart+xml"/>
  <Override PartName="/xl/theme/themeOverride160.xml" ContentType="application/vnd.openxmlformats-officedocument.themeOverride+xml"/>
  <Override PartName="/xl/charts/chart200.xml" ContentType="application/vnd.openxmlformats-officedocument.drawingml.chart+xml"/>
  <Override PartName="/xl/theme/themeOverride161.xml" ContentType="application/vnd.openxmlformats-officedocument.themeOverride+xml"/>
  <Override PartName="/xl/charts/chart201.xml" ContentType="application/vnd.openxmlformats-officedocument.drawingml.chart+xml"/>
  <Override PartName="/xl/theme/themeOverride162.xml" ContentType="application/vnd.openxmlformats-officedocument.themeOverride+xml"/>
  <Override PartName="/xl/charts/chart202.xml" ContentType="application/vnd.openxmlformats-officedocument.drawingml.chart+xml"/>
  <Override PartName="/xl/theme/themeOverride163.xml" ContentType="application/vnd.openxmlformats-officedocument.themeOverride+xml"/>
  <Override PartName="/xl/charts/chart203.xml" ContentType="application/vnd.openxmlformats-officedocument.drawingml.chart+xml"/>
  <Override PartName="/xl/theme/themeOverride164.xml" ContentType="application/vnd.openxmlformats-officedocument.themeOverride+xml"/>
  <Override PartName="/xl/charts/chart204.xml" ContentType="application/vnd.openxmlformats-officedocument.drawingml.chart+xml"/>
  <Override PartName="/xl/theme/themeOverride165.xml" ContentType="application/vnd.openxmlformats-officedocument.themeOverride+xml"/>
  <Override PartName="/xl/charts/chart205.xml" ContentType="application/vnd.openxmlformats-officedocument.drawingml.chart+xml"/>
  <Override PartName="/xl/theme/themeOverride166.xml" ContentType="application/vnd.openxmlformats-officedocument.themeOverride+xml"/>
  <Override PartName="/xl/charts/chart206.xml" ContentType="application/vnd.openxmlformats-officedocument.drawingml.chart+xml"/>
  <Override PartName="/xl/theme/themeOverride167.xml" ContentType="application/vnd.openxmlformats-officedocument.themeOverride+xml"/>
  <Override PartName="/xl/charts/chart207.xml" ContentType="application/vnd.openxmlformats-officedocument.drawingml.chart+xml"/>
  <Override PartName="/xl/theme/themeOverride168.xml" ContentType="application/vnd.openxmlformats-officedocument.themeOverride+xml"/>
  <Override PartName="/xl/charts/chart208.xml" ContentType="application/vnd.openxmlformats-officedocument.drawingml.chart+xml"/>
  <Override PartName="/xl/theme/themeOverride169.xml" ContentType="application/vnd.openxmlformats-officedocument.themeOverride+xml"/>
  <Override PartName="/xl/charts/chart209.xml" ContentType="application/vnd.openxmlformats-officedocument.drawingml.chart+xml"/>
  <Override PartName="/xl/theme/themeOverride170.xml" ContentType="application/vnd.openxmlformats-officedocument.themeOverride+xml"/>
  <Override PartName="/xl/charts/chart210.xml" ContentType="application/vnd.openxmlformats-officedocument.drawingml.chart+xml"/>
  <Override PartName="/xl/theme/themeOverride171.xml" ContentType="application/vnd.openxmlformats-officedocument.themeOverride+xml"/>
  <Override PartName="/xl/charts/chart211.xml" ContentType="application/vnd.openxmlformats-officedocument.drawingml.chart+xml"/>
  <Override PartName="/xl/theme/themeOverride172.xml" ContentType="application/vnd.openxmlformats-officedocument.themeOverride+xml"/>
  <Override PartName="/xl/charts/chart212.xml" ContentType="application/vnd.openxmlformats-officedocument.drawingml.chart+xml"/>
  <Override PartName="/xl/theme/themeOverride173.xml" ContentType="application/vnd.openxmlformats-officedocument.themeOverride+xml"/>
  <Override PartName="/xl/charts/chart213.xml" ContentType="application/vnd.openxmlformats-officedocument.drawingml.chart+xml"/>
  <Override PartName="/xl/theme/themeOverride174.xml" ContentType="application/vnd.openxmlformats-officedocument.themeOverride+xml"/>
  <Override PartName="/xl/charts/chart214.xml" ContentType="application/vnd.openxmlformats-officedocument.drawingml.chart+xml"/>
  <Override PartName="/xl/theme/themeOverride175.xml" ContentType="application/vnd.openxmlformats-officedocument.themeOverride+xml"/>
  <Override PartName="/xl/charts/chart215.xml" ContentType="application/vnd.openxmlformats-officedocument.drawingml.chart+xml"/>
  <Override PartName="/xl/theme/themeOverride176.xml" ContentType="application/vnd.openxmlformats-officedocument.themeOverride+xml"/>
  <Override PartName="/xl/charts/chart216.xml" ContentType="application/vnd.openxmlformats-officedocument.drawingml.chart+xml"/>
  <Override PartName="/xl/theme/themeOverride177.xml" ContentType="application/vnd.openxmlformats-officedocument.themeOverride+xml"/>
  <Override PartName="/xl/charts/chart217.xml" ContentType="application/vnd.openxmlformats-officedocument.drawingml.chart+xml"/>
  <Override PartName="/xl/theme/themeOverride178.xml" ContentType="application/vnd.openxmlformats-officedocument.themeOverride+xml"/>
  <Override PartName="/xl/charts/chart218.xml" ContentType="application/vnd.openxmlformats-officedocument.drawingml.chart+xml"/>
  <Override PartName="/xl/theme/themeOverride179.xml" ContentType="application/vnd.openxmlformats-officedocument.themeOverride+xml"/>
  <Override PartName="/xl/charts/chart219.xml" ContentType="application/vnd.openxmlformats-officedocument.drawingml.chart+xml"/>
  <Override PartName="/xl/theme/themeOverride180.xml" ContentType="application/vnd.openxmlformats-officedocument.themeOverride+xml"/>
  <Override PartName="/xl/charts/chart220.xml" ContentType="application/vnd.openxmlformats-officedocument.drawingml.chart+xml"/>
  <Override PartName="/xl/theme/themeOverride181.xml" ContentType="application/vnd.openxmlformats-officedocument.themeOverride+xml"/>
  <Override PartName="/xl/charts/chart221.xml" ContentType="application/vnd.openxmlformats-officedocument.drawingml.chart+xml"/>
  <Override PartName="/xl/theme/themeOverride182.xml" ContentType="application/vnd.openxmlformats-officedocument.themeOverride+xml"/>
  <Override PartName="/xl/charts/chart222.xml" ContentType="application/vnd.openxmlformats-officedocument.drawingml.chart+xml"/>
  <Override PartName="/xl/theme/themeOverride183.xml" ContentType="application/vnd.openxmlformats-officedocument.themeOverride+xml"/>
  <Override PartName="/xl/charts/chart223.xml" ContentType="application/vnd.openxmlformats-officedocument.drawingml.chart+xml"/>
  <Override PartName="/xl/theme/themeOverride184.xml" ContentType="application/vnd.openxmlformats-officedocument.themeOverride+xml"/>
  <Override PartName="/xl/charts/chart224.xml" ContentType="application/vnd.openxmlformats-officedocument.drawingml.chart+xml"/>
  <Override PartName="/xl/theme/themeOverride185.xml" ContentType="application/vnd.openxmlformats-officedocument.themeOverride+xml"/>
  <Override PartName="/xl/charts/chart225.xml" ContentType="application/vnd.openxmlformats-officedocument.drawingml.chart+xml"/>
  <Override PartName="/xl/theme/themeOverride186.xml" ContentType="application/vnd.openxmlformats-officedocument.themeOverride+xml"/>
  <Override PartName="/xl/charts/chart226.xml" ContentType="application/vnd.openxmlformats-officedocument.drawingml.chart+xml"/>
  <Override PartName="/xl/theme/themeOverride187.xml" ContentType="application/vnd.openxmlformats-officedocument.themeOverride+xml"/>
  <Override PartName="/xl/charts/chart227.xml" ContentType="application/vnd.openxmlformats-officedocument.drawingml.chart+xml"/>
  <Override PartName="/xl/theme/themeOverride188.xml" ContentType="application/vnd.openxmlformats-officedocument.themeOverride+xml"/>
  <Override PartName="/xl/charts/chart228.xml" ContentType="application/vnd.openxmlformats-officedocument.drawingml.chart+xml"/>
  <Override PartName="/xl/theme/themeOverride189.xml" ContentType="application/vnd.openxmlformats-officedocument.themeOverride+xml"/>
  <Override PartName="/xl/charts/chart229.xml" ContentType="application/vnd.openxmlformats-officedocument.drawingml.chart+xml"/>
  <Override PartName="/xl/theme/themeOverride190.xml" ContentType="application/vnd.openxmlformats-officedocument.themeOverride+xml"/>
  <Override PartName="/xl/charts/chart230.xml" ContentType="application/vnd.openxmlformats-officedocument.drawingml.chart+xml"/>
  <Override PartName="/xl/theme/themeOverride191.xml" ContentType="application/vnd.openxmlformats-officedocument.themeOverride+xml"/>
  <Override PartName="/xl/charts/chart231.xml" ContentType="application/vnd.openxmlformats-officedocument.drawingml.chart+xml"/>
  <Override PartName="/xl/theme/themeOverride192.xml" ContentType="application/vnd.openxmlformats-officedocument.themeOverride+xml"/>
  <Override PartName="/xl/charts/chart232.xml" ContentType="application/vnd.openxmlformats-officedocument.drawingml.chart+xml"/>
  <Override PartName="/xl/theme/themeOverride193.xml" ContentType="application/vnd.openxmlformats-officedocument.themeOverride+xml"/>
  <Override PartName="/xl/charts/chart233.xml" ContentType="application/vnd.openxmlformats-officedocument.drawingml.chart+xml"/>
  <Override PartName="/xl/theme/themeOverride194.xml" ContentType="application/vnd.openxmlformats-officedocument.themeOverride+xml"/>
  <Override PartName="/xl/charts/chart234.xml" ContentType="application/vnd.openxmlformats-officedocument.drawingml.chart+xml"/>
  <Override PartName="/xl/theme/themeOverride195.xml" ContentType="application/vnd.openxmlformats-officedocument.themeOverride+xml"/>
  <Override PartName="/xl/charts/chart235.xml" ContentType="application/vnd.openxmlformats-officedocument.drawingml.chart+xml"/>
  <Override PartName="/xl/theme/themeOverride196.xml" ContentType="application/vnd.openxmlformats-officedocument.themeOverride+xml"/>
  <Override PartName="/xl/charts/chart236.xml" ContentType="application/vnd.openxmlformats-officedocument.drawingml.chart+xml"/>
  <Override PartName="/xl/theme/themeOverride197.xml" ContentType="application/vnd.openxmlformats-officedocument.themeOverride+xml"/>
  <Override PartName="/xl/charts/chart237.xml" ContentType="application/vnd.openxmlformats-officedocument.drawingml.chart+xml"/>
  <Override PartName="/xl/theme/themeOverride198.xml" ContentType="application/vnd.openxmlformats-officedocument.themeOverride+xml"/>
  <Override PartName="/xl/charts/chart238.xml" ContentType="application/vnd.openxmlformats-officedocument.drawingml.chart+xml"/>
  <Override PartName="/xl/theme/themeOverride199.xml" ContentType="application/vnd.openxmlformats-officedocument.themeOverride+xml"/>
  <Override PartName="/xl/drawings/drawing6.xml" ContentType="application/vnd.openxmlformats-officedocument.drawing+xml"/>
  <Override PartName="/xl/charts/chart239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24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00.xml" ContentType="application/vnd.openxmlformats-officedocument.themeOverride+xml"/>
  <Override PartName="/xl/charts/chart24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242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243.xml" ContentType="application/vnd.openxmlformats-officedocument.drawingml.chart+xml"/>
  <Override PartName="/xl/theme/themeOverride201.xml" ContentType="application/vnd.openxmlformats-officedocument.themeOverride+xml"/>
  <Override PartName="/xl/charts/chart24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24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246.xml" ContentType="application/vnd.openxmlformats-officedocument.drawingml.chart+xml"/>
  <Override PartName="/xl/theme/themeOverride202.xml" ContentType="application/vnd.openxmlformats-officedocument.themeOverride+xml"/>
  <Override PartName="/xl/charts/chart24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theme/themeOverride203.xml" ContentType="application/vnd.openxmlformats-officedocument.themeOverride+xml"/>
  <Override PartName="/xl/charts/chart250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theme/themeOverride204.xml" ContentType="application/vnd.openxmlformats-officedocument.themeOverride+xml"/>
  <Override PartName="/xl/charts/chart253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theme/themeOverride205.xml" ContentType="application/vnd.openxmlformats-officedocument.themeOverride+xml"/>
  <Override PartName="/xl/charts/chart256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257.xml" ContentType="application/vnd.openxmlformats-officedocument.drawingml.chart+xml"/>
  <Override PartName="/xl/theme/themeOverride206.xml" ContentType="application/vnd.openxmlformats-officedocument.themeOverride+xml"/>
  <Override PartName="/xl/charts/chart258.xml" ContentType="application/vnd.openxmlformats-officedocument.drawingml.chart+xml"/>
  <Override PartName="/xl/theme/themeOverride207.xml" ContentType="application/vnd.openxmlformats-officedocument.themeOverride+xml"/>
  <Override PartName="/xl/charts/chart259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260.xml" ContentType="application/vnd.openxmlformats-officedocument.drawingml.chart+xml"/>
  <Override PartName="/xl/theme/themeOverride208.xml" ContentType="application/vnd.openxmlformats-officedocument.themeOverride+xml"/>
  <Override PartName="/xl/charts/chart261.xml" ContentType="application/vnd.openxmlformats-officedocument.drawingml.chart+xml"/>
  <Override PartName="/xl/theme/themeOverride209.xml" ContentType="application/vnd.openxmlformats-officedocument.themeOverride+xml"/>
  <Override PartName="/xl/charts/chart2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263.xml" ContentType="application/vnd.openxmlformats-officedocument.drawingml.chart+xml"/>
  <Override PartName="/xl/theme/themeOverride210.xml" ContentType="application/vnd.openxmlformats-officedocument.themeOverride+xml"/>
  <Override PartName="/xl/charts/chart264.xml" ContentType="application/vnd.openxmlformats-officedocument.drawingml.chart+xml"/>
  <Override PartName="/xl/theme/themeOverride211.xml" ContentType="application/vnd.openxmlformats-officedocument.themeOverride+xml"/>
  <Override PartName="/xl/charts/chart265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266.xml" ContentType="application/vnd.openxmlformats-officedocument.drawingml.chart+xml"/>
  <Override PartName="/xl/theme/themeOverride212.xml" ContentType="application/vnd.openxmlformats-officedocument.themeOverride+xml"/>
  <Override PartName="/xl/charts/chart267.xml" ContentType="application/vnd.openxmlformats-officedocument.drawingml.chart+xml"/>
  <Override PartName="/xl/theme/themeOverride213.xml" ContentType="application/vnd.openxmlformats-officedocument.themeOverride+xml"/>
  <Override PartName="/xl/charts/chart268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214.xml" ContentType="application/vnd.openxmlformats-officedocument.themeOverride+xml"/>
  <Override PartName="/xl/charts/chart269.xml" ContentType="application/vnd.openxmlformats-officedocument.drawingml.chart+xml"/>
  <Override PartName="/xl/theme/themeOverride215.xml" ContentType="application/vnd.openxmlformats-officedocument.themeOverride+xml"/>
  <Override PartName="/xl/charts/chart270.xml" ContentType="application/vnd.openxmlformats-officedocument.drawingml.chart+xml"/>
  <Override PartName="/xl/theme/themeOverride216.xml" ContentType="application/vnd.openxmlformats-officedocument.themeOverride+xml"/>
  <Override PartName="/xl/charts/chart271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217.xml" ContentType="application/vnd.openxmlformats-officedocument.themeOverride+xml"/>
  <Override PartName="/xl/charts/chart272.xml" ContentType="application/vnd.openxmlformats-officedocument.drawingml.chart+xml"/>
  <Override PartName="/xl/theme/themeOverride218.xml" ContentType="application/vnd.openxmlformats-officedocument.themeOverride+xml"/>
  <Override PartName="/xl/charts/chart273.xml" ContentType="application/vnd.openxmlformats-officedocument.drawingml.chart+xml"/>
  <Override PartName="/xl/theme/themeOverride219.xml" ContentType="application/vnd.openxmlformats-officedocument.themeOverride+xml"/>
  <Override PartName="/xl/charts/chart274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220.xml" ContentType="application/vnd.openxmlformats-officedocument.themeOverride+xml"/>
  <Override PartName="/xl/charts/chart275.xml" ContentType="application/vnd.openxmlformats-officedocument.drawingml.chart+xml"/>
  <Override PartName="/xl/theme/themeOverride221.xml" ContentType="application/vnd.openxmlformats-officedocument.themeOverride+xml"/>
  <Override PartName="/xl/charts/chart276.xml" ContentType="application/vnd.openxmlformats-officedocument.drawingml.chart+xml"/>
  <Override PartName="/xl/theme/themeOverride222.xml" ContentType="application/vnd.openxmlformats-officedocument.themeOverride+xml"/>
  <Override PartName="/xl/charts/chart27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23.xml" ContentType="application/vnd.openxmlformats-officedocument.themeOverride+xml"/>
  <Override PartName="/xl/charts/chart278.xml" ContentType="application/vnd.openxmlformats-officedocument.drawingml.chart+xml"/>
  <Override PartName="/xl/theme/themeOverride224.xml" ContentType="application/vnd.openxmlformats-officedocument.themeOverride+xml"/>
  <Override PartName="/xl/charts/chart279.xml" ContentType="application/vnd.openxmlformats-officedocument.drawingml.chart+xml"/>
  <Override PartName="/xl/theme/themeOverride225.xml" ContentType="application/vnd.openxmlformats-officedocument.themeOverride+xml"/>
  <Override PartName="/xl/charts/chart280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26.xml" ContentType="application/vnd.openxmlformats-officedocument.themeOverride+xml"/>
  <Override PartName="/xl/charts/chart281.xml" ContentType="application/vnd.openxmlformats-officedocument.drawingml.chart+xml"/>
  <Override PartName="/xl/theme/themeOverride227.xml" ContentType="application/vnd.openxmlformats-officedocument.themeOverride+xml"/>
  <Override PartName="/xl/charts/chart282.xml" ContentType="application/vnd.openxmlformats-officedocument.drawingml.chart+xml"/>
  <Override PartName="/xl/theme/themeOverride228.xml" ContentType="application/vnd.openxmlformats-officedocument.themeOverride+xml"/>
  <Override PartName="/xl/charts/chart283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229.xml" ContentType="application/vnd.openxmlformats-officedocument.themeOverride+xml"/>
  <Override PartName="/xl/charts/chart284.xml" ContentType="application/vnd.openxmlformats-officedocument.drawingml.chart+xml"/>
  <Override PartName="/xl/theme/themeOverride230.xml" ContentType="application/vnd.openxmlformats-officedocument.themeOverride+xml"/>
  <Override PartName="/xl/charts/chart285.xml" ContentType="application/vnd.openxmlformats-officedocument.drawingml.chart+xml"/>
  <Override PartName="/xl/theme/themeOverride231.xml" ContentType="application/vnd.openxmlformats-officedocument.themeOverride+xml"/>
  <Override PartName="/xl/charts/chart286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232.xml" ContentType="application/vnd.openxmlformats-officedocument.themeOverride+xml"/>
  <Override PartName="/xl/charts/chart287.xml" ContentType="application/vnd.openxmlformats-officedocument.drawingml.chart+xml"/>
  <Override PartName="/xl/theme/themeOverride233.xml" ContentType="application/vnd.openxmlformats-officedocument.themeOverride+xml"/>
  <Override PartName="/xl/charts/chart288.xml" ContentType="application/vnd.openxmlformats-officedocument.drawingml.chart+xml"/>
  <Override PartName="/xl/theme/themeOverride234.xml" ContentType="application/vnd.openxmlformats-officedocument.themeOverride+xml"/>
  <Override PartName="/xl/charts/chart289.xml" ContentType="application/vnd.openxmlformats-officedocument.drawingml.chart+xml"/>
  <Override PartName="/xl/theme/themeOverride235.xml" ContentType="application/vnd.openxmlformats-officedocument.themeOverride+xml"/>
  <Override PartName="/xl/charts/chart290.xml" ContentType="application/vnd.openxmlformats-officedocument.drawingml.chart+xml"/>
  <Override PartName="/xl/theme/themeOverride236.xml" ContentType="application/vnd.openxmlformats-officedocument.themeOverride+xml"/>
  <Override PartName="/xl/charts/chart291.xml" ContentType="application/vnd.openxmlformats-officedocument.drawingml.chart+xml"/>
  <Override PartName="/xl/theme/themeOverride237.xml" ContentType="application/vnd.openxmlformats-officedocument.themeOverride+xml"/>
  <Override PartName="/xl/charts/chart292.xml" ContentType="application/vnd.openxmlformats-officedocument.drawingml.chart+xml"/>
  <Override PartName="/xl/theme/themeOverride238.xml" ContentType="application/vnd.openxmlformats-officedocument.themeOverride+xml"/>
  <Override PartName="/xl/charts/chart293.xml" ContentType="application/vnd.openxmlformats-officedocument.drawingml.chart+xml"/>
  <Override PartName="/xl/theme/themeOverride239.xml" ContentType="application/vnd.openxmlformats-officedocument.themeOverride+xml"/>
  <Override PartName="/xl/charts/chart294.xml" ContentType="application/vnd.openxmlformats-officedocument.drawingml.chart+xml"/>
  <Override PartName="/xl/theme/themeOverride240.xml" ContentType="application/vnd.openxmlformats-officedocument.themeOverride+xml"/>
  <Override PartName="/xl/charts/chart295.xml" ContentType="application/vnd.openxmlformats-officedocument.drawingml.chart+xml"/>
  <Override PartName="/xl/theme/themeOverride241.xml" ContentType="application/vnd.openxmlformats-officedocument.themeOverride+xml"/>
  <Override PartName="/xl/charts/chart296.xml" ContentType="application/vnd.openxmlformats-officedocument.drawingml.chart+xml"/>
  <Override PartName="/xl/theme/themeOverride242.xml" ContentType="application/vnd.openxmlformats-officedocument.themeOverride+xml"/>
  <Override PartName="/xl/charts/chart297.xml" ContentType="application/vnd.openxmlformats-officedocument.drawingml.chart+xml"/>
  <Override PartName="/xl/theme/themeOverride243.xml" ContentType="application/vnd.openxmlformats-officedocument.themeOverride+xml"/>
  <Override PartName="/xl/charts/chart298.xml" ContentType="application/vnd.openxmlformats-officedocument.drawingml.chart+xml"/>
  <Override PartName="/xl/theme/themeOverride244.xml" ContentType="application/vnd.openxmlformats-officedocument.themeOverride+xml"/>
  <Override PartName="/xl/charts/chart299.xml" ContentType="application/vnd.openxmlformats-officedocument.drawingml.chart+xml"/>
  <Override PartName="/xl/theme/themeOverride245.xml" ContentType="application/vnd.openxmlformats-officedocument.themeOverride+xml"/>
  <Override PartName="/xl/charts/chart300.xml" ContentType="application/vnd.openxmlformats-officedocument.drawingml.chart+xml"/>
  <Override PartName="/xl/theme/themeOverride246.xml" ContentType="application/vnd.openxmlformats-officedocument.themeOverride+xml"/>
  <Override PartName="/xl/charts/chart301.xml" ContentType="application/vnd.openxmlformats-officedocument.drawingml.chart+xml"/>
  <Override PartName="/xl/theme/themeOverride247.xml" ContentType="application/vnd.openxmlformats-officedocument.themeOverride+xml"/>
  <Override PartName="/xl/charts/chart302.xml" ContentType="application/vnd.openxmlformats-officedocument.drawingml.chart+xml"/>
  <Override PartName="/xl/theme/themeOverride248.xml" ContentType="application/vnd.openxmlformats-officedocument.themeOverride+xml"/>
  <Override PartName="/xl/charts/chart303.xml" ContentType="application/vnd.openxmlformats-officedocument.drawingml.chart+xml"/>
  <Override PartName="/xl/theme/themeOverride249.xml" ContentType="application/vnd.openxmlformats-officedocument.themeOverride+xml"/>
  <Override PartName="/xl/charts/chart304.xml" ContentType="application/vnd.openxmlformats-officedocument.drawingml.chart+xml"/>
  <Override PartName="/xl/theme/themeOverride250.xml" ContentType="application/vnd.openxmlformats-officedocument.themeOverride+xml"/>
  <Override PartName="/xl/charts/chart305.xml" ContentType="application/vnd.openxmlformats-officedocument.drawingml.chart+xml"/>
  <Override PartName="/xl/theme/themeOverride251.xml" ContentType="application/vnd.openxmlformats-officedocument.themeOverride+xml"/>
  <Override PartName="/xl/charts/chart306.xml" ContentType="application/vnd.openxmlformats-officedocument.drawingml.chart+xml"/>
  <Override PartName="/xl/theme/themeOverride252.xml" ContentType="application/vnd.openxmlformats-officedocument.themeOverride+xml"/>
  <Override PartName="/xl/charts/chart307.xml" ContentType="application/vnd.openxmlformats-officedocument.drawingml.chart+xml"/>
  <Override PartName="/xl/theme/themeOverride253.xml" ContentType="application/vnd.openxmlformats-officedocument.themeOverride+xml"/>
  <Override PartName="/xl/charts/chart308.xml" ContentType="application/vnd.openxmlformats-officedocument.drawingml.chart+xml"/>
  <Override PartName="/xl/theme/themeOverride254.xml" ContentType="application/vnd.openxmlformats-officedocument.themeOverride+xml"/>
  <Override PartName="/xl/charts/chart309.xml" ContentType="application/vnd.openxmlformats-officedocument.drawingml.chart+xml"/>
  <Override PartName="/xl/theme/themeOverride255.xml" ContentType="application/vnd.openxmlformats-officedocument.themeOverride+xml"/>
  <Override PartName="/xl/charts/chart310.xml" ContentType="application/vnd.openxmlformats-officedocument.drawingml.chart+xml"/>
  <Override PartName="/xl/theme/themeOverride256.xml" ContentType="application/vnd.openxmlformats-officedocument.themeOverride+xml"/>
  <Override PartName="/xl/charts/chart311.xml" ContentType="application/vnd.openxmlformats-officedocument.drawingml.chart+xml"/>
  <Override PartName="/xl/theme/themeOverride257.xml" ContentType="application/vnd.openxmlformats-officedocument.themeOverride+xml"/>
  <Override PartName="/xl/charts/chart312.xml" ContentType="application/vnd.openxmlformats-officedocument.drawingml.chart+xml"/>
  <Override PartName="/xl/theme/themeOverride258.xml" ContentType="application/vnd.openxmlformats-officedocument.themeOverride+xml"/>
  <Override PartName="/xl/charts/chart313.xml" ContentType="application/vnd.openxmlformats-officedocument.drawingml.chart+xml"/>
  <Override PartName="/xl/theme/themeOverride259.xml" ContentType="application/vnd.openxmlformats-officedocument.themeOverride+xml"/>
  <Override PartName="/xl/charts/chart314.xml" ContentType="application/vnd.openxmlformats-officedocument.drawingml.chart+xml"/>
  <Override PartName="/xl/theme/themeOverride260.xml" ContentType="application/vnd.openxmlformats-officedocument.themeOverride+xml"/>
  <Override PartName="/xl/charts/chart315.xml" ContentType="application/vnd.openxmlformats-officedocument.drawingml.chart+xml"/>
  <Override PartName="/xl/theme/themeOverride261.xml" ContentType="application/vnd.openxmlformats-officedocument.themeOverride+xml"/>
  <Override PartName="/xl/charts/chart316.xml" ContentType="application/vnd.openxmlformats-officedocument.drawingml.chart+xml"/>
  <Override PartName="/xl/theme/themeOverride262.xml" ContentType="application/vnd.openxmlformats-officedocument.themeOverride+xml"/>
  <Override PartName="/xl/charts/chart317.xml" ContentType="application/vnd.openxmlformats-officedocument.drawingml.chart+xml"/>
  <Override PartName="/xl/theme/themeOverride263.xml" ContentType="application/vnd.openxmlformats-officedocument.themeOverride+xml"/>
  <Override PartName="/xl/charts/chart318.xml" ContentType="application/vnd.openxmlformats-officedocument.drawingml.chart+xml"/>
  <Override PartName="/xl/theme/themeOverride264.xml" ContentType="application/vnd.openxmlformats-officedocument.themeOverride+xml"/>
  <Override PartName="/xl/charts/chart319.xml" ContentType="application/vnd.openxmlformats-officedocument.drawingml.chart+xml"/>
  <Override PartName="/xl/theme/themeOverride265.xml" ContentType="application/vnd.openxmlformats-officedocument.themeOverride+xml"/>
  <Override PartName="/xl/charts/chart320.xml" ContentType="application/vnd.openxmlformats-officedocument.drawingml.chart+xml"/>
  <Override PartName="/xl/theme/themeOverride266.xml" ContentType="application/vnd.openxmlformats-officedocument.themeOverride+xml"/>
  <Override PartName="/xl/charts/chart321.xml" ContentType="application/vnd.openxmlformats-officedocument.drawingml.chart+xml"/>
  <Override PartName="/xl/theme/themeOverride267.xml" ContentType="application/vnd.openxmlformats-officedocument.themeOverride+xml"/>
  <Override PartName="/xl/charts/chart322.xml" ContentType="application/vnd.openxmlformats-officedocument.drawingml.chart+xml"/>
  <Override PartName="/xl/theme/themeOverride268.xml" ContentType="application/vnd.openxmlformats-officedocument.themeOverride+xml"/>
  <Override PartName="/xl/charts/chart323.xml" ContentType="application/vnd.openxmlformats-officedocument.drawingml.chart+xml"/>
  <Override PartName="/xl/theme/themeOverride269.xml" ContentType="application/vnd.openxmlformats-officedocument.themeOverride+xml"/>
  <Override PartName="/xl/charts/chart324.xml" ContentType="application/vnd.openxmlformats-officedocument.drawingml.chart+xml"/>
  <Override PartName="/xl/theme/themeOverride270.xml" ContentType="application/vnd.openxmlformats-officedocument.themeOverride+xml"/>
  <Override PartName="/xl/charts/chart325.xml" ContentType="application/vnd.openxmlformats-officedocument.drawingml.chart+xml"/>
  <Override PartName="/xl/theme/themeOverride271.xml" ContentType="application/vnd.openxmlformats-officedocument.themeOverride+xml"/>
  <Override PartName="/xl/charts/chart326.xml" ContentType="application/vnd.openxmlformats-officedocument.drawingml.chart+xml"/>
  <Override PartName="/xl/theme/themeOverride272.xml" ContentType="application/vnd.openxmlformats-officedocument.themeOverride+xml"/>
  <Override PartName="/xl/charts/chart327.xml" ContentType="application/vnd.openxmlformats-officedocument.drawingml.chart+xml"/>
  <Override PartName="/xl/theme/themeOverride273.xml" ContentType="application/vnd.openxmlformats-officedocument.themeOverride+xml"/>
  <Override PartName="/xl/charts/chart328.xml" ContentType="application/vnd.openxmlformats-officedocument.drawingml.chart+xml"/>
  <Override PartName="/xl/theme/themeOverride274.xml" ContentType="application/vnd.openxmlformats-officedocument.themeOverride+xml"/>
  <Override PartName="/xl/charts/chart329.xml" ContentType="application/vnd.openxmlformats-officedocument.drawingml.chart+xml"/>
  <Override PartName="/xl/theme/themeOverride275.xml" ContentType="application/vnd.openxmlformats-officedocument.themeOverride+xml"/>
  <Override PartName="/xl/charts/chart330.xml" ContentType="application/vnd.openxmlformats-officedocument.drawingml.chart+xml"/>
  <Override PartName="/xl/theme/themeOverride276.xml" ContentType="application/vnd.openxmlformats-officedocument.themeOverride+xml"/>
  <Override PartName="/xl/charts/chart331.xml" ContentType="application/vnd.openxmlformats-officedocument.drawingml.chart+xml"/>
  <Override PartName="/xl/theme/themeOverride277.xml" ContentType="application/vnd.openxmlformats-officedocument.themeOverride+xml"/>
  <Override PartName="/xl/charts/chart332.xml" ContentType="application/vnd.openxmlformats-officedocument.drawingml.chart+xml"/>
  <Override PartName="/xl/theme/themeOverride278.xml" ContentType="application/vnd.openxmlformats-officedocument.themeOverride+xml"/>
  <Override PartName="/xl/charts/chart333.xml" ContentType="application/vnd.openxmlformats-officedocument.drawingml.chart+xml"/>
  <Override PartName="/xl/theme/themeOverride279.xml" ContentType="application/vnd.openxmlformats-officedocument.themeOverride+xml"/>
  <Override PartName="/xl/charts/chart334.xml" ContentType="application/vnd.openxmlformats-officedocument.drawingml.chart+xml"/>
  <Override PartName="/xl/theme/themeOverride280.xml" ContentType="application/vnd.openxmlformats-officedocument.themeOverride+xml"/>
  <Override PartName="/xl/charts/chart335.xml" ContentType="application/vnd.openxmlformats-officedocument.drawingml.chart+xml"/>
  <Override PartName="/xl/theme/themeOverride281.xml" ContentType="application/vnd.openxmlformats-officedocument.themeOverride+xml"/>
  <Override PartName="/xl/charts/chart336.xml" ContentType="application/vnd.openxmlformats-officedocument.drawingml.chart+xml"/>
  <Override PartName="/xl/theme/themeOverride282.xml" ContentType="application/vnd.openxmlformats-officedocument.themeOverride+xml"/>
  <Override PartName="/xl/charts/chart337.xml" ContentType="application/vnd.openxmlformats-officedocument.drawingml.chart+xml"/>
  <Override PartName="/xl/theme/themeOverride283.xml" ContentType="application/vnd.openxmlformats-officedocument.themeOverride+xml"/>
  <Override PartName="/xl/charts/chart338.xml" ContentType="application/vnd.openxmlformats-officedocument.drawingml.chart+xml"/>
  <Override PartName="/xl/theme/themeOverride284.xml" ContentType="application/vnd.openxmlformats-officedocument.themeOverride+xml"/>
  <Override PartName="/xl/charts/chart339.xml" ContentType="application/vnd.openxmlformats-officedocument.drawingml.chart+xml"/>
  <Override PartName="/xl/theme/themeOverride28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rom160915\UCL 2015-16\MSc Light and Lighting\BENVGBE3__dissertation\2. Work\Experiment\"/>
    </mc:Choice>
  </mc:AlternateContent>
  <bookViews>
    <workbookView xWindow="0" yWindow="0" windowWidth="23040" windowHeight="9300" activeTab="1"/>
  </bookViews>
  <sheets>
    <sheet name="Results Lum Lab" sheetId="19" r:id="rId1"/>
    <sheet name="Analysis col" sheetId="20" r:id="rId2"/>
    <sheet name="L_a_b" sheetId="12" state="hidden" r:id="rId3"/>
    <sheet name="INTRA-P VAR col" sheetId="21" r:id="rId4"/>
    <sheet name="TABLES" sheetId="24" r:id="rId5"/>
    <sheet name="Results lum scene" sheetId="22" r:id="rId6"/>
    <sheet name="Results lum wall" sheetId="23" r:id="rId7"/>
  </sheets>
  <externalReferences>
    <externalReference r:id="rId8"/>
    <externalReference r:id="rId9"/>
    <externalReference r:id="rId10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0" i="24" l="1"/>
  <c r="O60" i="24"/>
  <c r="N60" i="24"/>
  <c r="M60" i="24"/>
  <c r="L60" i="24"/>
  <c r="K60" i="24"/>
  <c r="J60" i="24"/>
  <c r="I60" i="24"/>
  <c r="H60" i="24"/>
  <c r="G60" i="24"/>
  <c r="F60" i="24"/>
  <c r="E60" i="24"/>
  <c r="C60" i="24"/>
  <c r="B60" i="24"/>
  <c r="Q59" i="24"/>
  <c r="O59" i="24"/>
  <c r="N59" i="24"/>
  <c r="M59" i="24"/>
  <c r="L59" i="24"/>
  <c r="K59" i="24"/>
  <c r="J59" i="24"/>
  <c r="I59" i="24"/>
  <c r="H59" i="24"/>
  <c r="G59" i="24"/>
  <c r="F59" i="24"/>
  <c r="E59" i="24"/>
  <c r="C59" i="24"/>
  <c r="B59" i="24"/>
  <c r="Q58" i="24"/>
  <c r="O58" i="24"/>
  <c r="N58" i="24"/>
  <c r="M58" i="24"/>
  <c r="L58" i="24"/>
  <c r="K58" i="24"/>
  <c r="J58" i="24"/>
  <c r="I58" i="24"/>
  <c r="H58" i="24"/>
  <c r="G58" i="24"/>
  <c r="F58" i="24"/>
  <c r="E58" i="24"/>
  <c r="C58" i="24"/>
  <c r="B58" i="24"/>
  <c r="Q57" i="24"/>
  <c r="O57" i="24"/>
  <c r="N57" i="24"/>
  <c r="M57" i="24"/>
  <c r="L57" i="24"/>
  <c r="K57" i="24"/>
  <c r="J57" i="24"/>
  <c r="I57" i="24"/>
  <c r="H57" i="24"/>
  <c r="G57" i="24"/>
  <c r="F57" i="24"/>
  <c r="E57" i="24"/>
  <c r="C57" i="24"/>
  <c r="B57" i="24"/>
  <c r="Q55" i="24"/>
  <c r="O55" i="24"/>
  <c r="N55" i="24"/>
  <c r="M55" i="24"/>
  <c r="L55" i="24"/>
  <c r="K55" i="24"/>
  <c r="J55" i="24"/>
  <c r="I55" i="24"/>
  <c r="H55" i="24"/>
  <c r="G55" i="24"/>
  <c r="F55" i="24"/>
  <c r="E55" i="24"/>
  <c r="C55" i="24"/>
  <c r="B55" i="24"/>
  <c r="Q54" i="24"/>
  <c r="O54" i="24"/>
  <c r="N54" i="24"/>
  <c r="M54" i="24"/>
  <c r="L54" i="24"/>
  <c r="K54" i="24"/>
  <c r="J54" i="24"/>
  <c r="I54" i="24"/>
  <c r="H54" i="24"/>
  <c r="G54" i="24"/>
  <c r="F54" i="24"/>
  <c r="E54" i="24"/>
  <c r="C54" i="24"/>
  <c r="B54" i="24"/>
  <c r="Q53" i="24"/>
  <c r="O53" i="24"/>
  <c r="N53" i="24"/>
  <c r="M53" i="24"/>
  <c r="L53" i="24"/>
  <c r="K53" i="24"/>
  <c r="J53" i="24"/>
  <c r="I53" i="24"/>
  <c r="H53" i="24"/>
  <c r="G53" i="24"/>
  <c r="F53" i="24"/>
  <c r="E53" i="24"/>
  <c r="C53" i="24"/>
  <c r="B53" i="24"/>
  <c r="Q52" i="24"/>
  <c r="O52" i="24"/>
  <c r="N52" i="24"/>
  <c r="M52" i="24"/>
  <c r="L52" i="24"/>
  <c r="K52" i="24"/>
  <c r="J52" i="24"/>
  <c r="I52" i="24"/>
  <c r="H52" i="24"/>
  <c r="G52" i="24"/>
  <c r="F52" i="24"/>
  <c r="E52" i="24"/>
  <c r="C52" i="24"/>
  <c r="B52" i="24"/>
  <c r="Q50" i="24"/>
  <c r="O50" i="24"/>
  <c r="N50" i="24"/>
  <c r="M50" i="24"/>
  <c r="L50" i="24"/>
  <c r="K50" i="24"/>
  <c r="J50" i="24"/>
  <c r="I50" i="24"/>
  <c r="H50" i="24"/>
  <c r="G50" i="24"/>
  <c r="F50" i="24"/>
  <c r="E50" i="24"/>
  <c r="C50" i="24"/>
  <c r="B50" i="24"/>
  <c r="Q49" i="24"/>
  <c r="O49" i="24"/>
  <c r="N49" i="24"/>
  <c r="M49" i="24"/>
  <c r="L49" i="24"/>
  <c r="K49" i="24"/>
  <c r="J49" i="24"/>
  <c r="I49" i="24"/>
  <c r="H49" i="24"/>
  <c r="G49" i="24"/>
  <c r="F49" i="24"/>
  <c r="E49" i="24"/>
  <c r="C49" i="24"/>
  <c r="B49" i="24"/>
  <c r="Q48" i="24"/>
  <c r="O48" i="24"/>
  <c r="N48" i="24"/>
  <c r="M48" i="24"/>
  <c r="L48" i="24"/>
  <c r="K48" i="24"/>
  <c r="J48" i="24"/>
  <c r="I48" i="24"/>
  <c r="H48" i="24"/>
  <c r="G48" i="24"/>
  <c r="F48" i="24"/>
  <c r="E48" i="24"/>
  <c r="C48" i="24"/>
  <c r="B48" i="24"/>
  <c r="Q47" i="24"/>
  <c r="O47" i="24"/>
  <c r="N47" i="24"/>
  <c r="M47" i="24"/>
  <c r="L47" i="24"/>
  <c r="K47" i="24"/>
  <c r="J47" i="24"/>
  <c r="I47" i="24"/>
  <c r="H47" i="24"/>
  <c r="G47" i="24"/>
  <c r="F47" i="24"/>
  <c r="E47" i="24"/>
  <c r="C47" i="24"/>
  <c r="B46" i="24"/>
  <c r="F41" i="24"/>
  <c r="E41" i="24"/>
  <c r="D41" i="24"/>
  <c r="C41" i="24"/>
  <c r="F40" i="24"/>
  <c r="E40" i="24"/>
  <c r="D40" i="24"/>
  <c r="C40" i="24"/>
  <c r="H39" i="24"/>
  <c r="G39" i="24"/>
  <c r="F39" i="24"/>
  <c r="E39" i="24"/>
  <c r="D39" i="24"/>
  <c r="C39" i="24"/>
  <c r="C25" i="24"/>
  <c r="C24" i="24"/>
  <c r="C23" i="24"/>
  <c r="H18" i="24"/>
  <c r="G18" i="24"/>
  <c r="F18" i="24"/>
  <c r="E18" i="24"/>
  <c r="D18" i="24"/>
  <c r="C18" i="24"/>
  <c r="H17" i="24"/>
  <c r="G17" i="24"/>
  <c r="F17" i="24"/>
  <c r="E17" i="24"/>
  <c r="D17" i="24"/>
  <c r="C17" i="24"/>
  <c r="H16" i="24"/>
  <c r="G16" i="24"/>
  <c r="F16" i="24"/>
  <c r="E16" i="24"/>
  <c r="D16" i="24"/>
  <c r="C16" i="24"/>
  <c r="H14" i="24"/>
  <c r="G14" i="24"/>
  <c r="F14" i="24"/>
  <c r="E14" i="24"/>
  <c r="D14" i="24"/>
  <c r="C14" i="24"/>
  <c r="H13" i="24"/>
  <c r="G13" i="24"/>
  <c r="F13" i="24"/>
  <c r="E13" i="24"/>
  <c r="D13" i="24"/>
  <c r="C13" i="24"/>
  <c r="H7" i="24"/>
  <c r="G7" i="24"/>
  <c r="F7" i="24"/>
  <c r="E7" i="24"/>
  <c r="D7" i="24"/>
  <c r="C7" i="24"/>
  <c r="H6" i="24"/>
  <c r="G6" i="24"/>
  <c r="F6" i="24"/>
  <c r="E6" i="24"/>
  <c r="D6" i="24"/>
  <c r="C6" i="24"/>
  <c r="H5" i="24"/>
  <c r="G5" i="24"/>
  <c r="F5" i="24"/>
  <c r="E5" i="24"/>
  <c r="D5" i="24"/>
  <c r="C5" i="24"/>
  <c r="A3" i="23" l="1"/>
  <c r="Y5" i="23" s="1"/>
  <c r="A4" i="23"/>
  <c r="AK4" i="23"/>
  <c r="A5" i="23"/>
  <c r="AN5" i="23"/>
  <c r="AB7" i="23"/>
  <c r="A8" i="23"/>
  <c r="AB6" i="23" s="1"/>
  <c r="D8" i="23"/>
  <c r="A9" i="23"/>
  <c r="AH9" i="23" s="1"/>
  <c r="D9" i="23"/>
  <c r="A10" i="23"/>
  <c r="D10" i="23"/>
  <c r="AB10" i="23"/>
  <c r="A11" i="23"/>
  <c r="AH10" i="23" s="1"/>
  <c r="D11" i="23"/>
  <c r="A12" i="23"/>
  <c r="AH11" i="23" s="1"/>
  <c r="D12" i="23"/>
  <c r="A13" i="23"/>
  <c r="AH12" i="23" s="1"/>
  <c r="D13" i="23"/>
  <c r="A14" i="23"/>
  <c r="AK35" i="23" s="1"/>
  <c r="D14" i="23"/>
  <c r="A15" i="23"/>
  <c r="D15" i="23"/>
  <c r="AB15" i="23"/>
  <c r="A16" i="23"/>
  <c r="AH14" i="23" s="1"/>
  <c r="D16" i="23"/>
  <c r="AB16" i="23"/>
  <c r="A17" i="23"/>
  <c r="D17" i="23"/>
  <c r="A18" i="23"/>
  <c r="D18" i="23"/>
  <c r="AE18" i="23"/>
  <c r="A19" i="23"/>
  <c r="D19" i="23"/>
  <c r="A20" i="23"/>
  <c r="D20" i="23"/>
  <c r="AB20" i="23"/>
  <c r="A21" i="23"/>
  <c r="AN64" i="23" s="1"/>
  <c r="D21" i="23"/>
  <c r="A22" i="23"/>
  <c r="D22" i="23"/>
  <c r="V22" i="23"/>
  <c r="A23" i="23"/>
  <c r="D23" i="23"/>
  <c r="A24" i="23"/>
  <c r="D24" i="23"/>
  <c r="A25" i="23"/>
  <c r="D25" i="23"/>
  <c r="A26" i="23"/>
  <c r="D26" i="23"/>
  <c r="A27" i="23"/>
  <c r="D27" i="23"/>
  <c r="A28" i="23"/>
  <c r="D28" i="23"/>
  <c r="A29" i="23"/>
  <c r="D29" i="23"/>
  <c r="Y29" i="23"/>
  <c r="AE29" i="23"/>
  <c r="AN29" i="23"/>
  <c r="A30" i="23"/>
  <c r="D30" i="23"/>
  <c r="Y30" i="23"/>
  <c r="AE30" i="23"/>
  <c r="AN30" i="23"/>
  <c r="A31" i="23"/>
  <c r="D31" i="23"/>
  <c r="Y31" i="23"/>
  <c r="AE31" i="23"/>
  <c r="AN31" i="23"/>
  <c r="A32" i="23"/>
  <c r="D32" i="23"/>
  <c r="Y32" i="23"/>
  <c r="AE32" i="23"/>
  <c r="A33" i="23"/>
  <c r="D33" i="23"/>
  <c r="Y33" i="23"/>
  <c r="AE33" i="23"/>
  <c r="A34" i="23"/>
  <c r="D34" i="23"/>
  <c r="Y34" i="23"/>
  <c r="AE34" i="23"/>
  <c r="A35" i="23"/>
  <c r="D35" i="23"/>
  <c r="Y35" i="23"/>
  <c r="AE35" i="23"/>
  <c r="A36" i="23"/>
  <c r="AB36" i="23"/>
  <c r="AH36" i="23"/>
  <c r="Y37" i="23"/>
  <c r="AH37" i="23"/>
  <c r="B38" i="23"/>
  <c r="Y39" i="23"/>
  <c r="AE39" i="23"/>
  <c r="Y41" i="23"/>
  <c r="AE41" i="23"/>
  <c r="Y43" i="23"/>
  <c r="AE43" i="23"/>
  <c r="Y45" i="23"/>
  <c r="AE45" i="23"/>
  <c r="Y47" i="23"/>
  <c r="AE47" i="23"/>
  <c r="Y49" i="23"/>
  <c r="V51" i="23"/>
  <c r="Y57" i="23"/>
  <c r="AE57" i="23"/>
  <c r="AH57" i="23"/>
  <c r="AK57" i="23"/>
  <c r="AN57" i="23"/>
  <c r="Y58" i="23"/>
  <c r="AE58" i="23"/>
  <c r="AK58" i="23"/>
  <c r="AN58" i="23"/>
  <c r="Y59" i="23"/>
  <c r="AB59" i="23"/>
  <c r="AE59" i="23"/>
  <c r="AK59" i="23"/>
  <c r="AB60" i="23"/>
  <c r="AE60" i="23"/>
  <c r="AH60" i="23"/>
  <c r="AK60" i="23"/>
  <c r="Y61" i="23"/>
  <c r="AB61" i="23"/>
  <c r="AE61" i="23"/>
  <c r="AH61" i="23"/>
  <c r="AK61" i="23"/>
  <c r="AB62" i="23"/>
  <c r="AE62" i="23"/>
  <c r="AK62" i="23"/>
  <c r="AB63" i="23"/>
  <c r="AE63" i="23"/>
  <c r="AK63" i="23"/>
  <c r="AB64" i="23"/>
  <c r="AE64" i="23"/>
  <c r="AH64" i="23"/>
  <c r="AK64" i="23"/>
  <c r="Y65" i="23"/>
  <c r="AB65" i="23"/>
  <c r="AE65" i="23"/>
  <c r="AH65" i="23"/>
  <c r="AK65" i="23"/>
  <c r="AB66" i="23"/>
  <c r="AE66" i="23"/>
  <c r="AH66" i="23"/>
  <c r="AK66" i="23"/>
  <c r="AB67" i="23"/>
  <c r="AE67" i="23"/>
  <c r="AH67" i="23"/>
  <c r="AK67" i="23"/>
  <c r="Y68" i="23"/>
  <c r="AB68" i="23"/>
  <c r="AE68" i="23"/>
  <c r="AH68" i="23"/>
  <c r="AK68" i="23"/>
  <c r="Y69" i="23"/>
  <c r="AB69" i="23"/>
  <c r="AE69" i="23"/>
  <c r="AK69" i="23"/>
  <c r="AB70" i="23"/>
  <c r="Y71" i="23"/>
  <c r="AB71" i="23"/>
  <c r="AB72" i="23"/>
  <c r="AB73" i="23"/>
  <c r="V74" i="23"/>
  <c r="AB74" i="23"/>
  <c r="AB75" i="23"/>
  <c r="Y79" i="23"/>
  <c r="AB79" i="23"/>
  <c r="AE79" i="23"/>
  <c r="AH79" i="23"/>
  <c r="AK79" i="23"/>
  <c r="AN79" i="23"/>
  <c r="Y80" i="23"/>
  <c r="AB80" i="23"/>
  <c r="AE80" i="23"/>
  <c r="AH80" i="23"/>
  <c r="AK80" i="23"/>
  <c r="AN80" i="23"/>
  <c r="Y81" i="23"/>
  <c r="AB81" i="23"/>
  <c r="AE81" i="23"/>
  <c r="AH81" i="23"/>
  <c r="AK81" i="23"/>
  <c r="AN81" i="23"/>
  <c r="AB82" i="23"/>
  <c r="AH83" i="23"/>
  <c r="AN84" i="23"/>
  <c r="AB86" i="23"/>
  <c r="AH86" i="23"/>
  <c r="AH87" i="23"/>
  <c r="AN87" i="23"/>
  <c r="AN88" i="23"/>
  <c r="Y89" i="23"/>
  <c r="AH90" i="23"/>
  <c r="AN92" i="23"/>
  <c r="AN93" i="23"/>
  <c r="AN94" i="23"/>
  <c r="AN96" i="23"/>
  <c r="V97" i="23"/>
  <c r="Y97" i="23"/>
  <c r="Y102" i="23"/>
  <c r="AB102" i="23"/>
  <c r="AE102" i="23"/>
  <c r="AH102" i="23"/>
  <c r="AK102" i="23"/>
  <c r="AN102" i="23"/>
  <c r="Y103" i="23"/>
  <c r="AB103" i="23"/>
  <c r="AE103" i="23"/>
  <c r="AH103" i="23"/>
  <c r="AK103" i="23"/>
  <c r="AN103" i="23"/>
  <c r="Y104" i="23"/>
  <c r="AB104" i="23"/>
  <c r="AE104" i="23"/>
  <c r="AH104" i="23"/>
  <c r="AK104" i="23"/>
  <c r="AN104" i="23"/>
  <c r="Y105" i="23"/>
  <c r="AE105" i="23"/>
  <c r="AH105" i="23"/>
  <c r="AK105" i="23"/>
  <c r="AN105" i="23"/>
  <c r="Y106" i="23"/>
  <c r="AE106" i="23"/>
  <c r="AH106" i="23"/>
  <c r="AK106" i="23"/>
  <c r="AN106" i="23"/>
  <c r="Y107" i="23"/>
  <c r="AB107" i="23"/>
  <c r="AE107" i="23"/>
  <c r="AH107" i="23"/>
  <c r="AK107" i="23"/>
  <c r="AN107" i="23"/>
  <c r="Y108" i="23"/>
  <c r="AB108" i="23"/>
  <c r="AE108" i="23"/>
  <c r="AH108" i="23"/>
  <c r="AK108" i="23"/>
  <c r="AN108" i="23"/>
  <c r="Y109" i="23"/>
  <c r="AB109" i="23"/>
  <c r="AE109" i="23"/>
  <c r="AH109" i="23"/>
  <c r="AK109" i="23"/>
  <c r="AN109" i="23"/>
  <c r="Y110" i="23"/>
  <c r="AB110" i="23"/>
  <c r="AE110" i="23"/>
  <c r="AH110" i="23"/>
  <c r="AK110" i="23"/>
  <c r="AN110" i="23"/>
  <c r="Y111" i="23"/>
  <c r="AB111" i="23"/>
  <c r="AE111" i="23"/>
  <c r="AH111" i="23"/>
  <c r="AK111" i="23"/>
  <c r="AN111" i="23"/>
  <c r="Y112" i="23"/>
  <c r="AB112" i="23"/>
  <c r="AE112" i="23"/>
  <c r="AH112" i="23"/>
  <c r="AK112" i="23"/>
  <c r="AN112" i="23"/>
  <c r="AB113" i="23"/>
  <c r="AE113" i="23"/>
  <c r="AK113" i="23"/>
  <c r="AN113" i="23"/>
  <c r="AK114" i="23"/>
  <c r="AK115" i="23"/>
  <c r="AK116" i="23"/>
  <c r="V117" i="23"/>
  <c r="AK117" i="23"/>
  <c r="AK118" i="23"/>
  <c r="Y122" i="23"/>
  <c r="AB122" i="23"/>
  <c r="AE122" i="23"/>
  <c r="AH122" i="23"/>
  <c r="AK122" i="23"/>
  <c r="AN122" i="23"/>
  <c r="Y123" i="23"/>
  <c r="AB123" i="23"/>
  <c r="AE123" i="23"/>
  <c r="AH123" i="23"/>
  <c r="AK123" i="23"/>
  <c r="AN123" i="23"/>
  <c r="Y124" i="23"/>
  <c r="AB124" i="23"/>
  <c r="AE124" i="23"/>
  <c r="AH124" i="23"/>
  <c r="AK124" i="23"/>
  <c r="AN124" i="23"/>
  <c r="Y125" i="23"/>
  <c r="AB125" i="23"/>
  <c r="AE125" i="23"/>
  <c r="AH125" i="23"/>
  <c r="AN125" i="23"/>
  <c r="Y126" i="23"/>
  <c r="AB126" i="23"/>
  <c r="AE126" i="23"/>
  <c r="AH126" i="23"/>
  <c r="AN126" i="23"/>
  <c r="Y127" i="23"/>
  <c r="AB127" i="23"/>
  <c r="AE127" i="23"/>
  <c r="AH127" i="23"/>
  <c r="AK127" i="23"/>
  <c r="AN127" i="23"/>
  <c r="Y128" i="23"/>
  <c r="AB128" i="23"/>
  <c r="AE128" i="23"/>
  <c r="AH128" i="23"/>
  <c r="AK128" i="23"/>
  <c r="AN128" i="23"/>
  <c r="Y129" i="23"/>
  <c r="AB129" i="23"/>
  <c r="AE129" i="23"/>
  <c r="AH129" i="23"/>
  <c r="AK129" i="23"/>
  <c r="AN129" i="23"/>
  <c r="AE130" i="23"/>
  <c r="AH130" i="23"/>
  <c r="AK130" i="23"/>
  <c r="AN130" i="23"/>
  <c r="AE131" i="23"/>
  <c r="AH131" i="23"/>
  <c r="AN131" i="23"/>
  <c r="AE132" i="23"/>
  <c r="AH132" i="23"/>
  <c r="AN132" i="23"/>
  <c r="AN133" i="23"/>
  <c r="AN134" i="23"/>
  <c r="V135" i="23"/>
  <c r="AN135" i="23"/>
  <c r="AN136" i="23"/>
  <c r="Y140" i="23"/>
  <c r="AB140" i="23"/>
  <c r="AE140" i="23"/>
  <c r="AH140" i="23"/>
  <c r="AK140" i="23"/>
  <c r="AN140" i="23"/>
  <c r="Y141" i="23"/>
  <c r="AB141" i="23"/>
  <c r="AE141" i="23"/>
  <c r="AH141" i="23"/>
  <c r="AK141" i="23"/>
  <c r="AN141" i="23"/>
  <c r="Y142" i="23"/>
  <c r="AB142" i="23"/>
  <c r="AE142" i="23"/>
  <c r="AH142" i="23"/>
  <c r="AK142" i="23"/>
  <c r="AN142" i="23"/>
  <c r="AE143" i="23"/>
  <c r="AK143" i="23"/>
  <c r="AN143" i="23"/>
  <c r="AB144" i="23"/>
  <c r="AE144" i="23"/>
  <c r="AK144" i="23"/>
  <c r="AN144" i="23"/>
  <c r="AE145" i="23"/>
  <c r="AH145" i="23"/>
  <c r="AK145" i="23"/>
  <c r="AN145" i="23"/>
  <c r="AE146" i="23"/>
  <c r="AK146" i="23"/>
  <c r="AN146" i="23"/>
  <c r="AE147" i="23"/>
  <c r="AN147" i="23"/>
  <c r="AB148" i="23"/>
  <c r="AE148" i="23"/>
  <c r="AN148" i="23"/>
  <c r="AE149" i="23"/>
  <c r="AH149" i="23"/>
  <c r="AN149" i="23"/>
  <c r="AE150" i="23"/>
  <c r="AN150" i="23"/>
  <c r="AE151" i="23"/>
  <c r="AN151" i="23"/>
  <c r="AB152" i="23"/>
  <c r="AE152" i="23"/>
  <c r="AN152" i="23"/>
  <c r="AK153" i="23"/>
  <c r="V154" i="23"/>
  <c r="Y159" i="23"/>
  <c r="AB159" i="23"/>
  <c r="AE159" i="23"/>
  <c r="AH159" i="23"/>
  <c r="AK159" i="23"/>
  <c r="AN159" i="23"/>
  <c r="Y160" i="23"/>
  <c r="AB160" i="23"/>
  <c r="AE160" i="23"/>
  <c r="AH160" i="23"/>
  <c r="AK160" i="23"/>
  <c r="AN160" i="23"/>
  <c r="Y161" i="23"/>
  <c r="AB161" i="23"/>
  <c r="AE161" i="23"/>
  <c r="AH161" i="23"/>
  <c r="AK161" i="23"/>
  <c r="AN161" i="23"/>
  <c r="Y162" i="23"/>
  <c r="AE162" i="23"/>
  <c r="AH162" i="23"/>
  <c r="AK162" i="23"/>
  <c r="AN162" i="23"/>
  <c r="AE163" i="23"/>
  <c r="AH163" i="23"/>
  <c r="AK163" i="23"/>
  <c r="AN163" i="23"/>
  <c r="AB164" i="23"/>
  <c r="AE164" i="23"/>
  <c r="AH164" i="23"/>
  <c r="AK164" i="23"/>
  <c r="AN164" i="23"/>
  <c r="AB165" i="23"/>
  <c r="AE165" i="23"/>
  <c r="AH165" i="23"/>
  <c r="AK165" i="23"/>
  <c r="AN165" i="23"/>
  <c r="Y166" i="23"/>
  <c r="AE166" i="23"/>
  <c r="AH166" i="23"/>
  <c r="AK166" i="23"/>
  <c r="AN166" i="23"/>
  <c r="Y167" i="23"/>
  <c r="AB167" i="23"/>
  <c r="AE167" i="23"/>
  <c r="AH167" i="23"/>
  <c r="AK167" i="23"/>
  <c r="AN167" i="23"/>
  <c r="Y168" i="23"/>
  <c r="AE168" i="23"/>
  <c r="AH168" i="23"/>
  <c r="AK168" i="23"/>
  <c r="AN168" i="23"/>
  <c r="Y169" i="23"/>
  <c r="AE169" i="23"/>
  <c r="AK169" i="23"/>
  <c r="AN169" i="23"/>
  <c r="Y170" i="23"/>
  <c r="AB170" i="23"/>
  <c r="AE170" i="23"/>
  <c r="Y171" i="23"/>
  <c r="Y172" i="23"/>
  <c r="Y173" i="23"/>
  <c r="V174" i="23"/>
  <c r="Y174" i="23"/>
  <c r="Y175" i="23"/>
  <c r="Y179" i="23"/>
  <c r="AB179" i="23"/>
  <c r="AE179" i="23"/>
  <c r="AH179" i="23"/>
  <c r="AK179" i="23"/>
  <c r="AN179" i="23"/>
  <c r="Y180" i="23"/>
  <c r="AB180" i="23"/>
  <c r="AE180" i="23"/>
  <c r="AH180" i="23"/>
  <c r="AK180" i="23"/>
  <c r="AN180" i="23"/>
  <c r="Y181" i="23"/>
  <c r="AB181" i="23"/>
  <c r="AE181" i="23"/>
  <c r="AH181" i="23"/>
  <c r="AK181" i="23"/>
  <c r="AN181" i="23"/>
  <c r="Y182" i="23"/>
  <c r="AB182" i="23"/>
  <c r="AE182" i="23"/>
  <c r="AH182" i="23"/>
  <c r="AN182" i="23"/>
  <c r="Y183" i="23"/>
  <c r="AB183" i="23"/>
  <c r="AE183" i="23"/>
  <c r="AH183" i="23"/>
  <c r="AN183" i="23"/>
  <c r="Y184" i="23"/>
  <c r="AB184" i="23"/>
  <c r="AE184" i="23"/>
  <c r="AH184" i="23"/>
  <c r="AK184" i="23"/>
  <c r="AN184" i="23"/>
  <c r="Y185" i="23"/>
  <c r="AB185" i="23"/>
  <c r="AE185" i="23"/>
  <c r="AH185" i="23"/>
  <c r="AK185" i="23"/>
  <c r="AN185" i="23"/>
  <c r="Y186" i="23"/>
  <c r="AB186" i="23"/>
  <c r="AE186" i="23"/>
  <c r="AH186" i="23"/>
  <c r="AK186" i="23"/>
  <c r="AN186" i="23"/>
  <c r="Y187" i="23"/>
  <c r="AB187" i="23"/>
  <c r="AE187" i="23"/>
  <c r="AH187" i="23"/>
  <c r="AK187" i="23"/>
  <c r="Y188" i="23"/>
  <c r="AB188" i="23"/>
  <c r="AE188" i="23"/>
  <c r="AH188" i="23"/>
  <c r="Y189" i="23"/>
  <c r="AB189" i="23"/>
  <c r="AE189" i="23"/>
  <c r="AH189" i="23"/>
  <c r="V190" i="23"/>
  <c r="AB190" i="23"/>
  <c r="AE190" i="23"/>
  <c r="AH190" i="23"/>
  <c r="AH191" i="23"/>
  <c r="Y195" i="23"/>
  <c r="AB195" i="23"/>
  <c r="AE195" i="23"/>
  <c r="AH195" i="23"/>
  <c r="AK195" i="23"/>
  <c r="AN195" i="23"/>
  <c r="Y196" i="23"/>
  <c r="AB196" i="23"/>
  <c r="AE196" i="23"/>
  <c r="AH196" i="23"/>
  <c r="AK196" i="23"/>
  <c r="AN196" i="23"/>
  <c r="Y197" i="23"/>
  <c r="AB197" i="23"/>
  <c r="AE197" i="23"/>
  <c r="AH197" i="23"/>
  <c r="AK197" i="23"/>
  <c r="AN197" i="23"/>
  <c r="AB198" i="23"/>
  <c r="AH199" i="23"/>
  <c r="AN200" i="23"/>
  <c r="AB202" i="23"/>
  <c r="AH203" i="23"/>
  <c r="AN203" i="23"/>
  <c r="AN204" i="23"/>
  <c r="AN205" i="23"/>
  <c r="AE206" i="23"/>
  <c r="AN206" i="23"/>
  <c r="AN207" i="23"/>
  <c r="AN208" i="23"/>
  <c r="AN209" i="23"/>
  <c r="AN211" i="23"/>
  <c r="V212" i="23"/>
  <c r="AH212" i="23"/>
  <c r="Y217" i="23"/>
  <c r="AB217" i="23"/>
  <c r="AE217" i="23"/>
  <c r="AH217" i="23"/>
  <c r="AK217" i="23"/>
  <c r="AN217" i="23"/>
  <c r="Y218" i="23"/>
  <c r="AB218" i="23"/>
  <c r="AE218" i="23"/>
  <c r="AH218" i="23"/>
  <c r="AK218" i="23"/>
  <c r="AN218" i="23"/>
  <c r="Y219" i="23"/>
  <c r="AB219" i="23"/>
  <c r="AE219" i="23"/>
  <c r="AH219" i="23"/>
  <c r="AK219" i="23"/>
  <c r="AN219" i="23"/>
  <c r="AE220" i="23"/>
  <c r="AK220" i="23"/>
  <c r="AN220" i="23"/>
  <c r="AE221" i="23"/>
  <c r="AK221" i="23"/>
  <c r="AN221" i="23"/>
  <c r="Y222" i="23"/>
  <c r="AB222" i="23"/>
  <c r="AE222" i="23"/>
  <c r="AH222" i="23"/>
  <c r="AK222" i="23"/>
  <c r="AN222" i="23"/>
  <c r="AB223" i="23"/>
  <c r="AE223" i="23"/>
  <c r="AH223" i="23"/>
  <c r="AK223" i="23"/>
  <c r="AN223" i="23"/>
  <c r="AE224" i="23"/>
  <c r="AH224" i="23"/>
  <c r="AK224" i="23"/>
  <c r="AN224" i="23"/>
  <c r="AB225" i="23"/>
  <c r="AE225" i="23"/>
  <c r="AH225" i="23"/>
  <c r="AK225" i="23"/>
  <c r="AN225" i="23"/>
  <c r="Y226" i="23"/>
  <c r="AB226" i="23"/>
  <c r="AE226" i="23"/>
  <c r="AH226" i="23"/>
  <c r="AK226" i="23"/>
  <c r="AN226" i="23"/>
  <c r="AB227" i="23"/>
  <c r="AH227" i="23"/>
  <c r="AK227" i="23"/>
  <c r="AB228" i="23"/>
  <c r="AH228" i="23"/>
  <c r="AK228" i="23"/>
  <c r="AH229" i="23"/>
  <c r="AK229" i="23"/>
  <c r="AH230" i="23"/>
  <c r="AK230" i="23"/>
  <c r="V231" i="23"/>
  <c r="AH231" i="23"/>
  <c r="Y236" i="23"/>
  <c r="AB236" i="23"/>
  <c r="AE236" i="23"/>
  <c r="AH236" i="23"/>
  <c r="AK236" i="23"/>
  <c r="AN236" i="23"/>
  <c r="Y237" i="23"/>
  <c r="AB237" i="23"/>
  <c r="AE237" i="23"/>
  <c r="AH237" i="23"/>
  <c r="AK237" i="23"/>
  <c r="AN237" i="23"/>
  <c r="Y238" i="23"/>
  <c r="AB238" i="23"/>
  <c r="AE238" i="23"/>
  <c r="AH238" i="23"/>
  <c r="AK238" i="23"/>
  <c r="AN238" i="23"/>
  <c r="Y240" i="23"/>
  <c r="AE241" i="23"/>
  <c r="AK242" i="23"/>
  <c r="Y244" i="23"/>
  <c r="AE245" i="23"/>
  <c r="AK246" i="23"/>
  <c r="Y248" i="23"/>
  <c r="AK249" i="23"/>
  <c r="AE251" i="23"/>
  <c r="AB254" i="23"/>
  <c r="V255" i="23"/>
  <c r="Y260" i="23"/>
  <c r="AB260" i="23"/>
  <c r="AE260" i="23"/>
  <c r="AH260" i="23"/>
  <c r="AK260" i="23"/>
  <c r="AN260" i="23"/>
  <c r="Y261" i="23"/>
  <c r="AB261" i="23"/>
  <c r="AE261" i="23"/>
  <c r="AH261" i="23"/>
  <c r="AK261" i="23"/>
  <c r="AN261" i="23"/>
  <c r="Y262" i="23"/>
  <c r="AB262" i="23"/>
  <c r="AE262" i="23"/>
  <c r="AH262" i="23"/>
  <c r="AK262" i="23"/>
  <c r="AN262" i="23"/>
  <c r="AB263" i="23"/>
  <c r="AE263" i="23"/>
  <c r="AH263" i="23"/>
  <c r="AN263" i="23"/>
  <c r="AB264" i="23"/>
  <c r="AE264" i="23"/>
  <c r="AH264" i="23"/>
  <c r="AN264" i="23"/>
  <c r="AB265" i="23"/>
  <c r="AE265" i="23"/>
  <c r="AH265" i="23"/>
  <c r="AN265" i="23"/>
  <c r="AB266" i="23"/>
  <c r="AE266" i="23"/>
  <c r="AH266" i="23"/>
  <c r="AN266" i="23"/>
  <c r="AB267" i="23"/>
  <c r="AE267" i="23"/>
  <c r="AN267" i="23"/>
  <c r="AB268" i="23"/>
  <c r="AE268" i="23"/>
  <c r="AH268" i="23"/>
  <c r="AB269" i="23"/>
  <c r="AE269" i="23"/>
  <c r="AN269" i="23"/>
  <c r="AB270" i="23"/>
  <c r="AB271" i="23"/>
  <c r="AH271" i="23"/>
  <c r="AB272" i="23"/>
  <c r="AN272" i="23"/>
  <c r="AB273" i="23"/>
  <c r="AN273" i="23"/>
  <c r="AB274" i="23"/>
  <c r="AN274" i="23"/>
  <c r="AN275" i="23"/>
  <c r="AN276" i="23"/>
  <c r="AN277" i="23"/>
  <c r="AN278" i="23"/>
  <c r="AN279" i="23"/>
  <c r="AN280" i="23"/>
  <c r="V281" i="23"/>
  <c r="AN281" i="23"/>
  <c r="AN282" i="23"/>
  <c r="Y286" i="23"/>
  <c r="AB286" i="23"/>
  <c r="AE286" i="23"/>
  <c r="AH286" i="23"/>
  <c r="AK286" i="23"/>
  <c r="AN286" i="23"/>
  <c r="Y287" i="23"/>
  <c r="AB287" i="23"/>
  <c r="AE287" i="23"/>
  <c r="AH287" i="23"/>
  <c r="AK287" i="23"/>
  <c r="AN287" i="23"/>
  <c r="Y288" i="23"/>
  <c r="AB288" i="23"/>
  <c r="AE288" i="23"/>
  <c r="AH288" i="23"/>
  <c r="AK288" i="23"/>
  <c r="AN288" i="23"/>
  <c r="Y289" i="23"/>
  <c r="AE289" i="23"/>
  <c r="AH289" i="23"/>
  <c r="AK289" i="23"/>
  <c r="AN289" i="23"/>
  <c r="Y290" i="23"/>
  <c r="AE290" i="23"/>
  <c r="AH290" i="23"/>
  <c r="AK290" i="23"/>
  <c r="AN290" i="23"/>
  <c r="Y291" i="23"/>
  <c r="AB291" i="23"/>
  <c r="AE291" i="23"/>
  <c r="AH291" i="23"/>
  <c r="AK291" i="23"/>
  <c r="AN291" i="23"/>
  <c r="Y292" i="23"/>
  <c r="AE292" i="23"/>
  <c r="AH292" i="23"/>
  <c r="AK292" i="23"/>
  <c r="AN292" i="23"/>
  <c r="AE293" i="23"/>
  <c r="AH293" i="23"/>
  <c r="AK293" i="23"/>
  <c r="AN293" i="23"/>
  <c r="Y294" i="23"/>
  <c r="AE294" i="23"/>
  <c r="AH294" i="23"/>
  <c r="AK294" i="23"/>
  <c r="AN294" i="23"/>
  <c r="AB295" i="23"/>
  <c r="AE295" i="23"/>
  <c r="AH295" i="23"/>
  <c r="AK295" i="23"/>
  <c r="AH296" i="23"/>
  <c r="AK296" i="23"/>
  <c r="V297" i="23"/>
  <c r="AK297" i="23"/>
  <c r="Y303" i="23"/>
  <c r="AB303" i="23"/>
  <c r="AE303" i="23"/>
  <c r="AH303" i="23"/>
  <c r="AK303" i="23"/>
  <c r="AN303" i="23"/>
  <c r="Y304" i="23"/>
  <c r="AB304" i="23"/>
  <c r="AE304" i="23"/>
  <c r="AH304" i="23"/>
  <c r="AK304" i="23"/>
  <c r="AN304" i="23"/>
  <c r="Y305" i="23"/>
  <c r="AB305" i="23"/>
  <c r="AE305" i="23"/>
  <c r="AH305" i="23"/>
  <c r="AK305" i="23"/>
  <c r="AN305" i="23"/>
  <c r="Y306" i="23"/>
  <c r="AB306" i="23"/>
  <c r="AE306" i="23"/>
  <c r="AH306" i="23"/>
  <c r="AK306" i="23"/>
  <c r="AN306" i="23"/>
  <c r="Y307" i="23"/>
  <c r="AB307" i="23"/>
  <c r="AE307" i="23"/>
  <c r="AH307" i="23"/>
  <c r="AK307" i="23"/>
  <c r="AN307" i="23"/>
  <c r="Y308" i="23"/>
  <c r="AB308" i="23"/>
  <c r="AE308" i="23"/>
  <c r="AH308" i="23"/>
  <c r="AK308" i="23"/>
  <c r="AN308" i="23"/>
  <c r="Y309" i="23"/>
  <c r="AB309" i="23"/>
  <c r="AE309" i="23"/>
  <c r="AH309" i="23"/>
  <c r="AK309" i="23"/>
  <c r="AN309" i="23"/>
  <c r="Y310" i="23"/>
  <c r="AB310" i="23"/>
  <c r="AE310" i="23"/>
  <c r="AH310" i="23"/>
  <c r="AK310" i="23"/>
  <c r="AN310" i="23"/>
  <c r="Y311" i="23"/>
  <c r="AB311" i="23"/>
  <c r="AE311" i="23"/>
  <c r="AH311" i="23"/>
  <c r="AK311" i="23"/>
  <c r="AN311" i="23"/>
  <c r="AB312" i="23"/>
  <c r="AE312" i="23"/>
  <c r="AH312" i="23"/>
  <c r="AK312" i="23"/>
  <c r="AB313" i="23"/>
  <c r="AE313" i="23"/>
  <c r="AK313" i="23"/>
  <c r="AB314" i="23"/>
  <c r="AH314" i="23"/>
  <c r="AK314" i="23"/>
  <c r="AK315" i="23"/>
  <c r="V316" i="23"/>
  <c r="AK316" i="23"/>
  <c r="AK317" i="23"/>
  <c r="Y322" i="23"/>
  <c r="AB322" i="23"/>
  <c r="AE322" i="23"/>
  <c r="AH322" i="23"/>
  <c r="AK322" i="23"/>
  <c r="AN322" i="23"/>
  <c r="Y323" i="23"/>
  <c r="AB323" i="23"/>
  <c r="AE323" i="23"/>
  <c r="AH323" i="23"/>
  <c r="AK323" i="23"/>
  <c r="AN323" i="23"/>
  <c r="Y324" i="23"/>
  <c r="AB324" i="23"/>
  <c r="AE324" i="23"/>
  <c r="AH324" i="23"/>
  <c r="AK324" i="23"/>
  <c r="AN324" i="23"/>
  <c r="Y325" i="23"/>
  <c r="AB325" i="23"/>
  <c r="AE325" i="23"/>
  <c r="AH325" i="23"/>
  <c r="AK325" i="23"/>
  <c r="AN325" i="23"/>
  <c r="Y326" i="23"/>
  <c r="AB326" i="23"/>
  <c r="AE326" i="23"/>
  <c r="AK326" i="23"/>
  <c r="AN326" i="23"/>
  <c r="AB327" i="23"/>
  <c r="AE327" i="23"/>
  <c r="AH327" i="23"/>
  <c r="AK327" i="23"/>
  <c r="AN327" i="23"/>
  <c r="AB328" i="23"/>
  <c r="AE328" i="23"/>
  <c r="AH328" i="23"/>
  <c r="AK328" i="23"/>
  <c r="AN328" i="23"/>
  <c r="Y329" i="23"/>
  <c r="AB329" i="23"/>
  <c r="AE329" i="23"/>
  <c r="AH329" i="23"/>
  <c r="AK329" i="23"/>
  <c r="AN329" i="23"/>
  <c r="Y330" i="23"/>
  <c r="AB330" i="23"/>
  <c r="AE330" i="23"/>
  <c r="AH330" i="23"/>
  <c r="AK330" i="23"/>
  <c r="AN330" i="23"/>
  <c r="AE331" i="23"/>
  <c r="AH331" i="23"/>
  <c r="AK331" i="23"/>
  <c r="AN331" i="23"/>
  <c r="Y332" i="23"/>
  <c r="AE332" i="23"/>
  <c r="AH332" i="23"/>
  <c r="AK332" i="23"/>
  <c r="AN332" i="23"/>
  <c r="Y333" i="23"/>
  <c r="AE333" i="23"/>
  <c r="AH333" i="23"/>
  <c r="AK333" i="23"/>
  <c r="AN333" i="23"/>
  <c r="Y334" i="23"/>
  <c r="AE334" i="23"/>
  <c r="AH334" i="23"/>
  <c r="AK334" i="23"/>
  <c r="Y335" i="23"/>
  <c r="AE335" i="23"/>
  <c r="AH335" i="23"/>
  <c r="AK335" i="23"/>
  <c r="Y336" i="23"/>
  <c r="AE336" i="23"/>
  <c r="AH336" i="23"/>
  <c r="AK336" i="23"/>
  <c r="AE337" i="23"/>
  <c r="AH337" i="23"/>
  <c r="AH338" i="23"/>
  <c r="V339" i="23"/>
  <c r="V743" i="23" s="1"/>
  <c r="AH339" i="23"/>
  <c r="Y345" i="23"/>
  <c r="AB345" i="23"/>
  <c r="AE345" i="23"/>
  <c r="AH345" i="23"/>
  <c r="AK345" i="23"/>
  <c r="AN345" i="23"/>
  <c r="Y346" i="23"/>
  <c r="AB346" i="23"/>
  <c r="AE346" i="23"/>
  <c r="AH346" i="23"/>
  <c r="AK346" i="23"/>
  <c r="AN346" i="23"/>
  <c r="Y347" i="23"/>
  <c r="AB347" i="23"/>
  <c r="AE347" i="23"/>
  <c r="AH347" i="23"/>
  <c r="AK347" i="23"/>
  <c r="AN347" i="23"/>
  <c r="Y348" i="23"/>
  <c r="AB348" i="23"/>
  <c r="AE348" i="23"/>
  <c r="AH348" i="23"/>
  <c r="AK348" i="23"/>
  <c r="AN348" i="23"/>
  <c r="Y349" i="23"/>
  <c r="AB349" i="23"/>
  <c r="AE349" i="23"/>
  <c r="AH349" i="23"/>
  <c r="AK349" i="23"/>
  <c r="AN349" i="23"/>
  <c r="Y350" i="23"/>
  <c r="AB350" i="23"/>
  <c r="AE350" i="23"/>
  <c r="AH350" i="23"/>
  <c r="AK350" i="23"/>
  <c r="AN350" i="23"/>
  <c r="Y351" i="23"/>
  <c r="AB351" i="23"/>
  <c r="AE351" i="23"/>
  <c r="AH351" i="23"/>
  <c r="AK351" i="23"/>
  <c r="AN351" i="23"/>
  <c r="Y352" i="23"/>
  <c r="AB352" i="23"/>
  <c r="AE352" i="23"/>
  <c r="AH352" i="23"/>
  <c r="AK352" i="23"/>
  <c r="AN352" i="23"/>
  <c r="Y353" i="23"/>
  <c r="AB353" i="23"/>
  <c r="AE353" i="23"/>
  <c r="AH353" i="23"/>
  <c r="AK353" i="23"/>
  <c r="AN353" i="23"/>
  <c r="AB354" i="23"/>
  <c r="AE354" i="23"/>
  <c r="AH354" i="23"/>
  <c r="AK354" i="23"/>
  <c r="AN354" i="23"/>
  <c r="AB355" i="23"/>
  <c r="AE355" i="23"/>
  <c r="AH355" i="23"/>
  <c r="AK355" i="23"/>
  <c r="AN355" i="23"/>
  <c r="AB356" i="23"/>
  <c r="AE356" i="23"/>
  <c r="AH356" i="23"/>
  <c r="AK356" i="23"/>
  <c r="AN356" i="23"/>
  <c r="AB357" i="23"/>
  <c r="AE357" i="23"/>
  <c r="AH357" i="23"/>
  <c r="AK357" i="23"/>
  <c r="AN357" i="23"/>
  <c r="AB358" i="23"/>
  <c r="AH358" i="23"/>
  <c r="AK358" i="23"/>
  <c r="AN358" i="23"/>
  <c r="AB359" i="23"/>
  <c r="AH359" i="23"/>
  <c r="AK359" i="23"/>
  <c r="AN359" i="23"/>
  <c r="AH360" i="23"/>
  <c r="AK360" i="23"/>
  <c r="AN360" i="23"/>
  <c r="AH361" i="23"/>
  <c r="AK361" i="23"/>
  <c r="AN361" i="23"/>
  <c r="AK362" i="23"/>
  <c r="AN362" i="23"/>
  <c r="AN363" i="23"/>
  <c r="V364" i="23"/>
  <c r="AN364" i="23"/>
  <c r="Y374" i="23"/>
  <c r="AB374" i="23"/>
  <c r="AE374" i="23"/>
  <c r="AH374" i="23"/>
  <c r="AK374" i="23"/>
  <c r="AN374" i="23"/>
  <c r="Y375" i="23"/>
  <c r="AB375" i="23"/>
  <c r="AE375" i="23"/>
  <c r="AH375" i="23"/>
  <c r="AK375" i="23"/>
  <c r="AN375" i="23"/>
  <c r="Y376" i="23"/>
  <c r="AB376" i="23"/>
  <c r="AE376" i="23"/>
  <c r="AH376" i="23"/>
  <c r="AK376" i="23"/>
  <c r="AN376" i="23"/>
  <c r="Y377" i="23"/>
  <c r="AB377" i="23"/>
  <c r="AE377" i="23"/>
  <c r="AH377" i="23"/>
  <c r="AK377" i="23"/>
  <c r="AN377" i="23"/>
  <c r="Y378" i="23"/>
  <c r="AB378" i="23"/>
  <c r="AE378" i="23"/>
  <c r="AH378" i="23"/>
  <c r="AK378" i="23"/>
  <c r="AN378" i="23"/>
  <c r="Y379" i="23"/>
  <c r="AB379" i="23"/>
  <c r="AE379" i="23"/>
  <c r="AH379" i="23"/>
  <c r="AK379" i="23"/>
  <c r="AN379" i="23"/>
  <c r="Y380" i="23"/>
  <c r="AB380" i="23"/>
  <c r="AE380" i="23"/>
  <c r="AH380" i="23"/>
  <c r="AK380" i="23"/>
  <c r="AN380" i="23"/>
  <c r="Y381" i="23"/>
  <c r="AB381" i="23"/>
  <c r="AE381" i="23"/>
  <c r="AH381" i="23"/>
  <c r="AK381" i="23"/>
  <c r="AN381" i="23"/>
  <c r="Y382" i="23"/>
  <c r="AB382" i="23"/>
  <c r="AE382" i="23"/>
  <c r="AH382" i="23"/>
  <c r="AK382" i="23"/>
  <c r="AN382" i="23"/>
  <c r="Y383" i="23"/>
  <c r="AB383" i="23"/>
  <c r="AE383" i="23"/>
  <c r="AH383" i="23"/>
  <c r="AK383" i="23"/>
  <c r="AN383" i="23"/>
  <c r="Y384" i="23"/>
  <c r="AB384" i="23"/>
  <c r="AE384" i="23"/>
  <c r="AH384" i="23"/>
  <c r="AK384" i="23"/>
  <c r="AN384" i="23"/>
  <c r="Y385" i="23"/>
  <c r="AB385" i="23"/>
  <c r="AE385" i="23"/>
  <c r="AH385" i="23"/>
  <c r="AK385" i="23"/>
  <c r="AN385" i="23"/>
  <c r="Y386" i="23"/>
  <c r="AE386" i="23"/>
  <c r="AH386" i="23"/>
  <c r="AK386" i="23"/>
  <c r="AN386" i="23"/>
  <c r="Y387" i="23"/>
  <c r="AE387" i="23"/>
  <c r="AH387" i="23"/>
  <c r="AN387" i="23"/>
  <c r="Y388" i="23"/>
  <c r="AE388" i="23"/>
  <c r="AN388" i="23"/>
  <c r="V389" i="23"/>
  <c r="Y389" i="23"/>
  <c r="AN389" i="23"/>
  <c r="AN390" i="23"/>
  <c r="Y395" i="23"/>
  <c r="AB395" i="23"/>
  <c r="AE395" i="23"/>
  <c r="AH395" i="23"/>
  <c r="AK395" i="23"/>
  <c r="AN395" i="23"/>
  <c r="Y396" i="23"/>
  <c r="AB396" i="23"/>
  <c r="AE396" i="23"/>
  <c r="AH396" i="23"/>
  <c r="AK396" i="23"/>
  <c r="AN396" i="23"/>
  <c r="Y397" i="23"/>
  <c r="AB397" i="23"/>
  <c r="AE397" i="23"/>
  <c r="AH397" i="23"/>
  <c r="AK397" i="23"/>
  <c r="AN397" i="23"/>
  <c r="Y398" i="23"/>
  <c r="AB398" i="23"/>
  <c r="AE398" i="23"/>
  <c r="AH398" i="23"/>
  <c r="AK398" i="23"/>
  <c r="AN398" i="23"/>
  <c r="Y399" i="23"/>
  <c r="AB399" i="23"/>
  <c r="AE399" i="23"/>
  <c r="AH399" i="23"/>
  <c r="AK399" i="23"/>
  <c r="AN399" i="23"/>
  <c r="Y400" i="23"/>
  <c r="AB400" i="23"/>
  <c r="AE400" i="23"/>
  <c r="AH400" i="23"/>
  <c r="AK400" i="23"/>
  <c r="AN400" i="23"/>
  <c r="Y401" i="23"/>
  <c r="AB401" i="23"/>
  <c r="AE401" i="23"/>
  <c r="AH401" i="23"/>
  <c r="AK401" i="23"/>
  <c r="AN401" i="23"/>
  <c r="Y402" i="23"/>
  <c r="AB402" i="23"/>
  <c r="AE402" i="23"/>
  <c r="AH402" i="23"/>
  <c r="AK402" i="23"/>
  <c r="AN402" i="23"/>
  <c r="Y403" i="23"/>
  <c r="AB403" i="23"/>
  <c r="AE403" i="23"/>
  <c r="AH403" i="23"/>
  <c r="AK403" i="23"/>
  <c r="AN403" i="23"/>
  <c r="Y404" i="23"/>
  <c r="AB404" i="23"/>
  <c r="AE404" i="23"/>
  <c r="AH404" i="23"/>
  <c r="AK404" i="23"/>
  <c r="AN404" i="23"/>
  <c r="Y405" i="23"/>
  <c r="AB405" i="23"/>
  <c r="AE405" i="23"/>
  <c r="AH405" i="23"/>
  <c r="AK405" i="23"/>
  <c r="Y406" i="23"/>
  <c r="AB406" i="23"/>
  <c r="AE406" i="23"/>
  <c r="AH406" i="23"/>
  <c r="AK406" i="23"/>
  <c r="Y407" i="23"/>
  <c r="AB407" i="23"/>
  <c r="AH407" i="23"/>
  <c r="Y408" i="23"/>
  <c r="AB408" i="23"/>
  <c r="AH408" i="23"/>
  <c r="Y409" i="23"/>
  <c r="AB409" i="23"/>
  <c r="AH409" i="23"/>
  <c r="Y410" i="23"/>
  <c r="AB410" i="23"/>
  <c r="AH410" i="23"/>
  <c r="Y411" i="23"/>
  <c r="AB411" i="23"/>
  <c r="AH411" i="23"/>
  <c r="V412" i="23"/>
  <c r="Y412" i="23"/>
  <c r="AH412" i="23"/>
  <c r="Y413" i="23"/>
  <c r="Y417" i="23"/>
  <c r="AB417" i="23"/>
  <c r="AE417" i="23"/>
  <c r="AH417" i="23"/>
  <c r="AK417" i="23"/>
  <c r="AN417" i="23"/>
  <c r="Y418" i="23"/>
  <c r="AB418" i="23"/>
  <c r="AE418" i="23"/>
  <c r="AH418" i="23"/>
  <c r="AK418" i="23"/>
  <c r="AN418" i="23"/>
  <c r="Y419" i="23"/>
  <c r="AB419" i="23"/>
  <c r="AE419" i="23"/>
  <c r="AH419" i="23"/>
  <c r="AK419" i="23"/>
  <c r="AN419" i="23"/>
  <c r="Y420" i="23"/>
  <c r="AB420" i="23"/>
  <c r="AE420" i="23"/>
  <c r="AH420" i="23"/>
  <c r="AK420" i="23"/>
  <c r="AN420" i="23"/>
  <c r="Y421" i="23"/>
  <c r="AB421" i="23"/>
  <c r="AE421" i="23"/>
  <c r="AH421" i="23"/>
  <c r="AK421" i="23"/>
  <c r="AN421" i="23"/>
  <c r="Y422" i="23"/>
  <c r="AB422" i="23"/>
  <c r="AE422" i="23"/>
  <c r="AH422" i="23"/>
  <c r="AK422" i="23"/>
  <c r="AN422" i="23"/>
  <c r="Y423" i="23"/>
  <c r="AB423" i="23"/>
  <c r="AE423" i="23"/>
  <c r="AH423" i="23"/>
  <c r="AK423" i="23"/>
  <c r="AN423" i="23"/>
  <c r="Y424" i="23"/>
  <c r="AB424" i="23"/>
  <c r="AE424" i="23"/>
  <c r="AH424" i="23"/>
  <c r="AK424" i="23"/>
  <c r="AN424" i="23"/>
  <c r="Y425" i="23"/>
  <c r="AB425" i="23"/>
  <c r="AE425" i="23"/>
  <c r="AH425" i="23"/>
  <c r="AK425" i="23"/>
  <c r="AN425" i="23"/>
  <c r="Y426" i="23"/>
  <c r="AB426" i="23"/>
  <c r="AH426" i="23"/>
  <c r="AK426" i="23"/>
  <c r="AN426" i="23"/>
  <c r="Y427" i="23"/>
  <c r="AB427" i="23"/>
  <c r="AK427" i="23"/>
  <c r="Y428" i="23"/>
  <c r="AB428" i="23"/>
  <c r="AB429" i="23"/>
  <c r="AB430" i="23"/>
  <c r="V431" i="23"/>
  <c r="AB431" i="23"/>
  <c r="AB432" i="23"/>
  <c r="Y436" i="23"/>
  <c r="AB436" i="23"/>
  <c r="AE436" i="23"/>
  <c r="AH436" i="23"/>
  <c r="AK436" i="23"/>
  <c r="AN436" i="23"/>
  <c r="Y437" i="23"/>
  <c r="AB437" i="23"/>
  <c r="AE437" i="23"/>
  <c r="AH437" i="23"/>
  <c r="AK437" i="23"/>
  <c r="AN437" i="23"/>
  <c r="Y438" i="23"/>
  <c r="AB438" i="23"/>
  <c r="AE438" i="23"/>
  <c r="AH438" i="23"/>
  <c r="AK438" i="23"/>
  <c r="AN438" i="23"/>
  <c r="Y439" i="23"/>
  <c r="AB439" i="23"/>
  <c r="AE439" i="23"/>
  <c r="AH439" i="23"/>
  <c r="AK439" i="23"/>
  <c r="AN439" i="23"/>
  <c r="Y440" i="23"/>
  <c r="AB440" i="23"/>
  <c r="AE440" i="23"/>
  <c r="AH440" i="23"/>
  <c r="AK440" i="23"/>
  <c r="AN440" i="23"/>
  <c r="Y441" i="23"/>
  <c r="AB441" i="23"/>
  <c r="AE441" i="23"/>
  <c r="AH441" i="23"/>
  <c r="AK441" i="23"/>
  <c r="AN441" i="23"/>
  <c r="Y442" i="23"/>
  <c r="AB442" i="23"/>
  <c r="AE442" i="23"/>
  <c r="AH442" i="23"/>
  <c r="AK442" i="23"/>
  <c r="AN442" i="23"/>
  <c r="Y443" i="23"/>
  <c r="AB443" i="23"/>
  <c r="AE443" i="23"/>
  <c r="AH443" i="23"/>
  <c r="AK443" i="23"/>
  <c r="AN443" i="23"/>
  <c r="Y444" i="23"/>
  <c r="AB444" i="23"/>
  <c r="AE444" i="23"/>
  <c r="AH444" i="23"/>
  <c r="AK444" i="23"/>
  <c r="AN444" i="23"/>
  <c r="Y445" i="23"/>
  <c r="AB445" i="23"/>
  <c r="AE445" i="23"/>
  <c r="AK445" i="23"/>
  <c r="AN445" i="23"/>
  <c r="Y446" i="23"/>
  <c r="AB446" i="23"/>
  <c r="AE446" i="23"/>
  <c r="AK446" i="23"/>
  <c r="AN446" i="23"/>
  <c r="AB447" i="23"/>
  <c r="AE447" i="23"/>
  <c r="AK447" i="23"/>
  <c r="AN447" i="23"/>
  <c r="AB448" i="23"/>
  <c r="AE448" i="23"/>
  <c r="AK448" i="23"/>
  <c r="V449" i="23"/>
  <c r="AB449" i="23"/>
  <c r="AE449" i="23"/>
  <c r="AK449" i="23"/>
  <c r="AB450" i="23"/>
  <c r="Y454" i="23"/>
  <c r="AB454" i="23"/>
  <c r="AE454" i="23"/>
  <c r="AH454" i="23"/>
  <c r="AK454" i="23"/>
  <c r="AN454" i="23"/>
  <c r="Y455" i="23"/>
  <c r="AB455" i="23"/>
  <c r="AE455" i="23"/>
  <c r="AH455" i="23"/>
  <c r="AK455" i="23"/>
  <c r="AN455" i="23"/>
  <c r="Y456" i="23"/>
  <c r="AB456" i="23"/>
  <c r="AE456" i="23"/>
  <c r="AH456" i="23"/>
  <c r="AK456" i="23"/>
  <c r="AN456" i="23"/>
  <c r="Y457" i="23"/>
  <c r="AB457" i="23"/>
  <c r="AE457" i="23"/>
  <c r="AH457" i="23"/>
  <c r="AK457" i="23"/>
  <c r="AN457" i="23"/>
  <c r="Y458" i="23"/>
  <c r="AB458" i="23"/>
  <c r="AE458" i="23"/>
  <c r="AH458" i="23"/>
  <c r="AK458" i="23"/>
  <c r="AN458" i="23"/>
  <c r="Y459" i="23"/>
  <c r="AB459" i="23"/>
  <c r="AE459" i="23"/>
  <c r="AH459" i="23"/>
  <c r="AK459" i="23"/>
  <c r="AN459" i="23"/>
  <c r="Y460" i="23"/>
  <c r="AB460" i="23"/>
  <c r="AE460" i="23"/>
  <c r="AH460" i="23"/>
  <c r="AK460" i="23"/>
  <c r="AN460" i="23"/>
  <c r="Y461" i="23"/>
  <c r="AB461" i="23"/>
  <c r="AE461" i="23"/>
  <c r="AH461" i="23"/>
  <c r="AK461" i="23"/>
  <c r="AN461" i="23"/>
  <c r="Y462" i="23"/>
  <c r="AB462" i="23"/>
  <c r="AE462" i="23"/>
  <c r="AH462" i="23"/>
  <c r="AK462" i="23"/>
  <c r="AN462" i="23"/>
  <c r="Y463" i="23"/>
  <c r="AB463" i="23"/>
  <c r="AH463" i="23"/>
  <c r="AK463" i="23"/>
  <c r="AN463" i="23"/>
  <c r="Y464" i="23"/>
  <c r="AB464" i="23"/>
  <c r="AH464" i="23"/>
  <c r="AK464" i="23"/>
  <c r="AN464" i="23"/>
  <c r="Y465" i="23"/>
  <c r="AB465" i="23"/>
  <c r="AH465" i="23"/>
  <c r="AK465" i="23"/>
  <c r="AN465" i="23"/>
  <c r="Y466" i="23"/>
  <c r="AB466" i="23"/>
  <c r="AH466" i="23"/>
  <c r="AK466" i="23"/>
  <c r="Y467" i="23"/>
  <c r="AB467" i="23"/>
  <c r="AH467" i="23"/>
  <c r="AK467" i="23"/>
  <c r="V468" i="23"/>
  <c r="Y468" i="23"/>
  <c r="AB468" i="23"/>
  <c r="AH468" i="23"/>
  <c r="AH469" i="23"/>
  <c r="Y473" i="23"/>
  <c r="AB473" i="23"/>
  <c r="AE473" i="23"/>
  <c r="AH473" i="23"/>
  <c r="AK473" i="23"/>
  <c r="AN473" i="23"/>
  <c r="Y474" i="23"/>
  <c r="AB474" i="23"/>
  <c r="AE474" i="23"/>
  <c r="AH474" i="23"/>
  <c r="AK474" i="23"/>
  <c r="AN474" i="23"/>
  <c r="Y475" i="23"/>
  <c r="AB475" i="23"/>
  <c r="AE475" i="23"/>
  <c r="AH475" i="23"/>
  <c r="AK475" i="23"/>
  <c r="AN475" i="23"/>
  <c r="Y476" i="23"/>
  <c r="AB476" i="23"/>
  <c r="AE476" i="23"/>
  <c r="AH476" i="23"/>
  <c r="AK476" i="23"/>
  <c r="AN476" i="23"/>
  <c r="Y477" i="23"/>
  <c r="AB477" i="23"/>
  <c r="AE477" i="23"/>
  <c r="AH477" i="23"/>
  <c r="AK477" i="23"/>
  <c r="AN477" i="23"/>
  <c r="Y478" i="23"/>
  <c r="AB478" i="23"/>
  <c r="AE478" i="23"/>
  <c r="AH478" i="23"/>
  <c r="AK478" i="23"/>
  <c r="AN478" i="23"/>
  <c r="Y479" i="23"/>
  <c r="AB479" i="23"/>
  <c r="AE479" i="23"/>
  <c r="AH479" i="23"/>
  <c r="AK479" i="23"/>
  <c r="AN479" i="23"/>
  <c r="Y480" i="23"/>
  <c r="AB480" i="23"/>
  <c r="AE480" i="23"/>
  <c r="AH480" i="23"/>
  <c r="AK480" i="23"/>
  <c r="AN480" i="23"/>
  <c r="Y481" i="23"/>
  <c r="AB481" i="23"/>
  <c r="AE481" i="23"/>
  <c r="AN481" i="23"/>
  <c r="Y482" i="23"/>
  <c r="AB482" i="23"/>
  <c r="AE482" i="23"/>
  <c r="Y483" i="23"/>
  <c r="Y484" i="23"/>
  <c r="Y485" i="23"/>
  <c r="V486" i="23"/>
  <c r="Y486" i="23"/>
  <c r="Y487" i="23"/>
  <c r="Y491" i="23"/>
  <c r="AB491" i="23"/>
  <c r="AE491" i="23"/>
  <c r="AH491" i="23"/>
  <c r="AK491" i="23"/>
  <c r="AN491" i="23"/>
  <c r="Y492" i="23"/>
  <c r="AB492" i="23"/>
  <c r="AE492" i="23"/>
  <c r="AH492" i="23"/>
  <c r="AK492" i="23"/>
  <c r="AN492" i="23"/>
  <c r="Y493" i="23"/>
  <c r="AB493" i="23"/>
  <c r="AE493" i="23"/>
  <c r="AH493" i="23"/>
  <c r="AK493" i="23"/>
  <c r="AN493" i="23"/>
  <c r="Y494" i="23"/>
  <c r="AB494" i="23"/>
  <c r="AE494" i="23"/>
  <c r="AH494" i="23"/>
  <c r="AK494" i="23"/>
  <c r="AN494" i="23"/>
  <c r="Y495" i="23"/>
  <c r="AB495" i="23"/>
  <c r="AE495" i="23"/>
  <c r="AH495" i="23"/>
  <c r="AK495" i="23"/>
  <c r="AN495" i="23"/>
  <c r="Y496" i="23"/>
  <c r="AB496" i="23"/>
  <c r="AE496" i="23"/>
  <c r="AH496" i="23"/>
  <c r="AK496" i="23"/>
  <c r="AN496" i="23"/>
  <c r="Y497" i="23"/>
  <c r="AB497" i="23"/>
  <c r="AE497" i="23"/>
  <c r="AH497" i="23"/>
  <c r="AK497" i="23"/>
  <c r="AN497" i="23"/>
  <c r="Y498" i="23"/>
  <c r="AB498" i="23"/>
  <c r="AE498" i="23"/>
  <c r="AH498" i="23"/>
  <c r="AK498" i="23"/>
  <c r="AN498" i="23"/>
  <c r="Y499" i="23"/>
  <c r="AB499" i="23"/>
  <c r="AE499" i="23"/>
  <c r="AK499" i="23"/>
  <c r="AN499" i="23"/>
  <c r="Y500" i="23"/>
  <c r="AE500" i="23"/>
  <c r="AK500" i="23"/>
  <c r="AN500" i="23"/>
  <c r="Y501" i="23"/>
  <c r="AE501" i="23"/>
  <c r="AK501" i="23"/>
  <c r="Y502" i="23"/>
  <c r="AE502" i="23"/>
  <c r="AK502" i="23"/>
  <c r="Y503" i="23"/>
  <c r="AE503" i="23"/>
  <c r="AK503" i="23"/>
  <c r="Y504" i="23"/>
  <c r="AE504" i="23"/>
  <c r="AK504" i="23"/>
  <c r="Y505" i="23"/>
  <c r="AK505" i="23"/>
  <c r="Y506" i="23"/>
  <c r="AK506" i="23"/>
  <c r="AK507" i="23"/>
  <c r="V508" i="23"/>
  <c r="AK508" i="23"/>
  <c r="AK509" i="23"/>
  <c r="Y514" i="23"/>
  <c r="AB514" i="23"/>
  <c r="AE514" i="23"/>
  <c r="AH514" i="23"/>
  <c r="AK514" i="23"/>
  <c r="AN514" i="23"/>
  <c r="Y515" i="23"/>
  <c r="AB515" i="23"/>
  <c r="AE515" i="23"/>
  <c r="AH515" i="23"/>
  <c r="AK515" i="23"/>
  <c r="AN515" i="23"/>
  <c r="Y516" i="23"/>
  <c r="AB516" i="23"/>
  <c r="AE516" i="23"/>
  <c r="AH516" i="23"/>
  <c r="AK516" i="23"/>
  <c r="AN516" i="23"/>
  <c r="Y517" i="23"/>
  <c r="AB517" i="23"/>
  <c r="AE517" i="23"/>
  <c r="AH517" i="23"/>
  <c r="AK517" i="23"/>
  <c r="AN517" i="23"/>
  <c r="Y518" i="23"/>
  <c r="AB518" i="23"/>
  <c r="AE518" i="23"/>
  <c r="AH518" i="23"/>
  <c r="AK518" i="23"/>
  <c r="AN518" i="23"/>
  <c r="Y519" i="23"/>
  <c r="AB519" i="23"/>
  <c r="AE519" i="23"/>
  <c r="AH519" i="23"/>
  <c r="AK519" i="23"/>
  <c r="AN519" i="23"/>
  <c r="Y520" i="23"/>
  <c r="AB520" i="23"/>
  <c r="AE520" i="23"/>
  <c r="AH520" i="23"/>
  <c r="AK520" i="23"/>
  <c r="AN520" i="23"/>
  <c r="Y521" i="23"/>
  <c r="AB521" i="23"/>
  <c r="AE521" i="23"/>
  <c r="AH521" i="23"/>
  <c r="AK521" i="23"/>
  <c r="AN521" i="23"/>
  <c r="Y522" i="23"/>
  <c r="AB522" i="23"/>
  <c r="AH522" i="23"/>
  <c r="AK522" i="23"/>
  <c r="AN522" i="23"/>
  <c r="Y523" i="23"/>
  <c r="AB523" i="23"/>
  <c r="AH523" i="23"/>
  <c r="AK523" i="23"/>
  <c r="AN523" i="23"/>
  <c r="Y524" i="23"/>
  <c r="AB524" i="23"/>
  <c r="AH524" i="23"/>
  <c r="AK524" i="23"/>
  <c r="AN524" i="23"/>
  <c r="Y525" i="23"/>
  <c r="AH525" i="23"/>
  <c r="AK525" i="23"/>
  <c r="AN525" i="23"/>
  <c r="AK526" i="23"/>
  <c r="AN526" i="23"/>
  <c r="V527" i="23"/>
  <c r="AK527" i="23"/>
  <c r="AK528" i="23"/>
  <c r="Y532" i="23"/>
  <c r="AB532" i="23"/>
  <c r="AE532" i="23"/>
  <c r="AH532" i="23"/>
  <c r="AK532" i="23"/>
  <c r="AN532" i="23"/>
  <c r="Y533" i="23"/>
  <c r="AB533" i="23"/>
  <c r="AE533" i="23"/>
  <c r="AH533" i="23"/>
  <c r="AK533" i="23"/>
  <c r="AN533" i="23"/>
  <c r="Y534" i="23"/>
  <c r="AB534" i="23"/>
  <c r="AE534" i="23"/>
  <c r="AH534" i="23"/>
  <c r="AK534" i="23"/>
  <c r="AN534" i="23"/>
  <c r="Y535" i="23"/>
  <c r="AB535" i="23"/>
  <c r="AE535" i="23"/>
  <c r="AH535" i="23"/>
  <c r="AK535" i="23"/>
  <c r="AN535" i="23"/>
  <c r="Y536" i="23"/>
  <c r="AB536" i="23"/>
  <c r="AE536" i="23"/>
  <c r="AH536" i="23"/>
  <c r="AK536" i="23"/>
  <c r="AN536" i="23"/>
  <c r="Y537" i="23"/>
  <c r="AB537" i="23"/>
  <c r="AE537" i="23"/>
  <c r="AH537" i="23"/>
  <c r="AK537" i="23"/>
  <c r="AN537" i="23"/>
  <c r="Y538" i="23"/>
  <c r="AB538" i="23"/>
  <c r="AE538" i="23"/>
  <c r="AH538" i="23"/>
  <c r="AK538" i="23"/>
  <c r="AN538" i="23"/>
  <c r="Y539" i="23"/>
  <c r="AB539" i="23"/>
  <c r="AE539" i="23"/>
  <c r="AH539" i="23"/>
  <c r="AK539" i="23"/>
  <c r="AN539" i="23"/>
  <c r="Y540" i="23"/>
  <c r="AB540" i="23"/>
  <c r="AE540" i="23"/>
  <c r="AH540" i="23"/>
  <c r="AK540" i="23"/>
  <c r="AN540" i="23"/>
  <c r="AB541" i="23"/>
  <c r="AH541" i="23"/>
  <c r="AK541" i="23"/>
  <c r="AN541" i="23"/>
  <c r="AB542" i="23"/>
  <c r="AN542" i="23"/>
  <c r="AB543" i="23"/>
  <c r="AN543" i="23"/>
  <c r="AB544" i="23"/>
  <c r="AN544" i="23"/>
  <c r="AN545" i="23"/>
  <c r="V546" i="23"/>
  <c r="AN546" i="23"/>
  <c r="AN547" i="23"/>
  <c r="Y551" i="23"/>
  <c r="AB551" i="23"/>
  <c r="AE551" i="23"/>
  <c r="AH551" i="23"/>
  <c r="AK551" i="23"/>
  <c r="AN551" i="23"/>
  <c r="Y552" i="23"/>
  <c r="AB552" i="23"/>
  <c r="AE552" i="23"/>
  <c r="AH552" i="23"/>
  <c r="AK552" i="23"/>
  <c r="AN552" i="23"/>
  <c r="Y553" i="23"/>
  <c r="AB553" i="23"/>
  <c r="AE553" i="23"/>
  <c r="AH553" i="23"/>
  <c r="AK553" i="23"/>
  <c r="AN553" i="23"/>
  <c r="Y554" i="23"/>
  <c r="AB554" i="23"/>
  <c r="AE554" i="23"/>
  <c r="AH554" i="23"/>
  <c r="AK554" i="23"/>
  <c r="AN554" i="23"/>
  <c r="Y555" i="23"/>
  <c r="AB555" i="23"/>
  <c r="AE555" i="23"/>
  <c r="AH555" i="23"/>
  <c r="AK555" i="23"/>
  <c r="AN555" i="23"/>
  <c r="Y556" i="23"/>
  <c r="AB556" i="23"/>
  <c r="AE556" i="23"/>
  <c r="AH556" i="23"/>
  <c r="AK556" i="23"/>
  <c r="AN556" i="23"/>
  <c r="Y557" i="23"/>
  <c r="AB557" i="23"/>
  <c r="AE557" i="23"/>
  <c r="AH557" i="23"/>
  <c r="AK557" i="23"/>
  <c r="AN557" i="23"/>
  <c r="Y558" i="23"/>
  <c r="AB558" i="23"/>
  <c r="AE558" i="23"/>
  <c r="AH558" i="23"/>
  <c r="AK558" i="23"/>
  <c r="AN558" i="23"/>
  <c r="Y559" i="23"/>
  <c r="AB559" i="23"/>
  <c r="AE559" i="23"/>
  <c r="AH559" i="23"/>
  <c r="AK559" i="23"/>
  <c r="AN559" i="23"/>
  <c r="Y560" i="23"/>
  <c r="AB560" i="23"/>
  <c r="AE560" i="23"/>
  <c r="AH560" i="23"/>
  <c r="AK560" i="23"/>
  <c r="AN560" i="23"/>
  <c r="AB561" i="23"/>
  <c r="AE561" i="23"/>
  <c r="AH561" i="23"/>
  <c r="AK561" i="23"/>
  <c r="AN561" i="23"/>
  <c r="AB562" i="23"/>
  <c r="AH562" i="23"/>
  <c r="AK562" i="23"/>
  <c r="AB563" i="23"/>
  <c r="AK563" i="23"/>
  <c r="V564" i="23"/>
  <c r="AK564" i="23"/>
  <c r="AK565" i="23"/>
  <c r="Y569" i="23"/>
  <c r="AB569" i="23"/>
  <c r="AE569" i="23"/>
  <c r="AH569" i="23"/>
  <c r="AK569" i="23"/>
  <c r="AN569" i="23"/>
  <c r="Y570" i="23"/>
  <c r="AB570" i="23"/>
  <c r="AE570" i="23"/>
  <c r="AH570" i="23"/>
  <c r="AK570" i="23"/>
  <c r="AN570" i="23"/>
  <c r="Y571" i="23"/>
  <c r="AB571" i="23"/>
  <c r="AE571" i="23"/>
  <c r="AH571" i="23"/>
  <c r="AK571" i="23"/>
  <c r="AN571" i="23"/>
  <c r="Y572" i="23"/>
  <c r="AB572" i="23"/>
  <c r="AE572" i="23"/>
  <c r="AH572" i="23"/>
  <c r="AK572" i="23"/>
  <c r="AN572" i="23"/>
  <c r="Y573" i="23"/>
  <c r="AB573" i="23"/>
  <c r="AE573" i="23"/>
  <c r="AH573" i="23"/>
  <c r="AK573" i="23"/>
  <c r="AN573" i="23"/>
  <c r="Y574" i="23"/>
  <c r="AB574" i="23"/>
  <c r="AE574" i="23"/>
  <c r="AH574" i="23"/>
  <c r="AK574" i="23"/>
  <c r="AN574" i="23"/>
  <c r="Y575" i="23"/>
  <c r="AB575" i="23"/>
  <c r="AE575" i="23"/>
  <c r="AH575" i="23"/>
  <c r="AK575" i="23"/>
  <c r="AN575" i="23"/>
  <c r="Y576" i="23"/>
  <c r="AB576" i="23"/>
  <c r="AE576" i="23"/>
  <c r="AH576" i="23"/>
  <c r="AK576" i="23"/>
  <c r="AN576" i="23"/>
  <c r="Y577" i="23"/>
  <c r="AB577" i="23"/>
  <c r="AE577" i="23"/>
  <c r="AH577" i="23"/>
  <c r="AK577" i="23"/>
  <c r="AN577" i="23"/>
  <c r="Y578" i="23"/>
  <c r="AE578" i="23"/>
  <c r="AH578" i="23"/>
  <c r="AK578" i="23"/>
  <c r="AN578" i="23"/>
  <c r="Y579" i="23"/>
  <c r="AE579" i="23"/>
  <c r="AH579" i="23"/>
  <c r="AK579" i="23"/>
  <c r="Y580" i="23"/>
  <c r="AH580" i="23"/>
  <c r="AK580" i="23"/>
  <c r="Y581" i="23"/>
  <c r="AH581" i="23"/>
  <c r="Y582" i="23"/>
  <c r="Y583" i="23"/>
  <c r="V584" i="23"/>
  <c r="Y584" i="23"/>
  <c r="Y585" i="23"/>
  <c r="Y589" i="23"/>
  <c r="AB589" i="23"/>
  <c r="AE589" i="23"/>
  <c r="AH589" i="23"/>
  <c r="AK589" i="23"/>
  <c r="AN589" i="23"/>
  <c r="Y590" i="23"/>
  <c r="AB590" i="23"/>
  <c r="AE590" i="23"/>
  <c r="AH590" i="23"/>
  <c r="AK590" i="23"/>
  <c r="AN590" i="23"/>
  <c r="Y591" i="23"/>
  <c r="AB591" i="23"/>
  <c r="AE591" i="23"/>
  <c r="AH591" i="23"/>
  <c r="AK591" i="23"/>
  <c r="AN591" i="23"/>
  <c r="Y592" i="23"/>
  <c r="AB592" i="23"/>
  <c r="AE592" i="23"/>
  <c r="AH592" i="23"/>
  <c r="AK592" i="23"/>
  <c r="AN592" i="23"/>
  <c r="Y593" i="23"/>
  <c r="AB593" i="23"/>
  <c r="AE593" i="23"/>
  <c r="AH593" i="23"/>
  <c r="AK593" i="23"/>
  <c r="AN593" i="23"/>
  <c r="Y594" i="23"/>
  <c r="AB594" i="23"/>
  <c r="AE594" i="23"/>
  <c r="AH594" i="23"/>
  <c r="AK594" i="23"/>
  <c r="AN594" i="23"/>
  <c r="Y595" i="23"/>
  <c r="AB595" i="23"/>
  <c r="AE595" i="23"/>
  <c r="AH595" i="23"/>
  <c r="AK595" i="23"/>
  <c r="AN595" i="23"/>
  <c r="Y596" i="23"/>
  <c r="AB596" i="23"/>
  <c r="AE596" i="23"/>
  <c r="AH596" i="23"/>
  <c r="AK596" i="23"/>
  <c r="AN596" i="23"/>
  <c r="Y597" i="23"/>
  <c r="AB597" i="23"/>
  <c r="AE597" i="23"/>
  <c r="AH597" i="23"/>
  <c r="AK597" i="23"/>
  <c r="AN597" i="23"/>
  <c r="Y598" i="23"/>
  <c r="AB598" i="23"/>
  <c r="AE598" i="23"/>
  <c r="AH598" i="23"/>
  <c r="AK598" i="23"/>
  <c r="AN598" i="23"/>
  <c r="Y599" i="23"/>
  <c r="AB599" i="23"/>
  <c r="AE599" i="23"/>
  <c r="AH599" i="23"/>
  <c r="AK599" i="23"/>
  <c r="AN599" i="23"/>
  <c r="Y600" i="23"/>
  <c r="AB600" i="23"/>
  <c r="AE600" i="23"/>
  <c r="AH600" i="23"/>
  <c r="AK600" i="23"/>
  <c r="Y601" i="23"/>
  <c r="AB601" i="23"/>
  <c r="AE601" i="23"/>
  <c r="AH601" i="23"/>
  <c r="AK601" i="23"/>
  <c r="AE602" i="23"/>
  <c r="AH602" i="23"/>
  <c r="AK602" i="23"/>
  <c r="AE603" i="23"/>
  <c r="AH603" i="23"/>
  <c r="AE604" i="23"/>
  <c r="AH604" i="23"/>
  <c r="V605" i="23"/>
  <c r="AE605" i="23"/>
  <c r="AH605" i="23"/>
  <c r="AE606" i="23"/>
  <c r="Y610" i="23"/>
  <c r="AB610" i="23"/>
  <c r="AE610" i="23"/>
  <c r="AH610" i="23"/>
  <c r="AK610" i="23"/>
  <c r="AN610" i="23"/>
  <c r="Y611" i="23"/>
  <c r="AB611" i="23"/>
  <c r="AE611" i="23"/>
  <c r="AH611" i="23"/>
  <c r="AK611" i="23"/>
  <c r="AN611" i="23"/>
  <c r="Y612" i="23"/>
  <c r="AB612" i="23"/>
  <c r="AE612" i="23"/>
  <c r="AH612" i="23"/>
  <c r="AK612" i="23"/>
  <c r="AN612" i="23"/>
  <c r="Y613" i="23"/>
  <c r="AB613" i="23"/>
  <c r="AE613" i="23"/>
  <c r="AH613" i="23"/>
  <c r="AK613" i="23"/>
  <c r="AN613" i="23"/>
  <c r="Y614" i="23"/>
  <c r="AB614" i="23"/>
  <c r="AE614" i="23"/>
  <c r="AH614" i="23"/>
  <c r="AK614" i="23"/>
  <c r="AN614" i="23"/>
  <c r="Y615" i="23"/>
  <c r="AB615" i="23"/>
  <c r="AE615" i="23"/>
  <c r="AH615" i="23"/>
  <c r="AK615" i="23"/>
  <c r="AN615" i="23"/>
  <c r="Y616" i="23"/>
  <c r="AB616" i="23"/>
  <c r="AE616" i="23"/>
  <c r="AH616" i="23"/>
  <c r="AK616" i="23"/>
  <c r="AN616" i="23"/>
  <c r="Y617" i="23"/>
  <c r="AB617" i="23"/>
  <c r="AE617" i="23"/>
  <c r="AH617" i="23"/>
  <c r="AK617" i="23"/>
  <c r="AN617" i="23"/>
  <c r="Y618" i="23"/>
  <c r="AB618" i="23"/>
  <c r="AE618" i="23"/>
  <c r="AH618" i="23"/>
  <c r="AK618" i="23"/>
  <c r="AN618" i="23"/>
  <c r="Y619" i="23"/>
  <c r="AB619" i="23"/>
  <c r="AH619" i="23"/>
  <c r="AK619" i="23"/>
  <c r="Y620" i="23"/>
  <c r="AB620" i="23"/>
  <c r="AH620" i="23"/>
  <c r="AK620" i="23"/>
  <c r="Y621" i="23"/>
  <c r="AB621" i="23"/>
  <c r="AH621" i="23"/>
  <c r="AK621" i="23"/>
  <c r="Y622" i="23"/>
  <c r="AB622" i="23"/>
  <c r="AH622" i="23"/>
  <c r="AK622" i="23"/>
  <c r="Y623" i="23"/>
  <c r="AB623" i="23"/>
  <c r="AK623" i="23"/>
  <c r="AB624" i="23"/>
  <c r="AK624" i="23"/>
  <c r="AB625" i="23"/>
  <c r="V626" i="23"/>
  <c r="AB626" i="23"/>
  <c r="AB627" i="23"/>
  <c r="Y631" i="23"/>
  <c r="AB631" i="23"/>
  <c r="AE631" i="23"/>
  <c r="AH631" i="23"/>
  <c r="AK631" i="23"/>
  <c r="AN631" i="23"/>
  <c r="Y632" i="23"/>
  <c r="AB632" i="23"/>
  <c r="AE632" i="23"/>
  <c r="AH632" i="23"/>
  <c r="AK632" i="23"/>
  <c r="AN632" i="23"/>
  <c r="Y633" i="23"/>
  <c r="AB633" i="23"/>
  <c r="AE633" i="23"/>
  <c r="AH633" i="23"/>
  <c r="AK633" i="23"/>
  <c r="AN633" i="23"/>
  <c r="Y634" i="23"/>
  <c r="AB634" i="23"/>
  <c r="AE634" i="23"/>
  <c r="AH634" i="23"/>
  <c r="AK634" i="23"/>
  <c r="AN634" i="23"/>
  <c r="Y635" i="23"/>
  <c r="AB635" i="23"/>
  <c r="AE635" i="23"/>
  <c r="AH635" i="23"/>
  <c r="AK635" i="23"/>
  <c r="AN635" i="23"/>
  <c r="Y636" i="23"/>
  <c r="AB636" i="23"/>
  <c r="AE636" i="23"/>
  <c r="AH636" i="23"/>
  <c r="AK636" i="23"/>
  <c r="AN636" i="23"/>
  <c r="Y637" i="23"/>
  <c r="AB637" i="23"/>
  <c r="AE637" i="23"/>
  <c r="AH637" i="23"/>
  <c r="AK637" i="23"/>
  <c r="AN637" i="23"/>
  <c r="Y638" i="23"/>
  <c r="AB638" i="23"/>
  <c r="AE638" i="23"/>
  <c r="AH638" i="23"/>
  <c r="AK638" i="23"/>
  <c r="AN638" i="23"/>
  <c r="Y639" i="23"/>
  <c r="AB639" i="23"/>
  <c r="AE639" i="23"/>
  <c r="AH639" i="23"/>
  <c r="AK639" i="23"/>
  <c r="AN639" i="23"/>
  <c r="Y640" i="23"/>
  <c r="AB640" i="23"/>
  <c r="AE640" i="23"/>
  <c r="AH640" i="23"/>
  <c r="AK640" i="23"/>
  <c r="AN640" i="23"/>
  <c r="Y641" i="23"/>
  <c r="AB641" i="23"/>
  <c r="AE641" i="23"/>
  <c r="AH641" i="23"/>
  <c r="AK641" i="23"/>
  <c r="AN641" i="23"/>
  <c r="Y642" i="23"/>
  <c r="AB642" i="23"/>
  <c r="AE642" i="23"/>
  <c r="AH642" i="23"/>
  <c r="AK642" i="23"/>
  <c r="AN642" i="23"/>
  <c r="Y643" i="23"/>
  <c r="AB643" i="23"/>
  <c r="AE643" i="23"/>
  <c r="AH643" i="23"/>
  <c r="AK643" i="23"/>
  <c r="AN643" i="23"/>
  <c r="Y644" i="23"/>
  <c r="AB644" i="23"/>
  <c r="AE644" i="23"/>
  <c r="AH644" i="23"/>
  <c r="AK644" i="23"/>
  <c r="AN644" i="23"/>
  <c r="Y645" i="23"/>
  <c r="AB645" i="23"/>
  <c r="AE645" i="23"/>
  <c r="AH645" i="23"/>
  <c r="AN645" i="23"/>
  <c r="Y646" i="23"/>
  <c r="AE646" i="23"/>
  <c r="AH646" i="23"/>
  <c r="AN646" i="23"/>
  <c r="Y647" i="23"/>
  <c r="AE647" i="23"/>
  <c r="AH647" i="23"/>
  <c r="AN647" i="23"/>
  <c r="Y648" i="23"/>
  <c r="AH648" i="23"/>
  <c r="AN648" i="23"/>
  <c r="AH649" i="23"/>
  <c r="AN649" i="23"/>
  <c r="AN650" i="23"/>
  <c r="AN651" i="23"/>
  <c r="AN652" i="23"/>
  <c r="AN653" i="23"/>
  <c r="V654" i="23"/>
  <c r="AN654" i="23"/>
  <c r="AN655" i="23"/>
  <c r="Y660" i="23"/>
  <c r="AB660" i="23"/>
  <c r="AE660" i="23"/>
  <c r="AH660" i="23"/>
  <c r="AK660" i="23"/>
  <c r="AN660" i="23"/>
  <c r="Y661" i="23"/>
  <c r="AB661" i="23"/>
  <c r="AE661" i="23"/>
  <c r="AH661" i="23"/>
  <c r="AK661" i="23"/>
  <c r="AN661" i="23"/>
  <c r="Y662" i="23"/>
  <c r="AB662" i="23"/>
  <c r="AE662" i="23"/>
  <c r="AH662" i="23"/>
  <c r="AK662" i="23"/>
  <c r="AN662" i="23"/>
  <c r="Y663" i="23"/>
  <c r="AB663" i="23"/>
  <c r="AE663" i="23"/>
  <c r="AH663" i="23"/>
  <c r="AK663" i="23"/>
  <c r="AN663" i="23"/>
  <c r="Y664" i="23"/>
  <c r="AB664" i="23"/>
  <c r="AE664" i="23"/>
  <c r="AH664" i="23"/>
  <c r="AK664" i="23"/>
  <c r="AN664" i="23"/>
  <c r="Y665" i="23"/>
  <c r="AB665" i="23"/>
  <c r="AE665" i="23"/>
  <c r="AH665" i="23"/>
  <c r="AK665" i="23"/>
  <c r="AN665" i="23"/>
  <c r="Y666" i="23"/>
  <c r="AB666" i="23"/>
  <c r="AE666" i="23"/>
  <c r="AH666" i="23"/>
  <c r="AK666" i="23"/>
  <c r="AN666" i="23"/>
  <c r="Y667" i="23"/>
  <c r="AB667" i="23"/>
  <c r="AE667" i="23"/>
  <c r="AH667" i="23"/>
  <c r="AK667" i="23"/>
  <c r="AN667" i="23"/>
  <c r="Y668" i="23"/>
  <c r="AB668" i="23"/>
  <c r="AE668" i="23"/>
  <c r="AH668" i="23"/>
  <c r="AK668" i="23"/>
  <c r="AN668" i="23"/>
  <c r="Y669" i="23"/>
  <c r="AB669" i="23"/>
  <c r="AE669" i="23"/>
  <c r="AH669" i="23"/>
  <c r="AK669" i="23"/>
  <c r="AN669" i="23"/>
  <c r="Y670" i="23"/>
  <c r="AB670" i="23"/>
  <c r="AH670" i="23"/>
  <c r="AK670" i="23"/>
  <c r="AN670" i="23"/>
  <c r="Y671" i="23"/>
  <c r="AB671" i="23"/>
  <c r="AH671" i="23"/>
  <c r="AK671" i="23"/>
  <c r="AN671" i="23"/>
  <c r="Y672" i="23"/>
  <c r="AB672" i="23"/>
  <c r="AK672" i="23"/>
  <c r="AN672" i="23"/>
  <c r="Y673" i="23"/>
  <c r="AB673" i="23"/>
  <c r="AK673" i="23"/>
  <c r="AN673" i="23"/>
  <c r="Y674" i="23"/>
  <c r="AK674" i="23"/>
  <c r="Y675" i="23"/>
  <c r="AK675" i="23"/>
  <c r="AK676" i="23"/>
  <c r="AK677" i="23"/>
  <c r="AK678" i="23"/>
  <c r="V679" i="23"/>
  <c r="AK679" i="23"/>
  <c r="AK680" i="23"/>
  <c r="Y685" i="23"/>
  <c r="AB685" i="23"/>
  <c r="AE685" i="23"/>
  <c r="AH685" i="23"/>
  <c r="AK685" i="23"/>
  <c r="AN685" i="23"/>
  <c r="Y686" i="23"/>
  <c r="AB686" i="23"/>
  <c r="AE686" i="23"/>
  <c r="AH686" i="23"/>
  <c r="AK686" i="23"/>
  <c r="AN686" i="23"/>
  <c r="Y687" i="23"/>
  <c r="AB687" i="23"/>
  <c r="AE687" i="23"/>
  <c r="AH687" i="23"/>
  <c r="AK687" i="23"/>
  <c r="AN687" i="23"/>
  <c r="Y688" i="23"/>
  <c r="AB688" i="23"/>
  <c r="AE688" i="23"/>
  <c r="AH688" i="23"/>
  <c r="AK688" i="23"/>
  <c r="AN688" i="23"/>
  <c r="Y689" i="23"/>
  <c r="AB689" i="23"/>
  <c r="AE689" i="23"/>
  <c r="AH689" i="23"/>
  <c r="AK689" i="23"/>
  <c r="AN689" i="23"/>
  <c r="Y690" i="23"/>
  <c r="AB690" i="23"/>
  <c r="AE690" i="23"/>
  <c r="AH690" i="23"/>
  <c r="AK690" i="23"/>
  <c r="AN690" i="23"/>
  <c r="Y691" i="23"/>
  <c r="AB691" i="23"/>
  <c r="AE691" i="23"/>
  <c r="AH691" i="23"/>
  <c r="AK691" i="23"/>
  <c r="AN691" i="23"/>
  <c r="Y692" i="23"/>
  <c r="AB692" i="23"/>
  <c r="AE692" i="23"/>
  <c r="AH692" i="23"/>
  <c r="AK692" i="23"/>
  <c r="AN692" i="23"/>
  <c r="Y693" i="23"/>
  <c r="AB693" i="23"/>
  <c r="AE693" i="23"/>
  <c r="AH693" i="23"/>
  <c r="AK693" i="23"/>
  <c r="AN693" i="23"/>
  <c r="Y694" i="23"/>
  <c r="AB694" i="23"/>
  <c r="AE694" i="23"/>
  <c r="AH694" i="23"/>
  <c r="AK694" i="23"/>
  <c r="AN694" i="23"/>
  <c r="Y695" i="23"/>
  <c r="AB695" i="23"/>
  <c r="AE695" i="23"/>
  <c r="AH695" i="23"/>
  <c r="AK695" i="23"/>
  <c r="AN695" i="23"/>
  <c r="Y696" i="23"/>
  <c r="AB696" i="23"/>
  <c r="AE696" i="23"/>
  <c r="AH696" i="23"/>
  <c r="AK696" i="23"/>
  <c r="AN696" i="23"/>
  <c r="Y697" i="23"/>
  <c r="AB697" i="23"/>
  <c r="AE697" i="23"/>
  <c r="AH697" i="23"/>
  <c r="AK697" i="23"/>
  <c r="AN697" i="23"/>
  <c r="Y698" i="23"/>
  <c r="AE698" i="23"/>
  <c r="AH698" i="23"/>
  <c r="AK698" i="23"/>
  <c r="AN698" i="23"/>
  <c r="Y699" i="23"/>
  <c r="AE699" i="23"/>
  <c r="AH699" i="23"/>
  <c r="AK699" i="23"/>
  <c r="AN699" i="23"/>
  <c r="AE700" i="23"/>
  <c r="AH700" i="23"/>
  <c r="AK700" i="23"/>
  <c r="AN700" i="23"/>
  <c r="AE701" i="23"/>
  <c r="AH701" i="23"/>
  <c r="AK701" i="23"/>
  <c r="AN701" i="23"/>
  <c r="AE702" i="23"/>
  <c r="AH702" i="23"/>
  <c r="AK702" i="23"/>
  <c r="AN702" i="23"/>
  <c r="V703" i="23"/>
  <c r="AE703" i="23"/>
  <c r="AH703" i="23"/>
  <c r="AK703" i="23"/>
  <c r="AN703" i="23"/>
  <c r="Y709" i="23"/>
  <c r="AB709" i="23"/>
  <c r="AE709" i="23"/>
  <c r="AH709" i="23"/>
  <c r="AK709" i="23"/>
  <c r="AN709" i="23"/>
  <c r="Y710" i="23"/>
  <c r="AB710" i="23"/>
  <c r="AE710" i="23"/>
  <c r="AH710" i="23"/>
  <c r="AK710" i="23"/>
  <c r="AN710" i="23"/>
  <c r="Y711" i="23"/>
  <c r="AB711" i="23"/>
  <c r="AE711" i="23"/>
  <c r="AH711" i="23"/>
  <c r="AK711" i="23"/>
  <c r="AN711" i="23"/>
  <c r="Y712" i="23"/>
  <c r="AB712" i="23"/>
  <c r="AE712" i="23"/>
  <c r="AH712" i="23"/>
  <c r="AK712" i="23"/>
  <c r="AN712" i="23"/>
  <c r="Y713" i="23"/>
  <c r="AB713" i="23"/>
  <c r="AE713" i="23"/>
  <c r="AH713" i="23"/>
  <c r="AK713" i="23"/>
  <c r="AN713" i="23"/>
  <c r="Y714" i="23"/>
  <c r="AB714" i="23"/>
  <c r="AE714" i="23"/>
  <c r="AH714" i="23"/>
  <c r="AK714" i="23"/>
  <c r="AN714" i="23"/>
  <c r="Y715" i="23"/>
  <c r="AB715" i="23"/>
  <c r="AE715" i="23"/>
  <c r="AH715" i="23"/>
  <c r="AK715" i="23"/>
  <c r="AN715" i="23"/>
  <c r="Y716" i="23"/>
  <c r="AB716" i="23"/>
  <c r="AE716" i="23"/>
  <c r="AH716" i="23"/>
  <c r="AK716" i="23"/>
  <c r="AN716" i="23"/>
  <c r="Y717" i="23"/>
  <c r="AB717" i="23"/>
  <c r="AE717" i="23"/>
  <c r="AH717" i="23"/>
  <c r="AK717" i="23"/>
  <c r="AN717" i="23"/>
  <c r="Y718" i="23"/>
  <c r="AB718" i="23"/>
  <c r="AE718" i="23"/>
  <c r="AH718" i="23"/>
  <c r="AK718" i="23"/>
  <c r="AN718" i="23"/>
  <c r="Y719" i="23"/>
  <c r="AB719" i="23"/>
  <c r="AE719" i="23"/>
  <c r="AH719" i="23"/>
  <c r="AK719" i="23"/>
  <c r="AN719" i="23"/>
  <c r="Y720" i="23"/>
  <c r="AB720" i="23"/>
  <c r="AH720" i="23"/>
  <c r="AK720" i="23"/>
  <c r="AN720" i="23"/>
  <c r="Y721" i="23"/>
  <c r="AB721" i="23"/>
  <c r="AH721" i="23"/>
  <c r="AK721" i="23"/>
  <c r="AN721" i="23"/>
  <c r="Y722" i="23"/>
  <c r="AB722" i="23"/>
  <c r="AK722" i="23"/>
  <c r="AN722" i="23"/>
  <c r="V723" i="23"/>
  <c r="Y723" i="23"/>
  <c r="AB723" i="23"/>
  <c r="AK723" i="23"/>
  <c r="AB724" i="23"/>
  <c r="Y728" i="23"/>
  <c r="AB728" i="23"/>
  <c r="AE728" i="23"/>
  <c r="AH728" i="23"/>
  <c r="AK728" i="23"/>
  <c r="AN728" i="23"/>
  <c r="Y729" i="23"/>
  <c r="AB729" i="23"/>
  <c r="AE729" i="23"/>
  <c r="AH729" i="23"/>
  <c r="AK729" i="23"/>
  <c r="AN729" i="23"/>
  <c r="Y730" i="23"/>
  <c r="AB730" i="23"/>
  <c r="AE730" i="23"/>
  <c r="AH730" i="23"/>
  <c r="AK730" i="23"/>
  <c r="AN730" i="23"/>
  <c r="Y731" i="23"/>
  <c r="AB731" i="23"/>
  <c r="AE731" i="23"/>
  <c r="AH731" i="23"/>
  <c r="AK731" i="23"/>
  <c r="AN731" i="23"/>
  <c r="Y732" i="23"/>
  <c r="AB732" i="23"/>
  <c r="AE732" i="23"/>
  <c r="AH732" i="23"/>
  <c r="AK732" i="23"/>
  <c r="AN732" i="23"/>
  <c r="Y733" i="23"/>
  <c r="AB733" i="23"/>
  <c r="AE733" i="23"/>
  <c r="AH733" i="23"/>
  <c r="AK733" i="23"/>
  <c r="AN733" i="23"/>
  <c r="Y734" i="23"/>
  <c r="AB734" i="23"/>
  <c r="AE734" i="23"/>
  <c r="AH734" i="23"/>
  <c r="AK734" i="23"/>
  <c r="AN734" i="23"/>
  <c r="Y735" i="23"/>
  <c r="AB735" i="23"/>
  <c r="AE735" i="23"/>
  <c r="AH735" i="23"/>
  <c r="AK735" i="23"/>
  <c r="AN735" i="23"/>
  <c r="Y736" i="23"/>
  <c r="AB736" i="23"/>
  <c r="AE736" i="23"/>
  <c r="AH736" i="23"/>
  <c r="AK736" i="23"/>
  <c r="AN736" i="23"/>
  <c r="Y737" i="23"/>
  <c r="AB737" i="23"/>
  <c r="AE737" i="23"/>
  <c r="AH737" i="23"/>
  <c r="AN737" i="23"/>
  <c r="Y738" i="23"/>
  <c r="AB738" i="23"/>
  <c r="AH738" i="23"/>
  <c r="AB739" i="23"/>
  <c r="AH739" i="23"/>
  <c r="AB740" i="23"/>
  <c r="AH740" i="23"/>
  <c r="V741" i="23"/>
  <c r="AB741" i="23"/>
  <c r="AB742" i="23"/>
  <c r="P748" i="23"/>
  <c r="Q748" i="23"/>
  <c r="R748" i="23"/>
  <c r="S748" i="23"/>
  <c r="T748" i="23"/>
  <c r="U748" i="23"/>
  <c r="V748" i="23"/>
  <c r="W748" i="23"/>
  <c r="X748" i="23"/>
  <c r="Y748" i="23"/>
  <c r="Z748" i="23"/>
  <c r="AA748" i="23"/>
  <c r="AB748" i="23"/>
  <c r="AC748" i="23"/>
  <c r="AD748" i="23"/>
  <c r="AE748" i="23"/>
  <c r="AF748" i="23"/>
  <c r="AG748" i="23"/>
  <c r="AH748" i="23"/>
  <c r="AI748" i="23"/>
  <c r="AJ748" i="23"/>
  <c r="AK748" i="23"/>
  <c r="AL748" i="23"/>
  <c r="AM748" i="23"/>
  <c r="AN748" i="23"/>
  <c r="AO748" i="23"/>
  <c r="AP748" i="23"/>
  <c r="AQ748" i="23"/>
  <c r="AR748" i="23"/>
  <c r="P749" i="23"/>
  <c r="Q749" i="23"/>
  <c r="R749" i="23"/>
  <c r="S749" i="23"/>
  <c r="T749" i="23"/>
  <c r="U749" i="23"/>
  <c r="V749" i="23"/>
  <c r="W749" i="23"/>
  <c r="X749" i="23"/>
  <c r="Y749" i="23"/>
  <c r="Z749" i="23"/>
  <c r="AA749" i="23"/>
  <c r="AB749" i="23"/>
  <c r="AC749" i="23"/>
  <c r="AD749" i="23"/>
  <c r="AE749" i="23"/>
  <c r="AF749" i="23"/>
  <c r="AG749" i="23"/>
  <c r="AH749" i="23"/>
  <c r="AI749" i="23"/>
  <c r="AJ749" i="23"/>
  <c r="AK749" i="23"/>
  <c r="AL749" i="23"/>
  <c r="AM749" i="23"/>
  <c r="AN749" i="23"/>
  <c r="AN752" i="23" s="1"/>
  <c r="AO749" i="23"/>
  <c r="AP749" i="23"/>
  <c r="AQ749" i="23"/>
  <c r="AR749" i="23"/>
  <c r="P750" i="23"/>
  <c r="Q750" i="23"/>
  <c r="R750" i="23"/>
  <c r="S750" i="23"/>
  <c r="S752" i="23" s="1"/>
  <c r="T750" i="23"/>
  <c r="T752" i="23" s="1"/>
  <c r="U750" i="23"/>
  <c r="V750" i="23"/>
  <c r="W750" i="23"/>
  <c r="X750" i="23"/>
  <c r="Y750" i="23"/>
  <c r="Z750" i="23"/>
  <c r="AA750" i="23"/>
  <c r="AA752" i="23" s="1"/>
  <c r="AB750" i="23"/>
  <c r="AB752" i="23" s="1"/>
  <c r="AC750" i="23"/>
  <c r="AD750" i="23"/>
  <c r="AE750" i="23"/>
  <c r="AF750" i="23"/>
  <c r="AG750" i="23"/>
  <c r="AH750" i="23"/>
  <c r="AI750" i="23"/>
  <c r="AI752" i="23" s="1"/>
  <c r="AJ750" i="23"/>
  <c r="AJ752" i="23" s="1"/>
  <c r="AK750" i="23"/>
  <c r="AL750" i="23"/>
  <c r="AM750" i="23"/>
  <c r="AN750" i="23"/>
  <c r="AO750" i="23"/>
  <c r="AP750" i="23"/>
  <c r="AQ750" i="23"/>
  <c r="AQ752" i="23" s="1"/>
  <c r="AR750" i="23"/>
  <c r="AR752" i="23" s="1"/>
  <c r="P751" i="23"/>
  <c r="Q751" i="23"/>
  <c r="R751" i="23"/>
  <c r="S751" i="23"/>
  <c r="T751" i="23"/>
  <c r="U751" i="23"/>
  <c r="V751" i="23"/>
  <c r="V752" i="23" s="1"/>
  <c r="W751" i="23"/>
  <c r="W752" i="23" s="1"/>
  <c r="X751" i="23"/>
  <c r="Y751" i="23"/>
  <c r="Z751" i="23"/>
  <c r="AA751" i="23"/>
  <c r="AB751" i="23"/>
  <c r="AC751" i="23"/>
  <c r="AD751" i="23"/>
  <c r="AD752" i="23" s="1"/>
  <c r="AE751" i="23"/>
  <c r="AE752" i="23" s="1"/>
  <c r="AF751" i="23"/>
  <c r="AG751" i="23"/>
  <c r="AH751" i="23"/>
  <c r="AI751" i="23"/>
  <c r="AJ751" i="23"/>
  <c r="AK751" i="23"/>
  <c r="AL751" i="23"/>
  <c r="AL752" i="23" s="1"/>
  <c r="AM751" i="23"/>
  <c r="AM752" i="23" s="1"/>
  <c r="AN751" i="23"/>
  <c r="AO751" i="23"/>
  <c r="AP751" i="23"/>
  <c r="AQ751" i="23"/>
  <c r="AR751" i="23"/>
  <c r="P752" i="23"/>
  <c r="Q752" i="23"/>
  <c r="R752" i="23"/>
  <c r="R753" i="23" s="1"/>
  <c r="U752" i="23"/>
  <c r="X752" i="23"/>
  <c r="Y752" i="23"/>
  <c r="Z752" i="23"/>
  <c r="Z753" i="23" s="1"/>
  <c r="AC752" i="23"/>
  <c r="AF752" i="23"/>
  <c r="AG752" i="23"/>
  <c r="AG753" i="23" s="1"/>
  <c r="AH752" i="23"/>
  <c r="AH753" i="23" s="1"/>
  <c r="AK752" i="23"/>
  <c r="AO752" i="23"/>
  <c r="AO753" i="23" s="1"/>
  <c r="AP752" i="23"/>
  <c r="AP753" i="23" s="1"/>
  <c r="P753" i="23"/>
  <c r="U753" i="23"/>
  <c r="X753" i="23"/>
  <c r="AC753" i="23"/>
  <c r="AF753" i="23"/>
  <c r="AK753" i="23"/>
  <c r="P754" i="23"/>
  <c r="R754" i="23"/>
  <c r="U754" i="23"/>
  <c r="X754" i="23"/>
  <c r="AC754" i="23"/>
  <c r="AF754" i="23"/>
  <c r="AK754" i="23"/>
  <c r="P758" i="23"/>
  <c r="Q758" i="23"/>
  <c r="R758" i="23"/>
  <c r="S758" i="23"/>
  <c r="T758" i="23"/>
  <c r="U758" i="23"/>
  <c r="V758" i="23"/>
  <c r="W758" i="23"/>
  <c r="X758" i="23"/>
  <c r="Y758" i="23"/>
  <c r="Z758" i="23"/>
  <c r="AA758" i="23"/>
  <c r="AB758" i="23"/>
  <c r="AC758" i="23"/>
  <c r="AD758" i="23"/>
  <c r="AE758" i="23"/>
  <c r="AF758" i="23"/>
  <c r="AG758" i="23"/>
  <c r="AH758" i="23"/>
  <c r="AI758" i="23"/>
  <c r="AJ758" i="23"/>
  <c r="AK758" i="23"/>
  <c r="AL758" i="23"/>
  <c r="AM758" i="23"/>
  <c r="AN758" i="23"/>
  <c r="AO758" i="23"/>
  <c r="AP758" i="23"/>
  <c r="AQ758" i="23"/>
  <c r="AR758" i="23"/>
  <c r="P759" i="23"/>
  <c r="Q759" i="23"/>
  <c r="R759" i="23"/>
  <c r="S759" i="23"/>
  <c r="T759" i="23"/>
  <c r="U759" i="23"/>
  <c r="V759" i="23"/>
  <c r="W759" i="23"/>
  <c r="X759" i="23"/>
  <c r="Y759" i="23"/>
  <c r="Z759" i="23"/>
  <c r="AA759" i="23"/>
  <c r="AB759" i="23"/>
  <c r="AC759" i="23"/>
  <c r="AD759" i="23"/>
  <c r="AE759" i="23"/>
  <c r="AF759" i="23"/>
  <c r="AF762" i="23" s="1"/>
  <c r="AG759" i="23"/>
  <c r="AH759" i="23"/>
  <c r="AI759" i="23"/>
  <c r="AJ759" i="23"/>
  <c r="AK759" i="23"/>
  <c r="AL759" i="23"/>
  <c r="AM759" i="23"/>
  <c r="AN759" i="23"/>
  <c r="AN762" i="23" s="1"/>
  <c r="AO759" i="23"/>
  <c r="AP759" i="23"/>
  <c r="AQ759" i="23"/>
  <c r="AR759" i="23"/>
  <c r="P760" i="23"/>
  <c r="Q760" i="23"/>
  <c r="R760" i="23"/>
  <c r="S760" i="23"/>
  <c r="T760" i="23"/>
  <c r="T762" i="23" s="1"/>
  <c r="U760" i="23"/>
  <c r="V760" i="23"/>
  <c r="W760" i="23"/>
  <c r="X760" i="23"/>
  <c r="Y760" i="23"/>
  <c r="Z760" i="23"/>
  <c r="AA760" i="23"/>
  <c r="AB760" i="23"/>
  <c r="AB762" i="23" s="1"/>
  <c r="AC760" i="23"/>
  <c r="AD760" i="23"/>
  <c r="AE760" i="23"/>
  <c r="AF760" i="23"/>
  <c r="AG760" i="23"/>
  <c r="AH760" i="23"/>
  <c r="AI760" i="23"/>
  <c r="AJ760" i="23"/>
  <c r="AJ762" i="23" s="1"/>
  <c r="AK760" i="23"/>
  <c r="AL760" i="23"/>
  <c r="AM760" i="23"/>
  <c r="AN760" i="23"/>
  <c r="AO760" i="23"/>
  <c r="AP760" i="23"/>
  <c r="AQ760" i="23"/>
  <c r="AQ762" i="23" s="1"/>
  <c r="AR760" i="23"/>
  <c r="AR762" i="23" s="1"/>
  <c r="P761" i="23"/>
  <c r="P762" i="23" s="1"/>
  <c r="Q761" i="23"/>
  <c r="R761" i="23"/>
  <c r="S761" i="23"/>
  <c r="T761" i="23"/>
  <c r="U761" i="23"/>
  <c r="V761" i="23"/>
  <c r="V762" i="23" s="1"/>
  <c r="W761" i="23"/>
  <c r="W762" i="23" s="1"/>
  <c r="X761" i="23"/>
  <c r="X762" i="23" s="1"/>
  <c r="Y761" i="23"/>
  <c r="Z761" i="23"/>
  <c r="AA761" i="23"/>
  <c r="AB761" i="23"/>
  <c r="AC761" i="23"/>
  <c r="AD761" i="23"/>
  <c r="AD762" i="23" s="1"/>
  <c r="AE761" i="23"/>
  <c r="AE762" i="23" s="1"/>
  <c r="AF761" i="23"/>
  <c r="AG761" i="23"/>
  <c r="AH761" i="23"/>
  <c r="AI761" i="23"/>
  <c r="AJ761" i="23"/>
  <c r="AK761" i="23"/>
  <c r="AL761" i="23"/>
  <c r="AL762" i="23" s="1"/>
  <c r="AM761" i="23"/>
  <c r="AM762" i="23" s="1"/>
  <c r="AN761" i="23"/>
  <c r="AO761" i="23"/>
  <c r="AP761" i="23"/>
  <c r="AQ761" i="23"/>
  <c r="AR761" i="23"/>
  <c r="Q762" i="23"/>
  <c r="R762" i="23"/>
  <c r="S762" i="23"/>
  <c r="U762" i="23"/>
  <c r="U763" i="23" s="1"/>
  <c r="Y762" i="23"/>
  <c r="Z762" i="23"/>
  <c r="Z763" i="23" s="1"/>
  <c r="AA762" i="23"/>
  <c r="AA763" i="23" s="1"/>
  <c r="AC762" i="23"/>
  <c r="AG762" i="23"/>
  <c r="AH762" i="23"/>
  <c r="AH763" i="23" s="1"/>
  <c r="AI762" i="23"/>
  <c r="AI763" i="23" s="1"/>
  <c r="AK762" i="23"/>
  <c r="AO762" i="23"/>
  <c r="AP762" i="23"/>
  <c r="AP763" i="23" s="1"/>
  <c r="AC763" i="23"/>
  <c r="AG763" i="23"/>
  <c r="AK763" i="23"/>
  <c r="AO763" i="23"/>
  <c r="AC764" i="23"/>
  <c r="AG764" i="23"/>
  <c r="AK764" i="23"/>
  <c r="AO764" i="23"/>
  <c r="P768" i="23"/>
  <c r="Q768" i="23"/>
  <c r="R768" i="23"/>
  <c r="S768" i="23"/>
  <c r="T768" i="23"/>
  <c r="U768" i="23"/>
  <c r="V768" i="23"/>
  <c r="W768" i="23"/>
  <c r="X768" i="23"/>
  <c r="Y768" i="23"/>
  <c r="Z768" i="23"/>
  <c r="AA768" i="23"/>
  <c r="AB768" i="23"/>
  <c r="AC768" i="23"/>
  <c r="AD768" i="23"/>
  <c r="AE768" i="23"/>
  <c r="AF768" i="23"/>
  <c r="AG768" i="23"/>
  <c r="AH768" i="23"/>
  <c r="AI768" i="23"/>
  <c r="AJ768" i="23"/>
  <c r="AK768" i="23"/>
  <c r="AL768" i="23"/>
  <c r="AM768" i="23"/>
  <c r="AN768" i="23"/>
  <c r="AO768" i="23"/>
  <c r="AP768" i="23"/>
  <c r="AQ768" i="23"/>
  <c r="AR768" i="23"/>
  <c r="P769" i="23"/>
  <c r="Q769" i="23"/>
  <c r="R769" i="23"/>
  <c r="S769" i="23"/>
  <c r="T769" i="23"/>
  <c r="U769" i="23"/>
  <c r="V769" i="23"/>
  <c r="W769" i="23"/>
  <c r="X769" i="23"/>
  <c r="Y769" i="23"/>
  <c r="Z769" i="23"/>
  <c r="AA769" i="23"/>
  <c r="AB769" i="23"/>
  <c r="AC769" i="23"/>
  <c r="AD769" i="23"/>
  <c r="AE769" i="23"/>
  <c r="AF769" i="23"/>
  <c r="AG769" i="23"/>
  <c r="AH769" i="23"/>
  <c r="AI769" i="23"/>
  <c r="AJ769" i="23"/>
  <c r="AK769" i="23"/>
  <c r="AL769" i="23"/>
  <c r="AM769" i="23"/>
  <c r="AN769" i="23"/>
  <c r="AO769" i="23"/>
  <c r="AP769" i="23"/>
  <c r="AQ769" i="23"/>
  <c r="AR769" i="23"/>
  <c r="P770" i="23"/>
  <c r="Q770" i="23"/>
  <c r="R770" i="23"/>
  <c r="R772" i="23" s="1"/>
  <c r="S770" i="23"/>
  <c r="T770" i="23"/>
  <c r="U770" i="23"/>
  <c r="V770" i="23"/>
  <c r="W770" i="23"/>
  <c r="X770" i="23"/>
  <c r="Y770" i="23"/>
  <c r="Y772" i="23" s="1"/>
  <c r="Z770" i="23"/>
  <c r="Z772" i="23" s="1"/>
  <c r="AA770" i="23"/>
  <c r="AB770" i="23"/>
  <c r="AC770" i="23"/>
  <c r="AD770" i="23"/>
  <c r="AE770" i="23"/>
  <c r="AF770" i="23"/>
  <c r="AG770" i="23"/>
  <c r="AG772" i="23" s="1"/>
  <c r="AH770" i="23"/>
  <c r="AH772" i="23" s="1"/>
  <c r="AI770" i="23"/>
  <c r="AJ770" i="23"/>
  <c r="AK770" i="23"/>
  <c r="AL770" i="23"/>
  <c r="AM770" i="23"/>
  <c r="AN770" i="23"/>
  <c r="AO770" i="23"/>
  <c r="AO772" i="23" s="1"/>
  <c r="AP770" i="23"/>
  <c r="AP772" i="23" s="1"/>
  <c r="AQ770" i="23"/>
  <c r="AR770" i="23"/>
  <c r="P771" i="23"/>
  <c r="Q771" i="23"/>
  <c r="R771" i="23"/>
  <c r="S771" i="23"/>
  <c r="T771" i="23"/>
  <c r="T772" i="23" s="1"/>
  <c r="U771" i="23"/>
  <c r="U772" i="23" s="1"/>
  <c r="U774" i="23" s="1"/>
  <c r="V771" i="23"/>
  <c r="V772" i="23" s="1"/>
  <c r="W771" i="23"/>
  <c r="X771" i="23"/>
  <c r="Y771" i="23"/>
  <c r="Z771" i="23"/>
  <c r="AA771" i="23"/>
  <c r="AB771" i="23"/>
  <c r="AB772" i="23" s="1"/>
  <c r="AC771" i="23"/>
  <c r="AC772" i="23" s="1"/>
  <c r="AD771" i="23"/>
  <c r="AE771" i="23"/>
  <c r="AF771" i="23"/>
  <c r="AG771" i="23"/>
  <c r="AH771" i="23"/>
  <c r="AI771" i="23"/>
  <c r="AJ771" i="23"/>
  <c r="AJ772" i="23" s="1"/>
  <c r="AK771" i="23"/>
  <c r="AK772" i="23" s="1"/>
  <c r="AL771" i="23"/>
  <c r="AM771" i="23"/>
  <c r="AN771" i="23"/>
  <c r="AO771" i="23"/>
  <c r="AP771" i="23"/>
  <c r="AQ771" i="23"/>
  <c r="AR771" i="23"/>
  <c r="AR772" i="23" s="1"/>
  <c r="P772" i="23"/>
  <c r="Q772" i="23"/>
  <c r="S772" i="23"/>
  <c r="S774" i="23" s="1"/>
  <c r="W772" i="23"/>
  <c r="X772" i="23"/>
  <c r="AA772" i="23"/>
  <c r="AA773" i="23" s="1"/>
  <c r="AE772" i="23"/>
  <c r="AE773" i="23" s="1"/>
  <c r="AF772" i="23"/>
  <c r="AI772" i="23"/>
  <c r="AM772" i="23"/>
  <c r="AN772" i="23"/>
  <c r="AQ772" i="23"/>
  <c r="AQ774" i="23" s="1"/>
  <c r="S773" i="23"/>
  <c r="V773" i="23"/>
  <c r="W773" i="23"/>
  <c r="AF773" i="23"/>
  <c r="AN773" i="23"/>
  <c r="AQ773" i="23"/>
  <c r="V774" i="23"/>
  <c r="W774" i="23"/>
  <c r="AA774" i="23"/>
  <c r="AE774" i="23"/>
  <c r="AF774" i="23"/>
  <c r="AN774" i="23"/>
  <c r="A3" i="22"/>
  <c r="AL5" i="22" s="1"/>
  <c r="A4" i="22"/>
  <c r="AI4" i="22"/>
  <c r="A5" i="22"/>
  <c r="A8" i="22"/>
  <c r="AI5" i="22" s="1"/>
  <c r="D8" i="22"/>
  <c r="A9" i="22"/>
  <c r="D9" i="22"/>
  <c r="A10" i="22"/>
  <c r="D10" i="22"/>
  <c r="A11" i="22"/>
  <c r="D11" i="22"/>
  <c r="A12" i="22"/>
  <c r="Z7" i="22" s="1"/>
  <c r="D12" i="22"/>
  <c r="A13" i="22"/>
  <c r="D13" i="22"/>
  <c r="A14" i="22"/>
  <c r="D14" i="22"/>
  <c r="A15" i="22"/>
  <c r="AL16" i="22" s="1"/>
  <c r="D15" i="22"/>
  <c r="A16" i="22"/>
  <c r="D16" i="22"/>
  <c r="A17" i="22"/>
  <c r="D17" i="22"/>
  <c r="A18" i="22"/>
  <c r="D18" i="22"/>
  <c r="A19" i="22"/>
  <c r="D19" i="22"/>
  <c r="A20" i="22"/>
  <c r="D20" i="22"/>
  <c r="A21" i="22"/>
  <c r="Z15" i="22" s="1"/>
  <c r="D21" i="22"/>
  <c r="A22" i="22"/>
  <c r="D22" i="22"/>
  <c r="W22" i="22"/>
  <c r="A23" i="22"/>
  <c r="D23" i="22"/>
  <c r="A24" i="22"/>
  <c r="D24" i="22"/>
  <c r="A25" i="22"/>
  <c r="D25" i="22"/>
  <c r="A26" i="22"/>
  <c r="D26" i="22"/>
  <c r="A27" i="22"/>
  <c r="D27" i="22"/>
  <c r="A28" i="22"/>
  <c r="D28" i="22"/>
  <c r="A29" i="22"/>
  <c r="D29" i="22"/>
  <c r="AL29" i="22"/>
  <c r="A30" i="22"/>
  <c r="D30" i="22"/>
  <c r="A31" i="22"/>
  <c r="D31" i="22"/>
  <c r="Z31" i="22"/>
  <c r="AF31" i="22"/>
  <c r="A32" i="22"/>
  <c r="D32" i="22"/>
  <c r="A33" i="22"/>
  <c r="D33" i="22"/>
  <c r="AF33" i="22"/>
  <c r="A34" i="22"/>
  <c r="D34" i="22"/>
  <c r="AL34" i="22"/>
  <c r="A35" i="22"/>
  <c r="D35" i="22"/>
  <c r="A36" i="22"/>
  <c r="AF241" i="22" s="1"/>
  <c r="AI36" i="22"/>
  <c r="B38" i="22"/>
  <c r="AF38" i="22"/>
  <c r="AF42" i="22"/>
  <c r="AF45" i="22"/>
  <c r="W51" i="22"/>
  <c r="Z58" i="22"/>
  <c r="AC58" i="22"/>
  <c r="AO58" i="22"/>
  <c r="AI60" i="22"/>
  <c r="AF63" i="22"/>
  <c r="AI63" i="22"/>
  <c r="AF64" i="22"/>
  <c r="AL65" i="22"/>
  <c r="AF68" i="22"/>
  <c r="AF69" i="22"/>
  <c r="W74" i="22"/>
  <c r="AC80" i="22"/>
  <c r="AF80" i="22"/>
  <c r="AL80" i="22"/>
  <c r="AL82" i="22"/>
  <c r="AC83" i="22"/>
  <c r="AF85" i="22"/>
  <c r="AC90" i="22"/>
  <c r="AF90" i="22"/>
  <c r="W97" i="22"/>
  <c r="AI103" i="22"/>
  <c r="AL103" i="22"/>
  <c r="AO103" i="22"/>
  <c r="AO105" i="22"/>
  <c r="AI106" i="22"/>
  <c r="AF108" i="22"/>
  <c r="AF110" i="22"/>
  <c r="AL110" i="22"/>
  <c r="AO110" i="22"/>
  <c r="AO112" i="22"/>
  <c r="W117" i="22"/>
  <c r="Z122" i="22"/>
  <c r="AC122" i="22"/>
  <c r="AF122" i="22"/>
  <c r="AC124" i="22"/>
  <c r="AF124" i="22"/>
  <c r="AL124" i="22"/>
  <c r="AC126" i="22"/>
  <c r="AF126" i="22"/>
  <c r="AF128" i="22"/>
  <c r="AL128" i="22"/>
  <c r="AO128" i="22"/>
  <c r="AF130" i="22"/>
  <c r="AL130" i="22"/>
  <c r="AI131" i="22"/>
  <c r="W135" i="22"/>
  <c r="AO136" i="22"/>
  <c r="AF141" i="22"/>
  <c r="AO141" i="22"/>
  <c r="Z142" i="22"/>
  <c r="Z146" i="22"/>
  <c r="AF146" i="22"/>
  <c r="Z148" i="22"/>
  <c r="Z152" i="22"/>
  <c r="AI152" i="22"/>
  <c r="W154" i="22"/>
  <c r="Z159" i="22"/>
  <c r="AI160" i="22"/>
  <c r="Z161" i="22"/>
  <c r="AC161" i="22"/>
  <c r="AO162" i="22"/>
  <c r="Z163" i="22"/>
  <c r="AI165" i="22"/>
  <c r="Z167" i="22"/>
  <c r="AC167" i="22"/>
  <c r="AC169" i="22"/>
  <c r="AO169" i="22"/>
  <c r="W174" i="22"/>
  <c r="AF179" i="22"/>
  <c r="AI179" i="22"/>
  <c r="AO180" i="22"/>
  <c r="AC181" i="22"/>
  <c r="AF181" i="22"/>
  <c r="AF182" i="22"/>
  <c r="AI182" i="22"/>
  <c r="AL183" i="22"/>
  <c r="AO183" i="22"/>
  <c r="Z185" i="22"/>
  <c r="AF185" i="22"/>
  <c r="AF186" i="22"/>
  <c r="AL186" i="22"/>
  <c r="AL187" i="22"/>
  <c r="AC188" i="22"/>
  <c r="AF189" i="22"/>
  <c r="W190" i="22"/>
  <c r="AI191" i="22"/>
  <c r="Z195" i="22"/>
  <c r="AC195" i="22"/>
  <c r="AC196" i="22"/>
  <c r="AF196" i="22"/>
  <c r="AI196" i="22"/>
  <c r="AO197" i="22"/>
  <c r="AO198" i="22"/>
  <c r="Z199" i="22"/>
  <c r="AC199" i="22"/>
  <c r="AI200" i="22"/>
  <c r="AO200" i="22"/>
  <c r="AF201" i="22"/>
  <c r="AI201" i="22"/>
  <c r="AO202" i="22"/>
  <c r="Z203" i="22"/>
  <c r="AC203" i="22"/>
  <c r="AI203" i="22"/>
  <c r="AO204" i="22"/>
  <c r="AF205" i="22"/>
  <c r="AI205" i="22"/>
  <c r="AL205" i="22"/>
  <c r="AF207" i="22"/>
  <c r="AI207" i="22"/>
  <c r="AO207" i="22"/>
  <c r="AI208" i="22"/>
  <c r="AO210" i="22"/>
  <c r="AI211" i="22"/>
  <c r="AL211" i="22"/>
  <c r="AO211" i="22"/>
  <c r="W212" i="22"/>
  <c r="AC217" i="22"/>
  <c r="AF217" i="22"/>
  <c r="AI217" i="22"/>
  <c r="AL217" i="22"/>
  <c r="Z218" i="22"/>
  <c r="AI218" i="22"/>
  <c r="AL218" i="22"/>
  <c r="AO218" i="22"/>
  <c r="AO219" i="22"/>
  <c r="Z220" i="22"/>
  <c r="AC220" i="22"/>
  <c r="AF220" i="22"/>
  <c r="AL220" i="22"/>
  <c r="AL221" i="22"/>
  <c r="Z222" i="22"/>
  <c r="AI222" i="22"/>
  <c r="AL222" i="22"/>
  <c r="AO222" i="22"/>
  <c r="AO223" i="22"/>
  <c r="Z224" i="22"/>
  <c r="AC224" i="22"/>
  <c r="AF224" i="22"/>
  <c r="AL224" i="22"/>
  <c r="AL225" i="22"/>
  <c r="Z226" i="22"/>
  <c r="AI226" i="22"/>
  <c r="AL226" i="22"/>
  <c r="AO226" i="22"/>
  <c r="AI228" i="22"/>
  <c r="AL228" i="22"/>
  <c r="Z229" i="22"/>
  <c r="AL229" i="22"/>
  <c r="W231" i="22"/>
  <c r="AI231" i="22"/>
  <c r="Z236" i="22"/>
  <c r="AC236" i="22"/>
  <c r="AI236" i="22"/>
  <c r="AL236" i="22"/>
  <c r="AO236" i="22"/>
  <c r="Z237" i="22"/>
  <c r="AF237" i="22"/>
  <c r="AI237" i="22"/>
  <c r="AO237" i="22"/>
  <c r="Z238" i="22"/>
  <c r="AC238" i="22"/>
  <c r="AF239" i="22"/>
  <c r="AI239" i="22"/>
  <c r="AL239" i="22"/>
  <c r="Z240" i="22"/>
  <c r="Z241" i="22"/>
  <c r="AI241" i="22"/>
  <c r="AI243" i="22"/>
  <c r="AL244" i="22"/>
  <c r="AO244" i="22"/>
  <c r="AL246" i="22"/>
  <c r="AO246" i="22"/>
  <c r="AL247" i="22"/>
  <c r="Z248" i="22"/>
  <c r="AF248" i="22"/>
  <c r="AO249" i="22"/>
  <c r="Z250" i="22"/>
  <c r="AF251" i="22"/>
  <c r="AO251" i="22"/>
  <c r="AC252" i="22"/>
  <c r="W255" i="22"/>
  <c r="W743" i="22" s="1"/>
  <c r="Z260" i="22"/>
  <c r="AC260" i="22"/>
  <c r="AF260" i="22"/>
  <c r="AI260" i="22"/>
  <c r="AL260" i="22"/>
  <c r="AO260" i="22"/>
  <c r="Z261" i="22"/>
  <c r="AC261" i="22"/>
  <c r="AF261" i="22"/>
  <c r="AI261" i="22"/>
  <c r="AL261" i="22"/>
  <c r="AO261" i="22"/>
  <c r="Z262" i="22"/>
  <c r="AC262" i="22"/>
  <c r="AF262" i="22"/>
  <c r="AO262" i="22"/>
  <c r="AC263" i="22"/>
  <c r="AF263" i="22"/>
  <c r="AI263" i="22"/>
  <c r="AL263" i="22"/>
  <c r="AO263" i="22"/>
  <c r="AC264" i="22"/>
  <c r="AF264" i="22"/>
  <c r="AI264" i="22"/>
  <c r="AL264" i="22"/>
  <c r="AO264" i="22"/>
  <c r="Z265" i="22"/>
  <c r="AC265" i="22"/>
  <c r="AF265" i="22"/>
  <c r="AO265" i="22"/>
  <c r="Z266" i="22"/>
  <c r="AC266" i="22"/>
  <c r="AF266" i="22"/>
  <c r="AC267" i="22"/>
  <c r="AF267" i="22"/>
  <c r="AI267" i="22"/>
  <c r="AL267" i="22"/>
  <c r="AC268" i="22"/>
  <c r="AF268" i="22"/>
  <c r="AI268" i="22"/>
  <c r="AL268" i="22"/>
  <c r="AO268" i="22"/>
  <c r="Z269" i="22"/>
  <c r="AC269" i="22"/>
  <c r="AF269" i="22"/>
  <c r="AO269" i="22"/>
  <c r="Z270" i="22"/>
  <c r="AC270" i="22"/>
  <c r="AI270" i="22"/>
  <c r="AI271" i="22"/>
  <c r="AL271" i="22"/>
  <c r="AO271" i="22"/>
  <c r="Z272" i="22"/>
  <c r="AC273" i="22"/>
  <c r="AI273" i="22"/>
  <c r="AO273" i="22"/>
  <c r="Z274" i="22"/>
  <c r="AO275" i="22"/>
  <c r="AO276" i="22"/>
  <c r="AO277" i="22"/>
  <c r="AO278" i="22"/>
  <c r="W281" i="22"/>
  <c r="AO281" i="22"/>
  <c r="AO282" i="22"/>
  <c r="Z286" i="22"/>
  <c r="AC286" i="22"/>
  <c r="AF286" i="22"/>
  <c r="AI286" i="22"/>
  <c r="AL286" i="22"/>
  <c r="AO286" i="22"/>
  <c r="Z287" i="22"/>
  <c r="AC287" i="22"/>
  <c r="AF287" i="22"/>
  <c r="AI287" i="22"/>
  <c r="AL287" i="22"/>
  <c r="AO287" i="22"/>
  <c r="AF288" i="22"/>
  <c r="AI288" i="22"/>
  <c r="AL288" i="22"/>
  <c r="AO288" i="22"/>
  <c r="Z289" i="22"/>
  <c r="AF289" i="22"/>
  <c r="AO289" i="22"/>
  <c r="Z290" i="22"/>
  <c r="AC290" i="22"/>
  <c r="AF290" i="22"/>
  <c r="AO290" i="22"/>
  <c r="AC291" i="22"/>
  <c r="AF291" i="22"/>
  <c r="AI291" i="22"/>
  <c r="AL291" i="22"/>
  <c r="AO291" i="22"/>
  <c r="AF292" i="22"/>
  <c r="AI292" i="22"/>
  <c r="AL292" i="22"/>
  <c r="AO292" i="22"/>
  <c r="Z293" i="22"/>
  <c r="AF293" i="22"/>
  <c r="AO293" i="22"/>
  <c r="Z294" i="22"/>
  <c r="AC294" i="22"/>
  <c r="AF294" i="22"/>
  <c r="AO294" i="22"/>
  <c r="AC295" i="22"/>
  <c r="AF295" i="22"/>
  <c r="AI295" i="22"/>
  <c r="AL295" i="22"/>
  <c r="W297" i="22"/>
  <c r="Z297" i="22"/>
  <c r="AC297" i="22"/>
  <c r="AL297" i="22"/>
  <c r="Z303" i="22"/>
  <c r="AC303" i="22"/>
  <c r="AF303" i="22"/>
  <c r="AI303" i="22"/>
  <c r="AL303" i="22"/>
  <c r="AO303" i="22"/>
  <c r="Z304" i="22"/>
  <c r="AC304" i="22"/>
  <c r="AF304" i="22"/>
  <c r="AI304" i="22"/>
  <c r="AL304" i="22"/>
  <c r="AO304" i="22"/>
  <c r="Z305" i="22"/>
  <c r="AC305" i="22"/>
  <c r="AF305" i="22"/>
  <c r="AI305" i="22"/>
  <c r="AL305" i="22"/>
  <c r="AC306" i="22"/>
  <c r="AF306" i="22"/>
  <c r="AI306" i="22"/>
  <c r="AL306" i="22"/>
  <c r="AC307" i="22"/>
  <c r="AF307" i="22"/>
  <c r="AI307" i="22"/>
  <c r="AL307" i="22"/>
  <c r="AO307" i="22"/>
  <c r="Z308" i="22"/>
  <c r="AF308" i="22"/>
  <c r="AI308" i="22"/>
  <c r="AL308" i="22"/>
  <c r="AO308" i="22"/>
  <c r="Z309" i="22"/>
  <c r="AC309" i="22"/>
  <c r="AF309" i="22"/>
  <c r="AL309" i="22"/>
  <c r="AC310" i="22"/>
  <c r="AF310" i="22"/>
  <c r="AI310" i="22"/>
  <c r="AL310" i="22"/>
  <c r="AF311" i="22"/>
  <c r="AI311" i="22"/>
  <c r="AL311" i="22"/>
  <c r="AO311" i="22"/>
  <c r="AC312" i="22"/>
  <c r="AF312" i="22"/>
  <c r="AL312" i="22"/>
  <c r="AF313" i="22"/>
  <c r="AI313" i="22"/>
  <c r="AL313" i="22"/>
  <c r="AC314" i="22"/>
  <c r="AL314" i="22"/>
  <c r="AL315" i="22"/>
  <c r="W316" i="22"/>
  <c r="AL316" i="22"/>
  <c r="AL317" i="22"/>
  <c r="Z322" i="22"/>
  <c r="AC322" i="22"/>
  <c r="AF322" i="22"/>
  <c r="AI322" i="22"/>
  <c r="AL322" i="22"/>
  <c r="AO322" i="22"/>
  <c r="Z323" i="22"/>
  <c r="AC323" i="22"/>
  <c r="AF323" i="22"/>
  <c r="AI323" i="22"/>
  <c r="AL323" i="22"/>
  <c r="AO323" i="22"/>
  <c r="AC324" i="22"/>
  <c r="AF324" i="22"/>
  <c r="AI324" i="22"/>
  <c r="AL324" i="22"/>
  <c r="AO324" i="22"/>
  <c r="AF325" i="22"/>
  <c r="AI325" i="22"/>
  <c r="AL325" i="22"/>
  <c r="AO325" i="22"/>
  <c r="Z326" i="22"/>
  <c r="AC326" i="22"/>
  <c r="AF326" i="22"/>
  <c r="AL326" i="22"/>
  <c r="AO326" i="22"/>
  <c r="Z327" i="22"/>
  <c r="AC327" i="22"/>
  <c r="AF327" i="22"/>
  <c r="AL327" i="22"/>
  <c r="AO327" i="22"/>
  <c r="AC328" i="22"/>
  <c r="AF328" i="22"/>
  <c r="AI328" i="22"/>
  <c r="AL328" i="22"/>
  <c r="AO328" i="22"/>
  <c r="AF329" i="22"/>
  <c r="AI329" i="22"/>
  <c r="AL329" i="22"/>
  <c r="AO329" i="22"/>
  <c r="Z330" i="22"/>
  <c r="AC330" i="22"/>
  <c r="AF330" i="22"/>
  <c r="AO330" i="22"/>
  <c r="Z331" i="22"/>
  <c r="AF331" i="22"/>
  <c r="AO331" i="22"/>
  <c r="AF332" i="22"/>
  <c r="AL332" i="22"/>
  <c r="AO332" i="22"/>
  <c r="Z333" i="22"/>
  <c r="AF333" i="22"/>
  <c r="AO333" i="22"/>
  <c r="Z334" i="22"/>
  <c r="AF334" i="22"/>
  <c r="AI334" i="22"/>
  <c r="AL334" i="22"/>
  <c r="AF335" i="22"/>
  <c r="Z336" i="22"/>
  <c r="AF336" i="22"/>
  <c r="AI336" i="22"/>
  <c r="AL336" i="22"/>
  <c r="AF337" i="22"/>
  <c r="W339" i="22"/>
  <c r="AI339" i="22"/>
  <c r="Z345" i="22"/>
  <c r="AC345" i="22"/>
  <c r="AF345" i="22"/>
  <c r="AI345" i="22"/>
  <c r="AL345" i="22"/>
  <c r="AO345" i="22"/>
  <c r="Z346" i="22"/>
  <c r="AC346" i="22"/>
  <c r="AF346" i="22"/>
  <c r="AI346" i="22"/>
  <c r="AL346" i="22"/>
  <c r="AO346" i="22"/>
  <c r="AF347" i="22"/>
  <c r="AI347" i="22"/>
  <c r="AL347" i="22"/>
  <c r="AO347" i="22"/>
  <c r="Z348" i="22"/>
  <c r="AF348" i="22"/>
  <c r="AO348" i="22"/>
  <c r="Z349" i="22"/>
  <c r="AC349" i="22"/>
  <c r="AF349" i="22"/>
  <c r="AC350" i="22"/>
  <c r="AF350" i="22"/>
  <c r="AI350" i="22"/>
  <c r="AL350" i="22"/>
  <c r="AI351" i="22"/>
  <c r="AL351" i="22"/>
  <c r="AO351" i="22"/>
  <c r="Z352" i="22"/>
  <c r="AO352" i="22"/>
  <c r="Z353" i="22"/>
  <c r="AC353" i="22"/>
  <c r="AF353" i="22"/>
  <c r="AF354" i="22"/>
  <c r="AI354" i="22"/>
  <c r="AL354" i="22"/>
  <c r="AO354" i="22"/>
  <c r="AO355" i="22"/>
  <c r="AC356" i="22"/>
  <c r="AF356" i="22"/>
  <c r="AI356" i="22"/>
  <c r="AI357" i="22"/>
  <c r="AL357" i="22"/>
  <c r="AO357" i="22"/>
  <c r="AC358" i="22"/>
  <c r="AI359" i="22"/>
  <c r="AL359" i="22"/>
  <c r="AO359" i="22"/>
  <c r="AO361" i="22"/>
  <c r="AO362" i="22"/>
  <c r="W364" i="22"/>
  <c r="Z374" i="22"/>
  <c r="AC374" i="22"/>
  <c r="AF374" i="22"/>
  <c r="AI374" i="22"/>
  <c r="AL374" i="22"/>
  <c r="AO374" i="22"/>
  <c r="Z375" i="22"/>
  <c r="AC375" i="22"/>
  <c r="AF375" i="22"/>
  <c r="AI375" i="22"/>
  <c r="AL375" i="22"/>
  <c r="AO375" i="22"/>
  <c r="Z376" i="22"/>
  <c r="AC376" i="22"/>
  <c r="AF376" i="22"/>
  <c r="Z377" i="22"/>
  <c r="AC377" i="22"/>
  <c r="AF377" i="22"/>
  <c r="AI377" i="22"/>
  <c r="AF378" i="22"/>
  <c r="AI378" i="22"/>
  <c r="AL378" i="22"/>
  <c r="AO378" i="22"/>
  <c r="AF379" i="22"/>
  <c r="AL379" i="22"/>
  <c r="AO379" i="22"/>
  <c r="Z380" i="22"/>
  <c r="AC380" i="22"/>
  <c r="AF380" i="22"/>
  <c r="Z381" i="22"/>
  <c r="AC381" i="22"/>
  <c r="AF381" i="22"/>
  <c r="AI381" i="22"/>
  <c r="AO381" i="22"/>
  <c r="AF382" i="22"/>
  <c r="AI382" i="22"/>
  <c r="AL382" i="22"/>
  <c r="AO382" i="22"/>
  <c r="AF383" i="22"/>
  <c r="AL383" i="22"/>
  <c r="AO383" i="22"/>
  <c r="Z384" i="22"/>
  <c r="AC384" i="22"/>
  <c r="AF384" i="22"/>
  <c r="Z385" i="22"/>
  <c r="AC385" i="22"/>
  <c r="AF385" i="22"/>
  <c r="AI385" i="22"/>
  <c r="AI386" i="22"/>
  <c r="AL386" i="22"/>
  <c r="AO386" i="22"/>
  <c r="Z387" i="22"/>
  <c r="AF388" i="22"/>
  <c r="AO388" i="22"/>
  <c r="W389" i="22"/>
  <c r="Z389" i="22"/>
  <c r="Z395" i="22"/>
  <c r="AC395" i="22"/>
  <c r="AF395" i="22"/>
  <c r="AI395" i="22"/>
  <c r="AL395" i="22"/>
  <c r="AO395" i="22"/>
  <c r="Z396" i="22"/>
  <c r="AC396" i="22"/>
  <c r="AF396" i="22"/>
  <c r="AI396" i="22"/>
  <c r="AL396" i="22"/>
  <c r="AO396" i="22"/>
  <c r="Z397" i="22"/>
  <c r="AC397" i="22"/>
  <c r="AO397" i="22"/>
  <c r="Z398" i="22"/>
  <c r="AC398" i="22"/>
  <c r="AF398" i="22"/>
  <c r="AI398" i="22"/>
  <c r="AO398" i="22"/>
  <c r="AF399" i="22"/>
  <c r="AI399" i="22"/>
  <c r="AL399" i="22"/>
  <c r="AO399" i="22"/>
  <c r="AL400" i="22"/>
  <c r="AO400" i="22"/>
  <c r="Z401" i="22"/>
  <c r="AC401" i="22"/>
  <c r="AL401" i="22"/>
  <c r="AO401" i="22"/>
  <c r="Z402" i="22"/>
  <c r="AC402" i="22"/>
  <c r="AF402" i="22"/>
  <c r="AI402" i="22"/>
  <c r="AL402" i="22"/>
  <c r="AO402" i="22"/>
  <c r="AF403" i="22"/>
  <c r="AI403" i="22"/>
  <c r="AL403" i="22"/>
  <c r="AO403" i="22"/>
  <c r="AL404" i="22"/>
  <c r="AO404" i="22"/>
  <c r="Z405" i="22"/>
  <c r="AC405" i="22"/>
  <c r="AI405" i="22"/>
  <c r="AL405" i="22"/>
  <c r="AC406" i="22"/>
  <c r="AF406" i="22"/>
  <c r="AI406" i="22"/>
  <c r="AL406" i="22"/>
  <c r="AI407" i="22"/>
  <c r="AC408" i="22"/>
  <c r="AI408" i="22"/>
  <c r="Z409" i="22"/>
  <c r="AC409" i="22"/>
  <c r="Z411" i="22"/>
  <c r="AC411" i="22"/>
  <c r="AI411" i="22"/>
  <c r="W412" i="22"/>
  <c r="Z417" i="22"/>
  <c r="AC417" i="22"/>
  <c r="AF417" i="22"/>
  <c r="AI417" i="22"/>
  <c r="AL417" i="22"/>
  <c r="AO417" i="22"/>
  <c r="Z418" i="22"/>
  <c r="AC418" i="22"/>
  <c r="AF418" i="22"/>
  <c r="AI418" i="22"/>
  <c r="AL418" i="22"/>
  <c r="AO418" i="22"/>
  <c r="Z419" i="22"/>
  <c r="AF419" i="22"/>
  <c r="AL419" i="22"/>
  <c r="AO419" i="22"/>
  <c r="Z420" i="22"/>
  <c r="AC420" i="22"/>
  <c r="AF420" i="22"/>
  <c r="AL420" i="22"/>
  <c r="AO420" i="22"/>
  <c r="Z421" i="22"/>
  <c r="AC421" i="22"/>
  <c r="AF421" i="22"/>
  <c r="AI421" i="22"/>
  <c r="AL421" i="22"/>
  <c r="AO421" i="22"/>
  <c r="Z422" i="22"/>
  <c r="AF422" i="22"/>
  <c r="AI422" i="22"/>
  <c r="AL422" i="22"/>
  <c r="AO422" i="22"/>
  <c r="Z423" i="22"/>
  <c r="AF423" i="22"/>
  <c r="AL423" i="22"/>
  <c r="AO423" i="22"/>
  <c r="Z424" i="22"/>
  <c r="AC424" i="22"/>
  <c r="AF424" i="22"/>
  <c r="AL424" i="22"/>
  <c r="Z425" i="22"/>
  <c r="AC425" i="22"/>
  <c r="AF425" i="22"/>
  <c r="AI425" i="22"/>
  <c r="AL425" i="22"/>
  <c r="Z426" i="22"/>
  <c r="AC426" i="22"/>
  <c r="AL426" i="22"/>
  <c r="AO426" i="22"/>
  <c r="Z427" i="22"/>
  <c r="AC427" i="22"/>
  <c r="AL427" i="22"/>
  <c r="Z428" i="22"/>
  <c r="AC428" i="22"/>
  <c r="AC429" i="22"/>
  <c r="AC430" i="22"/>
  <c r="W431" i="22"/>
  <c r="AC431" i="22"/>
  <c r="AC432" i="22"/>
  <c r="Z436" i="22"/>
  <c r="AC436" i="22"/>
  <c r="AF436" i="22"/>
  <c r="AI436" i="22"/>
  <c r="AL436" i="22"/>
  <c r="AO436" i="22"/>
  <c r="Z437" i="22"/>
  <c r="AC437" i="22"/>
  <c r="AF437" i="22"/>
  <c r="AI437" i="22"/>
  <c r="AL437" i="22"/>
  <c r="AO437" i="22"/>
  <c r="Z438" i="22"/>
  <c r="AC438" i="22"/>
  <c r="AF438" i="22"/>
  <c r="AI438" i="22"/>
  <c r="AF439" i="22"/>
  <c r="AI439" i="22"/>
  <c r="AL439" i="22"/>
  <c r="AO439" i="22"/>
  <c r="AI440" i="22"/>
  <c r="AL440" i="22"/>
  <c r="AO440" i="22"/>
  <c r="Z441" i="22"/>
  <c r="AC441" i="22"/>
  <c r="AO441" i="22"/>
  <c r="Z442" i="22"/>
  <c r="AC442" i="22"/>
  <c r="AF442" i="22"/>
  <c r="AI442" i="22"/>
  <c r="AO442" i="22"/>
  <c r="AC443" i="22"/>
  <c r="AF443" i="22"/>
  <c r="AI443" i="22"/>
  <c r="AL443" i="22"/>
  <c r="AO443" i="22"/>
  <c r="AI444" i="22"/>
  <c r="AL444" i="22"/>
  <c r="AO444" i="22"/>
  <c r="Z445" i="22"/>
  <c r="AC445" i="22"/>
  <c r="AL445" i="22"/>
  <c r="AO445" i="22"/>
  <c r="Z446" i="22"/>
  <c r="AC446" i="22"/>
  <c r="AF446" i="22"/>
  <c r="AL446" i="22"/>
  <c r="AO446" i="22"/>
  <c r="AO447" i="22"/>
  <c r="AC448" i="22"/>
  <c r="AF448" i="22"/>
  <c r="AL448" i="22"/>
  <c r="W449" i="22"/>
  <c r="AC450" i="22"/>
  <c r="Z454" i="22"/>
  <c r="AC454" i="22"/>
  <c r="AF454" i="22"/>
  <c r="AI454" i="22"/>
  <c r="AL454" i="22"/>
  <c r="AO454" i="22"/>
  <c r="Z455" i="22"/>
  <c r="AC455" i="22"/>
  <c r="AF455" i="22"/>
  <c r="AI455" i="22"/>
  <c r="AL455" i="22"/>
  <c r="AO455" i="22"/>
  <c r="Z456" i="22"/>
  <c r="AC456" i="22"/>
  <c r="AF456" i="22"/>
  <c r="AI456" i="22"/>
  <c r="AL456" i="22"/>
  <c r="AO456" i="22"/>
  <c r="Z457" i="22"/>
  <c r="AC457" i="22"/>
  <c r="AF457" i="22"/>
  <c r="AI457" i="22"/>
  <c r="AL457" i="22"/>
  <c r="AO457" i="22"/>
  <c r="Z458" i="22"/>
  <c r="AC458" i="22"/>
  <c r="AF458" i="22"/>
  <c r="AI458" i="22"/>
  <c r="AL458" i="22"/>
  <c r="AO458" i="22"/>
  <c r="Z459" i="22"/>
  <c r="AC459" i="22"/>
  <c r="AF459" i="22"/>
  <c r="AI459" i="22"/>
  <c r="AL459" i="22"/>
  <c r="AO459" i="22"/>
  <c r="Z460" i="22"/>
  <c r="AC460" i="22"/>
  <c r="AF460" i="22"/>
  <c r="AI460" i="22"/>
  <c r="AL460" i="22"/>
  <c r="AO460" i="22"/>
  <c r="Z461" i="22"/>
  <c r="AC461" i="22"/>
  <c r="AF461" i="22"/>
  <c r="AI461" i="22"/>
  <c r="AL461" i="22"/>
  <c r="AO461" i="22"/>
  <c r="Z462" i="22"/>
  <c r="AC462" i="22"/>
  <c r="AF462" i="22"/>
  <c r="AI462" i="22"/>
  <c r="AL462" i="22"/>
  <c r="AO462" i="22"/>
  <c r="Z463" i="22"/>
  <c r="AC463" i="22"/>
  <c r="AI463" i="22"/>
  <c r="AL463" i="22"/>
  <c r="AO463" i="22"/>
  <c r="Z464" i="22"/>
  <c r="AC464" i="22"/>
  <c r="AI464" i="22"/>
  <c r="AL464" i="22"/>
  <c r="AO464" i="22"/>
  <c r="Z465" i="22"/>
  <c r="AC465" i="22"/>
  <c r="AI465" i="22"/>
  <c r="AL465" i="22"/>
  <c r="AO465" i="22"/>
  <c r="Z466" i="22"/>
  <c r="AC466" i="22"/>
  <c r="AI466" i="22"/>
  <c r="AL466" i="22"/>
  <c r="Z467" i="22"/>
  <c r="AC467" i="22"/>
  <c r="AI467" i="22"/>
  <c r="AL467" i="22"/>
  <c r="W468" i="22"/>
  <c r="Z468" i="22"/>
  <c r="AC468" i="22"/>
  <c r="AI468" i="22"/>
  <c r="AI469" i="22"/>
  <c r="Z473" i="22"/>
  <c r="AC473" i="22"/>
  <c r="AF473" i="22"/>
  <c r="AI473" i="22"/>
  <c r="AL473" i="22"/>
  <c r="AO473" i="22"/>
  <c r="Z474" i="22"/>
  <c r="AC474" i="22"/>
  <c r="AF474" i="22"/>
  <c r="AI474" i="22"/>
  <c r="AL474" i="22"/>
  <c r="AO474" i="22"/>
  <c r="Z475" i="22"/>
  <c r="AC475" i="22"/>
  <c r="AF475" i="22"/>
  <c r="AI475" i="22"/>
  <c r="AL475" i="22"/>
  <c r="AO475" i="22"/>
  <c r="Z476" i="22"/>
  <c r="AC476" i="22"/>
  <c r="AF476" i="22"/>
  <c r="AI476" i="22"/>
  <c r="AL476" i="22"/>
  <c r="AO476" i="22"/>
  <c r="Z477" i="22"/>
  <c r="AC477" i="22"/>
  <c r="AF477" i="22"/>
  <c r="AI477" i="22"/>
  <c r="AL477" i="22"/>
  <c r="AO477" i="22"/>
  <c r="Z478" i="22"/>
  <c r="AC478" i="22"/>
  <c r="AF478" i="22"/>
  <c r="AI478" i="22"/>
  <c r="AL478" i="22"/>
  <c r="AO478" i="22"/>
  <c r="Z479" i="22"/>
  <c r="AC479" i="22"/>
  <c r="AF479" i="22"/>
  <c r="AI479" i="22"/>
  <c r="AL479" i="22"/>
  <c r="AO479" i="22"/>
  <c r="Z480" i="22"/>
  <c r="AC480" i="22"/>
  <c r="AF480" i="22"/>
  <c r="AI480" i="22"/>
  <c r="AL480" i="22"/>
  <c r="AO480" i="22"/>
  <c r="Z481" i="22"/>
  <c r="AC481" i="22"/>
  <c r="AF481" i="22"/>
  <c r="AO481" i="22"/>
  <c r="Z482" i="22"/>
  <c r="AC482" i="22"/>
  <c r="AF482" i="22"/>
  <c r="Z483" i="22"/>
  <c r="Z484" i="22"/>
  <c r="Z485" i="22"/>
  <c r="W486" i="22"/>
  <c r="Z486" i="22"/>
  <c r="Z487" i="22"/>
  <c r="Z491" i="22"/>
  <c r="AC491" i="22"/>
  <c r="AF491" i="22"/>
  <c r="AI491" i="22"/>
  <c r="AL491" i="22"/>
  <c r="AO491" i="22"/>
  <c r="Z492" i="22"/>
  <c r="AC492" i="22"/>
  <c r="AF492" i="22"/>
  <c r="AI492" i="22"/>
  <c r="AL492" i="22"/>
  <c r="AO492" i="22"/>
  <c r="Z493" i="22"/>
  <c r="AC493" i="22"/>
  <c r="AF493" i="22"/>
  <c r="AI493" i="22"/>
  <c r="AL493" i="22"/>
  <c r="AO493" i="22"/>
  <c r="Z494" i="22"/>
  <c r="AC494" i="22"/>
  <c r="AF494" i="22"/>
  <c r="AI494" i="22"/>
  <c r="AL494" i="22"/>
  <c r="AO494" i="22"/>
  <c r="Z495" i="22"/>
  <c r="AC495" i="22"/>
  <c r="AF495" i="22"/>
  <c r="AI495" i="22"/>
  <c r="AL495" i="22"/>
  <c r="AO495" i="22"/>
  <c r="Z496" i="22"/>
  <c r="AC496" i="22"/>
  <c r="AF496" i="22"/>
  <c r="AI496" i="22"/>
  <c r="AL496" i="22"/>
  <c r="AO496" i="22"/>
  <c r="Z497" i="22"/>
  <c r="AC497" i="22"/>
  <c r="AF497" i="22"/>
  <c r="AI497" i="22"/>
  <c r="AL497" i="22"/>
  <c r="AO497" i="22"/>
  <c r="Z498" i="22"/>
  <c r="AC498" i="22"/>
  <c r="AF498" i="22"/>
  <c r="AI498" i="22"/>
  <c r="AL498" i="22"/>
  <c r="AO498" i="22"/>
  <c r="Z499" i="22"/>
  <c r="AC499" i="22"/>
  <c r="AF499" i="22"/>
  <c r="AL499" i="22"/>
  <c r="AO499" i="22"/>
  <c r="Z500" i="22"/>
  <c r="AF500" i="22"/>
  <c r="AL500" i="22"/>
  <c r="AO500" i="22"/>
  <c r="Z501" i="22"/>
  <c r="AF501" i="22"/>
  <c r="AL501" i="22"/>
  <c r="Z502" i="22"/>
  <c r="AF502" i="22"/>
  <c r="AL502" i="22"/>
  <c r="Z503" i="22"/>
  <c r="AF503" i="22"/>
  <c r="AL503" i="22"/>
  <c r="Z504" i="22"/>
  <c r="AF504" i="22"/>
  <c r="AL504" i="22"/>
  <c r="Z505" i="22"/>
  <c r="AL505" i="22"/>
  <c r="Z506" i="22"/>
  <c r="AL506" i="22"/>
  <c r="AL507" i="22"/>
  <c r="W508" i="22"/>
  <c r="AL508" i="22"/>
  <c r="AL509" i="22"/>
  <c r="Z514" i="22"/>
  <c r="AC514" i="22"/>
  <c r="AF514" i="22"/>
  <c r="AI514" i="22"/>
  <c r="AL514" i="22"/>
  <c r="AO514" i="22"/>
  <c r="Z515" i="22"/>
  <c r="AC515" i="22"/>
  <c r="AF515" i="22"/>
  <c r="AI515" i="22"/>
  <c r="AL515" i="22"/>
  <c r="AO515" i="22"/>
  <c r="Z516" i="22"/>
  <c r="AC516" i="22"/>
  <c r="AF516" i="22"/>
  <c r="AI516" i="22"/>
  <c r="AL516" i="22"/>
  <c r="AO516" i="22"/>
  <c r="Z517" i="22"/>
  <c r="AC517" i="22"/>
  <c r="AF517" i="22"/>
  <c r="AI517" i="22"/>
  <c r="AL517" i="22"/>
  <c r="AO517" i="22"/>
  <c r="Z518" i="22"/>
  <c r="AC518" i="22"/>
  <c r="AF518" i="22"/>
  <c r="AI518" i="22"/>
  <c r="AL518" i="22"/>
  <c r="AO518" i="22"/>
  <c r="Z519" i="22"/>
  <c r="AC519" i="22"/>
  <c r="AF519" i="22"/>
  <c r="AI519" i="22"/>
  <c r="AL519" i="22"/>
  <c r="AO519" i="22"/>
  <c r="Z520" i="22"/>
  <c r="AC520" i="22"/>
  <c r="AF520" i="22"/>
  <c r="AI520" i="22"/>
  <c r="AL520" i="22"/>
  <c r="AO520" i="22"/>
  <c r="Z521" i="22"/>
  <c r="AC521" i="22"/>
  <c r="AF521" i="22"/>
  <c r="AI521" i="22"/>
  <c r="AL521" i="22"/>
  <c r="AO521" i="22"/>
  <c r="Z522" i="22"/>
  <c r="AC522" i="22"/>
  <c r="AI522" i="22"/>
  <c r="AL522" i="22"/>
  <c r="AO522" i="22"/>
  <c r="Z523" i="22"/>
  <c r="AC523" i="22"/>
  <c r="AI523" i="22"/>
  <c r="AL523" i="22"/>
  <c r="AO523" i="22"/>
  <c r="Z524" i="22"/>
  <c r="AC524" i="22"/>
  <c r="AI524" i="22"/>
  <c r="AL524" i="22"/>
  <c r="AO524" i="22"/>
  <c r="Z525" i="22"/>
  <c r="AI525" i="22"/>
  <c r="AL525" i="22"/>
  <c r="AO525" i="22"/>
  <c r="AL526" i="22"/>
  <c r="AO526" i="22"/>
  <c r="W527" i="22"/>
  <c r="AL527" i="22"/>
  <c r="AL528" i="22"/>
  <c r="Z532" i="22"/>
  <c r="AC532" i="22"/>
  <c r="AF532" i="22"/>
  <c r="AI532" i="22"/>
  <c r="AL532" i="22"/>
  <c r="AO532" i="22"/>
  <c r="Z533" i="22"/>
  <c r="AC533" i="22"/>
  <c r="AF533" i="22"/>
  <c r="AI533" i="22"/>
  <c r="AL533" i="22"/>
  <c r="AO533" i="22"/>
  <c r="Z534" i="22"/>
  <c r="AC534" i="22"/>
  <c r="AF534" i="22"/>
  <c r="AI534" i="22"/>
  <c r="AL534" i="22"/>
  <c r="AO534" i="22"/>
  <c r="Z535" i="22"/>
  <c r="AC535" i="22"/>
  <c r="AF535" i="22"/>
  <c r="AI535" i="22"/>
  <c r="AL535" i="22"/>
  <c r="AO535" i="22"/>
  <c r="Z536" i="22"/>
  <c r="AC536" i="22"/>
  <c r="AF536" i="22"/>
  <c r="AI536" i="22"/>
  <c r="AL536" i="22"/>
  <c r="AO536" i="22"/>
  <c r="Z537" i="22"/>
  <c r="AC537" i="22"/>
  <c r="AF537" i="22"/>
  <c r="AI537" i="22"/>
  <c r="AL537" i="22"/>
  <c r="AO537" i="22"/>
  <c r="Z538" i="22"/>
  <c r="AC538" i="22"/>
  <c r="AF538" i="22"/>
  <c r="AI538" i="22"/>
  <c r="AL538" i="22"/>
  <c r="AO538" i="22"/>
  <c r="Z539" i="22"/>
  <c r="AC539" i="22"/>
  <c r="AF539" i="22"/>
  <c r="AI539" i="22"/>
  <c r="AL539" i="22"/>
  <c r="AO539" i="22"/>
  <c r="Z540" i="22"/>
  <c r="AC540" i="22"/>
  <c r="AF540" i="22"/>
  <c r="AI540" i="22"/>
  <c r="AL540" i="22"/>
  <c r="AO540" i="22"/>
  <c r="AC541" i="22"/>
  <c r="AI541" i="22"/>
  <c r="AL541" i="22"/>
  <c r="AO541" i="22"/>
  <c r="AC542" i="22"/>
  <c r="AO542" i="22"/>
  <c r="AC543" i="22"/>
  <c r="AO543" i="22"/>
  <c r="AC544" i="22"/>
  <c r="AO544" i="22"/>
  <c r="AO545" i="22"/>
  <c r="W546" i="22"/>
  <c r="AO546" i="22"/>
  <c r="AO547" i="22"/>
  <c r="Z551" i="22"/>
  <c r="AC551" i="22"/>
  <c r="AF551" i="22"/>
  <c r="AI551" i="22"/>
  <c r="AL551" i="22"/>
  <c r="AO551" i="22"/>
  <c r="Z552" i="22"/>
  <c r="AC552" i="22"/>
  <c r="AF552" i="22"/>
  <c r="AI552" i="22"/>
  <c r="AL552" i="22"/>
  <c r="AO552" i="22"/>
  <c r="Z553" i="22"/>
  <c r="AC553" i="22"/>
  <c r="AF553" i="22"/>
  <c r="AI553" i="22"/>
  <c r="AL553" i="22"/>
  <c r="AO553" i="22"/>
  <c r="Z554" i="22"/>
  <c r="AC554" i="22"/>
  <c r="AF554" i="22"/>
  <c r="AI554" i="22"/>
  <c r="AL554" i="22"/>
  <c r="AO554" i="22"/>
  <c r="Z555" i="22"/>
  <c r="AC555" i="22"/>
  <c r="AF555" i="22"/>
  <c r="AI555" i="22"/>
  <c r="AL555" i="22"/>
  <c r="AO555" i="22"/>
  <c r="Z556" i="22"/>
  <c r="AC556" i="22"/>
  <c r="AF556" i="22"/>
  <c r="AI556" i="22"/>
  <c r="AL556" i="22"/>
  <c r="AO556" i="22"/>
  <c r="Z557" i="22"/>
  <c r="AC557" i="22"/>
  <c r="AF557" i="22"/>
  <c r="AI557" i="22"/>
  <c r="AL557" i="22"/>
  <c r="AO557" i="22"/>
  <c r="Z558" i="22"/>
  <c r="AC558" i="22"/>
  <c r="AF558" i="22"/>
  <c r="AI558" i="22"/>
  <c r="AL558" i="22"/>
  <c r="AO558" i="22"/>
  <c r="Z559" i="22"/>
  <c r="AC559" i="22"/>
  <c r="AF559" i="22"/>
  <c r="AI559" i="22"/>
  <c r="AL559" i="22"/>
  <c r="AO559" i="22"/>
  <c r="Z560" i="22"/>
  <c r="AC560" i="22"/>
  <c r="AF560" i="22"/>
  <c r="AI560" i="22"/>
  <c r="AL560" i="22"/>
  <c r="AO560" i="22"/>
  <c r="AC561" i="22"/>
  <c r="AF561" i="22"/>
  <c r="AI561" i="22"/>
  <c r="AL561" i="22"/>
  <c r="AO561" i="22"/>
  <c r="AC562" i="22"/>
  <c r="AI562" i="22"/>
  <c r="AL562" i="22"/>
  <c r="AC563" i="22"/>
  <c r="AL563" i="22"/>
  <c r="W564" i="22"/>
  <c r="AL564" i="22"/>
  <c r="AL565" i="22"/>
  <c r="Z569" i="22"/>
  <c r="AC569" i="22"/>
  <c r="AF569" i="22"/>
  <c r="AI569" i="22"/>
  <c r="AL569" i="22"/>
  <c r="AO569" i="22"/>
  <c r="Z570" i="22"/>
  <c r="AC570" i="22"/>
  <c r="AF570" i="22"/>
  <c r="AI570" i="22"/>
  <c r="AL570" i="22"/>
  <c r="AO570" i="22"/>
  <c r="Z571" i="22"/>
  <c r="AC571" i="22"/>
  <c r="AF571" i="22"/>
  <c r="AI571" i="22"/>
  <c r="AL571" i="22"/>
  <c r="AO571" i="22"/>
  <c r="Z572" i="22"/>
  <c r="AC572" i="22"/>
  <c r="AF572" i="22"/>
  <c r="AI572" i="22"/>
  <c r="AL572" i="22"/>
  <c r="AO572" i="22"/>
  <c r="Z573" i="22"/>
  <c r="AC573" i="22"/>
  <c r="AF573" i="22"/>
  <c r="AI573" i="22"/>
  <c r="AL573" i="22"/>
  <c r="AO573" i="22"/>
  <c r="Z574" i="22"/>
  <c r="AC574" i="22"/>
  <c r="AF574" i="22"/>
  <c r="AL574" i="22"/>
  <c r="AO574" i="22"/>
  <c r="Z575" i="22"/>
  <c r="AC575" i="22"/>
  <c r="AF575" i="22"/>
  <c r="AI575" i="22"/>
  <c r="AL575" i="22"/>
  <c r="AO575" i="22"/>
  <c r="Z576" i="22"/>
  <c r="AC576" i="22"/>
  <c r="AF576" i="22"/>
  <c r="AI576" i="22"/>
  <c r="AL576" i="22"/>
  <c r="AO576" i="22"/>
  <c r="Z577" i="22"/>
  <c r="AC577" i="22"/>
  <c r="AF577" i="22"/>
  <c r="AI577" i="22"/>
  <c r="AL577" i="22"/>
  <c r="AO577" i="22"/>
  <c r="Z578" i="22"/>
  <c r="AF578" i="22"/>
  <c r="AI578" i="22"/>
  <c r="AL578" i="22"/>
  <c r="AO578" i="22"/>
  <c r="Z579" i="22"/>
  <c r="AF579" i="22"/>
  <c r="AI579" i="22"/>
  <c r="AL579" i="22"/>
  <c r="Z580" i="22"/>
  <c r="AI580" i="22"/>
  <c r="AL580" i="22"/>
  <c r="Z581" i="22"/>
  <c r="AI581" i="22"/>
  <c r="Z582" i="22"/>
  <c r="Z583" i="22"/>
  <c r="W584" i="22"/>
  <c r="Z584" i="22"/>
  <c r="Z585" i="22"/>
  <c r="Z589" i="22"/>
  <c r="AC589" i="22"/>
  <c r="AF589" i="22"/>
  <c r="AI589" i="22"/>
  <c r="AL589" i="22"/>
  <c r="AO589" i="22"/>
  <c r="Z590" i="22"/>
  <c r="AC590" i="22"/>
  <c r="AF590" i="22"/>
  <c r="AI590" i="22"/>
  <c r="AL590" i="22"/>
  <c r="AO590" i="22"/>
  <c r="Z591" i="22"/>
  <c r="AC591" i="22"/>
  <c r="AF591" i="22"/>
  <c r="AI591" i="22"/>
  <c r="AL591" i="22"/>
  <c r="AO591" i="22"/>
  <c r="Z592" i="22"/>
  <c r="AC592" i="22"/>
  <c r="AF592" i="22"/>
  <c r="AI592" i="22"/>
  <c r="AL592" i="22"/>
  <c r="AO592" i="22"/>
  <c r="Z593" i="22"/>
  <c r="AC593" i="22"/>
  <c r="AF593" i="22"/>
  <c r="AI593" i="22"/>
  <c r="AL593" i="22"/>
  <c r="AO593" i="22"/>
  <c r="Z594" i="22"/>
  <c r="AC594" i="22"/>
  <c r="AF594" i="22"/>
  <c r="AI594" i="22"/>
  <c r="AL594" i="22"/>
  <c r="AO594" i="22"/>
  <c r="Z595" i="22"/>
  <c r="AC595" i="22"/>
  <c r="AF595" i="22"/>
  <c r="AI595" i="22"/>
  <c r="AL595" i="22"/>
  <c r="AO595" i="22"/>
  <c r="Z596" i="22"/>
  <c r="AC596" i="22"/>
  <c r="AF596" i="22"/>
  <c r="AI596" i="22"/>
  <c r="AL596" i="22"/>
  <c r="AO596" i="22"/>
  <c r="Z597" i="22"/>
  <c r="AC597" i="22"/>
  <c r="AF597" i="22"/>
  <c r="AI597" i="22"/>
  <c r="AL597" i="22"/>
  <c r="AO597" i="22"/>
  <c r="Z598" i="22"/>
  <c r="AC598" i="22"/>
  <c r="AF598" i="22"/>
  <c r="AI598" i="22"/>
  <c r="AL598" i="22"/>
  <c r="AO598" i="22"/>
  <c r="Z599" i="22"/>
  <c r="AC599" i="22"/>
  <c r="AF599" i="22"/>
  <c r="AI599" i="22"/>
  <c r="AL599" i="22"/>
  <c r="AO599" i="22"/>
  <c r="Z600" i="22"/>
  <c r="AC600" i="22"/>
  <c r="AF600" i="22"/>
  <c r="AI600" i="22"/>
  <c r="AL600" i="22"/>
  <c r="Z601" i="22"/>
  <c r="AC601" i="22"/>
  <c r="AF601" i="22"/>
  <c r="AI601" i="22"/>
  <c r="AL601" i="22"/>
  <c r="AF602" i="22"/>
  <c r="AI602" i="22"/>
  <c r="AL602" i="22"/>
  <c r="AF603" i="22"/>
  <c r="AI603" i="22"/>
  <c r="AF604" i="22"/>
  <c r="AI604" i="22"/>
  <c r="W605" i="22"/>
  <c r="AF605" i="22"/>
  <c r="AI605" i="22"/>
  <c r="AF606" i="22"/>
  <c r="Z610" i="22"/>
  <c r="AC610" i="22"/>
  <c r="AF610" i="22"/>
  <c r="AI610" i="22"/>
  <c r="AL610" i="22"/>
  <c r="AO610" i="22"/>
  <c r="Z611" i="22"/>
  <c r="AC611" i="22"/>
  <c r="AF611" i="22"/>
  <c r="AI611" i="22"/>
  <c r="AL611" i="22"/>
  <c r="AO611" i="22"/>
  <c r="Z612" i="22"/>
  <c r="AC612" i="22"/>
  <c r="AF612" i="22"/>
  <c r="AI612" i="22"/>
  <c r="AL612" i="22"/>
  <c r="AO612" i="22"/>
  <c r="Z613" i="22"/>
  <c r="AC613" i="22"/>
  <c r="AF613" i="22"/>
  <c r="AI613" i="22"/>
  <c r="AL613" i="22"/>
  <c r="AO613" i="22"/>
  <c r="Z614" i="22"/>
  <c r="AC614" i="22"/>
  <c r="AF614" i="22"/>
  <c r="AI614" i="22"/>
  <c r="AL614" i="22"/>
  <c r="AO614" i="22"/>
  <c r="Z615" i="22"/>
  <c r="AC615" i="22"/>
  <c r="AF615" i="22"/>
  <c r="AI615" i="22"/>
  <c r="AL615" i="22"/>
  <c r="AO615" i="22"/>
  <c r="Z616" i="22"/>
  <c r="AC616" i="22"/>
  <c r="AF616" i="22"/>
  <c r="AI616" i="22"/>
  <c r="AL616" i="22"/>
  <c r="AO616" i="22"/>
  <c r="Z617" i="22"/>
  <c r="AC617" i="22"/>
  <c r="AF617" i="22"/>
  <c r="AI617" i="22"/>
  <c r="AL617" i="22"/>
  <c r="AO617" i="22"/>
  <c r="Z618" i="22"/>
  <c r="AC618" i="22"/>
  <c r="AF618" i="22"/>
  <c r="AI618" i="22"/>
  <c r="AL618" i="22"/>
  <c r="AO618" i="22"/>
  <c r="Z619" i="22"/>
  <c r="AC619" i="22"/>
  <c r="AI619" i="22"/>
  <c r="AL619" i="22"/>
  <c r="Z620" i="22"/>
  <c r="AC620" i="22"/>
  <c r="AI620" i="22"/>
  <c r="AL620" i="22"/>
  <c r="Z621" i="22"/>
  <c r="AC621" i="22"/>
  <c r="AI621" i="22"/>
  <c r="AL621" i="22"/>
  <c r="Z622" i="22"/>
  <c r="AC622" i="22"/>
  <c r="AI622" i="22"/>
  <c r="AL622" i="22"/>
  <c r="Z623" i="22"/>
  <c r="AC623" i="22"/>
  <c r="AL623" i="22"/>
  <c r="AC624" i="22"/>
  <c r="AL624" i="22"/>
  <c r="AC625" i="22"/>
  <c r="W626" i="22"/>
  <c r="AC626" i="22"/>
  <c r="AC627" i="22"/>
  <c r="Z631" i="22"/>
  <c r="AC631" i="22"/>
  <c r="AF631" i="22"/>
  <c r="AI631" i="22"/>
  <c r="AL631" i="22"/>
  <c r="AO631" i="22"/>
  <c r="Z632" i="22"/>
  <c r="AC632" i="22"/>
  <c r="AF632" i="22"/>
  <c r="AI632" i="22"/>
  <c r="AL632" i="22"/>
  <c r="AO632" i="22"/>
  <c r="Z633" i="22"/>
  <c r="AC633" i="22"/>
  <c r="AF633" i="22"/>
  <c r="AI633" i="22"/>
  <c r="AL633" i="22"/>
  <c r="AO633" i="22"/>
  <c r="Z634" i="22"/>
  <c r="AC634" i="22"/>
  <c r="AF634" i="22"/>
  <c r="AI634" i="22"/>
  <c r="AL634" i="22"/>
  <c r="AO634" i="22"/>
  <c r="Z635" i="22"/>
  <c r="AC635" i="22"/>
  <c r="AF635" i="22"/>
  <c r="AI635" i="22"/>
  <c r="AL635" i="22"/>
  <c r="AO635" i="22"/>
  <c r="Z636" i="22"/>
  <c r="AC636" i="22"/>
  <c r="AF636" i="22"/>
  <c r="AI636" i="22"/>
  <c r="AO636" i="22"/>
  <c r="Z637" i="22"/>
  <c r="AC637" i="22"/>
  <c r="AF637" i="22"/>
  <c r="AI637" i="22"/>
  <c r="AO637" i="22"/>
  <c r="Z638" i="22"/>
  <c r="AC638" i="22"/>
  <c r="AF638" i="22"/>
  <c r="AI638" i="22"/>
  <c r="AO638" i="22"/>
  <c r="Z639" i="22"/>
  <c r="AC639" i="22"/>
  <c r="AF639" i="22"/>
  <c r="AI639" i="22"/>
  <c r="AL639" i="22"/>
  <c r="AO639" i="22"/>
  <c r="Z640" i="22"/>
  <c r="AC640" i="22"/>
  <c r="AF640" i="22"/>
  <c r="AI640" i="22"/>
  <c r="AL640" i="22"/>
  <c r="AO640" i="22"/>
  <c r="Z641" i="22"/>
  <c r="AC641" i="22"/>
  <c r="AF641" i="22"/>
  <c r="AI641" i="22"/>
  <c r="AL641" i="22"/>
  <c r="AO641" i="22"/>
  <c r="Z642" i="22"/>
  <c r="AC642" i="22"/>
  <c r="AF642" i="22"/>
  <c r="AI642" i="22"/>
  <c r="AL642" i="22"/>
  <c r="AO642" i="22"/>
  <c r="Z643" i="22"/>
  <c r="AC643" i="22"/>
  <c r="AF643" i="22"/>
  <c r="AI643" i="22"/>
  <c r="AL643" i="22"/>
  <c r="AO643" i="22"/>
  <c r="Z644" i="22"/>
  <c r="AC644" i="22"/>
  <c r="AF644" i="22"/>
  <c r="AI644" i="22"/>
  <c r="AL644" i="22"/>
  <c r="AO644" i="22"/>
  <c r="Z645" i="22"/>
  <c r="AC645" i="22"/>
  <c r="AF645" i="22"/>
  <c r="AI645" i="22"/>
  <c r="AO645" i="22"/>
  <c r="Z646" i="22"/>
  <c r="AF646" i="22"/>
  <c r="AI646" i="22"/>
  <c r="AO646" i="22"/>
  <c r="Z647" i="22"/>
  <c r="AF647" i="22"/>
  <c r="AI647" i="22"/>
  <c r="AO647" i="22"/>
  <c r="Z648" i="22"/>
  <c r="AI648" i="22"/>
  <c r="AO648" i="22"/>
  <c r="AI649" i="22"/>
  <c r="AO649" i="22"/>
  <c r="AO650" i="22"/>
  <c r="AO651" i="22"/>
  <c r="AO652" i="22"/>
  <c r="AO653" i="22"/>
  <c r="W654" i="22"/>
  <c r="AO654" i="22"/>
  <c r="AO655" i="22"/>
  <c r="Z660" i="22"/>
  <c r="AC660" i="22"/>
  <c r="AF660" i="22"/>
  <c r="AI660" i="22"/>
  <c r="AL660" i="22"/>
  <c r="AO660" i="22"/>
  <c r="Z661" i="22"/>
  <c r="AC661" i="22"/>
  <c r="AF661" i="22"/>
  <c r="AI661" i="22"/>
  <c r="AL661" i="22"/>
  <c r="AO661" i="22"/>
  <c r="Z662" i="22"/>
  <c r="AC662" i="22"/>
  <c r="AF662" i="22"/>
  <c r="AI662" i="22"/>
  <c r="AL662" i="22"/>
  <c r="AO662" i="22"/>
  <c r="Z663" i="22"/>
  <c r="AC663" i="22"/>
  <c r="AF663" i="22"/>
  <c r="AI663" i="22"/>
  <c r="AL663" i="22"/>
  <c r="AO663" i="22"/>
  <c r="Z664" i="22"/>
  <c r="AC664" i="22"/>
  <c r="AF664" i="22"/>
  <c r="AI664" i="22"/>
  <c r="AL664" i="22"/>
  <c r="AO664" i="22"/>
  <c r="Z665" i="22"/>
  <c r="AC665" i="22"/>
  <c r="AF665" i="22"/>
  <c r="AI665" i="22"/>
  <c r="AO665" i="22"/>
  <c r="Z666" i="22"/>
  <c r="AC666" i="22"/>
  <c r="AF666" i="22"/>
  <c r="AI666" i="22"/>
  <c r="AL666" i="22"/>
  <c r="AO666" i="22"/>
  <c r="Z667" i="22"/>
  <c r="AC667" i="22"/>
  <c r="AF667" i="22"/>
  <c r="AI667" i="22"/>
  <c r="AL667" i="22"/>
  <c r="AO667" i="22"/>
  <c r="Z668" i="22"/>
  <c r="AC668" i="22"/>
  <c r="AF668" i="22"/>
  <c r="AI668" i="22"/>
  <c r="AL668" i="22"/>
  <c r="AO668" i="22"/>
  <c r="Z669" i="22"/>
  <c r="AC669" i="22"/>
  <c r="AF669" i="22"/>
  <c r="AI669" i="22"/>
  <c r="AL669" i="22"/>
  <c r="AO669" i="22"/>
  <c r="Z670" i="22"/>
  <c r="AC670" i="22"/>
  <c r="AI670" i="22"/>
  <c r="AL670" i="22"/>
  <c r="AO670" i="22"/>
  <c r="Z671" i="22"/>
  <c r="AC671" i="22"/>
  <c r="AI671" i="22"/>
  <c r="AL671" i="22"/>
  <c r="AO671" i="22"/>
  <c r="Z672" i="22"/>
  <c r="AC672" i="22"/>
  <c r="AL672" i="22"/>
  <c r="AO672" i="22"/>
  <c r="Z673" i="22"/>
  <c r="AC673" i="22"/>
  <c r="AL673" i="22"/>
  <c r="AO673" i="22"/>
  <c r="Z674" i="22"/>
  <c r="AL674" i="22"/>
  <c r="Z675" i="22"/>
  <c r="AL675" i="22"/>
  <c r="AL676" i="22"/>
  <c r="AL677" i="22"/>
  <c r="AL678" i="22"/>
  <c r="W679" i="22"/>
  <c r="AL679" i="22"/>
  <c r="AL680" i="22"/>
  <c r="Z685" i="22"/>
  <c r="AC685" i="22"/>
  <c r="AF685" i="22"/>
  <c r="AI685" i="22"/>
  <c r="AL685" i="22"/>
  <c r="AO685" i="22"/>
  <c r="Z686" i="22"/>
  <c r="AC686" i="22"/>
  <c r="AF686" i="22"/>
  <c r="AI686" i="22"/>
  <c r="AL686" i="22"/>
  <c r="AO686" i="22"/>
  <c r="Z687" i="22"/>
  <c r="AC687" i="22"/>
  <c r="AF687" i="22"/>
  <c r="AI687" i="22"/>
  <c r="AL687" i="22"/>
  <c r="AO687" i="22"/>
  <c r="Z688" i="22"/>
  <c r="AC688" i="22"/>
  <c r="AF688" i="22"/>
  <c r="AI688" i="22"/>
  <c r="AL688" i="22"/>
  <c r="AO688" i="22"/>
  <c r="Z689" i="22"/>
  <c r="AC689" i="22"/>
  <c r="AF689" i="22"/>
  <c r="AI689" i="22"/>
  <c r="AL689" i="22"/>
  <c r="AO689" i="22"/>
  <c r="Z690" i="22"/>
  <c r="AC690" i="22"/>
  <c r="AF690" i="22"/>
  <c r="AI690" i="22"/>
  <c r="AL690" i="22"/>
  <c r="AO690" i="22"/>
  <c r="Z691" i="22"/>
  <c r="AC691" i="22"/>
  <c r="AF691" i="22"/>
  <c r="AI691" i="22"/>
  <c r="AL691" i="22"/>
  <c r="AO691" i="22"/>
  <c r="Z692" i="22"/>
  <c r="AC692" i="22"/>
  <c r="AF692" i="22"/>
  <c r="AI692" i="22"/>
  <c r="AL692" i="22"/>
  <c r="AO692" i="22"/>
  <c r="Z693" i="22"/>
  <c r="AF693" i="22"/>
  <c r="AI693" i="22"/>
  <c r="AL693" i="22"/>
  <c r="AO693" i="22"/>
  <c r="Z694" i="22"/>
  <c r="AC694" i="22"/>
  <c r="AF694" i="22"/>
  <c r="AI694" i="22"/>
  <c r="AL694" i="22"/>
  <c r="AO694" i="22"/>
  <c r="Z695" i="22"/>
  <c r="AC695" i="22"/>
  <c r="AF695" i="22"/>
  <c r="AI695" i="22"/>
  <c r="AL695" i="22"/>
  <c r="AO695" i="22"/>
  <c r="AF696" i="22"/>
  <c r="AI696" i="22"/>
  <c r="AL696" i="22"/>
  <c r="AO696" i="22"/>
  <c r="AF697" i="22"/>
  <c r="AI697" i="22"/>
  <c r="AL697" i="22"/>
  <c r="AO697" i="22"/>
  <c r="AF698" i="22"/>
  <c r="AI698" i="22"/>
  <c r="AL698" i="22"/>
  <c r="AO698" i="22"/>
  <c r="AF699" i="22"/>
  <c r="AI699" i="22"/>
  <c r="AL699" i="22"/>
  <c r="AO699" i="22"/>
  <c r="AF700" i="22"/>
  <c r="AI700" i="22"/>
  <c r="AL700" i="22"/>
  <c r="AO700" i="22"/>
  <c r="AO701" i="22"/>
  <c r="W703" i="22"/>
  <c r="AL703" i="22"/>
  <c r="Z709" i="22"/>
  <c r="AC709" i="22"/>
  <c r="AF709" i="22"/>
  <c r="AI709" i="22"/>
  <c r="AL709" i="22"/>
  <c r="AO709" i="22"/>
  <c r="Z710" i="22"/>
  <c r="AC710" i="22"/>
  <c r="AF710" i="22"/>
  <c r="AI710" i="22"/>
  <c r="AL710" i="22"/>
  <c r="AO710" i="22"/>
  <c r="Z711" i="22"/>
  <c r="AC711" i="22"/>
  <c r="AF711" i="22"/>
  <c r="AI711" i="22"/>
  <c r="AL711" i="22"/>
  <c r="AO711" i="22"/>
  <c r="Z712" i="22"/>
  <c r="AC712" i="22"/>
  <c r="AF712" i="22"/>
  <c r="AI712" i="22"/>
  <c r="AL712" i="22"/>
  <c r="AO712" i="22"/>
  <c r="Z713" i="22"/>
  <c r="AC713" i="22"/>
  <c r="AF713" i="22"/>
  <c r="AI713" i="22"/>
  <c r="AL713" i="22"/>
  <c r="AO713" i="22"/>
  <c r="Z714" i="22"/>
  <c r="AC714" i="22"/>
  <c r="AF714" i="22"/>
  <c r="AI714" i="22"/>
  <c r="AL714" i="22"/>
  <c r="AO714" i="22"/>
  <c r="Z715" i="22"/>
  <c r="AC715" i="22"/>
  <c r="AF715" i="22"/>
  <c r="AI715" i="22"/>
  <c r="AL715" i="22"/>
  <c r="AO715" i="22"/>
  <c r="Z716" i="22"/>
  <c r="AC716" i="22"/>
  <c r="AF716" i="22"/>
  <c r="AI716" i="22"/>
  <c r="AL716" i="22"/>
  <c r="AO716" i="22"/>
  <c r="Z717" i="22"/>
  <c r="AC717" i="22"/>
  <c r="AF717" i="22"/>
  <c r="AI717" i="22"/>
  <c r="AL717" i="22"/>
  <c r="AO717" i="22"/>
  <c r="Z718" i="22"/>
  <c r="AC718" i="22"/>
  <c r="AF718" i="22"/>
  <c r="AI718" i="22"/>
  <c r="AL718" i="22"/>
  <c r="AO718" i="22"/>
  <c r="Z719" i="22"/>
  <c r="AC719" i="22"/>
  <c r="AF719" i="22"/>
  <c r="AI719" i="22"/>
  <c r="AL719" i="22"/>
  <c r="AO719" i="22"/>
  <c r="Z720" i="22"/>
  <c r="AC720" i="22"/>
  <c r="AI720" i="22"/>
  <c r="AL720" i="22"/>
  <c r="AO720" i="22"/>
  <c r="Z721" i="22"/>
  <c r="AC721" i="22"/>
  <c r="AI721" i="22"/>
  <c r="AL721" i="22"/>
  <c r="AO721" i="22"/>
  <c r="Z722" i="22"/>
  <c r="AC722" i="22"/>
  <c r="AL722" i="22"/>
  <c r="AO722" i="22"/>
  <c r="W723" i="22"/>
  <c r="Z723" i="22"/>
  <c r="AC723" i="22"/>
  <c r="AL723" i="22"/>
  <c r="AC724" i="22"/>
  <c r="Z728" i="22"/>
  <c r="AC728" i="22"/>
  <c r="AF728" i="22"/>
  <c r="AI728" i="22"/>
  <c r="AL728" i="22"/>
  <c r="AO728" i="22"/>
  <c r="Z729" i="22"/>
  <c r="AC729" i="22"/>
  <c r="AF729" i="22"/>
  <c r="AI729" i="22"/>
  <c r="AL729" i="22"/>
  <c r="AO729" i="22"/>
  <c r="Z730" i="22"/>
  <c r="AC730" i="22"/>
  <c r="AF730" i="22"/>
  <c r="AI730" i="22"/>
  <c r="AL730" i="22"/>
  <c r="AO730" i="22"/>
  <c r="Z731" i="22"/>
  <c r="AC731" i="22"/>
  <c r="AF731" i="22"/>
  <c r="AI731" i="22"/>
  <c r="AL731" i="22"/>
  <c r="AO731" i="22"/>
  <c r="Z732" i="22"/>
  <c r="AC732" i="22"/>
  <c r="AF732" i="22"/>
  <c r="AI732" i="22"/>
  <c r="AL732" i="22"/>
  <c r="AO732" i="22"/>
  <c r="AC733" i="22"/>
  <c r="AF733" i="22"/>
  <c r="AI733" i="22"/>
  <c r="AL733" i="22"/>
  <c r="AO733" i="22"/>
  <c r="Z734" i="22"/>
  <c r="AC734" i="22"/>
  <c r="AF734" i="22"/>
  <c r="AI734" i="22"/>
  <c r="AL734" i="22"/>
  <c r="AO734" i="22"/>
  <c r="Z735" i="22"/>
  <c r="AC735" i="22"/>
  <c r="AF735" i="22"/>
  <c r="AI735" i="22"/>
  <c r="AL735" i="22"/>
  <c r="AO735" i="22"/>
  <c r="Z736" i="22"/>
  <c r="AC736" i="22"/>
  <c r="AF736" i="22"/>
  <c r="AI736" i="22"/>
  <c r="AL736" i="22"/>
  <c r="AO736" i="22"/>
  <c r="Z737" i="22"/>
  <c r="AC737" i="22"/>
  <c r="AF737" i="22"/>
  <c r="AI737" i="22"/>
  <c r="AO737" i="22"/>
  <c r="Z738" i="22"/>
  <c r="AC738" i="22"/>
  <c r="AI738" i="22"/>
  <c r="AC739" i="22"/>
  <c r="AI739" i="22"/>
  <c r="AC740" i="22"/>
  <c r="AI740" i="22"/>
  <c r="W741" i="22"/>
  <c r="AC741" i="22"/>
  <c r="AC742" i="22"/>
  <c r="Q748" i="22"/>
  <c r="R748" i="22"/>
  <c r="S748" i="22"/>
  <c r="T748" i="22"/>
  <c r="U748" i="22"/>
  <c r="V748" i="22"/>
  <c r="W748" i="22"/>
  <c r="X748" i="22"/>
  <c r="Y748" i="22"/>
  <c r="Z748" i="22"/>
  <c r="AA748" i="22"/>
  <c r="AB748" i="22"/>
  <c r="AC748" i="22"/>
  <c r="AD748" i="22"/>
  <c r="AE748" i="22"/>
  <c r="AF748" i="22"/>
  <c r="AG748" i="22"/>
  <c r="AH748" i="22"/>
  <c r="AI748" i="22"/>
  <c r="AJ748" i="22"/>
  <c r="AJ752" i="22" s="1"/>
  <c r="AK748" i="22"/>
  <c r="AL748" i="22"/>
  <c r="AM748" i="22"/>
  <c r="AN748" i="22"/>
  <c r="AO748" i="22"/>
  <c r="AP748" i="22"/>
  <c r="AQ748" i="22"/>
  <c r="AR748" i="22"/>
  <c r="AR752" i="22" s="1"/>
  <c r="AS748" i="22"/>
  <c r="Q749" i="22"/>
  <c r="R749" i="22"/>
  <c r="S749" i="22"/>
  <c r="T749" i="22"/>
  <c r="U749" i="22"/>
  <c r="V749" i="22"/>
  <c r="W749" i="22"/>
  <c r="W752" i="22" s="1"/>
  <c r="X749" i="22"/>
  <c r="Y749" i="22"/>
  <c r="Z749" i="22"/>
  <c r="AA749" i="22"/>
  <c r="AB749" i="22"/>
  <c r="AC749" i="22"/>
  <c r="AD749" i="22"/>
  <c r="AE749" i="22"/>
  <c r="AE752" i="22" s="1"/>
  <c r="AF749" i="22"/>
  <c r="AG749" i="22"/>
  <c r="AH749" i="22"/>
  <c r="AI749" i="22"/>
  <c r="AJ749" i="22"/>
  <c r="AK749" i="22"/>
  <c r="AL749" i="22"/>
  <c r="AM749" i="22"/>
  <c r="AM752" i="22" s="1"/>
  <c r="AN749" i="22"/>
  <c r="AO749" i="22"/>
  <c r="AP749" i="22"/>
  <c r="AQ749" i="22"/>
  <c r="AR749" i="22"/>
  <c r="AS749" i="22"/>
  <c r="Q750" i="22"/>
  <c r="R750" i="22"/>
  <c r="R752" i="22" s="1"/>
  <c r="S750" i="22"/>
  <c r="T750" i="22"/>
  <c r="U750" i="22"/>
  <c r="V750" i="22"/>
  <c r="W750" i="22"/>
  <c r="X750" i="22"/>
  <c r="Y750" i="22"/>
  <c r="Z750" i="22"/>
  <c r="Z752" i="22" s="1"/>
  <c r="AA750" i="22"/>
  <c r="AB750" i="22"/>
  <c r="AC750" i="22"/>
  <c r="AD750" i="22"/>
  <c r="AE750" i="22"/>
  <c r="AF750" i="22"/>
  <c r="AG750" i="22"/>
  <c r="AH750" i="22"/>
  <c r="AH752" i="22" s="1"/>
  <c r="AI750" i="22"/>
  <c r="AJ750" i="22"/>
  <c r="AK750" i="22"/>
  <c r="AL750" i="22"/>
  <c r="AM750" i="22"/>
  <c r="AN750" i="22"/>
  <c r="AO750" i="22"/>
  <c r="AP750" i="22"/>
  <c r="AP752" i="22" s="1"/>
  <c r="AQ750" i="22"/>
  <c r="AR750" i="22"/>
  <c r="AS750" i="22"/>
  <c r="Q751" i="22"/>
  <c r="R751" i="22"/>
  <c r="S751" i="22"/>
  <c r="S752" i="22" s="1"/>
  <c r="T751" i="22"/>
  <c r="U751" i="22"/>
  <c r="U752" i="22" s="1"/>
  <c r="V751" i="22"/>
  <c r="W751" i="22"/>
  <c r="X751" i="22"/>
  <c r="Y751" i="22"/>
  <c r="Z751" i="22"/>
  <c r="AA751" i="22"/>
  <c r="AA752" i="22" s="1"/>
  <c r="AB751" i="22"/>
  <c r="AC751" i="22"/>
  <c r="AC752" i="22" s="1"/>
  <c r="AD751" i="22"/>
  <c r="AE751" i="22"/>
  <c r="AF751" i="22"/>
  <c r="AG751" i="22"/>
  <c r="AH751" i="22"/>
  <c r="AI751" i="22"/>
  <c r="AI752" i="22" s="1"/>
  <c r="AJ751" i="22"/>
  <c r="AK751" i="22"/>
  <c r="AK752" i="22" s="1"/>
  <c r="AL751" i="22"/>
  <c r="AM751" i="22"/>
  <c r="AN751" i="22"/>
  <c r="AO751" i="22"/>
  <c r="AP751" i="22"/>
  <c r="AQ751" i="22"/>
  <c r="AQ752" i="22" s="1"/>
  <c r="AR751" i="22"/>
  <c r="AS751" i="22"/>
  <c r="AS752" i="22" s="1"/>
  <c r="Q752" i="22"/>
  <c r="T752" i="22"/>
  <c r="V752" i="22"/>
  <c r="V753" i="22" s="1"/>
  <c r="X752" i="22"/>
  <c r="X753" i="22" s="1"/>
  <c r="Y752" i="22"/>
  <c r="AB752" i="22"/>
  <c r="AD752" i="22"/>
  <c r="AD753" i="22" s="1"/>
  <c r="AF752" i="22"/>
  <c r="AF753" i="22" s="1"/>
  <c r="AG752" i="22"/>
  <c r="AL752" i="22"/>
  <c r="AL753" i="22" s="1"/>
  <c r="AN752" i="22"/>
  <c r="AN753" i="22" s="1"/>
  <c r="AO752" i="22"/>
  <c r="Q753" i="22"/>
  <c r="T753" i="22"/>
  <c r="Y753" i="22"/>
  <c r="AB753" i="22"/>
  <c r="AG753" i="22"/>
  <c r="AO753" i="22"/>
  <c r="Q754" i="22"/>
  <c r="T754" i="22"/>
  <c r="V754" i="22"/>
  <c r="X754" i="22"/>
  <c r="Y754" i="22"/>
  <c r="AB754" i="22"/>
  <c r="AG754" i="22"/>
  <c r="AO754" i="22"/>
  <c r="Q758" i="22"/>
  <c r="R758" i="22"/>
  <c r="S758" i="22"/>
  <c r="T758" i="22"/>
  <c r="T762" i="22" s="1"/>
  <c r="U758" i="22"/>
  <c r="V758" i="22"/>
  <c r="W758" i="22"/>
  <c r="X758" i="22"/>
  <c r="Y758" i="22"/>
  <c r="Z758" i="22"/>
  <c r="AA758" i="22"/>
  <c r="AB758" i="22"/>
  <c r="AB762" i="22" s="1"/>
  <c r="AC758" i="22"/>
  <c r="AD758" i="22"/>
  <c r="AE758" i="22"/>
  <c r="AF758" i="22"/>
  <c r="AG758" i="22"/>
  <c r="AH758" i="22"/>
  <c r="AI758" i="22"/>
  <c r="AJ758" i="22"/>
  <c r="AJ762" i="22" s="1"/>
  <c r="AK758" i="22"/>
  <c r="AL758" i="22"/>
  <c r="AM758" i="22"/>
  <c r="AN758" i="22"/>
  <c r="AO758" i="22"/>
  <c r="AP758" i="22"/>
  <c r="AQ758" i="22"/>
  <c r="AR758" i="22"/>
  <c r="AR762" i="22" s="1"/>
  <c r="AS758" i="22"/>
  <c r="Q759" i="22"/>
  <c r="R759" i="22"/>
  <c r="S759" i="22"/>
  <c r="T759" i="22"/>
  <c r="U759" i="22"/>
  <c r="V759" i="22"/>
  <c r="W759" i="22"/>
  <c r="W762" i="22" s="1"/>
  <c r="X759" i="22"/>
  <c r="Y759" i="22"/>
  <c r="Z759" i="22"/>
  <c r="AA759" i="22"/>
  <c r="AB759" i="22"/>
  <c r="AC759" i="22"/>
  <c r="AD759" i="22"/>
  <c r="AE759" i="22"/>
  <c r="AE762" i="22" s="1"/>
  <c r="AF759" i="22"/>
  <c r="AG759" i="22"/>
  <c r="AH759" i="22"/>
  <c r="AI759" i="22"/>
  <c r="AJ759" i="22"/>
  <c r="AK759" i="22"/>
  <c r="AL759" i="22"/>
  <c r="AM759" i="22"/>
  <c r="AM762" i="22" s="1"/>
  <c r="AN759" i="22"/>
  <c r="AO759" i="22"/>
  <c r="AP759" i="22"/>
  <c r="AQ759" i="22"/>
  <c r="AR759" i="22"/>
  <c r="AS759" i="22"/>
  <c r="Q760" i="22"/>
  <c r="R760" i="22"/>
  <c r="R762" i="22" s="1"/>
  <c r="S760" i="22"/>
  <c r="T760" i="22"/>
  <c r="U760" i="22"/>
  <c r="V760" i="22"/>
  <c r="W760" i="22"/>
  <c r="X760" i="22"/>
  <c r="Y760" i="22"/>
  <c r="Z760" i="22"/>
  <c r="Z762" i="22" s="1"/>
  <c r="AA760" i="22"/>
  <c r="AB760" i="22"/>
  <c r="AC760" i="22"/>
  <c r="AD760" i="22"/>
  <c r="AE760" i="22"/>
  <c r="AF760" i="22"/>
  <c r="AG760" i="22"/>
  <c r="AH760" i="22"/>
  <c r="AH762" i="22" s="1"/>
  <c r="AI760" i="22"/>
  <c r="AJ760" i="22"/>
  <c r="AK760" i="22"/>
  <c r="AL760" i="22"/>
  <c r="AM760" i="22"/>
  <c r="AN760" i="22"/>
  <c r="AO760" i="22"/>
  <c r="AP760" i="22"/>
  <c r="AP762" i="22" s="1"/>
  <c r="AQ760" i="22"/>
  <c r="AR760" i="22"/>
  <c r="AS760" i="22"/>
  <c r="Q761" i="22"/>
  <c r="R761" i="22"/>
  <c r="S761" i="22"/>
  <c r="S762" i="22" s="1"/>
  <c r="T761" i="22"/>
  <c r="U761" i="22"/>
  <c r="U762" i="22" s="1"/>
  <c r="V761" i="22"/>
  <c r="W761" i="22"/>
  <c r="X761" i="22"/>
  <c r="Y761" i="22"/>
  <c r="Z761" i="22"/>
  <c r="AA761" i="22"/>
  <c r="AA762" i="22" s="1"/>
  <c r="AB761" i="22"/>
  <c r="AC761" i="22"/>
  <c r="AC762" i="22" s="1"/>
  <c r="AD761" i="22"/>
  <c r="AE761" i="22"/>
  <c r="AF761" i="22"/>
  <c r="AG761" i="22"/>
  <c r="AH761" i="22"/>
  <c r="AI761" i="22"/>
  <c r="AI762" i="22" s="1"/>
  <c r="AJ761" i="22"/>
  <c r="AK761" i="22"/>
  <c r="AK762" i="22" s="1"/>
  <c r="AL761" i="22"/>
  <c r="AM761" i="22"/>
  <c r="AN761" i="22"/>
  <c r="AO761" i="22"/>
  <c r="AP761" i="22"/>
  <c r="AQ761" i="22"/>
  <c r="AQ762" i="22" s="1"/>
  <c r="AR761" i="22"/>
  <c r="AS761" i="22"/>
  <c r="AS762" i="22" s="1"/>
  <c r="Q762" i="22"/>
  <c r="V762" i="22"/>
  <c r="X762" i="22"/>
  <c r="X763" i="22" s="1"/>
  <c r="Y762" i="22"/>
  <c r="AD762" i="22"/>
  <c r="AD763" i="22" s="1"/>
  <c r="AF762" i="22"/>
  <c r="AF763" i="22" s="1"/>
  <c r="AG762" i="22"/>
  <c r="AL762" i="22"/>
  <c r="AL763" i="22" s="1"/>
  <c r="AN762" i="22"/>
  <c r="AN763" i="22" s="1"/>
  <c r="AO762" i="22"/>
  <c r="V763" i="22"/>
  <c r="Y763" i="22"/>
  <c r="AG763" i="22"/>
  <c r="AO763" i="22"/>
  <c r="V764" i="22"/>
  <c r="Y764" i="22"/>
  <c r="AG764" i="22"/>
  <c r="AO764" i="22"/>
  <c r="Q768" i="22"/>
  <c r="R768" i="22"/>
  <c r="R772" i="22" s="1"/>
  <c r="S768" i="22"/>
  <c r="T768" i="22"/>
  <c r="U768" i="22"/>
  <c r="V768" i="22"/>
  <c r="W768" i="22"/>
  <c r="X768" i="22"/>
  <c r="Y768" i="22"/>
  <c r="Z768" i="22"/>
  <c r="Z772" i="22" s="1"/>
  <c r="AA768" i="22"/>
  <c r="AB768" i="22"/>
  <c r="AC768" i="22"/>
  <c r="AD768" i="22"/>
  <c r="AE768" i="22"/>
  <c r="AF768" i="22"/>
  <c r="AG768" i="22"/>
  <c r="AH768" i="22"/>
  <c r="AH772" i="22" s="1"/>
  <c r="AI768" i="22"/>
  <c r="AJ768" i="22"/>
  <c r="AK768" i="22"/>
  <c r="AL768" i="22"/>
  <c r="AM768" i="22"/>
  <c r="AN768" i="22"/>
  <c r="AO768" i="22"/>
  <c r="AP768" i="22"/>
  <c r="AP772" i="22" s="1"/>
  <c r="AQ768" i="22"/>
  <c r="AR768" i="22"/>
  <c r="AS768" i="22"/>
  <c r="Q769" i="22"/>
  <c r="R769" i="22"/>
  <c r="S769" i="22"/>
  <c r="T769" i="22"/>
  <c r="U769" i="22"/>
  <c r="U772" i="22" s="1"/>
  <c r="V769" i="22"/>
  <c r="W769" i="22"/>
  <c r="X769" i="22"/>
  <c r="Y769" i="22"/>
  <c r="Z769" i="22"/>
  <c r="AA769" i="22"/>
  <c r="AB769" i="22"/>
  <c r="AC769" i="22"/>
  <c r="AC772" i="22" s="1"/>
  <c r="AD769" i="22"/>
  <c r="AE769" i="22"/>
  <c r="AF769" i="22"/>
  <c r="AG769" i="22"/>
  <c r="AH769" i="22"/>
  <c r="AI769" i="22"/>
  <c r="AJ769" i="22"/>
  <c r="AK769" i="22"/>
  <c r="AK772" i="22" s="1"/>
  <c r="AL769" i="22"/>
  <c r="AM769" i="22"/>
  <c r="AN769" i="22"/>
  <c r="AO769" i="22"/>
  <c r="AP769" i="22"/>
  <c r="AQ769" i="22"/>
  <c r="AQ772" i="22" s="1"/>
  <c r="AR769" i="22"/>
  <c r="AS769" i="22"/>
  <c r="AS772" i="22" s="1"/>
  <c r="Q770" i="22"/>
  <c r="R770" i="22"/>
  <c r="S770" i="22"/>
  <c r="T770" i="22"/>
  <c r="U770" i="22"/>
  <c r="V770" i="22"/>
  <c r="W770" i="22"/>
  <c r="X770" i="22"/>
  <c r="X772" i="22" s="1"/>
  <c r="Y770" i="22"/>
  <c r="Z770" i="22"/>
  <c r="AA770" i="22"/>
  <c r="AB770" i="22"/>
  <c r="AC770" i="22"/>
  <c r="AD770" i="22"/>
  <c r="AE770" i="22"/>
  <c r="AF770" i="22"/>
  <c r="AF772" i="22" s="1"/>
  <c r="AG770" i="22"/>
  <c r="AH770" i="22"/>
  <c r="AI770" i="22"/>
  <c r="AJ770" i="22"/>
  <c r="AK770" i="22"/>
  <c r="AL770" i="22"/>
  <c r="AM770" i="22"/>
  <c r="AN770" i="22"/>
  <c r="AN772" i="22" s="1"/>
  <c r="AO770" i="22"/>
  <c r="AP770" i="22"/>
  <c r="AQ770" i="22"/>
  <c r="AR770" i="22"/>
  <c r="AS770" i="22"/>
  <c r="Q771" i="22"/>
  <c r="Q772" i="22" s="1"/>
  <c r="R771" i="22"/>
  <c r="S771" i="22"/>
  <c r="S772" i="22" s="1"/>
  <c r="T771" i="22"/>
  <c r="U771" i="22"/>
  <c r="V771" i="22"/>
  <c r="W771" i="22"/>
  <c r="X771" i="22"/>
  <c r="Y771" i="22"/>
  <c r="Y772" i="22" s="1"/>
  <c r="Z771" i="22"/>
  <c r="AA771" i="22"/>
  <c r="AA772" i="22" s="1"/>
  <c r="AB771" i="22"/>
  <c r="AC771" i="22"/>
  <c r="AD771" i="22"/>
  <c r="AE771" i="22"/>
  <c r="AF771" i="22"/>
  <c r="AG771" i="22"/>
  <c r="AG772" i="22" s="1"/>
  <c r="AH771" i="22"/>
  <c r="AI771" i="22"/>
  <c r="AI772" i="22" s="1"/>
  <c r="AJ771" i="22"/>
  <c r="AK771" i="22"/>
  <c r="AL771" i="22"/>
  <c r="AM771" i="22"/>
  <c r="AN771" i="22"/>
  <c r="AO771" i="22"/>
  <c r="AO772" i="22" s="1"/>
  <c r="AP771" i="22"/>
  <c r="AQ771" i="22"/>
  <c r="AR771" i="22"/>
  <c r="AS771" i="22"/>
  <c r="T772" i="22"/>
  <c r="T773" i="22" s="1"/>
  <c r="V772" i="22"/>
  <c r="V774" i="22" s="1"/>
  <c r="W772" i="22"/>
  <c r="W774" i="22" s="1"/>
  <c r="AB772" i="22"/>
  <c r="AB773" i="22" s="1"/>
  <c r="AD772" i="22"/>
  <c r="AD774" i="22" s="1"/>
  <c r="AE772" i="22"/>
  <c r="AJ772" i="22"/>
  <c r="AJ773" i="22" s="1"/>
  <c r="AL772" i="22"/>
  <c r="AL774" i="22" s="1"/>
  <c r="AM772" i="22"/>
  <c r="AR772" i="22"/>
  <c r="AR773" i="22" s="1"/>
  <c r="W773" i="22"/>
  <c r="AE773" i="22"/>
  <c r="AM773" i="22"/>
  <c r="T774" i="22"/>
  <c r="AE774" i="22"/>
  <c r="AM774" i="22"/>
  <c r="E856" i="21"/>
  <c r="V825" i="21"/>
  <c r="F825" i="21"/>
  <c r="V824" i="21"/>
  <c r="F824" i="21"/>
  <c r="Z823" i="21"/>
  <c r="V823" i="21"/>
  <c r="J823" i="21"/>
  <c r="F823" i="21"/>
  <c r="Z822" i="21"/>
  <c r="V822" i="21"/>
  <c r="J822" i="21"/>
  <c r="F822" i="21"/>
  <c r="Z821" i="21"/>
  <c r="V821" i="21"/>
  <c r="T821" i="21"/>
  <c r="J821" i="21"/>
  <c r="F821" i="21"/>
  <c r="D821" i="21"/>
  <c r="AD820" i="21"/>
  <c r="Z820" i="21"/>
  <c r="X820" i="21"/>
  <c r="V820" i="21"/>
  <c r="T820" i="21"/>
  <c r="N820" i="21"/>
  <c r="J820" i="21"/>
  <c r="H820" i="21"/>
  <c r="F820" i="21"/>
  <c r="D820" i="21"/>
  <c r="AD819" i="21"/>
  <c r="AB819" i="21"/>
  <c r="Z819" i="21"/>
  <c r="X819" i="21"/>
  <c r="V819" i="21"/>
  <c r="T819" i="21"/>
  <c r="N819" i="21"/>
  <c r="L819" i="21"/>
  <c r="J819" i="21"/>
  <c r="H819" i="21"/>
  <c r="F819" i="21"/>
  <c r="D819" i="21"/>
  <c r="AD818" i="21"/>
  <c r="AB818" i="21"/>
  <c r="Z818" i="21"/>
  <c r="X818" i="21"/>
  <c r="V818" i="21"/>
  <c r="T818" i="21"/>
  <c r="N818" i="21"/>
  <c r="L818" i="21"/>
  <c r="J818" i="21"/>
  <c r="H818" i="21"/>
  <c r="F818" i="21"/>
  <c r="D818" i="21"/>
  <c r="AD817" i="21"/>
  <c r="AB817" i="21"/>
  <c r="Z817" i="21"/>
  <c r="X817" i="21"/>
  <c r="V817" i="21"/>
  <c r="T817" i="21"/>
  <c r="N817" i="21"/>
  <c r="L817" i="21"/>
  <c r="J817" i="21"/>
  <c r="H817" i="21"/>
  <c r="F817" i="21"/>
  <c r="D817" i="21"/>
  <c r="AD816" i="21"/>
  <c r="AB816" i="21"/>
  <c r="Z816" i="21"/>
  <c r="X816" i="21"/>
  <c r="V816" i="21"/>
  <c r="T816" i="21"/>
  <c r="N816" i="21"/>
  <c r="L816" i="21"/>
  <c r="J816" i="21"/>
  <c r="H816" i="21"/>
  <c r="F816" i="21"/>
  <c r="D816" i="21"/>
  <c r="AD815" i="21"/>
  <c r="AB815" i="21"/>
  <c r="Z815" i="21"/>
  <c r="X815" i="21"/>
  <c r="V815" i="21"/>
  <c r="T815" i="21"/>
  <c r="N815" i="21"/>
  <c r="L815" i="21"/>
  <c r="J815" i="21"/>
  <c r="H815" i="21"/>
  <c r="F815" i="21"/>
  <c r="D815" i="21"/>
  <c r="AD814" i="21"/>
  <c r="AB814" i="21"/>
  <c r="Z814" i="21"/>
  <c r="X814" i="21"/>
  <c r="V814" i="21"/>
  <c r="T814" i="21"/>
  <c r="N814" i="21"/>
  <c r="L814" i="21"/>
  <c r="J814" i="21"/>
  <c r="H814" i="21"/>
  <c r="F814" i="21"/>
  <c r="D814" i="21"/>
  <c r="AD813" i="21"/>
  <c r="AB813" i="21"/>
  <c r="Z813" i="21"/>
  <c r="X813" i="21"/>
  <c r="V813" i="21"/>
  <c r="T813" i="21"/>
  <c r="N813" i="21"/>
  <c r="L813" i="21"/>
  <c r="J813" i="21"/>
  <c r="H813" i="21"/>
  <c r="F813" i="21"/>
  <c r="D813" i="21"/>
  <c r="AD812" i="21"/>
  <c r="AB812" i="21"/>
  <c r="Z812" i="21"/>
  <c r="X812" i="21"/>
  <c r="V812" i="21"/>
  <c r="T812" i="21"/>
  <c r="N812" i="21"/>
  <c r="O812" i="21" s="1"/>
  <c r="L812" i="21"/>
  <c r="J812" i="21"/>
  <c r="H812" i="21"/>
  <c r="F812" i="21"/>
  <c r="D812" i="21"/>
  <c r="AD811" i="21"/>
  <c r="AB811" i="21"/>
  <c r="Z811" i="21"/>
  <c r="X811" i="21"/>
  <c r="V811" i="21"/>
  <c r="T811" i="21"/>
  <c r="N811" i="21"/>
  <c r="L811" i="21"/>
  <c r="J811" i="21"/>
  <c r="H811" i="21"/>
  <c r="F811" i="21"/>
  <c r="D811" i="21"/>
  <c r="C811" i="21"/>
  <c r="V804" i="21"/>
  <c r="F804" i="21"/>
  <c r="AB803" i="21"/>
  <c r="V803" i="21"/>
  <c r="T803" i="21"/>
  <c r="L803" i="21"/>
  <c r="F803" i="21"/>
  <c r="D803" i="21"/>
  <c r="AD802" i="21"/>
  <c r="AB802" i="21"/>
  <c r="V802" i="21"/>
  <c r="T802" i="21"/>
  <c r="N802" i="21"/>
  <c r="L802" i="21"/>
  <c r="F802" i="21"/>
  <c r="D802" i="21"/>
  <c r="AD801" i="21"/>
  <c r="AB801" i="21"/>
  <c r="Z801" i="21"/>
  <c r="V801" i="21"/>
  <c r="T801" i="21"/>
  <c r="N801" i="21"/>
  <c r="L801" i="21"/>
  <c r="J801" i="21"/>
  <c r="F801" i="21"/>
  <c r="D801" i="21"/>
  <c r="AD800" i="21"/>
  <c r="AB800" i="21"/>
  <c r="Z800" i="21"/>
  <c r="V800" i="21"/>
  <c r="T800" i="21"/>
  <c r="N800" i="21"/>
  <c r="L800" i="21"/>
  <c r="J800" i="21"/>
  <c r="F800" i="21"/>
  <c r="D800" i="21"/>
  <c r="AD799" i="21"/>
  <c r="AB799" i="21"/>
  <c r="Z799" i="21"/>
  <c r="X799" i="21"/>
  <c r="V799" i="21"/>
  <c r="T799" i="21"/>
  <c r="N799" i="21"/>
  <c r="L799" i="21"/>
  <c r="J799" i="21"/>
  <c r="H799" i="21"/>
  <c r="F799" i="21"/>
  <c r="D799" i="21"/>
  <c r="AD798" i="21"/>
  <c r="AB798" i="21"/>
  <c r="Z798" i="21"/>
  <c r="X798" i="21"/>
  <c r="V798" i="21"/>
  <c r="T798" i="21"/>
  <c r="N798" i="21"/>
  <c r="L798" i="21"/>
  <c r="J798" i="21"/>
  <c r="H798" i="21"/>
  <c r="F798" i="21"/>
  <c r="D798" i="21"/>
  <c r="AD797" i="21"/>
  <c r="AB797" i="21"/>
  <c r="Z797" i="21"/>
  <c r="X797" i="21"/>
  <c r="V797" i="21"/>
  <c r="T797" i="21"/>
  <c r="N797" i="21"/>
  <c r="L797" i="21"/>
  <c r="J797" i="21"/>
  <c r="H797" i="21"/>
  <c r="F797" i="21"/>
  <c r="D797" i="21"/>
  <c r="AD796" i="21"/>
  <c r="AB796" i="21"/>
  <c r="Z796" i="21"/>
  <c r="X796" i="21"/>
  <c r="V796" i="21"/>
  <c r="T796" i="21"/>
  <c r="N796" i="21"/>
  <c r="L796" i="21"/>
  <c r="J796" i="21"/>
  <c r="H796" i="21"/>
  <c r="F796" i="21"/>
  <c r="D796" i="21"/>
  <c r="AD795" i="21"/>
  <c r="AB795" i="21"/>
  <c r="Z795" i="21"/>
  <c r="X795" i="21"/>
  <c r="V795" i="21"/>
  <c r="T795" i="21"/>
  <c r="N795" i="21"/>
  <c r="L795" i="21"/>
  <c r="J795" i="21"/>
  <c r="H795" i="21"/>
  <c r="F795" i="21"/>
  <c r="D795" i="21"/>
  <c r="AD794" i="21"/>
  <c r="AB794" i="21"/>
  <c r="Z794" i="21"/>
  <c r="X794" i="21"/>
  <c r="V794" i="21"/>
  <c r="T794" i="21"/>
  <c r="N794" i="21"/>
  <c r="L794" i="21"/>
  <c r="J794" i="21"/>
  <c r="H794" i="21"/>
  <c r="F794" i="21"/>
  <c r="D794" i="21"/>
  <c r="AD793" i="21"/>
  <c r="AB793" i="21"/>
  <c r="Z793" i="21"/>
  <c r="X793" i="21"/>
  <c r="V793" i="21"/>
  <c r="T793" i="21"/>
  <c r="N793" i="21"/>
  <c r="L793" i="21"/>
  <c r="J793" i="21"/>
  <c r="H793" i="21"/>
  <c r="F793" i="21"/>
  <c r="D793" i="21"/>
  <c r="AD792" i="21"/>
  <c r="AB792" i="21"/>
  <c r="Z792" i="21"/>
  <c r="X792" i="21"/>
  <c r="V792" i="21"/>
  <c r="T792" i="21"/>
  <c r="N792" i="21"/>
  <c r="L792" i="21"/>
  <c r="J792" i="21"/>
  <c r="H792" i="21"/>
  <c r="F792" i="21"/>
  <c r="D792" i="21"/>
  <c r="AD791" i="21"/>
  <c r="AB791" i="21"/>
  <c r="Z791" i="21"/>
  <c r="X791" i="21"/>
  <c r="V791" i="21"/>
  <c r="T791" i="21"/>
  <c r="N791" i="21"/>
  <c r="L791" i="21"/>
  <c r="J791" i="21"/>
  <c r="H791" i="21"/>
  <c r="F791" i="21"/>
  <c r="D791" i="21"/>
  <c r="AD790" i="21"/>
  <c r="AB790" i="21"/>
  <c r="AC802" i="21" s="1"/>
  <c r="Z790" i="21"/>
  <c r="X790" i="21"/>
  <c r="V790" i="21"/>
  <c r="T790" i="21"/>
  <c r="N790" i="21"/>
  <c r="L790" i="21"/>
  <c r="J790" i="21"/>
  <c r="H790" i="21"/>
  <c r="F790" i="21"/>
  <c r="D790" i="21"/>
  <c r="AD789" i="21"/>
  <c r="AB789" i="21"/>
  <c r="Z789" i="21"/>
  <c r="X789" i="21"/>
  <c r="V789" i="21"/>
  <c r="T789" i="21"/>
  <c r="N789" i="21"/>
  <c r="L789" i="21"/>
  <c r="J789" i="21"/>
  <c r="H789" i="21"/>
  <c r="F789" i="21"/>
  <c r="D789" i="21"/>
  <c r="C789" i="21"/>
  <c r="AD782" i="21"/>
  <c r="AB782" i="21"/>
  <c r="Z782" i="21"/>
  <c r="X782" i="21"/>
  <c r="N782" i="21"/>
  <c r="L782" i="21"/>
  <c r="J782" i="21"/>
  <c r="H782" i="21"/>
  <c r="AD781" i="21"/>
  <c r="AB781" i="21"/>
  <c r="Z781" i="21"/>
  <c r="X781" i="21"/>
  <c r="N781" i="21"/>
  <c r="L781" i="21"/>
  <c r="J781" i="21"/>
  <c r="H781" i="21"/>
  <c r="AD780" i="21"/>
  <c r="AB780" i="21"/>
  <c r="Z780" i="21"/>
  <c r="X780" i="21"/>
  <c r="N780" i="21"/>
  <c r="L780" i="21"/>
  <c r="J780" i="21"/>
  <c r="H780" i="21"/>
  <c r="AD779" i="21"/>
  <c r="AB779" i="21"/>
  <c r="Z779" i="21"/>
  <c r="X779" i="21"/>
  <c r="N779" i="21"/>
  <c r="L779" i="21"/>
  <c r="J779" i="21"/>
  <c r="H779" i="21"/>
  <c r="AD778" i="21"/>
  <c r="AB778" i="21"/>
  <c r="Z778" i="21"/>
  <c r="X778" i="21"/>
  <c r="T778" i="21"/>
  <c r="N778" i="21"/>
  <c r="L778" i="21"/>
  <c r="J778" i="21"/>
  <c r="H778" i="21"/>
  <c r="D778" i="21"/>
  <c r="AD777" i="21"/>
  <c r="AB777" i="21"/>
  <c r="Z777" i="21"/>
  <c r="X777" i="21"/>
  <c r="T777" i="21"/>
  <c r="N777" i="21"/>
  <c r="L777" i="21"/>
  <c r="J777" i="21"/>
  <c r="H777" i="21"/>
  <c r="D777" i="21"/>
  <c r="AD776" i="21"/>
  <c r="AB776" i="21"/>
  <c r="Z776" i="21"/>
  <c r="X776" i="21"/>
  <c r="V776" i="21"/>
  <c r="T776" i="21"/>
  <c r="N776" i="21"/>
  <c r="L776" i="21"/>
  <c r="J776" i="21"/>
  <c r="H776" i="21"/>
  <c r="F776" i="21"/>
  <c r="D776" i="21"/>
  <c r="AD775" i="21"/>
  <c r="AB775" i="21"/>
  <c r="Z775" i="21"/>
  <c r="X775" i="21"/>
  <c r="V775" i="21"/>
  <c r="T775" i="21"/>
  <c r="N775" i="21"/>
  <c r="L775" i="21"/>
  <c r="J775" i="21"/>
  <c r="H775" i="21"/>
  <c r="F775" i="21"/>
  <c r="D775" i="21"/>
  <c r="AD774" i="21"/>
  <c r="AB774" i="21"/>
  <c r="Z774" i="21"/>
  <c r="X774" i="21"/>
  <c r="V774" i="21"/>
  <c r="T774" i="21"/>
  <c r="N774" i="21"/>
  <c r="L774" i="21"/>
  <c r="J774" i="21"/>
  <c r="H774" i="21"/>
  <c r="F774" i="21"/>
  <c r="D774" i="21"/>
  <c r="AD773" i="21"/>
  <c r="AB773" i="21"/>
  <c r="Z773" i="21"/>
  <c r="X773" i="21"/>
  <c r="V773" i="21"/>
  <c r="T773" i="21"/>
  <c r="N773" i="21"/>
  <c r="L773" i="21"/>
  <c r="J773" i="21"/>
  <c r="H773" i="21"/>
  <c r="F773" i="21"/>
  <c r="D773" i="21"/>
  <c r="AD772" i="21"/>
  <c r="AB772" i="21"/>
  <c r="Z772" i="21"/>
  <c r="X772" i="21"/>
  <c r="V772" i="21"/>
  <c r="T772" i="21"/>
  <c r="N772" i="21"/>
  <c r="L772" i="21"/>
  <c r="J772" i="21"/>
  <c r="H772" i="21"/>
  <c r="F772" i="21"/>
  <c r="D772" i="21"/>
  <c r="AD771" i="21"/>
  <c r="AB771" i="21"/>
  <c r="Z771" i="21"/>
  <c r="X771" i="21"/>
  <c r="V771" i="21"/>
  <c r="T771" i="21"/>
  <c r="N771" i="21"/>
  <c r="L771" i="21"/>
  <c r="J771" i="21"/>
  <c r="H771" i="21"/>
  <c r="F771" i="21"/>
  <c r="D771" i="21"/>
  <c r="AD770" i="21"/>
  <c r="AB770" i="21"/>
  <c r="Z770" i="21"/>
  <c r="X770" i="21"/>
  <c r="V770" i="21"/>
  <c r="T770" i="21"/>
  <c r="N770" i="21"/>
  <c r="L770" i="21"/>
  <c r="J770" i="21"/>
  <c r="H770" i="21"/>
  <c r="F770" i="21"/>
  <c r="D770" i="21"/>
  <c r="AD769" i="21"/>
  <c r="AB769" i="21"/>
  <c r="Z769" i="21"/>
  <c r="AA769" i="21" s="1"/>
  <c r="X769" i="21"/>
  <c r="V769" i="21"/>
  <c r="T769" i="21"/>
  <c r="N769" i="21"/>
  <c r="L769" i="21"/>
  <c r="J769" i="21"/>
  <c r="H769" i="21"/>
  <c r="F769" i="21"/>
  <c r="D769" i="21"/>
  <c r="AD768" i="21"/>
  <c r="AB768" i="21"/>
  <c r="Z768" i="21"/>
  <c r="X768" i="21"/>
  <c r="V768" i="21"/>
  <c r="T768" i="21"/>
  <c r="N768" i="21"/>
  <c r="L768" i="21"/>
  <c r="J768" i="21"/>
  <c r="H768" i="21"/>
  <c r="F768" i="21"/>
  <c r="D768" i="21"/>
  <c r="AD767" i="21"/>
  <c r="AB767" i="21"/>
  <c r="Z767" i="21"/>
  <c r="X767" i="21"/>
  <c r="V767" i="21"/>
  <c r="T767" i="21"/>
  <c r="N767" i="21"/>
  <c r="L767" i="21"/>
  <c r="J767" i="21"/>
  <c r="H767" i="21"/>
  <c r="F767" i="21"/>
  <c r="D767" i="21"/>
  <c r="AD766" i="21"/>
  <c r="AB766" i="21"/>
  <c r="Z766" i="21"/>
  <c r="X766" i="21"/>
  <c r="V766" i="21"/>
  <c r="T766" i="21"/>
  <c r="N766" i="21"/>
  <c r="L766" i="21"/>
  <c r="J766" i="21"/>
  <c r="H766" i="21"/>
  <c r="F766" i="21"/>
  <c r="D766" i="21"/>
  <c r="AD765" i="21"/>
  <c r="AB765" i="21"/>
  <c r="Z765" i="21"/>
  <c r="X765" i="21"/>
  <c r="V765" i="21"/>
  <c r="T765" i="21"/>
  <c r="N765" i="21"/>
  <c r="L765" i="21"/>
  <c r="J765" i="21"/>
  <c r="H765" i="21"/>
  <c r="F765" i="21"/>
  <c r="D765" i="21"/>
  <c r="AD764" i="21"/>
  <c r="AB764" i="21"/>
  <c r="Z764" i="21"/>
  <c r="X764" i="21"/>
  <c r="V764" i="21"/>
  <c r="T764" i="21"/>
  <c r="N764" i="21"/>
  <c r="L764" i="21"/>
  <c r="J764" i="21"/>
  <c r="H764" i="21"/>
  <c r="F764" i="21"/>
  <c r="D764" i="21"/>
  <c r="AD763" i="21"/>
  <c r="AB763" i="21"/>
  <c r="Z763" i="21"/>
  <c r="X763" i="21"/>
  <c r="V763" i="21"/>
  <c r="T763" i="21"/>
  <c r="N763" i="21"/>
  <c r="L763" i="21"/>
  <c r="J763" i="21"/>
  <c r="H763" i="21"/>
  <c r="F763" i="21"/>
  <c r="D763" i="21"/>
  <c r="C763" i="21"/>
  <c r="AB756" i="21"/>
  <c r="L756" i="21"/>
  <c r="AB755" i="21"/>
  <c r="L755" i="21"/>
  <c r="AB754" i="21"/>
  <c r="L754" i="21"/>
  <c r="AB753" i="21"/>
  <c r="L753" i="21"/>
  <c r="AB752" i="21"/>
  <c r="L752" i="21"/>
  <c r="AB751" i="21"/>
  <c r="T751" i="21"/>
  <c r="L751" i="21"/>
  <c r="D751" i="21"/>
  <c r="AB750" i="21"/>
  <c r="T750" i="21"/>
  <c r="L750" i="21"/>
  <c r="D750" i="21"/>
  <c r="AD749" i="21"/>
  <c r="AB749" i="21"/>
  <c r="V749" i="21"/>
  <c r="T749" i="21"/>
  <c r="N749" i="21"/>
  <c r="L749" i="21"/>
  <c r="F749" i="21"/>
  <c r="D749" i="21"/>
  <c r="AD748" i="21"/>
  <c r="AB748" i="21"/>
  <c r="V748" i="21"/>
  <c r="T748" i="21"/>
  <c r="N748" i="21"/>
  <c r="L748" i="21"/>
  <c r="F748" i="21"/>
  <c r="D748" i="21"/>
  <c r="AD747" i="21"/>
  <c r="AB747" i="21"/>
  <c r="Z747" i="21"/>
  <c r="V747" i="21"/>
  <c r="T747" i="21"/>
  <c r="N747" i="21"/>
  <c r="L747" i="21"/>
  <c r="J747" i="21"/>
  <c r="F747" i="21"/>
  <c r="D747" i="21"/>
  <c r="AD746" i="21"/>
  <c r="AB746" i="21"/>
  <c r="Z746" i="21"/>
  <c r="V746" i="21"/>
  <c r="T746" i="21"/>
  <c r="N746" i="21"/>
  <c r="L746" i="21"/>
  <c r="J746" i="21"/>
  <c r="F746" i="21"/>
  <c r="D746" i="21"/>
  <c r="AD745" i="21"/>
  <c r="AB745" i="21"/>
  <c r="Z745" i="21"/>
  <c r="X745" i="21"/>
  <c r="V745" i="21"/>
  <c r="T745" i="21"/>
  <c r="N745" i="21"/>
  <c r="L745" i="21"/>
  <c r="J745" i="21"/>
  <c r="H745" i="21"/>
  <c r="F745" i="21"/>
  <c r="D745" i="21"/>
  <c r="AD744" i="21"/>
  <c r="AB744" i="21"/>
  <c r="Z744" i="21"/>
  <c r="X744" i="21"/>
  <c r="V744" i="21"/>
  <c r="T744" i="21"/>
  <c r="N744" i="21"/>
  <c r="L744" i="21"/>
  <c r="J744" i="21"/>
  <c r="H744" i="21"/>
  <c r="F744" i="21"/>
  <c r="D744" i="21"/>
  <c r="AD743" i="21"/>
  <c r="AB743" i="21"/>
  <c r="Z743" i="21"/>
  <c r="X743" i="21"/>
  <c r="V743" i="21"/>
  <c r="T743" i="21"/>
  <c r="N743" i="21"/>
  <c r="L743" i="21"/>
  <c r="J743" i="21"/>
  <c r="H743" i="21"/>
  <c r="F743" i="21"/>
  <c r="D743" i="21"/>
  <c r="AD742" i="21"/>
  <c r="AB742" i="21"/>
  <c r="Z742" i="21"/>
  <c r="X742" i="21"/>
  <c r="V742" i="21"/>
  <c r="T742" i="21"/>
  <c r="N742" i="21"/>
  <c r="L742" i="21"/>
  <c r="J742" i="21"/>
  <c r="H742" i="21"/>
  <c r="F742" i="21"/>
  <c r="D742" i="21"/>
  <c r="AD741" i="21"/>
  <c r="AB741" i="21"/>
  <c r="Z741" i="21"/>
  <c r="X741" i="21"/>
  <c r="V741" i="21"/>
  <c r="T741" i="21"/>
  <c r="N741" i="21"/>
  <c r="L741" i="21"/>
  <c r="J741" i="21"/>
  <c r="H741" i="21"/>
  <c r="F741" i="21"/>
  <c r="D741" i="21"/>
  <c r="AD740" i="21"/>
  <c r="AB740" i="21"/>
  <c r="Z740" i="21"/>
  <c r="X740" i="21"/>
  <c r="V740" i="21"/>
  <c r="T740" i="21"/>
  <c r="N740" i="21"/>
  <c r="L740" i="21"/>
  <c r="J740" i="21"/>
  <c r="H740" i="21"/>
  <c r="F740" i="21"/>
  <c r="D740" i="21"/>
  <c r="AD739" i="21"/>
  <c r="AB739" i="21"/>
  <c r="Z739" i="21"/>
  <c r="X739" i="21"/>
  <c r="V739" i="21"/>
  <c r="T739" i="21"/>
  <c r="N739" i="21"/>
  <c r="L739" i="21"/>
  <c r="J739" i="21"/>
  <c r="K739" i="21" s="1"/>
  <c r="H739" i="21"/>
  <c r="F739" i="21"/>
  <c r="D739" i="21"/>
  <c r="AD738" i="21"/>
  <c r="AB738" i="21"/>
  <c r="Z738" i="21"/>
  <c r="X738" i="21"/>
  <c r="V738" i="21"/>
  <c r="W737" i="21" s="1"/>
  <c r="T738" i="21"/>
  <c r="N738" i="21"/>
  <c r="L738" i="21"/>
  <c r="J738" i="21"/>
  <c r="H738" i="21"/>
  <c r="F738" i="21"/>
  <c r="D738" i="21"/>
  <c r="AD737" i="21"/>
  <c r="AB737" i="21"/>
  <c r="Z737" i="21"/>
  <c r="X737" i="21"/>
  <c r="V737" i="21"/>
  <c r="T737" i="21"/>
  <c r="N737" i="21"/>
  <c r="L737" i="21"/>
  <c r="J737" i="21"/>
  <c r="H737" i="21"/>
  <c r="F737" i="21"/>
  <c r="D737" i="21"/>
  <c r="AD736" i="21"/>
  <c r="AB736" i="21"/>
  <c r="Z736" i="21"/>
  <c r="X736" i="21"/>
  <c r="V736" i="21"/>
  <c r="T736" i="21"/>
  <c r="N736" i="21"/>
  <c r="L736" i="21"/>
  <c r="J736" i="21"/>
  <c r="H736" i="21"/>
  <c r="F736" i="21"/>
  <c r="D736" i="21"/>
  <c r="C736" i="21"/>
  <c r="AD729" i="21"/>
  <c r="N729" i="21"/>
  <c r="AD728" i="21"/>
  <c r="N728" i="21"/>
  <c r="AD727" i="21"/>
  <c r="N727" i="21"/>
  <c r="AD726" i="21"/>
  <c r="N726" i="21"/>
  <c r="AD725" i="21"/>
  <c r="N725" i="21"/>
  <c r="AD724" i="21"/>
  <c r="N724" i="21"/>
  <c r="AD723" i="21"/>
  <c r="Z723" i="21"/>
  <c r="N723" i="21"/>
  <c r="J723" i="21"/>
  <c r="AD722" i="21"/>
  <c r="Z722" i="21"/>
  <c r="T722" i="21"/>
  <c r="N722" i="21"/>
  <c r="J722" i="21"/>
  <c r="D722" i="21"/>
  <c r="AD721" i="21"/>
  <c r="Z721" i="21"/>
  <c r="X721" i="21"/>
  <c r="T721" i="21"/>
  <c r="N721" i="21"/>
  <c r="J721" i="21"/>
  <c r="H721" i="21"/>
  <c r="D721" i="21"/>
  <c r="AD720" i="21"/>
  <c r="Z720" i="21"/>
  <c r="X720" i="21"/>
  <c r="T720" i="21"/>
  <c r="N720" i="21"/>
  <c r="J720" i="21"/>
  <c r="H720" i="21"/>
  <c r="D720" i="21"/>
  <c r="AD719" i="21"/>
  <c r="Z719" i="21"/>
  <c r="X719" i="21"/>
  <c r="V719" i="21"/>
  <c r="T719" i="21"/>
  <c r="N719" i="21"/>
  <c r="J719" i="21"/>
  <c r="H719" i="21"/>
  <c r="F719" i="21"/>
  <c r="D719" i="21"/>
  <c r="AD718" i="21"/>
  <c r="AB718" i="21"/>
  <c r="Z718" i="21"/>
  <c r="X718" i="21"/>
  <c r="V718" i="21"/>
  <c r="T718" i="21"/>
  <c r="N718" i="21"/>
  <c r="L718" i="21"/>
  <c r="J718" i="21"/>
  <c r="H718" i="21"/>
  <c r="F718" i="21"/>
  <c r="D718" i="21"/>
  <c r="AD717" i="21"/>
  <c r="AB717" i="21"/>
  <c r="Z717" i="21"/>
  <c r="X717" i="21"/>
  <c r="V717" i="21"/>
  <c r="T717" i="21"/>
  <c r="N717" i="21"/>
  <c r="L717" i="21"/>
  <c r="J717" i="21"/>
  <c r="H717" i="21"/>
  <c r="F717" i="21"/>
  <c r="D717" i="21"/>
  <c r="AD716" i="21"/>
  <c r="AB716" i="21"/>
  <c r="Z716" i="21"/>
  <c r="X716" i="21"/>
  <c r="V716" i="21"/>
  <c r="T716" i="21"/>
  <c r="N716" i="21"/>
  <c r="L716" i="21"/>
  <c r="J716" i="21"/>
  <c r="H716" i="21"/>
  <c r="F716" i="21"/>
  <c r="D716" i="21"/>
  <c r="AD715" i="21"/>
  <c r="AB715" i="21"/>
  <c r="Z715" i="21"/>
  <c r="X715" i="21"/>
  <c r="V715" i="21"/>
  <c r="T715" i="21"/>
  <c r="N715" i="21"/>
  <c r="L715" i="21"/>
  <c r="J715" i="21"/>
  <c r="H715" i="21"/>
  <c r="F715" i="21"/>
  <c r="D715" i="21"/>
  <c r="AD714" i="21"/>
  <c r="AB714" i="21"/>
  <c r="Z714" i="21"/>
  <c r="X714" i="21"/>
  <c r="V714" i="21"/>
  <c r="T714" i="21"/>
  <c r="N714" i="21"/>
  <c r="L714" i="21"/>
  <c r="J714" i="21"/>
  <c r="H714" i="21"/>
  <c r="F714" i="21"/>
  <c r="D714" i="21"/>
  <c r="AD713" i="21"/>
  <c r="AB713" i="21"/>
  <c r="Z713" i="21"/>
  <c r="X713" i="21"/>
  <c r="V713" i="21"/>
  <c r="T713" i="21"/>
  <c r="N713" i="21"/>
  <c r="L713" i="21"/>
  <c r="J713" i="21"/>
  <c r="H713" i="21"/>
  <c r="F713" i="21"/>
  <c r="D713" i="21"/>
  <c r="AD712" i="21"/>
  <c r="AB712" i="21"/>
  <c r="Z712" i="21"/>
  <c r="X712" i="21"/>
  <c r="V712" i="21"/>
  <c r="T712" i="21"/>
  <c r="N712" i="21"/>
  <c r="L712" i="21"/>
  <c r="J712" i="21"/>
  <c r="H712" i="21"/>
  <c r="F712" i="21"/>
  <c r="D712" i="21"/>
  <c r="AD711" i="21"/>
  <c r="AB711" i="21"/>
  <c r="Z711" i="21"/>
  <c r="X711" i="21"/>
  <c r="V711" i="21"/>
  <c r="T711" i="21"/>
  <c r="N711" i="21"/>
  <c r="L711" i="21"/>
  <c r="J711" i="21"/>
  <c r="H711" i="21"/>
  <c r="F711" i="21"/>
  <c r="D711" i="21"/>
  <c r="AD710" i="21"/>
  <c r="AB710" i="21"/>
  <c r="Z710" i="21"/>
  <c r="X710" i="21"/>
  <c r="V710" i="21"/>
  <c r="T710" i="21"/>
  <c r="N710" i="21"/>
  <c r="L710" i="21"/>
  <c r="J710" i="21"/>
  <c r="H710" i="21"/>
  <c r="F710" i="21"/>
  <c r="D710" i="21"/>
  <c r="AD709" i="21"/>
  <c r="AB709" i="21"/>
  <c r="Z709" i="21"/>
  <c r="X709" i="21"/>
  <c r="V709" i="21"/>
  <c r="T709" i="21"/>
  <c r="N709" i="21"/>
  <c r="L709" i="21"/>
  <c r="J709" i="21"/>
  <c r="H709" i="21"/>
  <c r="F709" i="21"/>
  <c r="D709" i="21"/>
  <c r="AD708" i="21"/>
  <c r="AB708" i="21"/>
  <c r="Z708" i="21"/>
  <c r="X708" i="21"/>
  <c r="V708" i="21"/>
  <c r="T708" i="21"/>
  <c r="N708" i="21"/>
  <c r="L708" i="21"/>
  <c r="J708" i="21"/>
  <c r="H708" i="21"/>
  <c r="F708" i="21"/>
  <c r="D708" i="21"/>
  <c r="AD707" i="21"/>
  <c r="AB707" i="21"/>
  <c r="Z707" i="21"/>
  <c r="X707" i="21"/>
  <c r="V707" i="21"/>
  <c r="T707" i="21"/>
  <c r="N707" i="21"/>
  <c r="L707" i="21"/>
  <c r="M707" i="21" s="1"/>
  <c r="J707" i="21"/>
  <c r="H707" i="21"/>
  <c r="F707" i="21"/>
  <c r="D707" i="21"/>
  <c r="AD706" i="21"/>
  <c r="AB706" i="21"/>
  <c r="Z706" i="21"/>
  <c r="X706" i="21"/>
  <c r="V706" i="21"/>
  <c r="T706" i="21"/>
  <c r="N706" i="21"/>
  <c r="L706" i="21"/>
  <c r="J706" i="21"/>
  <c r="H706" i="21"/>
  <c r="F706" i="21"/>
  <c r="D706" i="21"/>
  <c r="AD705" i="21"/>
  <c r="AB705" i="21"/>
  <c r="Z705" i="21"/>
  <c r="X705" i="21"/>
  <c r="V705" i="21"/>
  <c r="T705" i="21"/>
  <c r="N705" i="21"/>
  <c r="L705" i="21"/>
  <c r="J705" i="21"/>
  <c r="H705" i="21"/>
  <c r="F705" i="21"/>
  <c r="D705" i="21"/>
  <c r="C705" i="21"/>
  <c r="V698" i="21"/>
  <c r="F698" i="21"/>
  <c r="V697" i="21"/>
  <c r="F697" i="21"/>
  <c r="V696" i="21"/>
  <c r="F696" i="21"/>
  <c r="AB695" i="21"/>
  <c r="V695" i="21"/>
  <c r="L695" i="21"/>
  <c r="F695" i="21"/>
  <c r="AB694" i="21"/>
  <c r="V694" i="21"/>
  <c r="T694" i="21"/>
  <c r="L694" i="21"/>
  <c r="F694" i="21"/>
  <c r="D694" i="21"/>
  <c r="AB693" i="21"/>
  <c r="Z693" i="21"/>
  <c r="V693" i="21"/>
  <c r="T693" i="21"/>
  <c r="U693" i="21" s="1"/>
  <c r="L693" i="21"/>
  <c r="J693" i="21"/>
  <c r="F693" i="21"/>
  <c r="D693" i="21"/>
  <c r="AB692" i="21"/>
  <c r="AC692" i="21" s="1"/>
  <c r="Z692" i="21"/>
  <c r="V692" i="21"/>
  <c r="T692" i="21"/>
  <c r="L692" i="21"/>
  <c r="J692" i="21"/>
  <c r="F692" i="21"/>
  <c r="D692" i="21"/>
  <c r="AB691" i="21"/>
  <c r="Z691" i="21"/>
  <c r="V691" i="21"/>
  <c r="T691" i="21"/>
  <c r="U691" i="21" s="1"/>
  <c r="L691" i="21"/>
  <c r="J691" i="21"/>
  <c r="F691" i="21"/>
  <c r="D691" i="21"/>
  <c r="AB690" i="21"/>
  <c r="Z690" i="21"/>
  <c r="V690" i="21"/>
  <c r="T690" i="21"/>
  <c r="L690" i="21"/>
  <c r="J690" i="21"/>
  <c r="F690" i="21"/>
  <c r="D690" i="21"/>
  <c r="AD689" i="21"/>
  <c r="AB689" i="21"/>
  <c r="Z689" i="21"/>
  <c r="X689" i="21"/>
  <c r="Y689" i="21" s="1"/>
  <c r="V689" i="21"/>
  <c r="T689" i="21"/>
  <c r="N689" i="21"/>
  <c r="L689" i="21"/>
  <c r="J689" i="21"/>
  <c r="H689" i="21"/>
  <c r="F689" i="21"/>
  <c r="D689" i="21"/>
  <c r="AD688" i="21"/>
  <c r="AB688" i="21"/>
  <c r="Z688" i="21"/>
  <c r="X688" i="21"/>
  <c r="Y688" i="21" s="1"/>
  <c r="V688" i="21"/>
  <c r="T688" i="21"/>
  <c r="N688" i="21"/>
  <c r="L688" i="21"/>
  <c r="J688" i="21"/>
  <c r="H688" i="21"/>
  <c r="F688" i="21"/>
  <c r="D688" i="21"/>
  <c r="AD687" i="21"/>
  <c r="AB687" i="21"/>
  <c r="AC687" i="21" s="1"/>
  <c r="Z687" i="21"/>
  <c r="X687" i="21"/>
  <c r="V687" i="21"/>
  <c r="T687" i="21"/>
  <c r="N687" i="21"/>
  <c r="L687" i="21"/>
  <c r="M687" i="21" s="1"/>
  <c r="J687" i="21"/>
  <c r="H687" i="21"/>
  <c r="F687" i="21"/>
  <c r="D687" i="21"/>
  <c r="AD686" i="21"/>
  <c r="AB686" i="21"/>
  <c r="AC683" i="21" s="1"/>
  <c r="Z686" i="21"/>
  <c r="X686" i="21"/>
  <c r="V686" i="21"/>
  <c r="T686" i="21"/>
  <c r="N686" i="21"/>
  <c r="M686" i="21"/>
  <c r="L686" i="21"/>
  <c r="J686" i="21"/>
  <c r="H686" i="21"/>
  <c r="F686" i="21"/>
  <c r="D686" i="21"/>
  <c r="AD685" i="21"/>
  <c r="AB685" i="21"/>
  <c r="Z685" i="21"/>
  <c r="X685" i="21"/>
  <c r="Y685" i="21" s="1"/>
  <c r="V685" i="21"/>
  <c r="T685" i="21"/>
  <c r="N685" i="21"/>
  <c r="L685" i="21"/>
  <c r="J685" i="21"/>
  <c r="H685" i="21"/>
  <c r="I685" i="21" s="1"/>
  <c r="F685" i="21"/>
  <c r="D685" i="21"/>
  <c r="AD684" i="21"/>
  <c r="AB684" i="21"/>
  <c r="Z684" i="21"/>
  <c r="X684" i="21"/>
  <c r="V684" i="21"/>
  <c r="T684" i="21"/>
  <c r="N684" i="21"/>
  <c r="L684" i="21"/>
  <c r="J684" i="21"/>
  <c r="H684" i="21"/>
  <c r="F684" i="21"/>
  <c r="D684" i="21"/>
  <c r="AD683" i="21"/>
  <c r="AE683" i="21" s="1"/>
  <c r="AB683" i="21"/>
  <c r="Z683" i="21"/>
  <c r="Y683" i="21"/>
  <c r="X683" i="21"/>
  <c r="V683" i="21"/>
  <c r="T683" i="21"/>
  <c r="N683" i="21"/>
  <c r="L683" i="21"/>
  <c r="M688" i="21" s="1"/>
  <c r="J683" i="21"/>
  <c r="H683" i="21"/>
  <c r="F683" i="21"/>
  <c r="D683" i="21"/>
  <c r="AD682" i="21"/>
  <c r="AB682" i="21"/>
  <c r="AC689" i="21" s="1"/>
  <c r="AA682" i="21"/>
  <c r="Z682" i="21"/>
  <c r="X682" i="21"/>
  <c r="V682" i="21"/>
  <c r="T682" i="21"/>
  <c r="N682" i="21"/>
  <c r="M682" i="21"/>
  <c r="L682" i="21"/>
  <c r="J682" i="21"/>
  <c r="H682" i="21"/>
  <c r="F682" i="21"/>
  <c r="D682" i="21"/>
  <c r="AD681" i="21"/>
  <c r="AB681" i="21"/>
  <c r="Z681" i="21"/>
  <c r="X681" i="21"/>
  <c r="V681" i="21"/>
  <c r="T681" i="21"/>
  <c r="N681" i="21"/>
  <c r="L681" i="21"/>
  <c r="J681" i="21"/>
  <c r="H681" i="21"/>
  <c r="F681" i="21"/>
  <c r="D681" i="21"/>
  <c r="C681" i="21"/>
  <c r="X674" i="21"/>
  <c r="H674" i="21"/>
  <c r="Z673" i="21"/>
  <c r="X673" i="21"/>
  <c r="J673" i="21"/>
  <c r="H673" i="21"/>
  <c r="Z672" i="21"/>
  <c r="X672" i="21"/>
  <c r="J672" i="21"/>
  <c r="H672" i="21"/>
  <c r="Z671" i="21"/>
  <c r="X671" i="21"/>
  <c r="J671" i="21"/>
  <c r="H671" i="21"/>
  <c r="AB670" i="21"/>
  <c r="Z670" i="21"/>
  <c r="X670" i="21"/>
  <c r="L670" i="21"/>
  <c r="J670" i="21"/>
  <c r="H670" i="21"/>
  <c r="AB669" i="21"/>
  <c r="Z669" i="21"/>
  <c r="X669" i="21"/>
  <c r="V669" i="21"/>
  <c r="T669" i="21"/>
  <c r="L669" i="21"/>
  <c r="J669" i="21"/>
  <c r="H669" i="21"/>
  <c r="F669" i="21"/>
  <c r="D669" i="21"/>
  <c r="AB668" i="21"/>
  <c r="Z668" i="21"/>
  <c r="X668" i="21"/>
  <c r="V668" i="21"/>
  <c r="T668" i="21"/>
  <c r="L668" i="21"/>
  <c r="J668" i="21"/>
  <c r="H668" i="21"/>
  <c r="F668" i="21"/>
  <c r="D668" i="21"/>
  <c r="AD667" i="21"/>
  <c r="AB667" i="21"/>
  <c r="Z667" i="21"/>
  <c r="X667" i="21"/>
  <c r="V667" i="21"/>
  <c r="T667" i="21"/>
  <c r="N667" i="21"/>
  <c r="L667" i="21"/>
  <c r="J667" i="21"/>
  <c r="H667" i="21"/>
  <c r="F667" i="21"/>
  <c r="D667" i="21"/>
  <c r="AD666" i="21"/>
  <c r="AB666" i="21"/>
  <c r="Z666" i="21"/>
  <c r="X666" i="21"/>
  <c r="V666" i="21"/>
  <c r="T666" i="21"/>
  <c r="N666" i="21"/>
  <c r="L666" i="21"/>
  <c r="J666" i="21"/>
  <c r="H666" i="21"/>
  <c r="F666" i="21"/>
  <c r="D666" i="21"/>
  <c r="AD665" i="21"/>
  <c r="AB665" i="21"/>
  <c r="Z665" i="21"/>
  <c r="X665" i="21"/>
  <c r="Y665" i="21" s="1"/>
  <c r="V665" i="21"/>
  <c r="T665" i="21"/>
  <c r="N665" i="21"/>
  <c r="L665" i="21"/>
  <c r="J665" i="21"/>
  <c r="H665" i="21"/>
  <c r="F665" i="21"/>
  <c r="D665" i="21"/>
  <c r="AD664" i="21"/>
  <c r="AB664" i="21"/>
  <c r="Z664" i="21"/>
  <c r="X664" i="21"/>
  <c r="V664" i="21"/>
  <c r="T664" i="21"/>
  <c r="N664" i="21"/>
  <c r="L664" i="21"/>
  <c r="J664" i="21"/>
  <c r="H664" i="21"/>
  <c r="F664" i="21"/>
  <c r="D664" i="21"/>
  <c r="AD663" i="21"/>
  <c r="AB663" i="21"/>
  <c r="Z663" i="21"/>
  <c r="X663" i="21"/>
  <c r="V663" i="21"/>
  <c r="T663" i="21"/>
  <c r="N663" i="21"/>
  <c r="L663" i="21"/>
  <c r="J663" i="21"/>
  <c r="H663" i="21"/>
  <c r="F663" i="21"/>
  <c r="D663" i="21"/>
  <c r="AD662" i="21"/>
  <c r="AB662" i="21"/>
  <c r="Z662" i="21"/>
  <c r="X662" i="21"/>
  <c r="V662" i="21"/>
  <c r="T662" i="21"/>
  <c r="N662" i="21"/>
  <c r="L662" i="21"/>
  <c r="J662" i="21"/>
  <c r="H662" i="21"/>
  <c r="F662" i="21"/>
  <c r="D662" i="21"/>
  <c r="AD661" i="21"/>
  <c r="AB661" i="21"/>
  <c r="Z661" i="21"/>
  <c r="X661" i="21"/>
  <c r="V661" i="21"/>
  <c r="W661" i="21" s="1"/>
  <c r="T661" i="21"/>
  <c r="N661" i="21"/>
  <c r="L661" i="21"/>
  <c r="J661" i="21"/>
  <c r="K658" i="21" s="1"/>
  <c r="H661" i="21"/>
  <c r="F661" i="21"/>
  <c r="D661" i="21"/>
  <c r="AD660" i="21"/>
  <c r="AB660" i="21"/>
  <c r="Z660" i="21"/>
  <c r="X660" i="21"/>
  <c r="V660" i="21"/>
  <c r="T660" i="21"/>
  <c r="N660" i="21"/>
  <c r="L660" i="21"/>
  <c r="J660" i="21"/>
  <c r="H660" i="21"/>
  <c r="F660" i="21"/>
  <c r="D660" i="21"/>
  <c r="AD659" i="21"/>
  <c r="AB659" i="21"/>
  <c r="Z659" i="21"/>
  <c r="X659" i="21"/>
  <c r="V659" i="21"/>
  <c r="T659" i="21"/>
  <c r="U660" i="21" s="1"/>
  <c r="N659" i="21"/>
  <c r="L659" i="21"/>
  <c r="J659" i="21"/>
  <c r="H659" i="21"/>
  <c r="F659" i="21"/>
  <c r="D659" i="21"/>
  <c r="AD658" i="21"/>
  <c r="AC658" i="21"/>
  <c r="AB658" i="21"/>
  <c r="Z658" i="21"/>
  <c r="X658" i="21"/>
  <c r="V658" i="21"/>
  <c r="T658" i="21"/>
  <c r="N658" i="21"/>
  <c r="L658" i="21"/>
  <c r="J658" i="21"/>
  <c r="H658" i="21"/>
  <c r="F658" i="21"/>
  <c r="D658" i="21"/>
  <c r="AD657" i="21"/>
  <c r="AB657" i="21"/>
  <c r="Z657" i="21"/>
  <c r="X657" i="21"/>
  <c r="V657" i="21"/>
  <c r="T657" i="21"/>
  <c r="N657" i="21"/>
  <c r="L657" i="21"/>
  <c r="J657" i="21"/>
  <c r="H657" i="21"/>
  <c r="F657" i="21"/>
  <c r="D657" i="21"/>
  <c r="C657" i="21"/>
  <c r="T650" i="21"/>
  <c r="D650" i="21"/>
  <c r="T649" i="21"/>
  <c r="D649" i="21"/>
  <c r="T648" i="21"/>
  <c r="D648" i="21"/>
  <c r="T647" i="21"/>
  <c r="D647" i="21"/>
  <c r="Z646" i="21"/>
  <c r="T646" i="21"/>
  <c r="J646" i="21"/>
  <c r="D646" i="21"/>
  <c r="AB645" i="21"/>
  <c r="Z645" i="21"/>
  <c r="T645" i="21"/>
  <c r="L645" i="21"/>
  <c r="J645" i="21"/>
  <c r="D645" i="21"/>
  <c r="AB644" i="21"/>
  <c r="Z644" i="21"/>
  <c r="X644" i="21"/>
  <c r="T644" i="21"/>
  <c r="L644" i="21"/>
  <c r="J644" i="21"/>
  <c r="H644" i="21"/>
  <c r="D644" i="21"/>
  <c r="AD643" i="21"/>
  <c r="AB643" i="21"/>
  <c r="Z643" i="21"/>
  <c r="X643" i="21"/>
  <c r="T643" i="21"/>
  <c r="N643" i="21"/>
  <c r="L643" i="21"/>
  <c r="J643" i="21"/>
  <c r="H643" i="21"/>
  <c r="D643" i="21"/>
  <c r="AD642" i="21"/>
  <c r="AB642" i="21"/>
  <c r="Z642" i="21"/>
  <c r="X642" i="21"/>
  <c r="V642" i="21"/>
  <c r="T642" i="21"/>
  <c r="U642" i="21" s="1"/>
  <c r="N642" i="21"/>
  <c r="L642" i="21"/>
  <c r="J642" i="21"/>
  <c r="H642" i="21"/>
  <c r="F642" i="21"/>
  <c r="D642" i="21"/>
  <c r="AD641" i="21"/>
  <c r="AB641" i="21"/>
  <c r="Z641" i="21"/>
  <c r="X641" i="21"/>
  <c r="V641" i="21"/>
  <c r="T641" i="21"/>
  <c r="N641" i="21"/>
  <c r="L641" i="21"/>
  <c r="J641" i="21"/>
  <c r="H641" i="21"/>
  <c r="F641" i="21"/>
  <c r="D641" i="21"/>
  <c r="AD640" i="21"/>
  <c r="AB640" i="21"/>
  <c r="Z640" i="21"/>
  <c r="X640" i="21"/>
  <c r="V640" i="21"/>
  <c r="T640" i="21"/>
  <c r="N640" i="21"/>
  <c r="L640" i="21"/>
  <c r="J640" i="21"/>
  <c r="H640" i="21"/>
  <c r="F640" i="21"/>
  <c r="D640" i="21"/>
  <c r="AD639" i="21"/>
  <c r="AB639" i="21"/>
  <c r="Z639" i="21"/>
  <c r="X639" i="21"/>
  <c r="V639" i="21"/>
  <c r="T639" i="21"/>
  <c r="N639" i="21"/>
  <c r="L639" i="21"/>
  <c r="J639" i="21"/>
  <c r="H639" i="21"/>
  <c r="F639" i="21"/>
  <c r="D639" i="21"/>
  <c r="AD638" i="21"/>
  <c r="AB638" i="21"/>
  <c r="Z638" i="21"/>
  <c r="X638" i="21"/>
  <c r="V638" i="21"/>
  <c r="T638" i="21"/>
  <c r="N638" i="21"/>
  <c r="L638" i="21"/>
  <c r="J638" i="21"/>
  <c r="H638" i="21"/>
  <c r="F638" i="21"/>
  <c r="D638" i="21"/>
  <c r="AD637" i="21"/>
  <c r="AB637" i="21"/>
  <c r="Z637" i="21"/>
  <c r="X637" i="21"/>
  <c r="V637" i="21"/>
  <c r="T637" i="21"/>
  <c r="N637" i="21"/>
  <c r="L637" i="21"/>
  <c r="J637" i="21"/>
  <c r="H637" i="21"/>
  <c r="F637" i="21"/>
  <c r="D637" i="21"/>
  <c r="AD636" i="21"/>
  <c r="AB636" i="21"/>
  <c r="Z636" i="21"/>
  <c r="X636" i="21"/>
  <c r="V636" i="21"/>
  <c r="T636" i="21"/>
  <c r="N636" i="21"/>
  <c r="L636" i="21"/>
  <c r="J636" i="21"/>
  <c r="H636" i="21"/>
  <c r="I635" i="21" s="1"/>
  <c r="F636" i="21"/>
  <c r="D636" i="21"/>
  <c r="AD635" i="21"/>
  <c r="AB635" i="21"/>
  <c r="Z635" i="21"/>
  <c r="X635" i="21"/>
  <c r="V635" i="21"/>
  <c r="T635" i="21"/>
  <c r="N635" i="21"/>
  <c r="L635" i="21"/>
  <c r="J635" i="21"/>
  <c r="H635" i="21"/>
  <c r="F635" i="21"/>
  <c r="D635" i="21"/>
  <c r="AD634" i="21"/>
  <c r="AB634" i="21"/>
  <c r="Z634" i="21"/>
  <c r="X634" i="21"/>
  <c r="V634" i="21"/>
  <c r="T634" i="21"/>
  <c r="N634" i="21"/>
  <c r="L634" i="21"/>
  <c r="J634" i="21"/>
  <c r="H634" i="21"/>
  <c r="F634" i="21"/>
  <c r="D634" i="21"/>
  <c r="C634" i="21"/>
  <c r="AB627" i="21"/>
  <c r="L627" i="21"/>
  <c r="AB626" i="21"/>
  <c r="L626" i="21"/>
  <c r="AB625" i="21"/>
  <c r="V625" i="21"/>
  <c r="L625" i="21"/>
  <c r="F625" i="21"/>
  <c r="AB624" i="21"/>
  <c r="Z624" i="21"/>
  <c r="V624" i="21"/>
  <c r="L624" i="21"/>
  <c r="J624" i="21"/>
  <c r="F624" i="21"/>
  <c r="AD623" i="21"/>
  <c r="AB623" i="21"/>
  <c r="Z623" i="21"/>
  <c r="X623" i="21"/>
  <c r="V623" i="21"/>
  <c r="N623" i="21"/>
  <c r="L623" i="21"/>
  <c r="J623" i="21"/>
  <c r="H623" i="21"/>
  <c r="F623" i="21"/>
  <c r="AD622" i="21"/>
  <c r="AB622" i="21"/>
  <c r="Z622" i="21"/>
  <c r="X622" i="21"/>
  <c r="V622" i="21"/>
  <c r="T622" i="21"/>
  <c r="N622" i="21"/>
  <c r="L622" i="21"/>
  <c r="J622" i="21"/>
  <c r="H622" i="21"/>
  <c r="F622" i="21"/>
  <c r="D622" i="21"/>
  <c r="AD621" i="21"/>
  <c r="AB621" i="21"/>
  <c r="Z621" i="21"/>
  <c r="X621" i="21"/>
  <c r="V621" i="21"/>
  <c r="T621" i="21"/>
  <c r="N621" i="21"/>
  <c r="O621" i="21" s="1"/>
  <c r="L621" i="21"/>
  <c r="J621" i="21"/>
  <c r="H621" i="21"/>
  <c r="I621" i="21" s="1"/>
  <c r="F621" i="21"/>
  <c r="D621" i="21"/>
  <c r="AD620" i="21"/>
  <c r="AB620" i="21"/>
  <c r="Z620" i="21"/>
  <c r="X620" i="21"/>
  <c r="V620" i="21"/>
  <c r="T620" i="21"/>
  <c r="N620" i="21"/>
  <c r="L620" i="21"/>
  <c r="M620" i="21" s="1"/>
  <c r="J620" i="21"/>
  <c r="H620" i="21"/>
  <c r="F620" i="21"/>
  <c r="D620" i="21"/>
  <c r="AD619" i="21"/>
  <c r="AB619" i="21"/>
  <c r="Z619" i="21"/>
  <c r="X619" i="21"/>
  <c r="V619" i="21"/>
  <c r="T619" i="21"/>
  <c r="N619" i="21"/>
  <c r="L619" i="21"/>
  <c r="J619" i="21"/>
  <c r="H619" i="21"/>
  <c r="F619" i="21"/>
  <c r="G615" i="21" s="1"/>
  <c r="D619" i="21"/>
  <c r="AD618" i="21"/>
  <c r="AB618" i="21"/>
  <c r="Z618" i="21"/>
  <c r="X618" i="21"/>
  <c r="V618" i="21"/>
  <c r="T618" i="21"/>
  <c r="U618" i="21" s="1"/>
  <c r="N618" i="21"/>
  <c r="L618" i="21"/>
  <c r="J618" i="21"/>
  <c r="H618" i="21"/>
  <c r="I618" i="21" s="1"/>
  <c r="F618" i="21"/>
  <c r="D618" i="21"/>
  <c r="AD617" i="21"/>
  <c r="AB617" i="21"/>
  <c r="Z617" i="21"/>
  <c r="X617" i="21"/>
  <c r="V617" i="21"/>
  <c r="T617" i="21"/>
  <c r="U617" i="21" s="1"/>
  <c r="N617" i="21"/>
  <c r="L617" i="21"/>
  <c r="J617" i="21"/>
  <c r="I617" i="21"/>
  <c r="H617" i="21"/>
  <c r="F617" i="21"/>
  <c r="D617" i="21"/>
  <c r="AD616" i="21"/>
  <c r="AB616" i="21"/>
  <c r="Z616" i="21"/>
  <c r="X616" i="21"/>
  <c r="V616" i="21"/>
  <c r="T616" i="21"/>
  <c r="U616" i="21" s="1"/>
  <c r="N616" i="21"/>
  <c r="L616" i="21"/>
  <c r="J616" i="21"/>
  <c r="H616" i="21"/>
  <c r="F616" i="21"/>
  <c r="D616" i="21"/>
  <c r="AD615" i="21"/>
  <c r="AC615" i="21"/>
  <c r="AB615" i="21"/>
  <c r="Z615" i="21"/>
  <c r="X615" i="21"/>
  <c r="V615" i="21"/>
  <c r="T615" i="21"/>
  <c r="N615" i="21"/>
  <c r="O622" i="21" s="1"/>
  <c r="L615" i="21"/>
  <c r="J615" i="21"/>
  <c r="H615" i="21"/>
  <c r="I615" i="21" s="1"/>
  <c r="F615" i="21"/>
  <c r="D615" i="21"/>
  <c r="AD614" i="21"/>
  <c r="AB614" i="21"/>
  <c r="AC614" i="21" s="1"/>
  <c r="Z614" i="21"/>
  <c r="X614" i="21"/>
  <c r="V614" i="21"/>
  <c r="T614" i="21"/>
  <c r="U621" i="21" s="1"/>
  <c r="N614" i="21"/>
  <c r="L614" i="21"/>
  <c r="J614" i="21"/>
  <c r="I614" i="21"/>
  <c r="H614" i="21"/>
  <c r="I623" i="21" s="1"/>
  <c r="F614" i="21"/>
  <c r="D614" i="21"/>
  <c r="AD613" i="21"/>
  <c r="AB613" i="21"/>
  <c r="Z613" i="21"/>
  <c r="X613" i="21"/>
  <c r="V613" i="21"/>
  <c r="T613" i="21"/>
  <c r="N613" i="21"/>
  <c r="L613" i="21"/>
  <c r="J613" i="21"/>
  <c r="H613" i="21"/>
  <c r="F613" i="21"/>
  <c r="D613" i="21"/>
  <c r="C613" i="21"/>
  <c r="AD606" i="21"/>
  <c r="N606" i="21"/>
  <c r="AD605" i="21"/>
  <c r="N605" i="21"/>
  <c r="AD604" i="21"/>
  <c r="N604" i="21"/>
  <c r="AD603" i="21"/>
  <c r="V603" i="21"/>
  <c r="N603" i="21"/>
  <c r="F603" i="21"/>
  <c r="AD602" i="21"/>
  <c r="V602" i="21"/>
  <c r="N602" i="21"/>
  <c r="F602" i="21"/>
  <c r="AD601" i="21"/>
  <c r="V601" i="21"/>
  <c r="N601" i="21"/>
  <c r="F601" i="21"/>
  <c r="AD600" i="21"/>
  <c r="AB600" i="21"/>
  <c r="Z600" i="21"/>
  <c r="V600" i="21"/>
  <c r="N600" i="21"/>
  <c r="L600" i="21"/>
  <c r="J600" i="21"/>
  <c r="F600" i="21"/>
  <c r="AD599" i="21"/>
  <c r="AB599" i="21"/>
  <c r="Z599" i="21"/>
  <c r="X599" i="21"/>
  <c r="V599" i="21"/>
  <c r="T599" i="21"/>
  <c r="N599" i="21"/>
  <c r="L599" i="21"/>
  <c r="J599" i="21"/>
  <c r="H599" i="21"/>
  <c r="F599" i="21"/>
  <c r="D599" i="21"/>
  <c r="AD598" i="21"/>
  <c r="AB598" i="21"/>
  <c r="Z598" i="21"/>
  <c r="X598" i="21"/>
  <c r="V598" i="21"/>
  <c r="T598" i="21"/>
  <c r="N598" i="21"/>
  <c r="L598" i="21"/>
  <c r="J598" i="21"/>
  <c r="H598" i="21"/>
  <c r="F598" i="21"/>
  <c r="D598" i="21"/>
  <c r="AD597" i="21"/>
  <c r="AB597" i="21"/>
  <c r="Z597" i="21"/>
  <c r="X597" i="21"/>
  <c r="V597" i="21"/>
  <c r="T597" i="21"/>
  <c r="N597" i="21"/>
  <c r="L597" i="21"/>
  <c r="J597" i="21"/>
  <c r="H597" i="21"/>
  <c r="F597" i="21"/>
  <c r="D597" i="21"/>
  <c r="E609" i="21" s="1"/>
  <c r="AD596" i="21"/>
  <c r="AB596" i="21"/>
  <c r="Z596" i="21"/>
  <c r="X596" i="21"/>
  <c r="V596" i="21"/>
  <c r="T596" i="21"/>
  <c r="N596" i="21"/>
  <c r="L596" i="21"/>
  <c r="J596" i="21"/>
  <c r="H596" i="21"/>
  <c r="F596" i="21"/>
  <c r="D596" i="21"/>
  <c r="AD595" i="21"/>
  <c r="AB595" i="21"/>
  <c r="Z595" i="21"/>
  <c r="X595" i="21"/>
  <c r="V595" i="21"/>
  <c r="T595" i="21"/>
  <c r="N595" i="21"/>
  <c r="L595" i="21"/>
  <c r="J595" i="21"/>
  <c r="H595" i="21"/>
  <c r="F595" i="21"/>
  <c r="D595" i="21"/>
  <c r="AD594" i="21"/>
  <c r="AB594" i="21"/>
  <c r="Z594" i="21"/>
  <c r="X594" i="21"/>
  <c r="V594" i="21"/>
  <c r="T594" i="21"/>
  <c r="N594" i="21"/>
  <c r="L594" i="21"/>
  <c r="J594" i="21"/>
  <c r="H594" i="21"/>
  <c r="F594" i="21"/>
  <c r="D594" i="21"/>
  <c r="AD593" i="21"/>
  <c r="AB593" i="21"/>
  <c r="Z593" i="21"/>
  <c r="AA593" i="21" s="1"/>
  <c r="X593" i="21"/>
  <c r="V593" i="21"/>
  <c r="T593" i="21"/>
  <c r="N593" i="21"/>
  <c r="L593" i="21"/>
  <c r="J593" i="21"/>
  <c r="H593" i="21"/>
  <c r="F593" i="21"/>
  <c r="G596" i="21" s="1"/>
  <c r="D593" i="21"/>
  <c r="AD592" i="21"/>
  <c r="AB592" i="21"/>
  <c r="Z592" i="21"/>
  <c r="X592" i="21"/>
  <c r="V592" i="21"/>
  <c r="T592" i="21"/>
  <c r="N592" i="21"/>
  <c r="L592" i="21"/>
  <c r="J592" i="21"/>
  <c r="H592" i="21"/>
  <c r="F592" i="21"/>
  <c r="D592" i="21"/>
  <c r="AD591" i="21"/>
  <c r="AB591" i="21"/>
  <c r="Z591" i="21"/>
  <c r="X591" i="21"/>
  <c r="V591" i="21"/>
  <c r="T591" i="21"/>
  <c r="N591" i="21"/>
  <c r="L591" i="21"/>
  <c r="J591" i="21"/>
  <c r="H591" i="21"/>
  <c r="F591" i="21"/>
  <c r="D591" i="21"/>
  <c r="C591" i="21"/>
  <c r="AB584" i="21"/>
  <c r="L584" i="21"/>
  <c r="AB583" i="21"/>
  <c r="L583" i="21"/>
  <c r="AD582" i="21"/>
  <c r="AB582" i="21"/>
  <c r="N582" i="21"/>
  <c r="L582" i="21"/>
  <c r="AD581" i="21"/>
  <c r="AB581" i="21"/>
  <c r="Z581" i="21"/>
  <c r="T581" i="21"/>
  <c r="N581" i="21"/>
  <c r="L581" i="21"/>
  <c r="J581" i="21"/>
  <c r="D581" i="21"/>
  <c r="AD580" i="21"/>
  <c r="AB580" i="21"/>
  <c r="Z580" i="21"/>
  <c r="V580" i="21"/>
  <c r="T580" i="21"/>
  <c r="N580" i="21"/>
  <c r="L580" i="21"/>
  <c r="J580" i="21"/>
  <c r="F580" i="21"/>
  <c r="D580" i="21"/>
  <c r="AD579" i="21"/>
  <c r="AB579" i="21"/>
  <c r="Z579" i="21"/>
  <c r="V579" i="21"/>
  <c r="T579" i="21"/>
  <c r="N579" i="21"/>
  <c r="O579" i="21" s="1"/>
  <c r="L579" i="21"/>
  <c r="J579" i="21"/>
  <c r="F579" i="21"/>
  <c r="D579" i="21"/>
  <c r="AD578" i="21"/>
  <c r="AB578" i="21"/>
  <c r="Z578" i="21"/>
  <c r="V578" i="21"/>
  <c r="T578" i="21"/>
  <c r="N578" i="21"/>
  <c r="L578" i="21"/>
  <c r="J578" i="21"/>
  <c r="F578" i="21"/>
  <c r="D578" i="21"/>
  <c r="AD577" i="21"/>
  <c r="AB577" i="21"/>
  <c r="Z577" i="21"/>
  <c r="X577" i="21"/>
  <c r="V577" i="21"/>
  <c r="T577" i="21"/>
  <c r="N577" i="21"/>
  <c r="L577" i="21"/>
  <c r="J577" i="21"/>
  <c r="H577" i="21"/>
  <c r="F577" i="21"/>
  <c r="D577" i="21"/>
  <c r="AD576" i="21"/>
  <c r="AB576" i="21"/>
  <c r="Z576" i="21"/>
  <c r="X576" i="21"/>
  <c r="V576" i="21"/>
  <c r="T576" i="21"/>
  <c r="N576" i="21"/>
  <c r="L576" i="21"/>
  <c r="J576" i="21"/>
  <c r="H576" i="21"/>
  <c r="F576" i="21"/>
  <c r="D576" i="21"/>
  <c r="AD575" i="21"/>
  <c r="AB575" i="21"/>
  <c r="Z575" i="21"/>
  <c r="X575" i="21"/>
  <c r="V575" i="21"/>
  <c r="T575" i="21"/>
  <c r="N575" i="21"/>
  <c r="L575" i="21"/>
  <c r="J575" i="21"/>
  <c r="H575" i="21"/>
  <c r="F575" i="21"/>
  <c r="D575" i="21"/>
  <c r="AD574" i="21"/>
  <c r="AB574" i="21"/>
  <c r="Z574" i="21"/>
  <c r="X574" i="21"/>
  <c r="V574" i="21"/>
  <c r="T574" i="21"/>
  <c r="N574" i="21"/>
  <c r="L574" i="21"/>
  <c r="J574" i="21"/>
  <c r="H574" i="21"/>
  <c r="F574" i="21"/>
  <c r="D574" i="21"/>
  <c r="AD573" i="21"/>
  <c r="AB573" i="21"/>
  <c r="Z573" i="21"/>
  <c r="X573" i="21"/>
  <c r="V573" i="21"/>
  <c r="T573" i="21"/>
  <c r="N573" i="21"/>
  <c r="L573" i="21"/>
  <c r="J573" i="21"/>
  <c r="H573" i="21"/>
  <c r="F573" i="21"/>
  <c r="D573" i="21"/>
  <c r="AD572" i="21"/>
  <c r="AB572" i="21"/>
  <c r="Z572" i="21"/>
  <c r="X572" i="21"/>
  <c r="V572" i="21"/>
  <c r="T572" i="21"/>
  <c r="N572" i="21"/>
  <c r="L572" i="21"/>
  <c r="J572" i="21"/>
  <c r="H572" i="21"/>
  <c r="F572" i="21"/>
  <c r="D572" i="21"/>
  <c r="AD571" i="21"/>
  <c r="AB571" i="21"/>
  <c r="Z571" i="21"/>
  <c r="X571" i="21"/>
  <c r="V571" i="21"/>
  <c r="T571" i="21"/>
  <c r="N571" i="21"/>
  <c r="L571" i="21"/>
  <c r="J571" i="21"/>
  <c r="H571" i="21"/>
  <c r="F571" i="21"/>
  <c r="G587" i="21" s="1"/>
  <c r="D571" i="21"/>
  <c r="AD570" i="21"/>
  <c r="AB570" i="21"/>
  <c r="Z570" i="21"/>
  <c r="X570" i="21"/>
  <c r="V570" i="21"/>
  <c r="T570" i="21"/>
  <c r="N570" i="21"/>
  <c r="L570" i="21"/>
  <c r="J570" i="21"/>
  <c r="H570" i="21"/>
  <c r="F570" i="21"/>
  <c r="D570" i="21"/>
  <c r="C570" i="21"/>
  <c r="AB563" i="21"/>
  <c r="L563" i="21"/>
  <c r="AB562" i="21"/>
  <c r="L562" i="21"/>
  <c r="AB561" i="21"/>
  <c r="L561" i="21"/>
  <c r="AB560" i="21"/>
  <c r="T560" i="21"/>
  <c r="L560" i="21"/>
  <c r="D560" i="21"/>
  <c r="AB559" i="21"/>
  <c r="T559" i="21"/>
  <c r="L559" i="21"/>
  <c r="D559" i="21"/>
  <c r="AB558" i="21"/>
  <c r="X558" i="21"/>
  <c r="T558" i="21"/>
  <c r="L558" i="21"/>
  <c r="H558" i="21"/>
  <c r="D558" i="21"/>
  <c r="AB557" i="21"/>
  <c r="X557" i="21"/>
  <c r="T557" i="21"/>
  <c r="L557" i="21"/>
  <c r="H557" i="21"/>
  <c r="D557" i="21"/>
  <c r="AB556" i="21"/>
  <c r="X556" i="21"/>
  <c r="T556" i="21"/>
  <c r="L556" i="21"/>
  <c r="H556" i="21"/>
  <c r="D556" i="21"/>
  <c r="AB555" i="21"/>
  <c r="X555" i="21"/>
  <c r="T555" i="21"/>
  <c r="L555" i="21"/>
  <c r="H555" i="21"/>
  <c r="D555" i="21"/>
  <c r="AD554" i="21"/>
  <c r="AB554" i="21"/>
  <c r="X554" i="21"/>
  <c r="T554" i="21"/>
  <c r="N554" i="21"/>
  <c r="L554" i="21"/>
  <c r="H554" i="21"/>
  <c r="D554" i="21"/>
  <c r="AD553" i="21"/>
  <c r="AB553" i="21"/>
  <c r="X553" i="21"/>
  <c r="V553" i="21"/>
  <c r="T553" i="21"/>
  <c r="N553" i="21"/>
  <c r="L553" i="21"/>
  <c r="H553" i="21"/>
  <c r="F553" i="21"/>
  <c r="D553" i="21"/>
  <c r="AD552" i="21"/>
  <c r="AB552" i="21"/>
  <c r="Z552" i="21"/>
  <c r="X552" i="21"/>
  <c r="V552" i="21"/>
  <c r="T552" i="21"/>
  <c r="N552" i="21"/>
  <c r="L552" i="21"/>
  <c r="J552" i="21"/>
  <c r="H552" i="21"/>
  <c r="F552" i="21"/>
  <c r="D552" i="21"/>
  <c r="AD551" i="21"/>
  <c r="AB551" i="21"/>
  <c r="Z551" i="21"/>
  <c r="AA546" i="21" s="1"/>
  <c r="X551" i="21"/>
  <c r="V551" i="21"/>
  <c r="T551" i="21"/>
  <c r="N551" i="21"/>
  <c r="L551" i="21"/>
  <c r="J551" i="21"/>
  <c r="H551" i="21"/>
  <c r="F551" i="21"/>
  <c r="D551" i="21"/>
  <c r="AD550" i="21"/>
  <c r="AB550" i="21"/>
  <c r="Z550" i="21"/>
  <c r="X550" i="21"/>
  <c r="V550" i="21"/>
  <c r="T550" i="21"/>
  <c r="N550" i="21"/>
  <c r="L550" i="21"/>
  <c r="J550" i="21"/>
  <c r="H550" i="21"/>
  <c r="F550" i="21"/>
  <c r="D550" i="21"/>
  <c r="AD549" i="21"/>
  <c r="AB549" i="21"/>
  <c r="Z549" i="21"/>
  <c r="X549" i="21"/>
  <c r="V549" i="21"/>
  <c r="T549" i="21"/>
  <c r="N549" i="21"/>
  <c r="L549" i="21"/>
  <c r="J549" i="21"/>
  <c r="H549" i="21"/>
  <c r="F549" i="21"/>
  <c r="D549" i="21"/>
  <c r="AD548" i="21"/>
  <c r="AB548" i="21"/>
  <c r="Z548" i="21"/>
  <c r="X548" i="21"/>
  <c r="V548" i="21"/>
  <c r="T548" i="21"/>
  <c r="N548" i="21"/>
  <c r="L548" i="21"/>
  <c r="J548" i="21"/>
  <c r="H548" i="21"/>
  <c r="F548" i="21"/>
  <c r="G553" i="21" s="1"/>
  <c r="D548" i="21"/>
  <c r="AD547" i="21"/>
  <c r="AB547" i="21"/>
  <c r="Z547" i="21"/>
  <c r="X547" i="21"/>
  <c r="V547" i="21"/>
  <c r="W548" i="21" s="1"/>
  <c r="T547" i="21"/>
  <c r="N547" i="21"/>
  <c r="L547" i="21"/>
  <c r="J547" i="21"/>
  <c r="K549" i="21" s="1"/>
  <c r="H547" i="21"/>
  <c r="F547" i="21"/>
  <c r="D547" i="21"/>
  <c r="AD546" i="21"/>
  <c r="AB546" i="21"/>
  <c r="Z546" i="21"/>
  <c r="X546" i="21"/>
  <c r="V546" i="21"/>
  <c r="T546" i="21"/>
  <c r="N546" i="21"/>
  <c r="L546" i="21"/>
  <c r="J546" i="21"/>
  <c r="H546" i="21"/>
  <c r="F546" i="21"/>
  <c r="D546" i="21"/>
  <c r="AD545" i="21"/>
  <c r="AB545" i="21"/>
  <c r="Z545" i="21"/>
  <c r="X545" i="21"/>
  <c r="V545" i="21"/>
  <c r="T545" i="21"/>
  <c r="N545" i="21"/>
  <c r="L545" i="21"/>
  <c r="J545" i="21"/>
  <c r="H545" i="21"/>
  <c r="F545" i="21"/>
  <c r="D545" i="21"/>
  <c r="C545" i="21"/>
  <c r="T538" i="21"/>
  <c r="D538" i="21"/>
  <c r="T537" i="21"/>
  <c r="D537" i="21"/>
  <c r="T536" i="21"/>
  <c r="D536" i="21"/>
  <c r="T535" i="21"/>
  <c r="D535" i="21"/>
  <c r="T534" i="21"/>
  <c r="D534" i="21"/>
  <c r="X533" i="21"/>
  <c r="V533" i="21"/>
  <c r="T533" i="21"/>
  <c r="H533" i="21"/>
  <c r="F533" i="21"/>
  <c r="D533" i="21"/>
  <c r="AD532" i="21"/>
  <c r="X532" i="21"/>
  <c r="V532" i="21"/>
  <c r="T532" i="21"/>
  <c r="N532" i="21"/>
  <c r="H532" i="21"/>
  <c r="F532" i="21"/>
  <c r="D532" i="21"/>
  <c r="AD531" i="21"/>
  <c r="AB531" i="21"/>
  <c r="Z531" i="21"/>
  <c r="X531" i="21"/>
  <c r="V531" i="21"/>
  <c r="T531" i="21"/>
  <c r="N531" i="21"/>
  <c r="O525" i="21" s="1"/>
  <c r="L531" i="21"/>
  <c r="J531" i="21"/>
  <c r="H531" i="21"/>
  <c r="F531" i="21"/>
  <c r="D531" i="21"/>
  <c r="AD530" i="21"/>
  <c r="AB530" i="21"/>
  <c r="Z530" i="21"/>
  <c r="X530" i="21"/>
  <c r="V530" i="21"/>
  <c r="T530" i="21"/>
  <c r="N530" i="21"/>
  <c r="L530" i="21"/>
  <c r="J530" i="21"/>
  <c r="H530" i="21"/>
  <c r="I525" i="21" s="1"/>
  <c r="F530" i="21"/>
  <c r="D530" i="21"/>
  <c r="AD529" i="21"/>
  <c r="AB529" i="21"/>
  <c r="Z529" i="21"/>
  <c r="X529" i="21"/>
  <c r="V529" i="21"/>
  <c r="T529" i="21"/>
  <c r="N529" i="21"/>
  <c r="L529" i="21"/>
  <c r="J529" i="21"/>
  <c r="H529" i="21"/>
  <c r="F529" i="21"/>
  <c r="D529" i="21"/>
  <c r="AD528" i="21"/>
  <c r="AB528" i="21"/>
  <c r="AC528" i="21" s="1"/>
  <c r="Z528" i="21"/>
  <c r="X528" i="21"/>
  <c r="V528" i="21"/>
  <c r="T528" i="21"/>
  <c r="N528" i="21"/>
  <c r="L528" i="21"/>
  <c r="J528" i="21"/>
  <c r="H528" i="21"/>
  <c r="F528" i="21"/>
  <c r="D528" i="21"/>
  <c r="AD527" i="21"/>
  <c r="AB527" i="21"/>
  <c r="Z527" i="21"/>
  <c r="X527" i="21"/>
  <c r="V527" i="21"/>
  <c r="W527" i="21" s="1"/>
  <c r="T527" i="21"/>
  <c r="N527" i="21"/>
  <c r="L527" i="21"/>
  <c r="J527" i="21"/>
  <c r="H527" i="21"/>
  <c r="F527" i="21"/>
  <c r="D527" i="21"/>
  <c r="AD526" i="21"/>
  <c r="AB526" i="21"/>
  <c r="AC526" i="21" s="1"/>
  <c r="Z526" i="21"/>
  <c r="X526" i="21"/>
  <c r="V526" i="21"/>
  <c r="T526" i="21"/>
  <c r="N526" i="21"/>
  <c r="L526" i="21"/>
  <c r="J526" i="21"/>
  <c r="H526" i="21"/>
  <c r="F526" i="21"/>
  <c r="D526" i="21"/>
  <c r="AD525" i="21"/>
  <c r="AB525" i="21"/>
  <c r="Z525" i="21"/>
  <c r="X525" i="21"/>
  <c r="V525" i="21"/>
  <c r="T525" i="21"/>
  <c r="N525" i="21"/>
  <c r="O528" i="21" s="1"/>
  <c r="L525" i="21"/>
  <c r="J525" i="21"/>
  <c r="H525" i="21"/>
  <c r="F525" i="21"/>
  <c r="D525" i="21"/>
  <c r="AD524" i="21"/>
  <c r="AB524" i="21"/>
  <c r="Z524" i="21"/>
  <c r="X524" i="21"/>
  <c r="V524" i="21"/>
  <c r="T524" i="21"/>
  <c r="N524" i="21"/>
  <c r="L524" i="21"/>
  <c r="J524" i="21"/>
  <c r="H524" i="21"/>
  <c r="F524" i="21"/>
  <c r="D524" i="21"/>
  <c r="C524" i="21"/>
  <c r="Z517" i="21"/>
  <c r="J517" i="21"/>
  <c r="Z516" i="21"/>
  <c r="V516" i="21"/>
  <c r="T516" i="21"/>
  <c r="J516" i="21"/>
  <c r="F516" i="21"/>
  <c r="D516" i="21"/>
  <c r="AB515" i="21"/>
  <c r="Z515" i="21"/>
  <c r="V515" i="21"/>
  <c r="T515" i="21"/>
  <c r="L515" i="21"/>
  <c r="J515" i="21"/>
  <c r="F515" i="21"/>
  <c r="D515" i="21"/>
  <c r="AB514" i="21"/>
  <c r="Z514" i="21"/>
  <c r="V514" i="21"/>
  <c r="T514" i="21"/>
  <c r="L514" i="21"/>
  <c r="J514" i="21"/>
  <c r="F514" i="21"/>
  <c r="D514" i="21"/>
  <c r="AD513" i="21"/>
  <c r="AB513" i="21"/>
  <c r="Z513" i="21"/>
  <c r="V513" i="21"/>
  <c r="T513" i="21"/>
  <c r="N513" i="21"/>
  <c r="L513" i="21"/>
  <c r="J513" i="21"/>
  <c r="F513" i="21"/>
  <c r="D513" i="21"/>
  <c r="AD512" i="21"/>
  <c r="AB512" i="21"/>
  <c r="Z512" i="21"/>
  <c r="V512" i="21"/>
  <c r="T512" i="21"/>
  <c r="N512" i="21"/>
  <c r="L512" i="21"/>
  <c r="J512" i="21"/>
  <c r="F512" i="21"/>
  <c r="D512" i="21"/>
  <c r="AD511" i="21"/>
  <c r="AB511" i="21"/>
  <c r="Z511" i="21"/>
  <c r="V511" i="21"/>
  <c r="T511" i="21"/>
  <c r="N511" i="21"/>
  <c r="L511" i="21"/>
  <c r="J511" i="21"/>
  <c r="F511" i="21"/>
  <c r="D511" i="21"/>
  <c r="AD510" i="21"/>
  <c r="AB510" i="21"/>
  <c r="Z510" i="21"/>
  <c r="X510" i="21"/>
  <c r="V510" i="21"/>
  <c r="T510" i="21"/>
  <c r="N510" i="21"/>
  <c r="L510" i="21"/>
  <c r="J510" i="21"/>
  <c r="H510" i="21"/>
  <c r="F510" i="21"/>
  <c r="D510" i="21"/>
  <c r="AD509" i="21"/>
  <c r="AB509" i="21"/>
  <c r="Z509" i="21"/>
  <c r="X509" i="21"/>
  <c r="V509" i="21"/>
  <c r="T509" i="21"/>
  <c r="N509" i="21"/>
  <c r="L509" i="21"/>
  <c r="J509" i="21"/>
  <c r="H509" i="21"/>
  <c r="F509" i="21"/>
  <c r="D509" i="21"/>
  <c r="AD508" i="21"/>
  <c r="AB508" i="21"/>
  <c r="Z508" i="21"/>
  <c r="X508" i="21"/>
  <c r="V508" i="21"/>
  <c r="T508" i="21"/>
  <c r="N508" i="21"/>
  <c r="L508" i="21"/>
  <c r="J508" i="21"/>
  <c r="H508" i="21"/>
  <c r="F508" i="21"/>
  <c r="D508" i="21"/>
  <c r="AD507" i="21"/>
  <c r="AB507" i="21"/>
  <c r="Z507" i="21"/>
  <c r="X507" i="21"/>
  <c r="V507" i="21"/>
  <c r="T507" i="21"/>
  <c r="N507" i="21"/>
  <c r="L507" i="21"/>
  <c r="J507" i="21"/>
  <c r="H507" i="21"/>
  <c r="F507" i="21"/>
  <c r="D507" i="21"/>
  <c r="AD506" i="21"/>
  <c r="AB506" i="21"/>
  <c r="Z506" i="21"/>
  <c r="X506" i="21"/>
  <c r="V506" i="21"/>
  <c r="T506" i="21"/>
  <c r="N506" i="21"/>
  <c r="L506" i="21"/>
  <c r="J506" i="21"/>
  <c r="H506" i="21"/>
  <c r="F506" i="21"/>
  <c r="D506" i="21"/>
  <c r="AD505" i="21"/>
  <c r="AB505" i="21"/>
  <c r="Z505" i="21"/>
  <c r="X505" i="21"/>
  <c r="V505" i="21"/>
  <c r="T505" i="21"/>
  <c r="N505" i="21"/>
  <c r="L505" i="21"/>
  <c r="J505" i="21"/>
  <c r="H505" i="21"/>
  <c r="F505" i="21"/>
  <c r="D505" i="21"/>
  <c r="AD504" i="21"/>
  <c r="AB504" i="21"/>
  <c r="Z504" i="21"/>
  <c r="X504" i="21"/>
  <c r="V504" i="21"/>
  <c r="T504" i="21"/>
  <c r="N504" i="21"/>
  <c r="L504" i="21"/>
  <c r="J504" i="21"/>
  <c r="H504" i="21"/>
  <c r="F504" i="21"/>
  <c r="D504" i="21"/>
  <c r="AD503" i="21"/>
  <c r="AB503" i="21"/>
  <c r="Z503" i="21"/>
  <c r="X503" i="21"/>
  <c r="V503" i="21"/>
  <c r="T503" i="21"/>
  <c r="N503" i="21"/>
  <c r="L503" i="21"/>
  <c r="M509" i="21" s="1"/>
  <c r="J503" i="21"/>
  <c r="H503" i="21"/>
  <c r="F503" i="21"/>
  <c r="D503" i="21"/>
  <c r="AD502" i="21"/>
  <c r="AB502" i="21"/>
  <c r="Z502" i="21"/>
  <c r="X502" i="21"/>
  <c r="V502" i="21"/>
  <c r="T502" i="21"/>
  <c r="N502" i="21"/>
  <c r="L502" i="21"/>
  <c r="J502" i="21"/>
  <c r="H502" i="21"/>
  <c r="F502" i="21"/>
  <c r="D502" i="21"/>
  <c r="C502" i="21"/>
  <c r="V495" i="21"/>
  <c r="F495" i="21"/>
  <c r="AB494" i="21"/>
  <c r="X494" i="21"/>
  <c r="V494" i="21"/>
  <c r="L494" i="21"/>
  <c r="H494" i="21"/>
  <c r="F494" i="21"/>
  <c r="AB493" i="21"/>
  <c r="X493" i="21"/>
  <c r="V493" i="21"/>
  <c r="L493" i="21"/>
  <c r="H493" i="21"/>
  <c r="F493" i="21"/>
  <c r="AD492" i="21"/>
  <c r="AB492" i="21"/>
  <c r="X492" i="21"/>
  <c r="V492" i="21"/>
  <c r="O492" i="21"/>
  <c r="N492" i="21"/>
  <c r="L492" i="21"/>
  <c r="H492" i="21"/>
  <c r="F492" i="21"/>
  <c r="AD491" i="21"/>
  <c r="AB491" i="21"/>
  <c r="X491" i="21"/>
  <c r="W491" i="21"/>
  <c r="V491" i="21"/>
  <c r="T491" i="21"/>
  <c r="N491" i="21"/>
  <c r="L491" i="21"/>
  <c r="H491" i="21"/>
  <c r="F491" i="21"/>
  <c r="D491" i="21"/>
  <c r="E491" i="21" s="1"/>
  <c r="AD490" i="21"/>
  <c r="AE490" i="21" s="1"/>
  <c r="AB490" i="21"/>
  <c r="AA490" i="21"/>
  <c r="Z490" i="21"/>
  <c r="X490" i="21"/>
  <c r="V490" i="21"/>
  <c r="T490" i="21"/>
  <c r="N490" i="21"/>
  <c r="O490" i="21" s="1"/>
  <c r="L490" i="21"/>
  <c r="J490" i="21"/>
  <c r="H490" i="21"/>
  <c r="F490" i="21"/>
  <c r="E490" i="21"/>
  <c r="D490" i="21"/>
  <c r="AD489" i="21"/>
  <c r="AB489" i="21"/>
  <c r="Z489" i="21"/>
  <c r="X489" i="21"/>
  <c r="V489" i="21"/>
  <c r="T489" i="21"/>
  <c r="N489" i="21"/>
  <c r="O489" i="21" s="1"/>
  <c r="L489" i="21"/>
  <c r="J489" i="21"/>
  <c r="H489" i="21"/>
  <c r="F489" i="21"/>
  <c r="G489" i="21" s="1"/>
  <c r="D489" i="21"/>
  <c r="AD488" i="21"/>
  <c r="AB488" i="21"/>
  <c r="AA488" i="21"/>
  <c r="Z488" i="21"/>
  <c r="X488" i="21"/>
  <c r="V488" i="21"/>
  <c r="T488" i="21"/>
  <c r="N488" i="21"/>
  <c r="L488" i="21"/>
  <c r="J488" i="21"/>
  <c r="H488" i="21"/>
  <c r="F488" i="21"/>
  <c r="D488" i="21"/>
  <c r="AD487" i="21"/>
  <c r="AB487" i="21"/>
  <c r="Z487" i="21"/>
  <c r="AA487" i="21" s="1"/>
  <c r="X487" i="21"/>
  <c r="V487" i="21"/>
  <c r="T487" i="21"/>
  <c r="N487" i="21"/>
  <c r="O487" i="21" s="1"/>
  <c r="L487" i="21"/>
  <c r="J487" i="21"/>
  <c r="H487" i="21"/>
  <c r="F487" i="21"/>
  <c r="D487" i="21"/>
  <c r="AD486" i="21"/>
  <c r="AE486" i="21" s="1"/>
  <c r="AB486" i="21"/>
  <c r="AA486" i="21"/>
  <c r="Z486" i="21"/>
  <c r="X486" i="21"/>
  <c r="V486" i="21"/>
  <c r="T486" i="21"/>
  <c r="N486" i="21"/>
  <c r="L486" i="21"/>
  <c r="J486" i="21"/>
  <c r="H486" i="21"/>
  <c r="F486" i="21"/>
  <c r="D486" i="21"/>
  <c r="AD485" i="21"/>
  <c r="AB485" i="21"/>
  <c r="AA485" i="21"/>
  <c r="Z485" i="21"/>
  <c r="X485" i="21"/>
  <c r="Y485" i="21" s="1"/>
  <c r="V485" i="21"/>
  <c r="W485" i="21" s="1"/>
  <c r="T485" i="21"/>
  <c r="N485" i="21"/>
  <c r="L485" i="21"/>
  <c r="J485" i="21"/>
  <c r="H485" i="21"/>
  <c r="F485" i="21"/>
  <c r="D485" i="21"/>
  <c r="AD484" i="21"/>
  <c r="AB484" i="21"/>
  <c r="AC484" i="21" s="1"/>
  <c r="Z484" i="21"/>
  <c r="AA484" i="21" s="1"/>
  <c r="X484" i="21"/>
  <c r="V484" i="21"/>
  <c r="W487" i="21" s="1"/>
  <c r="T484" i="21"/>
  <c r="N484" i="21"/>
  <c r="L484" i="21"/>
  <c r="J484" i="21"/>
  <c r="K484" i="21" s="1"/>
  <c r="H484" i="21"/>
  <c r="F484" i="21"/>
  <c r="G485" i="21" s="1"/>
  <c r="D484" i="21"/>
  <c r="AD483" i="21"/>
  <c r="AB483" i="21"/>
  <c r="AA483" i="21"/>
  <c r="Z483" i="21"/>
  <c r="X483" i="21"/>
  <c r="V483" i="21"/>
  <c r="T483" i="21"/>
  <c r="N483" i="21"/>
  <c r="O483" i="21" s="1"/>
  <c r="L483" i="21"/>
  <c r="J483" i="21"/>
  <c r="K487" i="21" s="1"/>
  <c r="H483" i="21"/>
  <c r="F483" i="21"/>
  <c r="E483" i="21"/>
  <c r="D483" i="21"/>
  <c r="AD482" i="21"/>
  <c r="AE487" i="21" s="1"/>
  <c r="AB482" i="21"/>
  <c r="AA482" i="21"/>
  <c r="Z482" i="21"/>
  <c r="AA489" i="21" s="1"/>
  <c r="X482" i="21"/>
  <c r="V482" i="21"/>
  <c r="T482" i="21"/>
  <c r="N482" i="21"/>
  <c r="O488" i="21" s="1"/>
  <c r="L482" i="21"/>
  <c r="J482" i="21"/>
  <c r="K489" i="21" s="1"/>
  <c r="H482" i="21"/>
  <c r="F482" i="21"/>
  <c r="D482" i="21"/>
  <c r="AD481" i="21"/>
  <c r="AB481" i="21"/>
  <c r="Z481" i="21"/>
  <c r="X481" i="21"/>
  <c r="V481" i="21"/>
  <c r="T481" i="21"/>
  <c r="N481" i="21"/>
  <c r="L481" i="21"/>
  <c r="J481" i="21"/>
  <c r="H481" i="21"/>
  <c r="F481" i="21"/>
  <c r="D481" i="21"/>
  <c r="C481" i="21"/>
  <c r="V474" i="21"/>
  <c r="F474" i="21"/>
  <c r="V473" i="21"/>
  <c r="F473" i="21"/>
  <c r="V472" i="21"/>
  <c r="F472" i="21"/>
  <c r="V471" i="21"/>
  <c r="F471" i="21"/>
  <c r="V470" i="21"/>
  <c r="T470" i="21"/>
  <c r="F470" i="21"/>
  <c r="D470" i="21"/>
  <c r="AB469" i="21"/>
  <c r="V469" i="21"/>
  <c r="T469" i="21"/>
  <c r="L469" i="21"/>
  <c r="F469" i="21"/>
  <c r="D469" i="21"/>
  <c r="AD468" i="21"/>
  <c r="AB468" i="21"/>
  <c r="Z468" i="21"/>
  <c r="V468" i="21"/>
  <c r="T468" i="21"/>
  <c r="N468" i="21"/>
  <c r="L468" i="21"/>
  <c r="J468" i="21"/>
  <c r="F468" i="21"/>
  <c r="D468" i="21"/>
  <c r="AD467" i="21"/>
  <c r="AB467" i="21"/>
  <c r="Z467" i="21"/>
  <c r="X467" i="21"/>
  <c r="V467" i="21"/>
  <c r="T467" i="21"/>
  <c r="N467" i="21"/>
  <c r="L467" i="21"/>
  <c r="J467" i="21"/>
  <c r="H467" i="21"/>
  <c r="F467" i="21"/>
  <c r="D467" i="21"/>
  <c r="AD466" i="21"/>
  <c r="AB466" i="21"/>
  <c r="Z466" i="21"/>
  <c r="X466" i="21"/>
  <c r="V466" i="21"/>
  <c r="T466" i="21"/>
  <c r="N466" i="21"/>
  <c r="L466" i="21"/>
  <c r="J466" i="21"/>
  <c r="H466" i="21"/>
  <c r="F466" i="21"/>
  <c r="D466" i="21"/>
  <c r="AD465" i="21"/>
  <c r="AB465" i="21"/>
  <c r="Z465" i="21"/>
  <c r="X465" i="21"/>
  <c r="V465" i="21"/>
  <c r="T465" i="21"/>
  <c r="N465" i="21"/>
  <c r="L465" i="21"/>
  <c r="J465" i="21"/>
  <c r="H465" i="21"/>
  <c r="F465" i="21"/>
  <c r="D465" i="21"/>
  <c r="AD464" i="21"/>
  <c r="AB464" i="21"/>
  <c r="Z464" i="21"/>
  <c r="X464" i="21"/>
  <c r="V464" i="21"/>
  <c r="T464" i="21"/>
  <c r="N464" i="21"/>
  <c r="L464" i="21"/>
  <c r="J464" i="21"/>
  <c r="H464" i="21"/>
  <c r="F464" i="21"/>
  <c r="D464" i="21"/>
  <c r="AD463" i="21"/>
  <c r="AB463" i="21"/>
  <c r="Z463" i="21"/>
  <c r="X463" i="21"/>
  <c r="V463" i="21"/>
  <c r="T463" i="21"/>
  <c r="N463" i="21"/>
  <c r="L463" i="21"/>
  <c r="J463" i="21"/>
  <c r="H463" i="21"/>
  <c r="F463" i="21"/>
  <c r="D463" i="21"/>
  <c r="AD462" i="21"/>
  <c r="AB462" i="21"/>
  <c r="Z462" i="21"/>
  <c r="X462" i="21"/>
  <c r="V462" i="21"/>
  <c r="T462" i="21"/>
  <c r="N462" i="21"/>
  <c r="L462" i="21"/>
  <c r="J462" i="21"/>
  <c r="H462" i="21"/>
  <c r="F462" i="21"/>
  <c r="D462" i="21"/>
  <c r="AD461" i="21"/>
  <c r="AB461" i="21"/>
  <c r="Z461" i="21"/>
  <c r="X461" i="21"/>
  <c r="V461" i="21"/>
  <c r="T461" i="21"/>
  <c r="N461" i="21"/>
  <c r="L461" i="21"/>
  <c r="J461" i="21"/>
  <c r="H461" i="21"/>
  <c r="F461" i="21"/>
  <c r="D461" i="21"/>
  <c r="AD460" i="21"/>
  <c r="AB460" i="21"/>
  <c r="Z460" i="21"/>
  <c r="X460" i="21"/>
  <c r="V460" i="21"/>
  <c r="T460" i="21"/>
  <c r="N460" i="21"/>
  <c r="L460" i="21"/>
  <c r="J460" i="21"/>
  <c r="H460" i="21"/>
  <c r="F460" i="21"/>
  <c r="D460" i="21"/>
  <c r="AD459" i="21"/>
  <c r="AB459" i="21"/>
  <c r="Z459" i="21"/>
  <c r="X459" i="21"/>
  <c r="V459" i="21"/>
  <c r="T459" i="21"/>
  <c r="N459" i="21"/>
  <c r="L459" i="21"/>
  <c r="J459" i="21"/>
  <c r="H459" i="21"/>
  <c r="F459" i="21"/>
  <c r="D459" i="21"/>
  <c r="C459" i="21"/>
  <c r="T452" i="21"/>
  <c r="D452" i="21"/>
  <c r="Z451" i="21"/>
  <c r="T451" i="21"/>
  <c r="J451" i="21"/>
  <c r="D451" i="21"/>
  <c r="Z450" i="21"/>
  <c r="V450" i="21"/>
  <c r="T450" i="21"/>
  <c r="J450" i="21"/>
  <c r="F450" i="21"/>
  <c r="D450" i="21"/>
  <c r="Z449" i="21"/>
  <c r="V449" i="21"/>
  <c r="T449" i="21"/>
  <c r="J449" i="21"/>
  <c r="F449" i="21"/>
  <c r="D449" i="21"/>
  <c r="Z448" i="21"/>
  <c r="V448" i="21"/>
  <c r="T448" i="21"/>
  <c r="J448" i="21"/>
  <c r="F448" i="21"/>
  <c r="D448" i="21"/>
  <c r="Z447" i="21"/>
  <c r="V447" i="21"/>
  <c r="T447" i="21"/>
  <c r="J447" i="21"/>
  <c r="F447" i="21"/>
  <c r="D447" i="21"/>
  <c r="Z446" i="21"/>
  <c r="V446" i="21"/>
  <c r="T446" i="21"/>
  <c r="J446" i="21"/>
  <c r="F446" i="21"/>
  <c r="D446" i="21"/>
  <c r="AB445" i="21"/>
  <c r="Z445" i="21"/>
  <c r="X445" i="21"/>
  <c r="V445" i="21"/>
  <c r="T445" i="21"/>
  <c r="L445" i="21"/>
  <c r="J445" i="21"/>
  <c r="H445" i="21"/>
  <c r="F445" i="21"/>
  <c r="D445" i="21"/>
  <c r="AB444" i="21"/>
  <c r="AC435" i="21" s="1"/>
  <c r="Z444" i="21"/>
  <c r="X444" i="21"/>
  <c r="V444" i="21"/>
  <c r="T444" i="21"/>
  <c r="L444" i="21"/>
  <c r="J444" i="21"/>
  <c r="H444" i="21"/>
  <c r="F444" i="21"/>
  <c r="D444" i="21"/>
  <c r="AD443" i="21"/>
  <c r="AB443" i="21"/>
  <c r="Z443" i="21"/>
  <c r="X443" i="21"/>
  <c r="V443" i="21"/>
  <c r="T443" i="21"/>
  <c r="N443" i="21"/>
  <c r="L443" i="21"/>
  <c r="J443" i="21"/>
  <c r="H443" i="21"/>
  <c r="F443" i="21"/>
  <c r="D443" i="21"/>
  <c r="AD442" i="21"/>
  <c r="AB442" i="21"/>
  <c r="Z442" i="21"/>
  <c r="X442" i="21"/>
  <c r="V442" i="21"/>
  <c r="T442" i="21"/>
  <c r="N442" i="21"/>
  <c r="L442" i="21"/>
  <c r="J442" i="21"/>
  <c r="H442" i="21"/>
  <c r="F442" i="21"/>
  <c r="D442" i="21"/>
  <c r="AD441" i="21"/>
  <c r="AB441" i="21"/>
  <c r="Z441" i="21"/>
  <c r="X441" i="21"/>
  <c r="V441" i="21"/>
  <c r="T441" i="21"/>
  <c r="N441" i="21"/>
  <c r="L441" i="21"/>
  <c r="J441" i="21"/>
  <c r="H441" i="21"/>
  <c r="F441" i="21"/>
  <c r="D441" i="21"/>
  <c r="AD440" i="21"/>
  <c r="AB440" i="21"/>
  <c r="Z440" i="21"/>
  <c r="X440" i="21"/>
  <c r="V440" i="21"/>
  <c r="T440" i="21"/>
  <c r="N440" i="21"/>
  <c r="L440" i="21"/>
  <c r="J440" i="21"/>
  <c r="H440" i="21"/>
  <c r="F440" i="21"/>
  <c r="D440" i="21"/>
  <c r="AD439" i="21"/>
  <c r="AB439" i="21"/>
  <c r="Z439" i="21"/>
  <c r="X439" i="21"/>
  <c r="V439" i="21"/>
  <c r="T439" i="21"/>
  <c r="N439" i="21"/>
  <c r="L439" i="21"/>
  <c r="J439" i="21"/>
  <c r="H439" i="21"/>
  <c r="F439" i="21"/>
  <c r="D439" i="21"/>
  <c r="AD438" i="21"/>
  <c r="AB438" i="21"/>
  <c r="Z438" i="21"/>
  <c r="X438" i="21"/>
  <c r="V438" i="21"/>
  <c r="T438" i="21"/>
  <c r="N438" i="21"/>
  <c r="L438" i="21"/>
  <c r="J438" i="21"/>
  <c r="H438" i="21"/>
  <c r="F438" i="21"/>
  <c r="D438" i="21"/>
  <c r="AD437" i="21"/>
  <c r="AB437" i="21"/>
  <c r="Z437" i="21"/>
  <c r="X437" i="21"/>
  <c r="V437" i="21"/>
  <c r="T437" i="21"/>
  <c r="N437" i="21"/>
  <c r="L437" i="21"/>
  <c r="J437" i="21"/>
  <c r="H437" i="21"/>
  <c r="F437" i="21"/>
  <c r="D437" i="21"/>
  <c r="AD436" i="21"/>
  <c r="AB436" i="21"/>
  <c r="Z436" i="21"/>
  <c r="AA436" i="21" s="1"/>
  <c r="X436" i="21"/>
  <c r="V436" i="21"/>
  <c r="T436" i="21"/>
  <c r="N436" i="21"/>
  <c r="L436" i="21"/>
  <c r="J436" i="21"/>
  <c r="H436" i="21"/>
  <c r="F436" i="21"/>
  <c r="D436" i="21"/>
  <c r="AD435" i="21"/>
  <c r="AB435" i="21"/>
  <c r="Z435" i="21"/>
  <c r="X435" i="21"/>
  <c r="V435" i="21"/>
  <c r="T435" i="21"/>
  <c r="N435" i="21"/>
  <c r="L435" i="21"/>
  <c r="J435" i="21"/>
  <c r="H435" i="21"/>
  <c r="F435" i="21"/>
  <c r="D435" i="21"/>
  <c r="AD434" i="21"/>
  <c r="AB434" i="21"/>
  <c r="Z434" i="21"/>
  <c r="X434" i="21"/>
  <c r="V434" i="21"/>
  <c r="T434" i="21"/>
  <c r="N434" i="21"/>
  <c r="L434" i="21"/>
  <c r="J434" i="21"/>
  <c r="H434" i="21"/>
  <c r="F434" i="21"/>
  <c r="D434" i="21"/>
  <c r="C434" i="21"/>
  <c r="AD427" i="21"/>
  <c r="N427" i="21"/>
  <c r="AD426" i="21"/>
  <c r="T426" i="21"/>
  <c r="N426" i="21"/>
  <c r="D426" i="21"/>
  <c r="AD425" i="21"/>
  <c r="X425" i="21"/>
  <c r="T425" i="21"/>
  <c r="N425" i="21"/>
  <c r="H425" i="21"/>
  <c r="D425" i="21"/>
  <c r="AD424" i="21"/>
  <c r="Z424" i="21"/>
  <c r="X424" i="21"/>
  <c r="T424" i="21"/>
  <c r="N424" i="21"/>
  <c r="J424" i="21"/>
  <c r="H424" i="21"/>
  <c r="D424" i="21"/>
  <c r="AD423" i="21"/>
  <c r="AB423" i="21"/>
  <c r="Z423" i="21"/>
  <c r="X423" i="21"/>
  <c r="T423" i="21"/>
  <c r="N423" i="21"/>
  <c r="L423" i="21"/>
  <c r="J423" i="21"/>
  <c r="H423" i="21"/>
  <c r="D423" i="21"/>
  <c r="AD422" i="21"/>
  <c r="AB422" i="21"/>
  <c r="Z422" i="21"/>
  <c r="X422" i="21"/>
  <c r="V422" i="21"/>
  <c r="T422" i="21"/>
  <c r="N422" i="21"/>
  <c r="L422" i="21"/>
  <c r="J422" i="21"/>
  <c r="H422" i="21"/>
  <c r="F422" i="21"/>
  <c r="D422" i="21"/>
  <c r="AD421" i="21"/>
  <c r="AB421" i="21"/>
  <c r="Z421" i="21"/>
  <c r="X421" i="21"/>
  <c r="V421" i="21"/>
  <c r="T421" i="21"/>
  <c r="N421" i="21"/>
  <c r="L421" i="21"/>
  <c r="J421" i="21"/>
  <c r="H421" i="21"/>
  <c r="F421" i="21"/>
  <c r="D421" i="21"/>
  <c r="AD420" i="21"/>
  <c r="AB420" i="21"/>
  <c r="Z420" i="21"/>
  <c r="X420" i="21"/>
  <c r="V420" i="21"/>
  <c r="T420" i="21"/>
  <c r="N420" i="21"/>
  <c r="L420" i="21"/>
  <c r="J420" i="21"/>
  <c r="H420" i="21"/>
  <c r="F420" i="21"/>
  <c r="D420" i="21"/>
  <c r="AD419" i="21"/>
  <c r="AB419" i="21"/>
  <c r="Z419" i="21"/>
  <c r="X419" i="21"/>
  <c r="V419" i="21"/>
  <c r="T419" i="21"/>
  <c r="N419" i="21"/>
  <c r="L419" i="21"/>
  <c r="J419" i="21"/>
  <c r="H419" i="21"/>
  <c r="F419" i="21"/>
  <c r="D419" i="21"/>
  <c r="AD418" i="21"/>
  <c r="AB418" i="21"/>
  <c r="Z418" i="21"/>
  <c r="X418" i="21"/>
  <c r="V418" i="21"/>
  <c r="T418" i="21"/>
  <c r="N418" i="21"/>
  <c r="L418" i="21"/>
  <c r="J418" i="21"/>
  <c r="H418" i="21"/>
  <c r="F418" i="21"/>
  <c r="D418" i="21"/>
  <c r="AD417" i="21"/>
  <c r="AB417" i="21"/>
  <c r="Z417" i="21"/>
  <c r="X417" i="21"/>
  <c r="V417" i="21"/>
  <c r="T417" i="21"/>
  <c r="N417" i="21"/>
  <c r="L417" i="21"/>
  <c r="J417" i="21"/>
  <c r="H417" i="21"/>
  <c r="F417" i="21"/>
  <c r="D417" i="21"/>
  <c r="E417" i="21" s="1"/>
  <c r="AD416" i="21"/>
  <c r="AB416" i="21"/>
  <c r="Z416" i="21"/>
  <c r="X416" i="21"/>
  <c r="Y416" i="21" s="1"/>
  <c r="V416" i="21"/>
  <c r="T416" i="21"/>
  <c r="N416" i="21"/>
  <c r="L416" i="21"/>
  <c r="J416" i="21"/>
  <c r="H416" i="21"/>
  <c r="F416" i="21"/>
  <c r="D416" i="21"/>
  <c r="AD415" i="21"/>
  <c r="AB415" i="21"/>
  <c r="Z415" i="21"/>
  <c r="X415" i="21"/>
  <c r="Y415" i="21" s="1"/>
  <c r="V415" i="21"/>
  <c r="T415" i="21"/>
  <c r="N415" i="21"/>
  <c r="L415" i="21"/>
  <c r="J415" i="21"/>
  <c r="H415" i="21"/>
  <c r="F415" i="21"/>
  <c r="D415" i="21"/>
  <c r="AD414" i="21"/>
  <c r="AB414" i="21"/>
  <c r="Z414" i="21"/>
  <c r="X414" i="21"/>
  <c r="Y414" i="21" s="1"/>
  <c r="V414" i="21"/>
  <c r="T414" i="21"/>
  <c r="N414" i="21"/>
  <c r="L414" i="21"/>
  <c r="J414" i="21"/>
  <c r="H414" i="21"/>
  <c r="F414" i="21"/>
  <c r="D414" i="21"/>
  <c r="AD413" i="21"/>
  <c r="AB413" i="21"/>
  <c r="Z413" i="21"/>
  <c r="X413" i="21"/>
  <c r="Y413" i="21" s="1"/>
  <c r="V413" i="21"/>
  <c r="T413" i="21"/>
  <c r="N413" i="21"/>
  <c r="L413" i="21"/>
  <c r="J413" i="21"/>
  <c r="H413" i="21"/>
  <c r="F413" i="21"/>
  <c r="D413" i="21"/>
  <c r="AD412" i="21"/>
  <c r="AB412" i="21"/>
  <c r="Z412" i="21"/>
  <c r="X412" i="21"/>
  <c r="V412" i="21"/>
  <c r="T412" i="21"/>
  <c r="N412" i="21"/>
  <c r="L412" i="21"/>
  <c r="J412" i="21"/>
  <c r="H412" i="21"/>
  <c r="F412" i="21"/>
  <c r="D412" i="21"/>
  <c r="AD411" i="21"/>
  <c r="AB411" i="21"/>
  <c r="Z411" i="21"/>
  <c r="X411" i="21"/>
  <c r="V411" i="21"/>
  <c r="T411" i="21"/>
  <c r="N411" i="21"/>
  <c r="L411" i="21"/>
  <c r="J411" i="21"/>
  <c r="H411" i="21"/>
  <c r="F411" i="21"/>
  <c r="D411" i="21"/>
  <c r="C411" i="21"/>
  <c r="AD404" i="21"/>
  <c r="N404" i="21"/>
  <c r="AD403" i="21"/>
  <c r="N403" i="21"/>
  <c r="AD402" i="21"/>
  <c r="AB402" i="21"/>
  <c r="N402" i="21"/>
  <c r="L402" i="21"/>
  <c r="AD401" i="21"/>
  <c r="AB401" i="21"/>
  <c r="Z401" i="21"/>
  <c r="N401" i="21"/>
  <c r="L401" i="21"/>
  <c r="AD400" i="21"/>
  <c r="AB400" i="21"/>
  <c r="Z400" i="21"/>
  <c r="N400" i="21"/>
  <c r="L400" i="21"/>
  <c r="J400" i="21"/>
  <c r="AD399" i="21"/>
  <c r="AB399" i="21"/>
  <c r="Z399" i="21"/>
  <c r="V399" i="21"/>
  <c r="N399" i="21"/>
  <c r="L399" i="21"/>
  <c r="J399" i="21"/>
  <c r="AD398" i="21"/>
  <c r="AB398" i="21"/>
  <c r="Z398" i="21"/>
  <c r="V398" i="21"/>
  <c r="N398" i="21"/>
  <c r="L398" i="21"/>
  <c r="J398" i="21"/>
  <c r="F398" i="21"/>
  <c r="AD397" i="21"/>
  <c r="AB397" i="21"/>
  <c r="Z397" i="21"/>
  <c r="X397" i="21"/>
  <c r="V397" i="21"/>
  <c r="N397" i="21"/>
  <c r="L397" i="21"/>
  <c r="J397" i="21"/>
  <c r="F397" i="21"/>
  <c r="AD396" i="21"/>
  <c r="AB396" i="21"/>
  <c r="Z396" i="21"/>
  <c r="X396" i="21"/>
  <c r="V396" i="21"/>
  <c r="N396" i="21"/>
  <c r="L396" i="21"/>
  <c r="J396" i="21"/>
  <c r="H396" i="21"/>
  <c r="F396" i="21"/>
  <c r="AD395" i="21"/>
  <c r="AB395" i="21"/>
  <c r="Z395" i="21"/>
  <c r="X395" i="21"/>
  <c r="V395" i="21"/>
  <c r="N395" i="21"/>
  <c r="L395" i="21"/>
  <c r="J395" i="21"/>
  <c r="H395" i="21"/>
  <c r="F395" i="21"/>
  <c r="AD394" i="21"/>
  <c r="AB394" i="21"/>
  <c r="Z394" i="21"/>
  <c r="X394" i="21"/>
  <c r="V394" i="21"/>
  <c r="N394" i="21"/>
  <c r="L394" i="21"/>
  <c r="J394" i="21"/>
  <c r="H394" i="21"/>
  <c r="F394" i="21"/>
  <c r="AD393" i="21"/>
  <c r="AB393" i="21"/>
  <c r="Z393" i="21"/>
  <c r="X393" i="21"/>
  <c r="V393" i="21"/>
  <c r="T393" i="21"/>
  <c r="N393" i="21"/>
  <c r="L393" i="21"/>
  <c r="J393" i="21"/>
  <c r="H393" i="21"/>
  <c r="F393" i="21"/>
  <c r="AD392" i="21"/>
  <c r="AB392" i="21"/>
  <c r="Z392" i="21"/>
  <c r="X392" i="21"/>
  <c r="V392" i="21"/>
  <c r="T392" i="21"/>
  <c r="N392" i="21"/>
  <c r="L392" i="21"/>
  <c r="J392" i="21"/>
  <c r="H392" i="21"/>
  <c r="F392" i="21"/>
  <c r="D392" i="21"/>
  <c r="AD391" i="21"/>
  <c r="AB391" i="21"/>
  <c r="Z391" i="21"/>
  <c r="X391" i="21"/>
  <c r="V391" i="21"/>
  <c r="T391" i="21"/>
  <c r="N391" i="21"/>
  <c r="L391" i="21"/>
  <c r="J391" i="21"/>
  <c r="H391" i="21"/>
  <c r="F391" i="21"/>
  <c r="D391" i="21"/>
  <c r="AD390" i="21"/>
  <c r="AB390" i="21"/>
  <c r="Z390" i="21"/>
  <c r="X390" i="21"/>
  <c r="V390" i="21"/>
  <c r="T390" i="21"/>
  <c r="N390" i="21"/>
  <c r="L390" i="21"/>
  <c r="J390" i="21"/>
  <c r="H390" i="21"/>
  <c r="F390" i="21"/>
  <c r="D390" i="21"/>
  <c r="AD389" i="21"/>
  <c r="AB389" i="21"/>
  <c r="Z389" i="21"/>
  <c r="X389" i="21"/>
  <c r="V389" i="21"/>
  <c r="T389" i="21"/>
  <c r="N389" i="21"/>
  <c r="L389" i="21"/>
  <c r="J389" i="21"/>
  <c r="H389" i="21"/>
  <c r="F389" i="21"/>
  <c r="D389" i="21"/>
  <c r="AD388" i="21"/>
  <c r="AB388" i="21"/>
  <c r="Z388" i="21"/>
  <c r="X388" i="21"/>
  <c r="V388" i="21"/>
  <c r="T388" i="21"/>
  <c r="N388" i="21"/>
  <c r="L388" i="21"/>
  <c r="J388" i="21"/>
  <c r="H388" i="21"/>
  <c r="F388" i="21"/>
  <c r="D388" i="21"/>
  <c r="AD387" i="21"/>
  <c r="AB387" i="21"/>
  <c r="Z387" i="21"/>
  <c r="X387" i="21"/>
  <c r="V387" i="21"/>
  <c r="T387" i="21"/>
  <c r="N387" i="21"/>
  <c r="L387" i="21"/>
  <c r="J387" i="21"/>
  <c r="H387" i="21"/>
  <c r="F387" i="21"/>
  <c r="D387" i="21"/>
  <c r="AD386" i="21"/>
  <c r="AB386" i="21"/>
  <c r="Z386" i="21"/>
  <c r="X386" i="21"/>
  <c r="V386" i="21"/>
  <c r="T386" i="21"/>
  <c r="N386" i="21"/>
  <c r="L386" i="21"/>
  <c r="J386" i="21"/>
  <c r="H386" i="21"/>
  <c r="F386" i="21"/>
  <c r="D386" i="21"/>
  <c r="AD385" i="21"/>
  <c r="AB385" i="21"/>
  <c r="Z385" i="21"/>
  <c r="X385" i="21"/>
  <c r="V385" i="21"/>
  <c r="T385" i="21"/>
  <c r="N385" i="21"/>
  <c r="L385" i="21"/>
  <c r="J385" i="21"/>
  <c r="H385" i="21"/>
  <c r="F385" i="21"/>
  <c r="D385" i="21"/>
  <c r="AD384" i="21"/>
  <c r="AB384" i="21"/>
  <c r="Z384" i="21"/>
  <c r="X384" i="21"/>
  <c r="V384" i="21"/>
  <c r="T384" i="21"/>
  <c r="N384" i="21"/>
  <c r="L384" i="21"/>
  <c r="J384" i="21"/>
  <c r="H384" i="21"/>
  <c r="F384" i="21"/>
  <c r="D384" i="21"/>
  <c r="C384" i="21"/>
  <c r="Z377" i="21"/>
  <c r="J377" i="21"/>
  <c r="Z376" i="21"/>
  <c r="J376" i="21"/>
  <c r="Z375" i="21"/>
  <c r="J375" i="21"/>
  <c r="Z374" i="21"/>
  <c r="X374" i="21"/>
  <c r="J374" i="21"/>
  <c r="H374" i="21"/>
  <c r="AB373" i="21"/>
  <c r="Z373" i="21"/>
  <c r="X373" i="21"/>
  <c r="T373" i="21"/>
  <c r="L373" i="21"/>
  <c r="J373" i="21"/>
  <c r="H373" i="21"/>
  <c r="D373" i="21"/>
  <c r="AB372" i="21"/>
  <c r="Z372" i="21"/>
  <c r="X372" i="21"/>
  <c r="T372" i="21"/>
  <c r="L372" i="21"/>
  <c r="J372" i="21"/>
  <c r="H372" i="21"/>
  <c r="D372" i="21"/>
  <c r="AB371" i="21"/>
  <c r="Z371" i="21"/>
  <c r="X371" i="21"/>
  <c r="T371" i="21"/>
  <c r="L371" i="21"/>
  <c r="J371" i="21"/>
  <c r="H371" i="21"/>
  <c r="D371" i="21"/>
  <c r="AD370" i="21"/>
  <c r="AB370" i="21"/>
  <c r="Z370" i="21"/>
  <c r="X370" i="21"/>
  <c r="T370" i="21"/>
  <c r="N370" i="21"/>
  <c r="L370" i="21"/>
  <c r="J370" i="21"/>
  <c r="H370" i="21"/>
  <c r="D370" i="21"/>
  <c r="AD369" i="21"/>
  <c r="AB369" i="21"/>
  <c r="Z369" i="21"/>
  <c r="X369" i="21"/>
  <c r="T369" i="21"/>
  <c r="N369" i="21"/>
  <c r="L369" i="21"/>
  <c r="J369" i="21"/>
  <c r="H369" i="21"/>
  <c r="D369" i="21"/>
  <c r="AD368" i="21"/>
  <c r="AB368" i="21"/>
  <c r="Z368" i="21"/>
  <c r="X368" i="21"/>
  <c r="T368" i="21"/>
  <c r="N368" i="21"/>
  <c r="L368" i="21"/>
  <c r="J368" i="21"/>
  <c r="H368" i="21"/>
  <c r="D368" i="21"/>
  <c r="AD367" i="21"/>
  <c r="AB367" i="21"/>
  <c r="Z367" i="21"/>
  <c r="X367" i="21"/>
  <c r="V367" i="21"/>
  <c r="T367" i="21"/>
  <c r="N367" i="21"/>
  <c r="L367" i="21"/>
  <c r="J367" i="21"/>
  <c r="H367" i="21"/>
  <c r="F367" i="21"/>
  <c r="D367" i="21"/>
  <c r="AD366" i="21"/>
  <c r="AB366" i="21"/>
  <c r="Z366" i="21"/>
  <c r="X366" i="21"/>
  <c r="V366" i="21"/>
  <c r="T366" i="21"/>
  <c r="N366" i="21"/>
  <c r="L366" i="21"/>
  <c r="J366" i="21"/>
  <c r="H366" i="21"/>
  <c r="F366" i="21"/>
  <c r="D366" i="21"/>
  <c r="AD365" i="21"/>
  <c r="AB365" i="21"/>
  <c r="Z365" i="21"/>
  <c r="X365" i="21"/>
  <c r="V365" i="21"/>
  <c r="T365" i="21"/>
  <c r="N365" i="21"/>
  <c r="L365" i="21"/>
  <c r="J365" i="21"/>
  <c r="H365" i="21"/>
  <c r="F365" i="21"/>
  <c r="D365" i="21"/>
  <c r="AD364" i="21"/>
  <c r="AB364" i="21"/>
  <c r="Z364" i="21"/>
  <c r="X364" i="21"/>
  <c r="V364" i="21"/>
  <c r="T364" i="21"/>
  <c r="N364" i="21"/>
  <c r="L364" i="21"/>
  <c r="J364" i="21"/>
  <c r="H364" i="21"/>
  <c r="F364" i="21"/>
  <c r="D364" i="21"/>
  <c r="AD363" i="21"/>
  <c r="AB363" i="21"/>
  <c r="Z363" i="21"/>
  <c r="X363" i="21"/>
  <c r="V363" i="21"/>
  <c r="T363" i="21"/>
  <c r="N363" i="21"/>
  <c r="L363" i="21"/>
  <c r="J363" i="21"/>
  <c r="H363" i="21"/>
  <c r="F363" i="21"/>
  <c r="D363" i="21"/>
  <c r="AD362" i="21"/>
  <c r="AB362" i="21"/>
  <c r="Z362" i="21"/>
  <c r="X362" i="21"/>
  <c r="V362" i="21"/>
  <c r="T362" i="21"/>
  <c r="N362" i="21"/>
  <c r="L362" i="21"/>
  <c r="J362" i="21"/>
  <c r="H362" i="21"/>
  <c r="F362" i="21"/>
  <c r="D362" i="21"/>
  <c r="AD361" i="21"/>
  <c r="AB361" i="21"/>
  <c r="Z361" i="21"/>
  <c r="X361" i="21"/>
  <c r="V361" i="21"/>
  <c r="T361" i="21"/>
  <c r="N361" i="21"/>
  <c r="L361" i="21"/>
  <c r="J361" i="21"/>
  <c r="H361" i="21"/>
  <c r="F361" i="21"/>
  <c r="D361" i="21"/>
  <c r="AD360" i="21"/>
  <c r="AB360" i="21"/>
  <c r="Z360" i="21"/>
  <c r="X360" i="21"/>
  <c r="V360" i="21"/>
  <c r="T360" i="21"/>
  <c r="N360" i="21"/>
  <c r="L360" i="21"/>
  <c r="J360" i="21"/>
  <c r="H360" i="21"/>
  <c r="F360" i="21"/>
  <c r="D360" i="21"/>
  <c r="AD359" i="21"/>
  <c r="AB359" i="21"/>
  <c r="Z359" i="21"/>
  <c r="X359" i="21"/>
  <c r="V359" i="21"/>
  <c r="T359" i="21"/>
  <c r="N359" i="21"/>
  <c r="L359" i="21"/>
  <c r="J359" i="21"/>
  <c r="H359" i="21"/>
  <c r="F359" i="21"/>
  <c r="D359" i="21"/>
  <c r="C359" i="21"/>
  <c r="AB352" i="21"/>
  <c r="L352" i="21"/>
  <c r="AB351" i="21"/>
  <c r="L351" i="21"/>
  <c r="AB350" i="21"/>
  <c r="Z350" i="21"/>
  <c r="L350" i="21"/>
  <c r="J350" i="21"/>
  <c r="AB349" i="21"/>
  <c r="Z349" i="21"/>
  <c r="V349" i="21"/>
  <c r="L349" i="21"/>
  <c r="J349" i="21"/>
  <c r="F349" i="21"/>
  <c r="AB348" i="21"/>
  <c r="Z348" i="21"/>
  <c r="X348" i="21"/>
  <c r="V348" i="21"/>
  <c r="L348" i="21"/>
  <c r="J348" i="21"/>
  <c r="H348" i="21"/>
  <c r="F348" i="21"/>
  <c r="AB347" i="21"/>
  <c r="Z347" i="21"/>
  <c r="X347" i="21"/>
  <c r="V347" i="21"/>
  <c r="L347" i="21"/>
  <c r="J347" i="21"/>
  <c r="H347" i="21"/>
  <c r="F347" i="21"/>
  <c r="AD346" i="21"/>
  <c r="AB346" i="21"/>
  <c r="Z346" i="21"/>
  <c r="X346" i="21"/>
  <c r="V346" i="21"/>
  <c r="T346" i="21"/>
  <c r="N346" i="21"/>
  <c r="L346" i="21"/>
  <c r="J346" i="21"/>
  <c r="H346" i="21"/>
  <c r="F346" i="21"/>
  <c r="D346" i="21"/>
  <c r="AD345" i="21"/>
  <c r="AB345" i="21"/>
  <c r="Z345" i="21"/>
  <c r="X345" i="21"/>
  <c r="V345" i="21"/>
  <c r="T345" i="21"/>
  <c r="N345" i="21"/>
  <c r="L345" i="21"/>
  <c r="J345" i="21"/>
  <c r="H345" i="21"/>
  <c r="F345" i="21"/>
  <c r="D345" i="21"/>
  <c r="AD344" i="21"/>
  <c r="AB344" i="21"/>
  <c r="Z344" i="21"/>
  <c r="X344" i="21"/>
  <c r="V344" i="21"/>
  <c r="T344" i="21"/>
  <c r="N344" i="21"/>
  <c r="L344" i="21"/>
  <c r="J344" i="21"/>
  <c r="H344" i="21"/>
  <c r="F344" i="21"/>
  <c r="D344" i="21"/>
  <c r="AD343" i="21"/>
  <c r="AB343" i="21"/>
  <c r="Z343" i="21"/>
  <c r="X343" i="21"/>
  <c r="V343" i="21"/>
  <c r="T343" i="21"/>
  <c r="N343" i="21"/>
  <c r="L343" i="21"/>
  <c r="J343" i="21"/>
  <c r="H343" i="21"/>
  <c r="F343" i="21"/>
  <c r="D343" i="21"/>
  <c r="AD342" i="21"/>
  <c r="AB342" i="21"/>
  <c r="Z342" i="21"/>
  <c r="X342" i="21"/>
  <c r="V342" i="21"/>
  <c r="T342" i="21"/>
  <c r="N342" i="21"/>
  <c r="L342" i="21"/>
  <c r="J342" i="21"/>
  <c r="H342" i="21"/>
  <c r="F342" i="21"/>
  <c r="D342" i="21"/>
  <c r="AD341" i="21"/>
  <c r="AB341" i="21"/>
  <c r="Z341" i="21"/>
  <c r="X341" i="21"/>
  <c r="V341" i="21"/>
  <c r="T341" i="21"/>
  <c r="N341" i="21"/>
  <c r="L341" i="21"/>
  <c r="J341" i="21"/>
  <c r="H341" i="21"/>
  <c r="F341" i="21"/>
  <c r="D341" i="21"/>
  <c r="AD340" i="21"/>
  <c r="AB340" i="21"/>
  <c r="Z340" i="21"/>
  <c r="X340" i="21"/>
  <c r="V340" i="21"/>
  <c r="T340" i="21"/>
  <c r="N340" i="21"/>
  <c r="L340" i="21"/>
  <c r="J340" i="21"/>
  <c r="H340" i="21"/>
  <c r="I340" i="21" s="1"/>
  <c r="F340" i="21"/>
  <c r="D340" i="21"/>
  <c r="AD339" i="21"/>
  <c r="AB339" i="21"/>
  <c r="Z339" i="21"/>
  <c r="X339" i="21"/>
  <c r="V339" i="21"/>
  <c r="T339" i="21"/>
  <c r="N339" i="21"/>
  <c r="L339" i="21"/>
  <c r="J339" i="21"/>
  <c r="H339" i="21"/>
  <c r="F339" i="21"/>
  <c r="D339" i="21"/>
  <c r="AD338" i="21"/>
  <c r="AB338" i="21"/>
  <c r="Z338" i="21"/>
  <c r="X338" i="21"/>
  <c r="V338" i="21"/>
  <c r="T338" i="21"/>
  <c r="N338" i="21"/>
  <c r="L338" i="21"/>
  <c r="J338" i="21"/>
  <c r="H338" i="21"/>
  <c r="F338" i="21"/>
  <c r="D338" i="21"/>
  <c r="C338" i="21"/>
  <c r="V331" i="21"/>
  <c r="F331" i="21"/>
  <c r="AB330" i="21"/>
  <c r="V330" i="21"/>
  <c r="T330" i="21"/>
  <c r="L330" i="21"/>
  <c r="F330" i="21"/>
  <c r="D330" i="21"/>
  <c r="AB329" i="21"/>
  <c r="Z329" i="21"/>
  <c r="V329" i="21"/>
  <c r="T329" i="21"/>
  <c r="L329" i="21"/>
  <c r="J329" i="21"/>
  <c r="F329" i="21"/>
  <c r="D329" i="21"/>
  <c r="AB328" i="21"/>
  <c r="Z328" i="21"/>
  <c r="X328" i="21"/>
  <c r="V328" i="21"/>
  <c r="T328" i="21"/>
  <c r="L328" i="21"/>
  <c r="J328" i="21"/>
  <c r="H328" i="21"/>
  <c r="F328" i="21"/>
  <c r="D328" i="21"/>
  <c r="AD327" i="21"/>
  <c r="AB327" i="21"/>
  <c r="Z327" i="21"/>
  <c r="X327" i="21"/>
  <c r="V327" i="21"/>
  <c r="T327" i="21"/>
  <c r="N327" i="21"/>
  <c r="L327" i="21"/>
  <c r="J327" i="21"/>
  <c r="H327" i="21"/>
  <c r="F327" i="21"/>
  <c r="D327" i="21"/>
  <c r="AD326" i="21"/>
  <c r="AB326" i="21"/>
  <c r="Z326" i="21"/>
  <c r="X326" i="21"/>
  <c r="V326" i="21"/>
  <c r="T326" i="21"/>
  <c r="N326" i="21"/>
  <c r="L326" i="21"/>
  <c r="J326" i="21"/>
  <c r="H326" i="21"/>
  <c r="F326" i="21"/>
  <c r="D326" i="21"/>
  <c r="AD325" i="21"/>
  <c r="AB325" i="21"/>
  <c r="Z325" i="21"/>
  <c r="X325" i="21"/>
  <c r="V325" i="21"/>
  <c r="T325" i="21"/>
  <c r="N325" i="21"/>
  <c r="L325" i="21"/>
  <c r="J325" i="21"/>
  <c r="H325" i="21"/>
  <c r="F325" i="21"/>
  <c r="D325" i="21"/>
  <c r="AD324" i="21"/>
  <c r="AB324" i="21"/>
  <c r="Z324" i="21"/>
  <c r="X324" i="21"/>
  <c r="V324" i="21"/>
  <c r="T324" i="21"/>
  <c r="N324" i="21"/>
  <c r="L324" i="21"/>
  <c r="J324" i="21"/>
  <c r="H324" i="21"/>
  <c r="F324" i="21"/>
  <c r="D324" i="21"/>
  <c r="AD323" i="21"/>
  <c r="AB323" i="21"/>
  <c r="Z323" i="21"/>
  <c r="X323" i="21"/>
  <c r="V323" i="21"/>
  <c r="T323" i="21"/>
  <c r="N323" i="21"/>
  <c r="L323" i="21"/>
  <c r="J323" i="21"/>
  <c r="H323" i="21"/>
  <c r="F323" i="21"/>
  <c r="D323" i="21"/>
  <c r="AD322" i="21"/>
  <c r="AB322" i="21"/>
  <c r="Z322" i="21"/>
  <c r="X322" i="21"/>
  <c r="V322" i="21"/>
  <c r="T322" i="21"/>
  <c r="N322" i="21"/>
  <c r="L322" i="21"/>
  <c r="J322" i="21"/>
  <c r="H322" i="21"/>
  <c r="F322" i="21"/>
  <c r="D322" i="21"/>
  <c r="AD321" i="21"/>
  <c r="AB321" i="21"/>
  <c r="Z321" i="21"/>
  <c r="X321" i="21"/>
  <c r="V321" i="21"/>
  <c r="T321" i="21"/>
  <c r="N321" i="21"/>
  <c r="L321" i="21"/>
  <c r="J321" i="21"/>
  <c r="H321" i="21"/>
  <c r="F321" i="21"/>
  <c r="D321" i="21"/>
  <c r="AD320" i="21"/>
  <c r="AB320" i="21"/>
  <c r="Z320" i="21"/>
  <c r="X320" i="21"/>
  <c r="V320" i="21"/>
  <c r="T320" i="21"/>
  <c r="O320" i="21"/>
  <c r="N320" i="21"/>
  <c r="L320" i="21"/>
  <c r="J320" i="21"/>
  <c r="H320" i="21"/>
  <c r="F320" i="21"/>
  <c r="D320" i="21"/>
  <c r="AD319" i="21"/>
  <c r="AB319" i="21"/>
  <c r="Z319" i="21"/>
  <c r="X319" i="21"/>
  <c r="V319" i="21"/>
  <c r="T319" i="21"/>
  <c r="N319" i="21"/>
  <c r="L319" i="21"/>
  <c r="J319" i="21"/>
  <c r="H319" i="21"/>
  <c r="F319" i="21"/>
  <c r="D319" i="21"/>
  <c r="C319" i="21"/>
  <c r="AD312" i="21"/>
  <c r="N312" i="21"/>
  <c r="AD311" i="21"/>
  <c r="N311" i="21"/>
  <c r="AD310" i="21"/>
  <c r="N310" i="21"/>
  <c r="AD309" i="21"/>
  <c r="N309" i="21"/>
  <c r="AD308" i="21"/>
  <c r="N308" i="21"/>
  <c r="AD307" i="21"/>
  <c r="N307" i="21"/>
  <c r="AD306" i="21"/>
  <c r="N306" i="21"/>
  <c r="AD305" i="21"/>
  <c r="Z305" i="21"/>
  <c r="N305" i="21"/>
  <c r="J305" i="21"/>
  <c r="AD304" i="21"/>
  <c r="Z304" i="21"/>
  <c r="V304" i="21"/>
  <c r="T304" i="21"/>
  <c r="N304" i="21"/>
  <c r="J304" i="21"/>
  <c r="F304" i="21"/>
  <c r="D304" i="21"/>
  <c r="AD303" i="21"/>
  <c r="Z303" i="21"/>
  <c r="V303" i="21"/>
  <c r="T303" i="21"/>
  <c r="N303" i="21"/>
  <c r="J303" i="21"/>
  <c r="F303" i="21"/>
  <c r="D303" i="21"/>
  <c r="AD302" i="21"/>
  <c r="Z302" i="21"/>
  <c r="V302" i="21"/>
  <c r="T302" i="21"/>
  <c r="N302" i="21"/>
  <c r="J302" i="21"/>
  <c r="F302" i="21"/>
  <c r="D302" i="21"/>
  <c r="AD301" i="21"/>
  <c r="AB301" i="21"/>
  <c r="Z301" i="21"/>
  <c r="V301" i="21"/>
  <c r="T301" i="21"/>
  <c r="N301" i="21"/>
  <c r="L301" i="21"/>
  <c r="J301" i="21"/>
  <c r="F301" i="21"/>
  <c r="D301" i="21"/>
  <c r="AD300" i="21"/>
  <c r="AB300" i="21"/>
  <c r="Z300" i="21"/>
  <c r="V300" i="21"/>
  <c r="T300" i="21"/>
  <c r="N300" i="21"/>
  <c r="L300" i="21"/>
  <c r="J300" i="21"/>
  <c r="F300" i="21"/>
  <c r="D300" i="21"/>
  <c r="AD299" i="21"/>
  <c r="AB299" i="21"/>
  <c r="Z299" i="21"/>
  <c r="X299" i="21"/>
  <c r="V299" i="21"/>
  <c r="T299" i="21"/>
  <c r="N299" i="21"/>
  <c r="L299" i="21"/>
  <c r="J299" i="21"/>
  <c r="H299" i="21"/>
  <c r="F299" i="21"/>
  <c r="D299" i="21"/>
  <c r="AD298" i="21"/>
  <c r="AB298" i="21"/>
  <c r="Z298" i="21"/>
  <c r="X298" i="21"/>
  <c r="V298" i="21"/>
  <c r="T298" i="21"/>
  <c r="N298" i="21"/>
  <c r="L298" i="21"/>
  <c r="J298" i="21"/>
  <c r="H298" i="21"/>
  <c r="F298" i="21"/>
  <c r="D298" i="21"/>
  <c r="AD297" i="21"/>
  <c r="AB297" i="21"/>
  <c r="Z297" i="21"/>
  <c r="X297" i="21"/>
  <c r="V297" i="21"/>
  <c r="T297" i="21"/>
  <c r="N297" i="21"/>
  <c r="L297" i="21"/>
  <c r="J297" i="21"/>
  <c r="H297" i="21"/>
  <c r="F297" i="21"/>
  <c r="D297" i="21"/>
  <c r="AD296" i="21"/>
  <c r="AB296" i="21"/>
  <c r="Z296" i="21"/>
  <c r="X296" i="21"/>
  <c r="V296" i="21"/>
  <c r="T296" i="21"/>
  <c r="N296" i="21"/>
  <c r="L296" i="21"/>
  <c r="J296" i="21"/>
  <c r="H296" i="21"/>
  <c r="F296" i="21"/>
  <c r="D296" i="21"/>
  <c r="AD295" i="21"/>
  <c r="AB295" i="21"/>
  <c r="Z295" i="21"/>
  <c r="X295" i="21"/>
  <c r="V295" i="21"/>
  <c r="T295" i="21"/>
  <c r="N295" i="21"/>
  <c r="L295" i="21"/>
  <c r="J295" i="21"/>
  <c r="H295" i="21"/>
  <c r="F295" i="21"/>
  <c r="D295" i="21"/>
  <c r="AD294" i="21"/>
  <c r="AB294" i="21"/>
  <c r="Z294" i="21"/>
  <c r="X294" i="21"/>
  <c r="V294" i="21"/>
  <c r="T294" i="21"/>
  <c r="N294" i="21"/>
  <c r="L294" i="21"/>
  <c r="J294" i="21"/>
  <c r="H294" i="21"/>
  <c r="F294" i="21"/>
  <c r="D294" i="21"/>
  <c r="AD293" i="21"/>
  <c r="AB293" i="21"/>
  <c r="Z293" i="21"/>
  <c r="X293" i="21"/>
  <c r="V293" i="21"/>
  <c r="T293" i="21"/>
  <c r="N293" i="21"/>
  <c r="L293" i="21"/>
  <c r="J293" i="21"/>
  <c r="H293" i="21"/>
  <c r="F293" i="21"/>
  <c r="D293" i="21"/>
  <c r="AD292" i="21"/>
  <c r="AB292" i="21"/>
  <c r="Z292" i="21"/>
  <c r="X292" i="21"/>
  <c r="V292" i="21"/>
  <c r="T292" i="21"/>
  <c r="N292" i="21"/>
  <c r="L292" i="21"/>
  <c r="J292" i="21"/>
  <c r="H292" i="21"/>
  <c r="F292" i="21"/>
  <c r="D292" i="21"/>
  <c r="AD291" i="21"/>
  <c r="AB291" i="21"/>
  <c r="Z291" i="21"/>
  <c r="X291" i="21"/>
  <c r="Y291" i="21" s="1"/>
  <c r="V291" i="21"/>
  <c r="T291" i="21"/>
  <c r="N291" i="21"/>
  <c r="L291" i="21"/>
  <c r="J291" i="21"/>
  <c r="H291" i="21"/>
  <c r="F291" i="21"/>
  <c r="D291" i="21"/>
  <c r="AD290" i="21"/>
  <c r="AB290" i="21"/>
  <c r="Z290" i="21"/>
  <c r="X290" i="21"/>
  <c r="V290" i="21"/>
  <c r="T290" i="21"/>
  <c r="N290" i="21"/>
  <c r="L290" i="21"/>
  <c r="J290" i="21"/>
  <c r="H290" i="21"/>
  <c r="F290" i="21"/>
  <c r="D290" i="21"/>
  <c r="C290" i="21"/>
  <c r="X283" i="21"/>
  <c r="V283" i="21"/>
  <c r="H283" i="21"/>
  <c r="F283" i="21"/>
  <c r="X282" i="21"/>
  <c r="V282" i="21"/>
  <c r="H282" i="21"/>
  <c r="F282" i="21"/>
  <c r="X281" i="21"/>
  <c r="V281" i="21"/>
  <c r="H281" i="21"/>
  <c r="F281" i="21"/>
  <c r="AB280" i="21"/>
  <c r="X280" i="21"/>
  <c r="V280" i="21"/>
  <c r="L280" i="21"/>
  <c r="H280" i="21"/>
  <c r="F280" i="21"/>
  <c r="AB279" i="21"/>
  <c r="X279" i="21"/>
  <c r="V279" i="21"/>
  <c r="L279" i="21"/>
  <c r="H279" i="21"/>
  <c r="F279" i="21"/>
  <c r="AD278" i="21"/>
  <c r="AB278" i="21"/>
  <c r="X278" i="21"/>
  <c r="V278" i="21"/>
  <c r="N278" i="21"/>
  <c r="L278" i="21"/>
  <c r="H278" i="21"/>
  <c r="F278" i="21"/>
  <c r="AD277" i="21"/>
  <c r="AB277" i="21"/>
  <c r="X277" i="21"/>
  <c r="V277" i="21"/>
  <c r="T277" i="21"/>
  <c r="N277" i="21"/>
  <c r="L277" i="21"/>
  <c r="H277" i="21"/>
  <c r="F277" i="21"/>
  <c r="D277" i="21"/>
  <c r="AD276" i="21"/>
  <c r="AB276" i="21"/>
  <c r="X276" i="21"/>
  <c r="V276" i="21"/>
  <c r="T276" i="21"/>
  <c r="N276" i="21"/>
  <c r="L276" i="21"/>
  <c r="H276" i="21"/>
  <c r="F276" i="21"/>
  <c r="D276" i="21"/>
  <c r="AD275" i="21"/>
  <c r="AB275" i="21"/>
  <c r="X275" i="21"/>
  <c r="V275" i="21"/>
  <c r="T275" i="21"/>
  <c r="N275" i="21"/>
  <c r="L275" i="21"/>
  <c r="H275" i="21"/>
  <c r="F275" i="21"/>
  <c r="D275" i="21"/>
  <c r="AD274" i="21"/>
  <c r="AB274" i="21"/>
  <c r="Z274" i="21"/>
  <c r="X274" i="21"/>
  <c r="V274" i="21"/>
  <c r="T274" i="21"/>
  <c r="N274" i="21"/>
  <c r="L274" i="21"/>
  <c r="J274" i="21"/>
  <c r="H274" i="21"/>
  <c r="F274" i="21"/>
  <c r="D274" i="21"/>
  <c r="AD273" i="21"/>
  <c r="AB273" i="21"/>
  <c r="Z273" i="21"/>
  <c r="X273" i="21"/>
  <c r="V273" i="21"/>
  <c r="T273" i="21"/>
  <c r="N273" i="21"/>
  <c r="L273" i="21"/>
  <c r="J273" i="21"/>
  <c r="H273" i="21"/>
  <c r="F273" i="21"/>
  <c r="D273" i="21"/>
  <c r="AD272" i="21"/>
  <c r="AB272" i="21"/>
  <c r="Z272" i="21"/>
  <c r="X272" i="21"/>
  <c r="V272" i="21"/>
  <c r="T272" i="21"/>
  <c r="N272" i="21"/>
  <c r="L272" i="21"/>
  <c r="J272" i="21"/>
  <c r="H272" i="21"/>
  <c r="F272" i="21"/>
  <c r="D272" i="21"/>
  <c r="AD271" i="21"/>
  <c r="AB271" i="21"/>
  <c r="Z271" i="21"/>
  <c r="X271" i="21"/>
  <c r="V271" i="21"/>
  <c r="T271" i="21"/>
  <c r="N271" i="21"/>
  <c r="L271" i="21"/>
  <c r="J271" i="21"/>
  <c r="H271" i="21"/>
  <c r="F271" i="21"/>
  <c r="D271" i="21"/>
  <c r="AD270" i="21"/>
  <c r="AB270" i="21"/>
  <c r="Z270" i="21"/>
  <c r="X270" i="21"/>
  <c r="V270" i="21"/>
  <c r="T270" i="21"/>
  <c r="N270" i="21"/>
  <c r="L270" i="21"/>
  <c r="J270" i="21"/>
  <c r="H270" i="21"/>
  <c r="F270" i="21"/>
  <c r="D270" i="21"/>
  <c r="AD269" i="21"/>
  <c r="AB269" i="21"/>
  <c r="Z269" i="21"/>
  <c r="X269" i="21"/>
  <c r="V269" i="21"/>
  <c r="T269" i="21"/>
  <c r="N269" i="21"/>
  <c r="L269" i="21"/>
  <c r="J269" i="21"/>
  <c r="H269" i="21"/>
  <c r="F269" i="21"/>
  <c r="D269" i="21"/>
  <c r="AD268" i="21"/>
  <c r="AB268" i="21"/>
  <c r="Z268" i="21"/>
  <c r="X268" i="21"/>
  <c r="V268" i="21"/>
  <c r="T268" i="21"/>
  <c r="N268" i="21"/>
  <c r="L268" i="21"/>
  <c r="J268" i="21"/>
  <c r="H268" i="21"/>
  <c r="F268" i="21"/>
  <c r="D268" i="21"/>
  <c r="AD267" i="21"/>
  <c r="AB267" i="21"/>
  <c r="Z267" i="21"/>
  <c r="X267" i="21"/>
  <c r="V267" i="21"/>
  <c r="T267" i="21"/>
  <c r="N267" i="21"/>
  <c r="L267" i="21"/>
  <c r="J267" i="21"/>
  <c r="H267" i="21"/>
  <c r="F267" i="21"/>
  <c r="D267" i="21"/>
  <c r="AD266" i="21"/>
  <c r="AB266" i="21"/>
  <c r="Z266" i="21"/>
  <c r="X266" i="21"/>
  <c r="V266" i="21"/>
  <c r="T266" i="21"/>
  <c r="N266" i="21"/>
  <c r="L266" i="21"/>
  <c r="J266" i="21"/>
  <c r="H266" i="21"/>
  <c r="F266" i="21"/>
  <c r="D266" i="21"/>
  <c r="AD265" i="21"/>
  <c r="AB265" i="21"/>
  <c r="Z265" i="21"/>
  <c r="X265" i="21"/>
  <c r="V265" i="21"/>
  <c r="T265" i="21"/>
  <c r="W278" i="21" s="1"/>
  <c r="N265" i="21"/>
  <c r="L265" i="21"/>
  <c r="J265" i="21"/>
  <c r="H265" i="21"/>
  <c r="F265" i="21"/>
  <c r="D265" i="21"/>
  <c r="E265" i="21" s="1"/>
  <c r="AD264" i="21"/>
  <c r="AB264" i="21"/>
  <c r="Z264" i="21"/>
  <c r="X264" i="21"/>
  <c r="V264" i="21"/>
  <c r="T264" i="21"/>
  <c r="N264" i="21"/>
  <c r="M264" i="21"/>
  <c r="L264" i="21"/>
  <c r="J264" i="21"/>
  <c r="H264" i="21"/>
  <c r="F264" i="21"/>
  <c r="G264" i="21" s="1"/>
  <c r="D264" i="21"/>
  <c r="AD263" i="21"/>
  <c r="AB263" i="21"/>
  <c r="Z263" i="21"/>
  <c r="X263" i="21"/>
  <c r="V263" i="21"/>
  <c r="T263" i="21"/>
  <c r="N263" i="21"/>
  <c r="L263" i="21"/>
  <c r="J263" i="21"/>
  <c r="H263" i="21"/>
  <c r="F263" i="21"/>
  <c r="D263" i="21"/>
  <c r="C263" i="21"/>
  <c r="T256" i="21"/>
  <c r="D256" i="21"/>
  <c r="Z255" i="21"/>
  <c r="T255" i="21"/>
  <c r="J255" i="21"/>
  <c r="D255" i="21"/>
  <c r="AB254" i="21"/>
  <c r="Z254" i="21"/>
  <c r="T254" i="21"/>
  <c r="L254" i="21"/>
  <c r="J254" i="21"/>
  <c r="D254" i="21"/>
  <c r="AB253" i="21"/>
  <c r="Z253" i="21"/>
  <c r="T253" i="21"/>
  <c r="L253" i="21"/>
  <c r="J253" i="21"/>
  <c r="D253" i="21"/>
  <c r="AB252" i="21"/>
  <c r="Z252" i="21"/>
  <c r="V252" i="21"/>
  <c r="T252" i="21"/>
  <c r="L252" i="21"/>
  <c r="J252" i="21"/>
  <c r="F252" i="21"/>
  <c r="D252" i="21"/>
  <c r="AB251" i="21"/>
  <c r="Z251" i="21"/>
  <c r="V251" i="21"/>
  <c r="T251" i="21"/>
  <c r="L251" i="21"/>
  <c r="J251" i="21"/>
  <c r="F251" i="21"/>
  <c r="D251" i="21"/>
  <c r="AD250" i="21"/>
  <c r="AB250" i="21"/>
  <c r="Z250" i="21"/>
  <c r="X250" i="21"/>
  <c r="V250" i="21"/>
  <c r="T250" i="21"/>
  <c r="N250" i="21"/>
  <c r="L250" i="21"/>
  <c r="J250" i="21"/>
  <c r="H250" i="21"/>
  <c r="F250" i="21"/>
  <c r="D250" i="21"/>
  <c r="AD249" i="21"/>
  <c r="AB249" i="21"/>
  <c r="Z249" i="21"/>
  <c r="X249" i="21"/>
  <c r="V249" i="21"/>
  <c r="T249" i="21"/>
  <c r="N249" i="21"/>
  <c r="L249" i="21"/>
  <c r="J249" i="21"/>
  <c r="H249" i="21"/>
  <c r="F249" i="21"/>
  <c r="D249" i="21"/>
  <c r="AD248" i="21"/>
  <c r="AB248" i="21"/>
  <c r="Z248" i="21"/>
  <c r="X248" i="21"/>
  <c r="V248" i="21"/>
  <c r="T248" i="21"/>
  <c r="N248" i="21"/>
  <c r="L248" i="21"/>
  <c r="J248" i="21"/>
  <c r="H248" i="21"/>
  <c r="F248" i="21"/>
  <c r="D248" i="21"/>
  <c r="AD247" i="21"/>
  <c r="AE247" i="21" s="1"/>
  <c r="AB247" i="21"/>
  <c r="Z247" i="21"/>
  <c r="X247" i="21"/>
  <c r="V247" i="21"/>
  <c r="T247" i="21"/>
  <c r="N247" i="21"/>
  <c r="L247" i="21"/>
  <c r="J247" i="21"/>
  <c r="H247" i="21"/>
  <c r="F247" i="21"/>
  <c r="D247" i="21"/>
  <c r="AD246" i="21"/>
  <c r="AB246" i="21"/>
  <c r="Z246" i="21"/>
  <c r="X246" i="21"/>
  <c r="V246" i="21"/>
  <c r="T246" i="21"/>
  <c r="N246" i="21"/>
  <c r="L246" i="21"/>
  <c r="J246" i="21"/>
  <c r="H246" i="21"/>
  <c r="F246" i="21"/>
  <c r="D246" i="21"/>
  <c r="AD245" i="21"/>
  <c r="AB245" i="21"/>
  <c r="Z245" i="21"/>
  <c r="X245" i="21"/>
  <c r="V245" i="21"/>
  <c r="T245" i="21"/>
  <c r="N245" i="21"/>
  <c r="L245" i="21"/>
  <c r="J245" i="21"/>
  <c r="H245" i="21"/>
  <c r="F245" i="21"/>
  <c r="D245" i="21"/>
  <c r="AD244" i="21"/>
  <c r="AB244" i="21"/>
  <c r="Z244" i="21"/>
  <c r="X244" i="21"/>
  <c r="V244" i="21"/>
  <c r="T244" i="21"/>
  <c r="N244" i="21"/>
  <c r="L244" i="21"/>
  <c r="J244" i="21"/>
  <c r="H244" i="21"/>
  <c r="F244" i="21"/>
  <c r="D244" i="21"/>
  <c r="AD243" i="21"/>
  <c r="AE243" i="21" s="1"/>
  <c r="AB243" i="21"/>
  <c r="Z243" i="21"/>
  <c r="X243" i="21"/>
  <c r="V243" i="21"/>
  <c r="T243" i="21"/>
  <c r="N243" i="21"/>
  <c r="L243" i="21"/>
  <c r="J243" i="21"/>
  <c r="K242" i="21" s="1"/>
  <c r="H243" i="21"/>
  <c r="F243" i="21"/>
  <c r="D243" i="21"/>
  <c r="AD242" i="21"/>
  <c r="AB242" i="21"/>
  <c r="Z242" i="21"/>
  <c r="X242" i="21"/>
  <c r="V242" i="21"/>
  <c r="T242" i="21"/>
  <c r="N242" i="21"/>
  <c r="L242" i="21"/>
  <c r="J242" i="21"/>
  <c r="H242" i="21"/>
  <c r="F242" i="21"/>
  <c r="D242" i="21"/>
  <c r="AD241" i="21"/>
  <c r="AB241" i="21"/>
  <c r="Z241" i="21"/>
  <c r="X241" i="21"/>
  <c r="V241" i="21"/>
  <c r="T241" i="21"/>
  <c r="N241" i="21"/>
  <c r="L241" i="21"/>
  <c r="J241" i="21"/>
  <c r="H241" i="21"/>
  <c r="F241" i="21"/>
  <c r="D241" i="21"/>
  <c r="C241" i="21"/>
  <c r="Z234" i="21"/>
  <c r="J234" i="21"/>
  <c r="Z233" i="21"/>
  <c r="J233" i="21"/>
  <c r="AD232" i="21"/>
  <c r="AB232" i="21"/>
  <c r="Z232" i="21"/>
  <c r="N232" i="21"/>
  <c r="L232" i="21"/>
  <c r="J232" i="21"/>
  <c r="AD231" i="21"/>
  <c r="AB231" i="21"/>
  <c r="Z231" i="21"/>
  <c r="N231" i="21"/>
  <c r="L231" i="21"/>
  <c r="J231" i="21"/>
  <c r="AD230" i="21"/>
  <c r="AB230" i="21"/>
  <c r="Z230" i="21"/>
  <c r="N230" i="21"/>
  <c r="L230" i="21"/>
  <c r="J230" i="21"/>
  <c r="AD229" i="21"/>
  <c r="AB229" i="21"/>
  <c r="Z229" i="21"/>
  <c r="X229" i="21"/>
  <c r="V229" i="21"/>
  <c r="N229" i="21"/>
  <c r="L229" i="21"/>
  <c r="J229" i="21"/>
  <c r="H229" i="21"/>
  <c r="F229" i="21"/>
  <c r="AD228" i="21"/>
  <c r="AB228" i="21"/>
  <c r="Z228" i="21"/>
  <c r="X228" i="21"/>
  <c r="V228" i="21"/>
  <c r="N228" i="21"/>
  <c r="L228" i="21"/>
  <c r="J228" i="21"/>
  <c r="H228" i="21"/>
  <c r="F228" i="21"/>
  <c r="AD227" i="21"/>
  <c r="AB227" i="21"/>
  <c r="Z227" i="21"/>
  <c r="X227" i="21"/>
  <c r="V227" i="21"/>
  <c r="N227" i="21"/>
  <c r="L227" i="21"/>
  <c r="J227" i="21"/>
  <c r="H227" i="21"/>
  <c r="F227" i="21"/>
  <c r="AD226" i="21"/>
  <c r="AB226" i="21"/>
  <c r="Z226" i="21"/>
  <c r="X226" i="21"/>
  <c r="V226" i="21"/>
  <c r="T226" i="21"/>
  <c r="U218" i="21" s="1"/>
  <c r="N226" i="21"/>
  <c r="L226" i="21"/>
  <c r="J226" i="21"/>
  <c r="H226" i="21"/>
  <c r="F226" i="21"/>
  <c r="D226" i="21"/>
  <c r="AD225" i="21"/>
  <c r="AB225" i="21"/>
  <c r="Z225" i="21"/>
  <c r="X225" i="21"/>
  <c r="V225" i="21"/>
  <c r="T225" i="21"/>
  <c r="N225" i="21"/>
  <c r="L225" i="21"/>
  <c r="J225" i="21"/>
  <c r="H225" i="21"/>
  <c r="F225" i="21"/>
  <c r="D225" i="21"/>
  <c r="AD224" i="21"/>
  <c r="AB224" i="21"/>
  <c r="Z224" i="21"/>
  <c r="X224" i="21"/>
  <c r="V224" i="21"/>
  <c r="T224" i="21"/>
  <c r="N224" i="21"/>
  <c r="L224" i="21"/>
  <c r="J224" i="21"/>
  <c r="H224" i="21"/>
  <c r="F224" i="21"/>
  <c r="D224" i="21"/>
  <c r="AD223" i="21"/>
  <c r="AB223" i="21"/>
  <c r="Z223" i="21"/>
  <c r="X223" i="21"/>
  <c r="V223" i="21"/>
  <c r="T223" i="21"/>
  <c r="N223" i="21"/>
  <c r="L223" i="21"/>
  <c r="J223" i="21"/>
  <c r="H223" i="21"/>
  <c r="F223" i="21"/>
  <c r="D223" i="21"/>
  <c r="AD222" i="21"/>
  <c r="AB222" i="21"/>
  <c r="Z222" i="21"/>
  <c r="X222" i="21"/>
  <c r="V222" i="21"/>
  <c r="T222" i="21"/>
  <c r="N222" i="21"/>
  <c r="L222" i="21"/>
  <c r="J222" i="21"/>
  <c r="H222" i="21"/>
  <c r="F222" i="21"/>
  <c r="D222" i="21"/>
  <c r="AD221" i="21"/>
  <c r="AB221" i="21"/>
  <c r="Z221" i="21"/>
  <c r="X221" i="21"/>
  <c r="V221" i="21"/>
  <c r="T221" i="21"/>
  <c r="N221" i="21"/>
  <c r="L221" i="21"/>
  <c r="J221" i="21"/>
  <c r="H221" i="21"/>
  <c r="F221" i="21"/>
  <c r="D221" i="21"/>
  <c r="AD220" i="21"/>
  <c r="AB220" i="21"/>
  <c r="Z220" i="21"/>
  <c r="X220" i="21"/>
  <c r="V220" i="21"/>
  <c r="T220" i="21"/>
  <c r="N220" i="21"/>
  <c r="L220" i="21"/>
  <c r="J220" i="21"/>
  <c r="H220" i="21"/>
  <c r="F220" i="21"/>
  <c r="D220" i="21"/>
  <c r="AD219" i="21"/>
  <c r="AB219" i="21"/>
  <c r="Z219" i="21"/>
  <c r="X219" i="21"/>
  <c r="V219" i="21"/>
  <c r="T219" i="21"/>
  <c r="N219" i="21"/>
  <c r="L219" i="21"/>
  <c r="J219" i="21"/>
  <c r="H219" i="21"/>
  <c r="F219" i="21"/>
  <c r="D219" i="21"/>
  <c r="AD218" i="21"/>
  <c r="AB218" i="21"/>
  <c r="Z218" i="21"/>
  <c r="X218" i="21"/>
  <c r="V218" i="21"/>
  <c r="T218" i="21"/>
  <c r="N218" i="21"/>
  <c r="L218" i="21"/>
  <c r="J218" i="21"/>
  <c r="H218" i="21"/>
  <c r="F218" i="21"/>
  <c r="D218" i="21"/>
  <c r="AD217" i="21"/>
  <c r="AB217" i="21"/>
  <c r="Z217" i="21"/>
  <c r="X217" i="21"/>
  <c r="V217" i="21"/>
  <c r="T217" i="21"/>
  <c r="N217" i="21"/>
  <c r="L217" i="21"/>
  <c r="J217" i="21"/>
  <c r="H217" i="21"/>
  <c r="G217" i="21"/>
  <c r="F217" i="21"/>
  <c r="D217" i="21"/>
  <c r="AD216" i="21"/>
  <c r="AB216" i="21"/>
  <c r="Z216" i="21"/>
  <c r="X216" i="21"/>
  <c r="V216" i="21"/>
  <c r="T216" i="21"/>
  <c r="N216" i="21"/>
  <c r="L216" i="21"/>
  <c r="J216" i="21"/>
  <c r="H216" i="21"/>
  <c r="F216" i="21"/>
  <c r="D216" i="21"/>
  <c r="C216" i="21"/>
  <c r="Z209" i="21"/>
  <c r="J209" i="21"/>
  <c r="AB208" i="21"/>
  <c r="Z208" i="21"/>
  <c r="X208" i="21"/>
  <c r="V208" i="21"/>
  <c r="L208" i="21"/>
  <c r="J208" i="21"/>
  <c r="H208" i="21"/>
  <c r="F208" i="21"/>
  <c r="AB207" i="21"/>
  <c r="Z207" i="21"/>
  <c r="X207" i="21"/>
  <c r="V207" i="21"/>
  <c r="T207" i="21"/>
  <c r="L207" i="21"/>
  <c r="J207" i="21"/>
  <c r="H207" i="21"/>
  <c r="F207" i="21"/>
  <c r="D207" i="21"/>
  <c r="AB206" i="21"/>
  <c r="Z206" i="21"/>
  <c r="X206" i="21"/>
  <c r="V206" i="21"/>
  <c r="T206" i="21"/>
  <c r="L206" i="21"/>
  <c r="J206" i="21"/>
  <c r="H206" i="21"/>
  <c r="F206" i="21"/>
  <c r="D206" i="21"/>
  <c r="AB205" i="21"/>
  <c r="Z205" i="21"/>
  <c r="X205" i="21"/>
  <c r="V205" i="21"/>
  <c r="T205" i="21"/>
  <c r="L205" i="21"/>
  <c r="J205" i="21"/>
  <c r="H205" i="21"/>
  <c r="F205" i="21"/>
  <c r="D205" i="21"/>
  <c r="AD204" i="21"/>
  <c r="AB204" i="21"/>
  <c r="Z204" i="21"/>
  <c r="X204" i="21"/>
  <c r="V204" i="21"/>
  <c r="T204" i="21"/>
  <c r="N204" i="21"/>
  <c r="L204" i="21"/>
  <c r="J204" i="21"/>
  <c r="H204" i="21"/>
  <c r="F204" i="21"/>
  <c r="D204" i="21"/>
  <c r="AD203" i="21"/>
  <c r="AB203" i="21"/>
  <c r="Z203" i="21"/>
  <c r="X203" i="21"/>
  <c r="V203" i="21"/>
  <c r="T203" i="21"/>
  <c r="N203" i="21"/>
  <c r="L203" i="21"/>
  <c r="J203" i="21"/>
  <c r="H203" i="21"/>
  <c r="F203" i="21"/>
  <c r="D203" i="21"/>
  <c r="AD202" i="21"/>
  <c r="AB202" i="21"/>
  <c r="Z202" i="21"/>
  <c r="X202" i="21"/>
  <c r="V202" i="21"/>
  <c r="T202" i="21"/>
  <c r="N202" i="21"/>
  <c r="L202" i="21"/>
  <c r="J202" i="21"/>
  <c r="H202" i="21"/>
  <c r="F202" i="21"/>
  <c r="D202" i="21"/>
  <c r="AD201" i="21"/>
  <c r="AB201" i="21"/>
  <c r="Z201" i="21"/>
  <c r="X201" i="21"/>
  <c r="V201" i="21"/>
  <c r="T201" i="21"/>
  <c r="N201" i="21"/>
  <c r="L201" i="21"/>
  <c r="J201" i="21"/>
  <c r="H201" i="21"/>
  <c r="F201" i="21"/>
  <c r="D201" i="21"/>
  <c r="AD200" i="21"/>
  <c r="AB200" i="21"/>
  <c r="Z200" i="21"/>
  <c r="X200" i="21"/>
  <c r="V200" i="21"/>
  <c r="T200" i="21"/>
  <c r="N200" i="21"/>
  <c r="L200" i="21"/>
  <c r="J200" i="21"/>
  <c r="H200" i="21"/>
  <c r="F200" i="21"/>
  <c r="D200" i="21"/>
  <c r="AD199" i="21"/>
  <c r="AB199" i="21"/>
  <c r="Z199" i="21"/>
  <c r="X199" i="21"/>
  <c r="V199" i="21"/>
  <c r="T199" i="21"/>
  <c r="N199" i="21"/>
  <c r="L199" i="21"/>
  <c r="J199" i="21"/>
  <c r="H199" i="21"/>
  <c r="F199" i="21"/>
  <c r="D199" i="21"/>
  <c r="AD198" i="21"/>
  <c r="AE198" i="21" s="1"/>
  <c r="AB198" i="21"/>
  <c r="Z198" i="21"/>
  <c r="X198" i="21"/>
  <c r="V198" i="21"/>
  <c r="T198" i="21"/>
  <c r="N198" i="21"/>
  <c r="L198" i="21"/>
  <c r="J198" i="21"/>
  <c r="H198" i="21"/>
  <c r="F198" i="21"/>
  <c r="D198" i="21"/>
  <c r="AD197" i="21"/>
  <c r="AB197" i="21"/>
  <c r="Z197" i="21"/>
  <c r="X197" i="21"/>
  <c r="V197" i="21"/>
  <c r="T197" i="21"/>
  <c r="N197" i="21"/>
  <c r="L197" i="21"/>
  <c r="J197" i="21"/>
  <c r="H197" i="21"/>
  <c r="F197" i="21"/>
  <c r="D197" i="21"/>
  <c r="C197" i="21"/>
  <c r="T190" i="21"/>
  <c r="D190" i="21"/>
  <c r="T189" i="21"/>
  <c r="D189" i="21"/>
  <c r="T188" i="21"/>
  <c r="D188" i="21"/>
  <c r="T187" i="21"/>
  <c r="D187" i="21"/>
  <c r="T186" i="21"/>
  <c r="D186" i="21"/>
  <c r="X185" i="21"/>
  <c r="V185" i="21"/>
  <c r="T185" i="21"/>
  <c r="H185" i="21"/>
  <c r="F185" i="21"/>
  <c r="D185" i="21"/>
  <c r="AD184" i="21"/>
  <c r="AB184" i="21"/>
  <c r="X184" i="21"/>
  <c r="V184" i="21"/>
  <c r="T184" i="21"/>
  <c r="N184" i="21"/>
  <c r="L184" i="21"/>
  <c r="H184" i="21"/>
  <c r="F184" i="21"/>
  <c r="D184" i="21"/>
  <c r="AD183" i="21"/>
  <c r="AB183" i="21"/>
  <c r="Z183" i="21"/>
  <c r="X183" i="21"/>
  <c r="V183" i="21"/>
  <c r="T183" i="21"/>
  <c r="N183" i="21"/>
  <c r="L183" i="21"/>
  <c r="J183" i="21"/>
  <c r="H183" i="21"/>
  <c r="F183" i="21"/>
  <c r="D183" i="21"/>
  <c r="AD182" i="21"/>
  <c r="AB182" i="21"/>
  <c r="Z182" i="21"/>
  <c r="X182" i="21"/>
  <c r="V182" i="21"/>
  <c r="T182" i="21"/>
  <c r="N182" i="21"/>
  <c r="L182" i="21"/>
  <c r="J182" i="21"/>
  <c r="H182" i="21"/>
  <c r="F182" i="21"/>
  <c r="D182" i="21"/>
  <c r="AD181" i="21"/>
  <c r="AB181" i="21"/>
  <c r="Z181" i="21"/>
  <c r="X181" i="21"/>
  <c r="V181" i="21"/>
  <c r="T181" i="21"/>
  <c r="N181" i="21"/>
  <c r="L181" i="21"/>
  <c r="J181" i="21"/>
  <c r="H181" i="21"/>
  <c r="F181" i="21"/>
  <c r="D181" i="21"/>
  <c r="AD180" i="21"/>
  <c r="AE180" i="21" s="1"/>
  <c r="AB180" i="21"/>
  <c r="Z180" i="21"/>
  <c r="X180" i="21"/>
  <c r="W180" i="21"/>
  <c r="V180" i="21"/>
  <c r="T180" i="21"/>
  <c r="N180" i="21"/>
  <c r="L180" i="21"/>
  <c r="J180" i="21"/>
  <c r="H180" i="21"/>
  <c r="F180" i="21"/>
  <c r="D180" i="21"/>
  <c r="AD179" i="21"/>
  <c r="AB179" i="21"/>
  <c r="Z179" i="21"/>
  <c r="X179" i="21"/>
  <c r="V179" i="21"/>
  <c r="T179" i="21"/>
  <c r="N179" i="21"/>
  <c r="L179" i="21"/>
  <c r="J179" i="21"/>
  <c r="H179" i="21"/>
  <c r="F179" i="21"/>
  <c r="G179" i="21" s="1"/>
  <c r="D179" i="21"/>
  <c r="AD178" i="21"/>
  <c r="AB178" i="21"/>
  <c r="Z178" i="21"/>
  <c r="X178" i="21"/>
  <c r="V178" i="21"/>
  <c r="T178" i="21"/>
  <c r="N178" i="21"/>
  <c r="L178" i="21"/>
  <c r="J178" i="21"/>
  <c r="H178" i="21"/>
  <c r="F178" i="21"/>
  <c r="D178" i="21"/>
  <c r="AD177" i="21"/>
  <c r="AB177" i="21"/>
  <c r="Z177" i="21"/>
  <c r="AA177" i="21" s="1"/>
  <c r="X177" i="21"/>
  <c r="V177" i="21"/>
  <c r="T177" i="21"/>
  <c r="N177" i="21"/>
  <c r="L177" i="21"/>
  <c r="J177" i="21"/>
  <c r="H177" i="21"/>
  <c r="F177" i="21"/>
  <c r="D177" i="21"/>
  <c r="AD176" i="21"/>
  <c r="AB176" i="21"/>
  <c r="Z176" i="21"/>
  <c r="X176" i="21"/>
  <c r="V176" i="21"/>
  <c r="T176" i="21"/>
  <c r="N176" i="21"/>
  <c r="L176" i="21"/>
  <c r="J176" i="21"/>
  <c r="K176" i="21" s="1"/>
  <c r="H176" i="21"/>
  <c r="F176" i="21"/>
  <c r="D176" i="21"/>
  <c r="AD175" i="21"/>
  <c r="AB175" i="21"/>
  <c r="Z175" i="21"/>
  <c r="X175" i="21"/>
  <c r="V175" i="21"/>
  <c r="T175" i="21"/>
  <c r="N175" i="21"/>
  <c r="O193" i="21" s="1"/>
  <c r="L175" i="21"/>
  <c r="J175" i="21"/>
  <c r="H175" i="21"/>
  <c r="F175" i="21"/>
  <c r="D175" i="21"/>
  <c r="AD174" i="21"/>
  <c r="AB174" i="21"/>
  <c r="Z174" i="21"/>
  <c r="X174" i="21"/>
  <c r="V174" i="21"/>
  <c r="T174" i="21"/>
  <c r="N174" i="21"/>
  <c r="L174" i="21"/>
  <c r="J174" i="21"/>
  <c r="H174" i="21"/>
  <c r="F174" i="21"/>
  <c r="D174" i="21"/>
  <c r="C174" i="21"/>
  <c r="AB167" i="21"/>
  <c r="Z167" i="21"/>
  <c r="L167" i="21"/>
  <c r="J167" i="21"/>
  <c r="AB166" i="21"/>
  <c r="Z166" i="21"/>
  <c r="L166" i="21"/>
  <c r="J166" i="21"/>
  <c r="AB165" i="21"/>
  <c r="Z165" i="21"/>
  <c r="V165" i="21"/>
  <c r="T165" i="21"/>
  <c r="L165" i="21"/>
  <c r="M165" i="21" s="1"/>
  <c r="J165" i="21"/>
  <c r="F165" i="21"/>
  <c r="D165" i="21"/>
  <c r="AD164" i="21"/>
  <c r="AB164" i="21"/>
  <c r="Z164" i="21"/>
  <c r="X164" i="21"/>
  <c r="V164" i="21"/>
  <c r="T164" i="21"/>
  <c r="N164" i="21"/>
  <c r="L164" i="21"/>
  <c r="J164" i="21"/>
  <c r="H164" i="21"/>
  <c r="F164" i="21"/>
  <c r="D164" i="21"/>
  <c r="AD163" i="21"/>
  <c r="AB163" i="21"/>
  <c r="Z163" i="21"/>
  <c r="X163" i="21"/>
  <c r="V163" i="21"/>
  <c r="T163" i="21"/>
  <c r="N163" i="21"/>
  <c r="L163" i="21"/>
  <c r="J163" i="21"/>
  <c r="H163" i="21"/>
  <c r="F163" i="21"/>
  <c r="D163" i="21"/>
  <c r="AD162" i="21"/>
  <c r="AB162" i="21"/>
  <c r="Z162" i="21"/>
  <c r="X162" i="21"/>
  <c r="V162" i="21"/>
  <c r="T162" i="21"/>
  <c r="N162" i="21"/>
  <c r="L162" i="21"/>
  <c r="J162" i="21"/>
  <c r="H162" i="21"/>
  <c r="F162" i="21"/>
  <c r="D162" i="21"/>
  <c r="AD161" i="21"/>
  <c r="AB161" i="21"/>
  <c r="Z161" i="21"/>
  <c r="X161" i="21"/>
  <c r="V161" i="21"/>
  <c r="T161" i="21"/>
  <c r="N161" i="21"/>
  <c r="L161" i="21"/>
  <c r="J161" i="21"/>
  <c r="H161" i="21"/>
  <c r="F161" i="21"/>
  <c r="D161" i="21"/>
  <c r="AD160" i="21"/>
  <c r="AB160" i="21"/>
  <c r="Z160" i="21"/>
  <c r="X160" i="21"/>
  <c r="V160" i="21"/>
  <c r="T160" i="21"/>
  <c r="N160" i="21"/>
  <c r="L160" i="21"/>
  <c r="J160" i="21"/>
  <c r="H160" i="21"/>
  <c r="F160" i="21"/>
  <c r="D160" i="21"/>
  <c r="AD159" i="21"/>
  <c r="AB159" i="21"/>
  <c r="Z159" i="21"/>
  <c r="X159" i="21"/>
  <c r="V159" i="21"/>
  <c r="T159" i="21"/>
  <c r="N159" i="21"/>
  <c r="L159" i="21"/>
  <c r="J159" i="21"/>
  <c r="H159" i="21"/>
  <c r="F159" i="21"/>
  <c r="D159" i="21"/>
  <c r="AD158" i="21"/>
  <c r="AB158" i="21"/>
  <c r="Z158" i="21"/>
  <c r="X158" i="21"/>
  <c r="V158" i="21"/>
  <c r="T158" i="21"/>
  <c r="N158" i="21"/>
  <c r="L158" i="21"/>
  <c r="J158" i="21"/>
  <c r="H158" i="21"/>
  <c r="F158" i="21"/>
  <c r="D158" i="21"/>
  <c r="AD157" i="21"/>
  <c r="AB157" i="21"/>
  <c r="Z157" i="21"/>
  <c r="X157" i="21"/>
  <c r="V157" i="21"/>
  <c r="T157" i="21"/>
  <c r="N157" i="21"/>
  <c r="L157" i="21"/>
  <c r="J157" i="21"/>
  <c r="H157" i="21"/>
  <c r="F157" i="21"/>
  <c r="D157" i="21"/>
  <c r="AD156" i="21"/>
  <c r="AB156" i="21"/>
  <c r="Z156" i="21"/>
  <c r="X156" i="21"/>
  <c r="V156" i="21"/>
  <c r="T156" i="21"/>
  <c r="N156" i="21"/>
  <c r="L156" i="21"/>
  <c r="J156" i="21"/>
  <c r="H156" i="21"/>
  <c r="F156" i="21"/>
  <c r="D156" i="21"/>
  <c r="AD155" i="21"/>
  <c r="AB155" i="21"/>
  <c r="Z155" i="21"/>
  <c r="X155" i="21"/>
  <c r="V155" i="21"/>
  <c r="T155" i="21"/>
  <c r="N155" i="21"/>
  <c r="L155" i="21"/>
  <c r="J155" i="21"/>
  <c r="H155" i="21"/>
  <c r="F155" i="21"/>
  <c r="D155" i="21"/>
  <c r="AD154" i="21"/>
  <c r="AB154" i="21"/>
  <c r="Z154" i="21"/>
  <c r="AA154" i="21" s="1"/>
  <c r="X154" i="21"/>
  <c r="V154" i="21"/>
  <c r="T154" i="21"/>
  <c r="U154" i="21" s="1"/>
  <c r="N154" i="21"/>
  <c r="L154" i="21"/>
  <c r="J154" i="21"/>
  <c r="H154" i="21"/>
  <c r="F154" i="21"/>
  <c r="G154" i="21" s="1"/>
  <c r="D154" i="21"/>
  <c r="AD153" i="21"/>
  <c r="AB153" i="21"/>
  <c r="Z153" i="21"/>
  <c r="X153" i="21"/>
  <c r="Y153" i="21" s="1"/>
  <c r="V153" i="21"/>
  <c r="T153" i="21"/>
  <c r="N153" i="21"/>
  <c r="O170" i="21" s="1"/>
  <c r="L153" i="21"/>
  <c r="J153" i="21"/>
  <c r="H153" i="21"/>
  <c r="I170" i="21" s="1"/>
  <c r="F153" i="21"/>
  <c r="D153" i="21"/>
  <c r="E153" i="21" s="1"/>
  <c r="AD152" i="21"/>
  <c r="AB152" i="21"/>
  <c r="Z152" i="21"/>
  <c r="X152" i="21"/>
  <c r="V152" i="21"/>
  <c r="T152" i="21"/>
  <c r="N152" i="21"/>
  <c r="L152" i="21"/>
  <c r="J152" i="21"/>
  <c r="H152" i="21"/>
  <c r="F152" i="21"/>
  <c r="D152" i="21"/>
  <c r="C152" i="21"/>
  <c r="AD145" i="21"/>
  <c r="N145" i="21"/>
  <c r="AD144" i="21"/>
  <c r="N144" i="21"/>
  <c r="AD143" i="21"/>
  <c r="N143" i="21"/>
  <c r="AD142" i="21"/>
  <c r="AC142" i="21"/>
  <c r="AB142" i="21"/>
  <c r="N142" i="21"/>
  <c r="L142" i="21"/>
  <c r="AD141" i="21"/>
  <c r="AB141" i="21"/>
  <c r="Z141" i="21"/>
  <c r="X141" i="21"/>
  <c r="N141" i="21"/>
  <c r="L141" i="21"/>
  <c r="J141" i="21"/>
  <c r="H141" i="21"/>
  <c r="I141" i="21" s="1"/>
  <c r="AD140" i="21"/>
  <c r="AC140" i="21"/>
  <c r="AB140" i="21"/>
  <c r="Z140" i="21"/>
  <c r="AA140" i="21" s="1"/>
  <c r="X140" i="21"/>
  <c r="N140" i="21"/>
  <c r="L140" i="21"/>
  <c r="J140" i="21"/>
  <c r="H140" i="21"/>
  <c r="I140" i="21" s="1"/>
  <c r="AD139" i="21"/>
  <c r="AB139" i="21"/>
  <c r="Z139" i="21"/>
  <c r="X139" i="21"/>
  <c r="N139" i="21"/>
  <c r="L139" i="21"/>
  <c r="J139" i="21"/>
  <c r="H139" i="21"/>
  <c r="AD138" i="21"/>
  <c r="AB138" i="21"/>
  <c r="Z138" i="21"/>
  <c r="X138" i="21"/>
  <c r="V138" i="21"/>
  <c r="T138" i="21"/>
  <c r="N138" i="21"/>
  <c r="L138" i="21"/>
  <c r="J138" i="21"/>
  <c r="H138" i="21"/>
  <c r="F138" i="21"/>
  <c r="D138" i="21"/>
  <c r="AD137" i="21"/>
  <c r="AB137" i="21"/>
  <c r="Z137" i="21"/>
  <c r="X137" i="21"/>
  <c r="Y137" i="21" s="1"/>
  <c r="V137" i="21"/>
  <c r="U137" i="21"/>
  <c r="T137" i="21"/>
  <c r="N137" i="21"/>
  <c r="L137" i="21"/>
  <c r="J137" i="21"/>
  <c r="H137" i="21"/>
  <c r="F137" i="21"/>
  <c r="D137" i="21"/>
  <c r="AD136" i="21"/>
  <c r="AE136" i="21" s="1"/>
  <c r="AB136" i="21"/>
  <c r="Z136" i="21"/>
  <c r="X136" i="21"/>
  <c r="W136" i="21"/>
  <c r="V136" i="21"/>
  <c r="U136" i="21"/>
  <c r="T136" i="21"/>
  <c r="N136" i="21"/>
  <c r="O136" i="21" s="1"/>
  <c r="L136" i="21"/>
  <c r="J136" i="21"/>
  <c r="H136" i="21"/>
  <c r="F136" i="21"/>
  <c r="D136" i="21"/>
  <c r="AD135" i="21"/>
  <c r="AE135" i="21" s="1"/>
  <c r="AC135" i="21"/>
  <c r="AB135" i="21"/>
  <c r="Z135" i="21"/>
  <c r="X135" i="21"/>
  <c r="W135" i="21"/>
  <c r="V135" i="21"/>
  <c r="T135" i="21"/>
  <c r="N135" i="21"/>
  <c r="L135" i="21"/>
  <c r="J135" i="21"/>
  <c r="H135" i="21"/>
  <c r="F135" i="21"/>
  <c r="D135" i="21"/>
  <c r="E135" i="21" s="1"/>
  <c r="AD134" i="21"/>
  <c r="AC134" i="21"/>
  <c r="AB134" i="21"/>
  <c r="Z134" i="21"/>
  <c r="X134" i="21"/>
  <c r="W134" i="21"/>
  <c r="V134" i="21"/>
  <c r="T134" i="21"/>
  <c r="N134" i="21"/>
  <c r="L134" i="21"/>
  <c r="M134" i="21" s="1"/>
  <c r="J134" i="21"/>
  <c r="H134" i="21"/>
  <c r="G134" i="21"/>
  <c r="F134" i="21"/>
  <c r="D134" i="21"/>
  <c r="AD133" i="21"/>
  <c r="AC133" i="21"/>
  <c r="AB133" i="21"/>
  <c r="Z133" i="21"/>
  <c r="AA133" i="21" s="1"/>
  <c r="X133" i="21"/>
  <c r="Y133" i="21" s="1"/>
  <c r="W133" i="21"/>
  <c r="V133" i="21"/>
  <c r="U133" i="21"/>
  <c r="T133" i="21"/>
  <c r="N133" i="21"/>
  <c r="L133" i="21"/>
  <c r="M140" i="21" s="1"/>
  <c r="J133" i="21"/>
  <c r="I133" i="21"/>
  <c r="H133" i="21"/>
  <c r="F133" i="21"/>
  <c r="D133" i="21"/>
  <c r="E133" i="21" s="1"/>
  <c r="AE132" i="21"/>
  <c r="AD132" i="21"/>
  <c r="AE143" i="21" s="1"/>
  <c r="AC132" i="21"/>
  <c r="AB132" i="21"/>
  <c r="AC139" i="21" s="1"/>
  <c r="Z132" i="21"/>
  <c r="X132" i="21"/>
  <c r="Y132" i="21" s="1"/>
  <c r="W132" i="21"/>
  <c r="V132" i="21"/>
  <c r="W137" i="21" s="1"/>
  <c r="U132" i="21"/>
  <c r="T132" i="21"/>
  <c r="U135" i="21" s="1"/>
  <c r="N132" i="21"/>
  <c r="O140" i="21" s="1"/>
  <c r="L132" i="21"/>
  <c r="J132" i="21"/>
  <c r="I132" i="21"/>
  <c r="H132" i="21"/>
  <c r="I148" i="21" s="1"/>
  <c r="F132" i="21"/>
  <c r="D132" i="21"/>
  <c r="AD131" i="21"/>
  <c r="AB131" i="21"/>
  <c r="Z131" i="21"/>
  <c r="X131" i="21"/>
  <c r="V131" i="21"/>
  <c r="T131" i="21"/>
  <c r="N131" i="21"/>
  <c r="L131" i="21"/>
  <c r="J131" i="21"/>
  <c r="H131" i="21"/>
  <c r="F131" i="21"/>
  <c r="D131" i="21"/>
  <c r="C131" i="21"/>
  <c r="AB125" i="21"/>
  <c r="L125" i="21"/>
  <c r="AB124" i="21"/>
  <c r="L124" i="21"/>
  <c r="AB123" i="21"/>
  <c r="L123" i="21"/>
  <c r="AB122" i="21"/>
  <c r="L122" i="21"/>
  <c r="AB121" i="21"/>
  <c r="L121" i="21"/>
  <c r="AD120" i="21"/>
  <c r="AB120" i="21"/>
  <c r="X120" i="21"/>
  <c r="V120" i="21"/>
  <c r="N120" i="21"/>
  <c r="L120" i="21"/>
  <c r="H120" i="21"/>
  <c r="F120" i="21"/>
  <c r="AD119" i="21"/>
  <c r="AB119" i="21"/>
  <c r="Z119" i="21"/>
  <c r="X119" i="21"/>
  <c r="V119" i="21"/>
  <c r="T119" i="21"/>
  <c r="N119" i="21"/>
  <c r="L119" i="21"/>
  <c r="J119" i="21"/>
  <c r="H119" i="21"/>
  <c r="F119" i="21"/>
  <c r="D119" i="21"/>
  <c r="AD118" i="21"/>
  <c r="AB118" i="21"/>
  <c r="Z118" i="21"/>
  <c r="X118" i="21"/>
  <c r="V118" i="21"/>
  <c r="T118" i="21"/>
  <c r="N118" i="21"/>
  <c r="L118" i="21"/>
  <c r="J118" i="21"/>
  <c r="H118" i="21"/>
  <c r="F118" i="21"/>
  <c r="D118" i="21"/>
  <c r="AD117" i="21"/>
  <c r="AB117" i="21"/>
  <c r="Z117" i="21"/>
  <c r="X117" i="21"/>
  <c r="V117" i="21"/>
  <c r="T117" i="21"/>
  <c r="N117" i="21"/>
  <c r="L117" i="21"/>
  <c r="J117" i="21"/>
  <c r="H117" i="21"/>
  <c r="F117" i="21"/>
  <c r="D117" i="21"/>
  <c r="AD116" i="21"/>
  <c r="AB116" i="21"/>
  <c r="Z116" i="21"/>
  <c r="X116" i="21"/>
  <c r="V116" i="21"/>
  <c r="T116" i="21"/>
  <c r="N116" i="21"/>
  <c r="L116" i="21"/>
  <c r="J116" i="21"/>
  <c r="H116" i="21"/>
  <c r="F116" i="21"/>
  <c r="D116" i="21"/>
  <c r="AD115" i="21"/>
  <c r="AB115" i="21"/>
  <c r="Z115" i="21"/>
  <c r="X115" i="21"/>
  <c r="V115" i="21"/>
  <c r="T115" i="21"/>
  <c r="N115" i="21"/>
  <c r="L115" i="21"/>
  <c r="J115" i="21"/>
  <c r="H115" i="21"/>
  <c r="F115" i="21"/>
  <c r="D115" i="21"/>
  <c r="AD114" i="21"/>
  <c r="AB114" i="21"/>
  <c r="Z114" i="21"/>
  <c r="X114" i="21"/>
  <c r="V114" i="21"/>
  <c r="T114" i="21"/>
  <c r="N114" i="21"/>
  <c r="L114" i="21"/>
  <c r="J114" i="21"/>
  <c r="H114" i="21"/>
  <c r="F114" i="21"/>
  <c r="D114" i="21"/>
  <c r="AD113" i="21"/>
  <c r="AB113" i="21"/>
  <c r="Z113" i="21"/>
  <c r="X113" i="21"/>
  <c r="V113" i="21"/>
  <c r="T113" i="21"/>
  <c r="N113" i="21"/>
  <c r="L113" i="21"/>
  <c r="J113" i="21"/>
  <c r="H113" i="21"/>
  <c r="F113" i="21"/>
  <c r="D113" i="21"/>
  <c r="AD112" i="21"/>
  <c r="AB112" i="21"/>
  <c r="Z112" i="21"/>
  <c r="X112" i="21"/>
  <c r="V112" i="21"/>
  <c r="T112" i="21"/>
  <c r="N112" i="21"/>
  <c r="L112" i="21"/>
  <c r="J112" i="21"/>
  <c r="H112" i="21"/>
  <c r="F112" i="21"/>
  <c r="D112" i="21"/>
  <c r="AD111" i="21"/>
  <c r="AB111" i="21"/>
  <c r="Z111" i="21"/>
  <c r="X111" i="21"/>
  <c r="V111" i="21"/>
  <c r="T111" i="21"/>
  <c r="N111" i="21"/>
  <c r="L111" i="21"/>
  <c r="J111" i="21"/>
  <c r="H111" i="21"/>
  <c r="F111" i="21"/>
  <c r="D111" i="21"/>
  <c r="AD110" i="21"/>
  <c r="AB110" i="21"/>
  <c r="Z110" i="21"/>
  <c r="X110" i="21"/>
  <c r="V110" i="21"/>
  <c r="T110" i="21"/>
  <c r="N110" i="21"/>
  <c r="L110" i="21"/>
  <c r="J110" i="21"/>
  <c r="H110" i="21"/>
  <c r="F110" i="21"/>
  <c r="D110" i="21"/>
  <c r="AD109" i="21"/>
  <c r="AB109" i="21"/>
  <c r="Z109" i="21"/>
  <c r="X109" i="21"/>
  <c r="V109" i="21"/>
  <c r="T109" i="21"/>
  <c r="N109" i="21"/>
  <c r="L109" i="21"/>
  <c r="J109" i="21"/>
  <c r="H109" i="21"/>
  <c r="F109" i="21"/>
  <c r="D109" i="21"/>
  <c r="C109" i="21"/>
  <c r="T103" i="21"/>
  <c r="D103" i="21"/>
  <c r="T102" i="21"/>
  <c r="D102" i="21"/>
  <c r="AD101" i="21"/>
  <c r="T101" i="21"/>
  <c r="N101" i="21"/>
  <c r="D101" i="21"/>
  <c r="AD100" i="21"/>
  <c r="T100" i="21"/>
  <c r="N100" i="21"/>
  <c r="D100" i="21"/>
  <c r="AD99" i="21"/>
  <c r="T99" i="21"/>
  <c r="N99" i="21"/>
  <c r="D99" i="21"/>
  <c r="AD98" i="21"/>
  <c r="T98" i="21"/>
  <c r="N98" i="21"/>
  <c r="D98" i="21"/>
  <c r="AD97" i="21"/>
  <c r="T97" i="21"/>
  <c r="N97" i="21"/>
  <c r="D97" i="21"/>
  <c r="AD96" i="21"/>
  <c r="X96" i="21"/>
  <c r="T96" i="21"/>
  <c r="N96" i="21"/>
  <c r="H96" i="21"/>
  <c r="D96" i="21"/>
  <c r="AD95" i="21"/>
  <c r="Z95" i="21"/>
  <c r="X95" i="21"/>
  <c r="V95" i="21"/>
  <c r="T95" i="21"/>
  <c r="N95" i="21"/>
  <c r="J95" i="21"/>
  <c r="H95" i="21"/>
  <c r="F95" i="21"/>
  <c r="D95" i="21"/>
  <c r="AD94" i="21"/>
  <c r="Z94" i="21"/>
  <c r="X94" i="21"/>
  <c r="V94" i="21"/>
  <c r="T94" i="21"/>
  <c r="N94" i="21"/>
  <c r="O94" i="21" s="1"/>
  <c r="J94" i="21"/>
  <c r="H94" i="21"/>
  <c r="F94" i="21"/>
  <c r="D94" i="21"/>
  <c r="AD93" i="21"/>
  <c r="Z93" i="21"/>
  <c r="X93" i="21"/>
  <c r="V93" i="21"/>
  <c r="T93" i="21"/>
  <c r="N93" i="21"/>
  <c r="J93" i="21"/>
  <c r="H93" i="21"/>
  <c r="F93" i="21"/>
  <c r="D93" i="21"/>
  <c r="AD92" i="21"/>
  <c r="AB92" i="21"/>
  <c r="Z92" i="21"/>
  <c r="X92" i="21"/>
  <c r="V92" i="21"/>
  <c r="T92" i="21"/>
  <c r="N92" i="21"/>
  <c r="L92" i="21"/>
  <c r="J92" i="21"/>
  <c r="H92" i="21"/>
  <c r="F92" i="21"/>
  <c r="D92" i="21"/>
  <c r="AD91" i="21"/>
  <c r="AB91" i="21"/>
  <c r="Z91" i="21"/>
  <c r="X91" i="21"/>
  <c r="V91" i="21"/>
  <c r="T91" i="21"/>
  <c r="N91" i="21"/>
  <c r="L91" i="21"/>
  <c r="J91" i="21"/>
  <c r="H91" i="21"/>
  <c r="F91" i="21"/>
  <c r="D91" i="21"/>
  <c r="AD90" i="21"/>
  <c r="AB90" i="21"/>
  <c r="Z90" i="21"/>
  <c r="X90" i="21"/>
  <c r="V90" i="21"/>
  <c r="T90" i="21"/>
  <c r="N90" i="21"/>
  <c r="L90" i="21"/>
  <c r="J90" i="21"/>
  <c r="H90" i="21"/>
  <c r="F90" i="21"/>
  <c r="D90" i="21"/>
  <c r="AD89" i="21"/>
  <c r="AB89" i="21"/>
  <c r="Z89" i="21"/>
  <c r="X89" i="21"/>
  <c r="V89" i="21"/>
  <c r="T89" i="21"/>
  <c r="N89" i="21"/>
  <c r="L89" i="21"/>
  <c r="J89" i="21"/>
  <c r="H89" i="21"/>
  <c r="F89" i="21"/>
  <c r="D89" i="21"/>
  <c r="AD88" i="21"/>
  <c r="AB88" i="21"/>
  <c r="Z88" i="21"/>
  <c r="X88" i="21"/>
  <c r="V88" i="21"/>
  <c r="T88" i="21"/>
  <c r="N88" i="21"/>
  <c r="L88" i="21"/>
  <c r="J88" i="21"/>
  <c r="H88" i="21"/>
  <c r="F88" i="21"/>
  <c r="D88" i="21"/>
  <c r="AD87" i="21"/>
  <c r="AB87" i="21"/>
  <c r="Z87" i="21"/>
  <c r="X87" i="21"/>
  <c r="V87" i="21"/>
  <c r="T87" i="21"/>
  <c r="N87" i="21"/>
  <c r="L87" i="21"/>
  <c r="J87" i="21"/>
  <c r="H87" i="21"/>
  <c r="F87" i="21"/>
  <c r="D87" i="21"/>
  <c r="AD86" i="21"/>
  <c r="AE86" i="21" s="1"/>
  <c r="AB86" i="21"/>
  <c r="AC86" i="21" s="1"/>
  <c r="Z86" i="21"/>
  <c r="AA86" i="21" s="1"/>
  <c r="X86" i="21"/>
  <c r="Y86" i="21" s="1"/>
  <c r="V86" i="21"/>
  <c r="T86" i="21"/>
  <c r="N86" i="21"/>
  <c r="L86" i="21"/>
  <c r="J86" i="21"/>
  <c r="K86" i="21" s="1"/>
  <c r="H86" i="21"/>
  <c r="I86" i="21" s="1"/>
  <c r="F86" i="21"/>
  <c r="G86" i="21" s="1"/>
  <c r="D86" i="21"/>
  <c r="E86" i="21" s="1"/>
  <c r="AD85" i="21"/>
  <c r="AB85" i="21"/>
  <c r="Z85" i="21"/>
  <c r="X85" i="21"/>
  <c r="V85" i="21"/>
  <c r="W85" i="21" s="1"/>
  <c r="T85" i="21"/>
  <c r="U85" i="21" s="1"/>
  <c r="N85" i="21"/>
  <c r="L85" i="21"/>
  <c r="M106" i="21" s="1"/>
  <c r="J85" i="21"/>
  <c r="H85" i="21"/>
  <c r="F85" i="21"/>
  <c r="D85" i="21"/>
  <c r="AD84" i="21"/>
  <c r="AB84" i="21"/>
  <c r="Z84" i="21"/>
  <c r="X84" i="21"/>
  <c r="V84" i="21"/>
  <c r="T84" i="21"/>
  <c r="N84" i="21"/>
  <c r="L84" i="21"/>
  <c r="J84" i="21"/>
  <c r="H84" i="21"/>
  <c r="F84" i="21"/>
  <c r="D84" i="21"/>
  <c r="C84" i="21"/>
  <c r="V77" i="21"/>
  <c r="F77" i="21"/>
  <c r="V76" i="21"/>
  <c r="T76" i="21"/>
  <c r="F76" i="21"/>
  <c r="D76" i="21"/>
  <c r="V75" i="21"/>
  <c r="T75" i="21"/>
  <c r="F75" i="21"/>
  <c r="D75" i="21"/>
  <c r="V74" i="21"/>
  <c r="T74" i="21"/>
  <c r="F74" i="21"/>
  <c r="D74" i="21"/>
  <c r="V73" i="21"/>
  <c r="T73" i="21"/>
  <c r="F73" i="21"/>
  <c r="D73" i="21"/>
  <c r="V72" i="21"/>
  <c r="T72" i="21"/>
  <c r="F72" i="21"/>
  <c r="D72" i="21"/>
  <c r="AB71" i="21"/>
  <c r="Z71" i="21"/>
  <c r="X71" i="21"/>
  <c r="V71" i="21"/>
  <c r="T71" i="21"/>
  <c r="L71" i="21"/>
  <c r="H71" i="21"/>
  <c r="F71" i="21"/>
  <c r="D71" i="21"/>
  <c r="AB70" i="21"/>
  <c r="Z70" i="21"/>
  <c r="X70" i="21"/>
  <c r="V70" i="21"/>
  <c r="T70" i="21"/>
  <c r="L70" i="21"/>
  <c r="M70" i="21" s="1"/>
  <c r="J70" i="21"/>
  <c r="H70" i="21"/>
  <c r="F70" i="21"/>
  <c r="D70" i="21"/>
  <c r="AB69" i="21"/>
  <c r="Z69" i="21"/>
  <c r="X69" i="21"/>
  <c r="V69" i="21"/>
  <c r="T69" i="21"/>
  <c r="L69" i="21"/>
  <c r="J69" i="21"/>
  <c r="H69" i="21"/>
  <c r="F69" i="21"/>
  <c r="D69" i="21"/>
  <c r="AD68" i="21"/>
  <c r="AB68" i="21"/>
  <c r="AC68" i="21" s="1"/>
  <c r="Z68" i="21"/>
  <c r="X68" i="21"/>
  <c r="V68" i="21"/>
  <c r="T68" i="21"/>
  <c r="L68" i="21"/>
  <c r="J68" i="21"/>
  <c r="H68" i="21"/>
  <c r="F68" i="21"/>
  <c r="D68" i="21"/>
  <c r="AD67" i="21"/>
  <c r="AB67" i="21"/>
  <c r="Z67" i="21"/>
  <c r="X67" i="21"/>
  <c r="V67" i="21"/>
  <c r="T67" i="21"/>
  <c r="N67" i="21"/>
  <c r="L67" i="21"/>
  <c r="J67" i="21"/>
  <c r="H67" i="21"/>
  <c r="F67" i="21"/>
  <c r="D67" i="21"/>
  <c r="AD66" i="21"/>
  <c r="AB66" i="21"/>
  <c r="Z66" i="21"/>
  <c r="X66" i="21"/>
  <c r="V66" i="21"/>
  <c r="T66" i="21"/>
  <c r="N66" i="21"/>
  <c r="L66" i="21"/>
  <c r="J66" i="21"/>
  <c r="H66" i="21"/>
  <c r="F66" i="21"/>
  <c r="D66" i="21"/>
  <c r="AD65" i="21"/>
  <c r="AB65" i="21"/>
  <c r="Z65" i="21"/>
  <c r="X65" i="21"/>
  <c r="V65" i="21"/>
  <c r="T65" i="21"/>
  <c r="N65" i="21"/>
  <c r="L65" i="21"/>
  <c r="J65" i="21"/>
  <c r="H65" i="21"/>
  <c r="F65" i="21"/>
  <c r="D65" i="21"/>
  <c r="AD64" i="21"/>
  <c r="AB64" i="21"/>
  <c r="Z64" i="21"/>
  <c r="X64" i="21"/>
  <c r="V64" i="21"/>
  <c r="T64" i="21"/>
  <c r="N64" i="21"/>
  <c r="L64" i="21"/>
  <c r="J64" i="21"/>
  <c r="H64" i="21"/>
  <c r="F64" i="21"/>
  <c r="D64" i="21"/>
  <c r="AD63" i="21"/>
  <c r="AB63" i="21"/>
  <c r="Z63" i="21"/>
  <c r="X63" i="21"/>
  <c r="V63" i="21"/>
  <c r="T63" i="21"/>
  <c r="N63" i="21"/>
  <c r="L63" i="21"/>
  <c r="J63" i="21"/>
  <c r="H63" i="21"/>
  <c r="F63" i="21"/>
  <c r="D63" i="21"/>
  <c r="AD62" i="21"/>
  <c r="AB62" i="21"/>
  <c r="Z62" i="21"/>
  <c r="X62" i="21"/>
  <c r="V62" i="21"/>
  <c r="T62" i="21"/>
  <c r="N62" i="21"/>
  <c r="L62" i="21"/>
  <c r="J62" i="21"/>
  <c r="H62" i="21"/>
  <c r="F62" i="21"/>
  <c r="D62" i="21"/>
  <c r="AD61" i="21"/>
  <c r="AB61" i="21"/>
  <c r="Z61" i="21"/>
  <c r="X61" i="21"/>
  <c r="V61" i="21"/>
  <c r="T61" i="21"/>
  <c r="N61" i="21"/>
  <c r="L61" i="21"/>
  <c r="J61" i="21"/>
  <c r="H61" i="21"/>
  <c r="F61" i="21"/>
  <c r="D61" i="21"/>
  <c r="AD60" i="21"/>
  <c r="AE60" i="21" s="1"/>
  <c r="AB60" i="21"/>
  <c r="Z60" i="21"/>
  <c r="X60" i="21"/>
  <c r="V60" i="21"/>
  <c r="T60" i="21"/>
  <c r="N60" i="21"/>
  <c r="L60" i="21"/>
  <c r="J60" i="21"/>
  <c r="H60" i="21"/>
  <c r="F60" i="21"/>
  <c r="D60" i="21"/>
  <c r="AD59" i="21"/>
  <c r="AB59" i="21"/>
  <c r="Z59" i="21"/>
  <c r="X59" i="21"/>
  <c r="V59" i="21"/>
  <c r="T59" i="21"/>
  <c r="N59" i="21"/>
  <c r="L59" i="21"/>
  <c r="J59" i="21"/>
  <c r="H59" i="21"/>
  <c r="F59" i="21"/>
  <c r="D59" i="21"/>
  <c r="C59" i="21"/>
  <c r="V51" i="21"/>
  <c r="W51" i="21" s="1"/>
  <c r="F51" i="21"/>
  <c r="AB50" i="21"/>
  <c r="V50" i="21"/>
  <c r="L50" i="21"/>
  <c r="F50" i="21"/>
  <c r="AB49" i="21"/>
  <c r="AC49" i="21" s="1"/>
  <c r="X49" i="21"/>
  <c r="Y49" i="21" s="1"/>
  <c r="V49" i="21"/>
  <c r="W49" i="21" s="1"/>
  <c r="T49" i="21"/>
  <c r="L49" i="21"/>
  <c r="H49" i="21"/>
  <c r="F49" i="21"/>
  <c r="D49" i="21"/>
  <c r="AB48" i="21"/>
  <c r="AC48" i="21" s="1"/>
  <c r="X48" i="21"/>
  <c r="Y48" i="21" s="1"/>
  <c r="V48" i="21"/>
  <c r="W48" i="21" s="1"/>
  <c r="T48" i="21"/>
  <c r="L48" i="21"/>
  <c r="H48" i="21"/>
  <c r="F48" i="21"/>
  <c r="D48" i="21"/>
  <c r="AB47" i="21"/>
  <c r="AC47" i="21" s="1"/>
  <c r="X47" i="21"/>
  <c r="Y47" i="21" s="1"/>
  <c r="V47" i="21"/>
  <c r="W47" i="21" s="1"/>
  <c r="T47" i="21"/>
  <c r="M47" i="21"/>
  <c r="L47" i="21"/>
  <c r="H47" i="21"/>
  <c r="F47" i="21"/>
  <c r="D47" i="21"/>
  <c r="AB46" i="21"/>
  <c r="AC46" i="21" s="1"/>
  <c r="X46" i="21"/>
  <c r="Y46" i="21" s="1"/>
  <c r="V46" i="21"/>
  <c r="W46" i="21" s="1"/>
  <c r="T46" i="21"/>
  <c r="L46" i="21"/>
  <c r="H46" i="21"/>
  <c r="F46" i="21"/>
  <c r="D46" i="21"/>
  <c r="AB45" i="21"/>
  <c r="AC45" i="21" s="1"/>
  <c r="X45" i="21"/>
  <c r="Y45" i="21" s="1"/>
  <c r="V45" i="21"/>
  <c r="W45" i="21" s="1"/>
  <c r="T45" i="21"/>
  <c r="L45" i="21"/>
  <c r="H45" i="21"/>
  <c r="G45" i="21"/>
  <c r="F45" i="21"/>
  <c r="D45" i="21"/>
  <c r="AB44" i="21"/>
  <c r="AC44" i="21" s="1"/>
  <c r="X44" i="21"/>
  <c r="Y44" i="21" s="1"/>
  <c r="V44" i="21"/>
  <c r="W44" i="21" s="1"/>
  <c r="T44" i="21"/>
  <c r="L44" i="21"/>
  <c r="H44" i="21"/>
  <c r="F44" i="21"/>
  <c r="D44" i="21"/>
  <c r="AB43" i="21"/>
  <c r="AC43" i="21" s="1"/>
  <c r="X43" i="21"/>
  <c r="Y43" i="21" s="1"/>
  <c r="V43" i="21"/>
  <c r="W43" i="21" s="1"/>
  <c r="T43" i="21"/>
  <c r="M43" i="21"/>
  <c r="L43" i="21"/>
  <c r="H43" i="21"/>
  <c r="F43" i="21"/>
  <c r="D43" i="21"/>
  <c r="AB42" i="21"/>
  <c r="AC42" i="21" s="1"/>
  <c r="X42" i="21"/>
  <c r="Y42" i="21" s="1"/>
  <c r="V42" i="21"/>
  <c r="W42" i="21" s="1"/>
  <c r="T42" i="21"/>
  <c r="L42" i="21"/>
  <c r="H42" i="21"/>
  <c r="F42" i="21"/>
  <c r="D42" i="21"/>
  <c r="AB41" i="21"/>
  <c r="AC41" i="21" s="1"/>
  <c r="X41" i="21"/>
  <c r="Y41" i="21" s="1"/>
  <c r="V41" i="21"/>
  <c r="W41" i="21" s="1"/>
  <c r="T41" i="21"/>
  <c r="L41" i="21"/>
  <c r="H41" i="21"/>
  <c r="F41" i="21"/>
  <c r="D41" i="21"/>
  <c r="AB40" i="21"/>
  <c r="AC40" i="21" s="1"/>
  <c r="X40" i="21"/>
  <c r="Y40" i="21" s="1"/>
  <c r="V40" i="21"/>
  <c r="W40" i="21" s="1"/>
  <c r="T40" i="21"/>
  <c r="L40" i="21"/>
  <c r="H40" i="21"/>
  <c r="F40" i="21"/>
  <c r="D40" i="21"/>
  <c r="AB39" i="21"/>
  <c r="AC39" i="21" s="1"/>
  <c r="X39" i="21"/>
  <c r="Y39" i="21" s="1"/>
  <c r="V39" i="21"/>
  <c r="W39" i="21" s="1"/>
  <c r="T39" i="21"/>
  <c r="M39" i="21"/>
  <c r="L39" i="21"/>
  <c r="H39" i="21"/>
  <c r="F39" i="21"/>
  <c r="D39" i="21"/>
  <c r="AB38" i="21"/>
  <c r="AC38" i="21" s="1"/>
  <c r="X38" i="21"/>
  <c r="Y38" i="21" s="1"/>
  <c r="V38" i="21"/>
  <c r="W38" i="21" s="1"/>
  <c r="T38" i="21"/>
  <c r="L38" i="21"/>
  <c r="H38" i="21"/>
  <c r="F38" i="21"/>
  <c r="D38" i="21"/>
  <c r="AD37" i="21"/>
  <c r="AE37" i="21" s="1"/>
  <c r="AB37" i="21"/>
  <c r="AC31" i="21" s="1"/>
  <c r="Z37" i="21"/>
  <c r="AA37" i="21" s="1"/>
  <c r="X37" i="21"/>
  <c r="V37" i="21"/>
  <c r="T37" i="21"/>
  <c r="N37" i="21"/>
  <c r="L37" i="21"/>
  <c r="M37" i="21" s="1"/>
  <c r="J37" i="21"/>
  <c r="K37" i="21" s="1"/>
  <c r="H37" i="21"/>
  <c r="I37" i="21" s="1"/>
  <c r="F37" i="21"/>
  <c r="G41" i="21" s="1"/>
  <c r="D37" i="21"/>
  <c r="AD36" i="21"/>
  <c r="AB36" i="21"/>
  <c r="Z36" i="21"/>
  <c r="X36" i="21"/>
  <c r="Y36" i="21" s="1"/>
  <c r="V36" i="21"/>
  <c r="W36" i="21" s="1"/>
  <c r="T36" i="21"/>
  <c r="U36" i="21" s="1"/>
  <c r="N36" i="21"/>
  <c r="O36" i="21" s="1"/>
  <c r="L36" i="21"/>
  <c r="K36" i="21"/>
  <c r="J36" i="21"/>
  <c r="H36" i="21"/>
  <c r="F36" i="21"/>
  <c r="D36" i="21"/>
  <c r="AD35" i="21"/>
  <c r="AE35" i="21" s="1"/>
  <c r="AB35" i="21"/>
  <c r="AC35" i="21" s="1"/>
  <c r="Z35" i="21"/>
  <c r="AA35" i="21" s="1"/>
  <c r="X35" i="21"/>
  <c r="V35" i="21"/>
  <c r="U35" i="21"/>
  <c r="T35" i="21"/>
  <c r="N35" i="21"/>
  <c r="L35" i="21"/>
  <c r="J35" i="21"/>
  <c r="K35" i="21" s="1"/>
  <c r="H35" i="21"/>
  <c r="I39" i="21" s="1"/>
  <c r="F35" i="21"/>
  <c r="G35" i="21" s="1"/>
  <c r="D35" i="21"/>
  <c r="AD34" i="21"/>
  <c r="AB34" i="21"/>
  <c r="AA34" i="21"/>
  <c r="Z34" i="21"/>
  <c r="X34" i="21"/>
  <c r="Y31" i="21" s="1"/>
  <c r="V34" i="21"/>
  <c r="W34" i="21" s="1"/>
  <c r="T34" i="21"/>
  <c r="U34" i="21" s="1"/>
  <c r="N34" i="21"/>
  <c r="O37" i="21" s="1"/>
  <c r="L34" i="21"/>
  <c r="M50" i="21" s="1"/>
  <c r="K34" i="21"/>
  <c r="J34" i="21"/>
  <c r="H34" i="21"/>
  <c r="F34" i="21"/>
  <c r="D34" i="21"/>
  <c r="E34" i="21" s="1"/>
  <c r="AD33" i="21"/>
  <c r="AE33" i="21" s="1"/>
  <c r="AB33" i="21"/>
  <c r="AC33" i="21" s="1"/>
  <c r="Z33" i="21"/>
  <c r="AA33" i="21" s="1"/>
  <c r="X33" i="21"/>
  <c r="W33" i="21"/>
  <c r="V33" i="21"/>
  <c r="U33" i="21"/>
  <c r="T33" i="21"/>
  <c r="N33" i="21"/>
  <c r="L33" i="21"/>
  <c r="K33" i="21"/>
  <c r="J33" i="21"/>
  <c r="H33" i="21"/>
  <c r="F33" i="21"/>
  <c r="D33" i="21"/>
  <c r="AE32" i="21"/>
  <c r="AD32" i="21"/>
  <c r="AB32" i="21"/>
  <c r="Z32" i="21"/>
  <c r="X32" i="21"/>
  <c r="W32" i="21"/>
  <c r="V32" i="21"/>
  <c r="U32" i="21"/>
  <c r="T32" i="21"/>
  <c r="N32" i="21"/>
  <c r="L32" i="21"/>
  <c r="K32" i="21"/>
  <c r="J32" i="21"/>
  <c r="H32" i="21"/>
  <c r="F32" i="21"/>
  <c r="D32" i="21"/>
  <c r="AE31" i="21"/>
  <c r="AD31" i="21"/>
  <c r="AB31" i="21"/>
  <c r="Z31" i="21"/>
  <c r="X31" i="21"/>
  <c r="W31" i="21"/>
  <c r="V31" i="21"/>
  <c r="U31" i="21"/>
  <c r="T31" i="21"/>
  <c r="N31" i="21"/>
  <c r="L31" i="21"/>
  <c r="K31" i="21"/>
  <c r="J31" i="21"/>
  <c r="H31" i="21"/>
  <c r="F31" i="21"/>
  <c r="D31" i="21"/>
  <c r="AE30" i="21"/>
  <c r="AD30" i="21"/>
  <c r="AB30" i="21"/>
  <c r="Z30" i="21"/>
  <c r="X30" i="21"/>
  <c r="W30" i="21"/>
  <c r="V30" i="21"/>
  <c r="U30" i="21"/>
  <c r="T30" i="21"/>
  <c r="N30" i="21"/>
  <c r="L30" i="21"/>
  <c r="K30" i="21"/>
  <c r="J30" i="21"/>
  <c r="H30" i="21"/>
  <c r="F30" i="21"/>
  <c r="D30" i="21"/>
  <c r="AE29" i="21"/>
  <c r="AD29" i="21"/>
  <c r="AE34" i="21" s="1"/>
  <c r="AB29" i="21"/>
  <c r="AC50" i="21" s="1"/>
  <c r="Z29" i="21"/>
  <c r="X29" i="21"/>
  <c r="W29" i="21"/>
  <c r="V29" i="21"/>
  <c r="W37" i="21" s="1"/>
  <c r="U29" i="21"/>
  <c r="T29" i="21"/>
  <c r="N29" i="21"/>
  <c r="L29" i="21"/>
  <c r="K29" i="21"/>
  <c r="J29" i="21"/>
  <c r="K54" i="21" s="1"/>
  <c r="H29" i="21"/>
  <c r="I48" i="21" s="1"/>
  <c r="F29" i="21"/>
  <c r="D29" i="21"/>
  <c r="AD28" i="21"/>
  <c r="AB28" i="21"/>
  <c r="Z28" i="21"/>
  <c r="X28" i="21"/>
  <c r="V28" i="21"/>
  <c r="T28" i="21"/>
  <c r="N28" i="21"/>
  <c r="L28" i="21"/>
  <c r="J28" i="21"/>
  <c r="H28" i="21"/>
  <c r="F28" i="21"/>
  <c r="D28" i="21"/>
  <c r="C28" i="21"/>
  <c r="AB21" i="21"/>
  <c r="L21" i="21"/>
  <c r="AB20" i="21"/>
  <c r="V20" i="21"/>
  <c r="L20" i="21"/>
  <c r="F20" i="21"/>
  <c r="AB19" i="21"/>
  <c r="V19" i="21"/>
  <c r="L19" i="21"/>
  <c r="F19" i="21"/>
  <c r="AB18" i="21"/>
  <c r="V18" i="21"/>
  <c r="L18" i="21"/>
  <c r="F18" i="21"/>
  <c r="AB17" i="21"/>
  <c r="X17" i="21"/>
  <c r="V17" i="21"/>
  <c r="T17" i="21"/>
  <c r="L17" i="21"/>
  <c r="H17" i="21"/>
  <c r="F17" i="21"/>
  <c r="D17" i="21"/>
  <c r="AD16" i="21"/>
  <c r="AB16" i="21"/>
  <c r="X16" i="21"/>
  <c r="V16" i="21"/>
  <c r="T16" i="21"/>
  <c r="N16" i="21"/>
  <c r="L16" i="21"/>
  <c r="H16" i="21"/>
  <c r="F16" i="21"/>
  <c r="D16" i="21"/>
  <c r="AD15" i="21"/>
  <c r="AB15" i="21"/>
  <c r="Z15" i="21"/>
  <c r="X15" i="21"/>
  <c r="V15" i="21"/>
  <c r="T15" i="21"/>
  <c r="N15" i="21"/>
  <c r="L15" i="21"/>
  <c r="J15" i="21"/>
  <c r="H15" i="21"/>
  <c r="F15" i="21"/>
  <c r="D15" i="21"/>
  <c r="AD14" i="21"/>
  <c r="AB14" i="21"/>
  <c r="Z14" i="21"/>
  <c r="X14" i="21"/>
  <c r="V14" i="21"/>
  <c r="T14" i="21"/>
  <c r="N14" i="21"/>
  <c r="L14" i="21"/>
  <c r="J14" i="21"/>
  <c r="H14" i="21"/>
  <c r="F14" i="21"/>
  <c r="D14" i="21"/>
  <c r="AD13" i="21"/>
  <c r="AB13" i="21"/>
  <c r="Z13" i="21"/>
  <c r="X13" i="21"/>
  <c r="V13" i="21"/>
  <c r="T13" i="21"/>
  <c r="N13" i="21"/>
  <c r="L13" i="21"/>
  <c r="J13" i="21"/>
  <c r="H13" i="21"/>
  <c r="F13" i="21"/>
  <c r="D13" i="21"/>
  <c r="AD12" i="21"/>
  <c r="AB12" i="21"/>
  <c r="Z12" i="21"/>
  <c r="X12" i="21"/>
  <c r="V12" i="21"/>
  <c r="T12" i="21"/>
  <c r="N12" i="21"/>
  <c r="L12" i="21"/>
  <c r="J12" i="21"/>
  <c r="H12" i="21"/>
  <c r="F12" i="21"/>
  <c r="D12" i="21"/>
  <c r="AD11" i="21"/>
  <c r="AB11" i="21"/>
  <c r="Z11" i="21"/>
  <c r="X11" i="21"/>
  <c r="V11" i="21"/>
  <c r="T11" i="21"/>
  <c r="N11" i="21"/>
  <c r="L11" i="21"/>
  <c r="J11" i="21"/>
  <c r="H11" i="21"/>
  <c r="F11" i="21"/>
  <c r="D11" i="21"/>
  <c r="AD10" i="21"/>
  <c r="AB10" i="21"/>
  <c r="Z10" i="21"/>
  <c r="X10" i="21"/>
  <c r="V10" i="21"/>
  <c r="T10" i="21"/>
  <c r="N10" i="21"/>
  <c r="L10" i="21"/>
  <c r="J10" i="21"/>
  <c r="H10" i="21"/>
  <c r="F10" i="21"/>
  <c r="D10" i="21"/>
  <c r="AD9" i="21"/>
  <c r="AB9" i="21"/>
  <c r="Z9" i="21"/>
  <c r="X9" i="21"/>
  <c r="V9" i="21"/>
  <c r="T9" i="21"/>
  <c r="N9" i="21"/>
  <c r="L9" i="21"/>
  <c r="J9" i="21"/>
  <c r="H9" i="21"/>
  <c r="F9" i="21"/>
  <c r="D9" i="21"/>
  <c r="AD8" i="21"/>
  <c r="AB8" i="21"/>
  <c r="Z8" i="21"/>
  <c r="X8" i="21"/>
  <c r="V8" i="21"/>
  <c r="T8" i="21"/>
  <c r="N8" i="21"/>
  <c r="L8" i="21"/>
  <c r="J8" i="21"/>
  <c r="H8" i="21"/>
  <c r="F8" i="21"/>
  <c r="D8" i="21"/>
  <c r="AD7" i="21"/>
  <c r="AB7" i="21"/>
  <c r="Z7" i="21"/>
  <c r="X7" i="21"/>
  <c r="V7" i="21"/>
  <c r="T7" i="21"/>
  <c r="N7" i="21"/>
  <c r="L7" i="21"/>
  <c r="J7" i="21"/>
  <c r="H7" i="21"/>
  <c r="F7" i="21"/>
  <c r="D7" i="21"/>
  <c r="AD6" i="21"/>
  <c r="AB6" i="21"/>
  <c r="Z6" i="21"/>
  <c r="X6" i="21"/>
  <c r="V6" i="21"/>
  <c r="T6" i="21"/>
  <c r="N6" i="21"/>
  <c r="L6" i="21"/>
  <c r="J6" i="21"/>
  <c r="H6" i="21"/>
  <c r="F6" i="21"/>
  <c r="D6" i="21"/>
  <c r="AD5" i="21"/>
  <c r="AB5" i="21"/>
  <c r="Z5" i="21"/>
  <c r="X5" i="21"/>
  <c r="V5" i="21"/>
  <c r="T5" i="21"/>
  <c r="N5" i="21"/>
  <c r="L5" i="21"/>
  <c r="J5" i="21"/>
  <c r="H5" i="21"/>
  <c r="F5" i="21"/>
  <c r="D5" i="21"/>
  <c r="AD4" i="21"/>
  <c r="AB4" i="21"/>
  <c r="Z4" i="21"/>
  <c r="X4" i="21"/>
  <c r="V4" i="21"/>
  <c r="T4" i="21"/>
  <c r="N4" i="21"/>
  <c r="L4" i="21"/>
  <c r="J4" i="21"/>
  <c r="H4" i="21"/>
  <c r="F4" i="21"/>
  <c r="D4" i="21"/>
  <c r="AD3" i="21"/>
  <c r="AB3" i="21"/>
  <c r="Z3" i="21"/>
  <c r="X3" i="21"/>
  <c r="V3" i="21"/>
  <c r="T3" i="21"/>
  <c r="N3" i="21"/>
  <c r="L3" i="21"/>
  <c r="J3" i="21"/>
  <c r="H3" i="21"/>
  <c r="F3" i="21"/>
  <c r="D3" i="21"/>
  <c r="AD2" i="21"/>
  <c r="AB2" i="21"/>
  <c r="Z2" i="21"/>
  <c r="X2" i="21"/>
  <c r="V2" i="21"/>
  <c r="T2" i="21"/>
  <c r="N2" i="21"/>
  <c r="L2" i="21"/>
  <c r="J2" i="21"/>
  <c r="H2" i="21"/>
  <c r="F2" i="21"/>
  <c r="D2" i="21"/>
  <c r="C2" i="21"/>
  <c r="E44" i="21" l="1"/>
  <c r="W50" i="21"/>
  <c r="K141" i="21"/>
  <c r="K134" i="21"/>
  <c r="O137" i="21"/>
  <c r="O143" i="21"/>
  <c r="AA3" i="21"/>
  <c r="O4" i="21"/>
  <c r="E54" i="21"/>
  <c r="M54" i="21"/>
  <c r="Y33" i="21"/>
  <c r="O34" i="21"/>
  <c r="I35" i="21"/>
  <c r="M36" i="21"/>
  <c r="G37" i="21"/>
  <c r="AC37" i="21"/>
  <c r="U39" i="21"/>
  <c r="U43" i="21"/>
  <c r="U47" i="21"/>
  <c r="G148" i="21"/>
  <c r="G136" i="21"/>
  <c r="G132" i="21"/>
  <c r="O133" i="21"/>
  <c r="O135" i="21"/>
  <c r="G138" i="21"/>
  <c r="M139" i="21"/>
  <c r="K140" i="21"/>
  <c r="U12" i="21"/>
  <c r="M29" i="21"/>
  <c r="E30" i="21"/>
  <c r="Y30" i="21"/>
  <c r="M31" i="21"/>
  <c r="E32" i="21"/>
  <c r="Y32" i="21"/>
  <c r="M33" i="21"/>
  <c r="AC34" i="21"/>
  <c r="W35" i="21"/>
  <c r="W53" i="21" s="1"/>
  <c r="AA36" i="21"/>
  <c r="M38" i="21"/>
  <c r="G40" i="21"/>
  <c r="M42" i="21"/>
  <c r="G44" i="21"/>
  <c r="E47" i="21"/>
  <c r="I49" i="21"/>
  <c r="U68" i="21"/>
  <c r="U105" i="21"/>
  <c r="I85" i="21"/>
  <c r="AC85" i="21"/>
  <c r="U86" i="21"/>
  <c r="I87" i="21"/>
  <c r="AC87" i="21"/>
  <c r="U88" i="21"/>
  <c r="I89" i="21"/>
  <c r="AC89" i="21"/>
  <c r="U90" i="21"/>
  <c r="I91" i="21"/>
  <c r="AC91" i="21"/>
  <c r="U92" i="21"/>
  <c r="I93" i="21"/>
  <c r="E94" i="21"/>
  <c r="AA94" i="21"/>
  <c r="W95" i="21"/>
  <c r="Y96" i="21"/>
  <c r="U98" i="21"/>
  <c r="U100" i="21"/>
  <c r="E103" i="21"/>
  <c r="O134" i="21"/>
  <c r="Y138" i="21"/>
  <c r="AE141" i="21"/>
  <c r="AE53" i="21"/>
  <c r="AC13" i="21"/>
  <c r="E29" i="21"/>
  <c r="Y29" i="21"/>
  <c r="M30" i="21"/>
  <c r="E31" i="21"/>
  <c r="M32" i="21"/>
  <c r="E33" i="21"/>
  <c r="G34" i="21"/>
  <c r="E36" i="21"/>
  <c r="U37" i="21"/>
  <c r="E39" i="21"/>
  <c r="I41" i="21"/>
  <c r="E43" i="21"/>
  <c r="I45" i="21"/>
  <c r="M46" i="21"/>
  <c r="G48" i="21"/>
  <c r="K14" i="21"/>
  <c r="AE11" i="21"/>
  <c r="W4" i="21"/>
  <c r="O54" i="21"/>
  <c r="Y35" i="21"/>
  <c r="U38" i="21"/>
  <c r="U42" i="21"/>
  <c r="U46" i="21"/>
  <c r="G51" i="21"/>
  <c r="G133" i="21"/>
  <c r="AE133" i="21"/>
  <c r="U134" i="21"/>
  <c r="U147" i="21" s="1"/>
  <c r="U138" i="21"/>
  <c r="E136" i="21"/>
  <c r="G137" i="21"/>
  <c r="I46" i="21"/>
  <c r="G49" i="21"/>
  <c r="G29" i="21"/>
  <c r="AA29" i="21"/>
  <c r="O30" i="21"/>
  <c r="G31" i="21"/>
  <c r="O31" i="21"/>
  <c r="G32" i="21"/>
  <c r="AA32" i="21"/>
  <c r="O33" i="21"/>
  <c r="I34" i="21"/>
  <c r="M35" i="21"/>
  <c r="G36" i="21"/>
  <c r="AC36" i="21"/>
  <c r="E38" i="21"/>
  <c r="G39" i="21"/>
  <c r="I40" i="21"/>
  <c r="M41" i="21"/>
  <c r="E42" i="21"/>
  <c r="G43" i="21"/>
  <c r="I44" i="21"/>
  <c r="M45" i="21"/>
  <c r="E46" i="21"/>
  <c r="G47" i="21"/>
  <c r="M49" i="21"/>
  <c r="G50" i="21"/>
  <c r="M87" i="21"/>
  <c r="E88" i="21"/>
  <c r="Y88" i="21"/>
  <c r="M89" i="21"/>
  <c r="E90" i="21"/>
  <c r="Y90" i="21"/>
  <c r="M91" i="21"/>
  <c r="E92" i="21"/>
  <c r="Y92" i="21"/>
  <c r="O93" i="21"/>
  <c r="I94" i="21"/>
  <c r="K138" i="21"/>
  <c r="AC416" i="21"/>
  <c r="AC415" i="21"/>
  <c r="AC414" i="21"/>
  <c r="AC413" i="21"/>
  <c r="AC412" i="21"/>
  <c r="E689" i="21"/>
  <c r="E688" i="21"/>
  <c r="I38" i="21"/>
  <c r="I42" i="21"/>
  <c r="E48" i="21"/>
  <c r="O29" i="21"/>
  <c r="G30" i="21"/>
  <c r="AA30" i="21"/>
  <c r="AA31" i="21"/>
  <c r="O32" i="21"/>
  <c r="G33" i="21"/>
  <c r="G53" i="21" s="1"/>
  <c r="G12" i="21"/>
  <c r="I54" i="21"/>
  <c r="E35" i="21"/>
  <c r="Y37" i="21"/>
  <c r="U41" i="21"/>
  <c r="U45" i="21"/>
  <c r="U49" i="21"/>
  <c r="O106" i="21"/>
  <c r="O87" i="21"/>
  <c r="G88" i="21"/>
  <c r="AA88" i="21"/>
  <c r="O89" i="21"/>
  <c r="G90" i="21"/>
  <c r="AA90" i="21"/>
  <c r="O91" i="21"/>
  <c r="G92" i="21"/>
  <c r="AA92" i="21"/>
  <c r="U93" i="21"/>
  <c r="K94" i="21"/>
  <c r="G95" i="21"/>
  <c r="AE95" i="21"/>
  <c r="O97" i="21"/>
  <c r="O99" i="21"/>
  <c r="O101" i="21"/>
  <c r="K132" i="21"/>
  <c r="AA138" i="21"/>
  <c r="AA132" i="21"/>
  <c r="AA137" i="21"/>
  <c r="G135" i="21"/>
  <c r="AA139" i="21"/>
  <c r="E40" i="21"/>
  <c r="I30" i="21"/>
  <c r="AC30" i="21"/>
  <c r="I32" i="21"/>
  <c r="AC32" i="21"/>
  <c r="I33" i="21"/>
  <c r="O35" i="21"/>
  <c r="AE36" i="21"/>
  <c r="E41" i="21"/>
  <c r="G42" i="21"/>
  <c r="I43" i="21"/>
  <c r="M44" i="21"/>
  <c r="E45" i="21"/>
  <c r="G46" i="21"/>
  <c r="I47" i="21"/>
  <c r="M48" i="21"/>
  <c r="E49" i="21"/>
  <c r="G54" i="21"/>
  <c r="U87" i="21"/>
  <c r="I88" i="21"/>
  <c r="AC88" i="21"/>
  <c r="U89" i="21"/>
  <c r="I90" i="21"/>
  <c r="AC90" i="21"/>
  <c r="U91" i="21"/>
  <c r="I92" i="21"/>
  <c r="AC92" i="21"/>
  <c r="W93" i="21"/>
  <c r="I95" i="21"/>
  <c r="K136" i="21"/>
  <c r="K137" i="21"/>
  <c r="K53" i="21"/>
  <c r="I29" i="21"/>
  <c r="AC29" i="21"/>
  <c r="AC53" i="21" s="1"/>
  <c r="I31" i="21"/>
  <c r="Y34" i="21"/>
  <c r="I36" i="21"/>
  <c r="G38" i="21"/>
  <c r="M40" i="21"/>
  <c r="M34" i="21"/>
  <c r="E37" i="21"/>
  <c r="U40" i="21"/>
  <c r="U53" i="21" s="1"/>
  <c r="U44" i="21"/>
  <c r="U48" i="21"/>
  <c r="W87" i="21"/>
  <c r="K88" i="21"/>
  <c r="AE88" i="21"/>
  <c r="W89" i="21"/>
  <c r="K90" i="21"/>
  <c r="AE90" i="21"/>
  <c r="W91" i="21"/>
  <c r="K92" i="21"/>
  <c r="AE92" i="21"/>
  <c r="Y93" i="21"/>
  <c r="U94" i="21"/>
  <c r="K95" i="21"/>
  <c r="AE97" i="21"/>
  <c r="AE99" i="21"/>
  <c r="AE101" i="21"/>
  <c r="O148" i="21"/>
  <c r="O142" i="21"/>
  <c r="O141" i="21"/>
  <c r="O132" i="21"/>
  <c r="O139" i="21"/>
  <c r="K133" i="21"/>
  <c r="K147" i="21" s="1"/>
  <c r="AA134" i="21"/>
  <c r="K135" i="21"/>
  <c r="AA135" i="21"/>
  <c r="AA136" i="21"/>
  <c r="O138" i="21"/>
  <c r="K139" i="21"/>
  <c r="AA141" i="21"/>
  <c r="E96" i="21"/>
  <c r="U97" i="21"/>
  <c r="U99" i="21"/>
  <c r="U101" i="21"/>
  <c r="K148" i="21"/>
  <c r="Y134" i="21"/>
  <c r="Y147" i="21" s="1"/>
  <c r="I136" i="21"/>
  <c r="M137" i="21"/>
  <c r="AC138" i="21"/>
  <c r="AE139" i="21"/>
  <c r="Y140" i="21"/>
  <c r="AE144" i="21"/>
  <c r="W153" i="21"/>
  <c r="K154" i="21"/>
  <c r="AE154" i="21"/>
  <c r="W155" i="21"/>
  <c r="K156" i="21"/>
  <c r="AE156" i="21"/>
  <c r="AC165" i="21"/>
  <c r="AC167" i="21"/>
  <c r="G175" i="21"/>
  <c r="U415" i="21"/>
  <c r="U414" i="21"/>
  <c r="U413" i="21"/>
  <c r="U412" i="21"/>
  <c r="E413" i="21"/>
  <c r="E412" i="21"/>
  <c r="E486" i="21"/>
  <c r="M619" i="21"/>
  <c r="K664" i="21"/>
  <c r="E686" i="21"/>
  <c r="I684" i="21"/>
  <c r="I686" i="21"/>
  <c r="I700" i="21" s="1"/>
  <c r="E690" i="21"/>
  <c r="AC741" i="21"/>
  <c r="G815" i="21"/>
  <c r="E137" i="21"/>
  <c r="O145" i="21"/>
  <c r="K225" i="21"/>
  <c r="M626" i="21"/>
  <c r="U690" i="21"/>
  <c r="AE797" i="21"/>
  <c r="E106" i="21"/>
  <c r="Y85" i="21"/>
  <c r="M86" i="21"/>
  <c r="E87" i="21"/>
  <c r="Y87" i="21"/>
  <c r="M88" i="21"/>
  <c r="E89" i="21"/>
  <c r="Y89" i="21"/>
  <c r="M90" i="21"/>
  <c r="E91" i="21"/>
  <c r="Y91" i="21"/>
  <c r="M92" i="21"/>
  <c r="E93" i="21"/>
  <c r="AA93" i="21"/>
  <c r="W94" i="21"/>
  <c r="O95" i="21"/>
  <c r="O96" i="21"/>
  <c r="E98" i="21"/>
  <c r="E100" i="21"/>
  <c r="E102" i="21"/>
  <c r="K111" i="21"/>
  <c r="AE111" i="21"/>
  <c r="E148" i="21"/>
  <c r="M148" i="21"/>
  <c r="E134" i="21"/>
  <c r="Y136" i="21"/>
  <c r="I138" i="21"/>
  <c r="AE138" i="21"/>
  <c r="Y139" i="21"/>
  <c r="AC141" i="21"/>
  <c r="U175" i="21"/>
  <c r="G181" i="21"/>
  <c r="Y220" i="21"/>
  <c r="E220" i="21"/>
  <c r="M413" i="21"/>
  <c r="E414" i="21"/>
  <c r="M415" i="21"/>
  <c r="E416" i="21"/>
  <c r="AC530" i="21"/>
  <c r="AC540" i="21" s="1"/>
  <c r="O620" i="21"/>
  <c r="AA663" i="21"/>
  <c r="AA659" i="21"/>
  <c r="E682" i="21"/>
  <c r="I688" i="21"/>
  <c r="G106" i="21"/>
  <c r="AA85" i="21"/>
  <c r="O86" i="21"/>
  <c r="G87" i="21"/>
  <c r="AA87" i="21"/>
  <c r="O88" i="21"/>
  <c r="G89" i="21"/>
  <c r="AA89" i="21"/>
  <c r="O90" i="21"/>
  <c r="G91" i="21"/>
  <c r="AA91" i="21"/>
  <c r="AA105" i="21" s="1"/>
  <c r="O92" i="21"/>
  <c r="G93" i="21"/>
  <c r="AE93" i="21"/>
  <c r="Y94" i="21"/>
  <c r="U95" i="21"/>
  <c r="U96" i="21"/>
  <c r="O98" i="21"/>
  <c r="O100" i="21"/>
  <c r="U102" i="21"/>
  <c r="E110" i="21"/>
  <c r="E132" i="21"/>
  <c r="M132" i="21"/>
  <c r="M133" i="21"/>
  <c r="I135" i="21"/>
  <c r="M136" i="21"/>
  <c r="AC137" i="21"/>
  <c r="W138" i="21"/>
  <c r="W147" i="21" s="1"/>
  <c r="I139" i="21"/>
  <c r="M141" i="21"/>
  <c r="AE142" i="21"/>
  <c r="AE145" i="21"/>
  <c r="AE175" i="21"/>
  <c r="O229" i="21"/>
  <c r="G218" i="21"/>
  <c r="W436" i="21"/>
  <c r="Y483" i="21"/>
  <c r="Y492" i="21"/>
  <c r="Y482" i="21"/>
  <c r="O614" i="21"/>
  <c r="M616" i="21"/>
  <c r="K618" i="21"/>
  <c r="K623" i="21"/>
  <c r="I661" i="21"/>
  <c r="U662" i="21"/>
  <c r="I683" i="21"/>
  <c r="E687" i="21"/>
  <c r="Y687" i="21"/>
  <c r="G794" i="21"/>
  <c r="AA794" i="21"/>
  <c r="O795" i="21"/>
  <c r="K85" i="21"/>
  <c r="AE85" i="21"/>
  <c r="W86" i="21"/>
  <c r="W105" i="21" s="1"/>
  <c r="K87" i="21"/>
  <c r="AE87" i="21"/>
  <c r="W88" i="21"/>
  <c r="K89" i="21"/>
  <c r="AE89" i="21"/>
  <c r="W90" i="21"/>
  <c r="K91" i="21"/>
  <c r="AE91" i="21"/>
  <c r="W92" i="21"/>
  <c r="K93" i="21"/>
  <c r="G94" i="21"/>
  <c r="AE94" i="21"/>
  <c r="Y95" i="21"/>
  <c r="AE96" i="21"/>
  <c r="AE98" i="21"/>
  <c r="AE100" i="21"/>
  <c r="U103" i="21"/>
  <c r="Y135" i="21"/>
  <c r="I137" i="21"/>
  <c r="AE137" i="21"/>
  <c r="M138" i="21"/>
  <c r="M142" i="21"/>
  <c r="G193" i="21"/>
  <c r="AE489" i="21"/>
  <c r="AE485" i="21"/>
  <c r="AE482" i="21"/>
  <c r="AE488" i="21"/>
  <c r="AE484" i="21"/>
  <c r="AE483" i="21"/>
  <c r="K490" i="21"/>
  <c r="K486" i="21"/>
  <c r="K483" i="21"/>
  <c r="K497" i="21" s="1"/>
  <c r="Z499" i="21" s="1"/>
  <c r="K485" i="21"/>
  <c r="O486" i="21"/>
  <c r="E482" i="21"/>
  <c r="E488" i="21"/>
  <c r="E485" i="21"/>
  <c r="E497" i="21" s="1"/>
  <c r="E484" i="21"/>
  <c r="E487" i="21"/>
  <c r="K488" i="21"/>
  <c r="G624" i="21"/>
  <c r="G616" i="21"/>
  <c r="U686" i="21"/>
  <c r="I687" i="21"/>
  <c r="K791" i="21"/>
  <c r="AE790" i="21"/>
  <c r="AE798" i="21"/>
  <c r="E95" i="21"/>
  <c r="AA95" i="21"/>
  <c r="E97" i="21"/>
  <c r="E99" i="21"/>
  <c r="E101" i="21"/>
  <c r="I134" i="21"/>
  <c r="I147" i="21" s="1"/>
  <c r="X149" i="21" s="1"/>
  <c r="AE134" i="21"/>
  <c r="M135" i="21"/>
  <c r="AC136" i="21"/>
  <c r="AC147" i="21" s="1"/>
  <c r="E138" i="21"/>
  <c r="AE140" i="21"/>
  <c r="Y141" i="21"/>
  <c r="U177" i="21"/>
  <c r="Y221" i="21"/>
  <c r="M417" i="21"/>
  <c r="M416" i="21"/>
  <c r="M412" i="21"/>
  <c r="I505" i="21"/>
  <c r="AC510" i="21"/>
  <c r="AC525" i="21"/>
  <c r="AC619" i="21"/>
  <c r="Y682" i="21"/>
  <c r="Y700" i="21" s="1"/>
  <c r="Y684" i="21"/>
  <c r="W686" i="21"/>
  <c r="AA693" i="21"/>
  <c r="AA225" i="21"/>
  <c r="G325" i="21"/>
  <c r="E489" i="21"/>
  <c r="Y489" i="21"/>
  <c r="Y494" i="21"/>
  <c r="AC550" i="21"/>
  <c r="O618" i="21"/>
  <c r="O616" i="21"/>
  <c r="O615" i="21"/>
  <c r="U685" i="21"/>
  <c r="Y686" i="21"/>
  <c r="W698" i="21"/>
  <c r="AA176" i="21"/>
  <c r="AE183" i="21"/>
  <c r="U217" i="21"/>
  <c r="AA221" i="21"/>
  <c r="O224" i="21"/>
  <c r="O221" i="21"/>
  <c r="Y222" i="21"/>
  <c r="AA267" i="21"/>
  <c r="U297" i="21"/>
  <c r="AA293" i="21"/>
  <c r="K347" i="21"/>
  <c r="AE417" i="21"/>
  <c r="W418" i="21"/>
  <c r="K419" i="21"/>
  <c r="AE419" i="21"/>
  <c r="W420" i="21"/>
  <c r="W490" i="21"/>
  <c r="AE528" i="21"/>
  <c r="K530" i="21"/>
  <c r="O546" i="21"/>
  <c r="K548" i="21"/>
  <c r="E630" i="21"/>
  <c r="E615" i="21"/>
  <c r="AE620" i="21"/>
  <c r="W659" i="21"/>
  <c r="U710" i="21"/>
  <c r="I711" i="21"/>
  <c r="AA723" i="21"/>
  <c r="O727" i="21"/>
  <c r="W748" i="21"/>
  <c r="M747" i="21"/>
  <c r="I792" i="21"/>
  <c r="U818" i="21"/>
  <c r="I819" i="21"/>
  <c r="AC819" i="21"/>
  <c r="AC176" i="21"/>
  <c r="AE178" i="21"/>
  <c r="AC231" i="21"/>
  <c r="U219" i="21"/>
  <c r="I237" i="21"/>
  <c r="AA224" i="21"/>
  <c r="W320" i="21"/>
  <c r="K321" i="21"/>
  <c r="Y340" i="21"/>
  <c r="AA363" i="21"/>
  <c r="E389" i="21"/>
  <c r="E418" i="21"/>
  <c r="Y418" i="21"/>
  <c r="M419" i="21"/>
  <c r="E420" i="21"/>
  <c r="M421" i="21"/>
  <c r="M436" i="21"/>
  <c r="K482" i="21"/>
  <c r="W483" i="21"/>
  <c r="O484" i="21"/>
  <c r="U487" i="21"/>
  <c r="I490" i="21"/>
  <c r="Y493" i="21"/>
  <c r="AA549" i="21"/>
  <c r="Y571" i="21"/>
  <c r="G630" i="21"/>
  <c r="U614" i="21"/>
  <c r="E616" i="21"/>
  <c r="AC616" i="21"/>
  <c r="M617" i="21"/>
  <c r="AC617" i="21"/>
  <c r="O619" i="21"/>
  <c r="U622" i="21"/>
  <c r="AC624" i="21"/>
  <c r="O663" i="21"/>
  <c r="U664" i="21"/>
  <c r="AC682" i="21"/>
  <c r="U737" i="21"/>
  <c r="G738" i="21"/>
  <c r="Y740" i="21"/>
  <c r="Y742" i="21"/>
  <c r="M755" i="21"/>
  <c r="W744" i="21"/>
  <c r="AE815" i="21"/>
  <c r="O182" i="21"/>
  <c r="W179" i="21"/>
  <c r="G182" i="21"/>
  <c r="G184" i="21"/>
  <c r="AE184" i="21"/>
  <c r="U203" i="21"/>
  <c r="I199" i="21"/>
  <c r="AC200" i="21"/>
  <c r="W219" i="21"/>
  <c r="I219" i="21"/>
  <c r="U223" i="21"/>
  <c r="K244" i="21"/>
  <c r="U366" i="21"/>
  <c r="U365" i="21"/>
  <c r="I363" i="21"/>
  <c r="G417" i="21"/>
  <c r="G487" i="21"/>
  <c r="AE491" i="21"/>
  <c r="W486" i="21"/>
  <c r="I528" i="21"/>
  <c r="O530" i="21"/>
  <c r="AA547" i="21"/>
  <c r="O554" i="21"/>
  <c r="I592" i="21"/>
  <c r="I630" i="21"/>
  <c r="U615" i="21"/>
  <c r="U629" i="21" s="1"/>
  <c r="E620" i="21"/>
  <c r="AC626" i="21"/>
  <c r="W664" i="21"/>
  <c r="K665" i="21"/>
  <c r="W666" i="21"/>
  <c r="U669" i="21"/>
  <c r="U682" i="21"/>
  <c r="AA686" i="21"/>
  <c r="AA687" i="21"/>
  <c r="W749" i="21"/>
  <c r="AE794" i="21"/>
  <c r="I797" i="21"/>
  <c r="W798" i="21"/>
  <c r="AE222" i="21"/>
  <c r="AC226" i="21"/>
  <c r="O246" i="21"/>
  <c r="G291" i="21"/>
  <c r="AA322" i="21"/>
  <c r="I343" i="21"/>
  <c r="W360" i="21"/>
  <c r="U416" i="21"/>
  <c r="O498" i="21"/>
  <c r="O485" i="21"/>
  <c r="G488" i="21"/>
  <c r="K498" i="21"/>
  <c r="I503" i="21"/>
  <c r="I529" i="21"/>
  <c r="AC529" i="21"/>
  <c r="I596" i="21"/>
  <c r="W615" i="21"/>
  <c r="U619" i="21"/>
  <c r="U620" i="21"/>
  <c r="I622" i="21"/>
  <c r="G625" i="21"/>
  <c r="I701" i="21"/>
  <c r="I689" i="21"/>
  <c r="M690" i="21"/>
  <c r="G692" i="21"/>
  <c r="E693" i="21"/>
  <c r="U739" i="21"/>
  <c r="M776" i="21"/>
  <c r="W792" i="21"/>
  <c r="G796" i="21"/>
  <c r="AA793" i="21"/>
  <c r="O794" i="21"/>
  <c r="AA816" i="21"/>
  <c r="K175" i="21"/>
  <c r="Y199" i="21"/>
  <c r="I320" i="21"/>
  <c r="E368" i="21"/>
  <c r="AC364" i="21"/>
  <c r="K398" i="21"/>
  <c r="W386" i="21"/>
  <c r="G430" i="21"/>
  <c r="W417" i="21"/>
  <c r="AE418" i="21"/>
  <c r="AE441" i="21"/>
  <c r="AC443" i="21"/>
  <c r="E498" i="21"/>
  <c r="O482" i="21"/>
  <c r="O491" i="21"/>
  <c r="AE492" i="21"/>
  <c r="M527" i="21"/>
  <c r="AC531" i="21"/>
  <c r="AA551" i="21"/>
  <c r="K630" i="21"/>
  <c r="E650" i="21"/>
  <c r="Y658" i="21"/>
  <c r="AC662" i="21"/>
  <c r="AA664" i="21"/>
  <c r="I682" i="21"/>
  <c r="E683" i="21"/>
  <c r="U683" i="21"/>
  <c r="E694" i="21"/>
  <c r="W743" i="21"/>
  <c r="AC754" i="21"/>
  <c r="W790" i="21"/>
  <c r="I793" i="21"/>
  <c r="W176" i="21"/>
  <c r="U180" i="21"/>
  <c r="W244" i="21"/>
  <c r="Y417" i="21"/>
  <c r="M418" i="21"/>
  <c r="E419" i="21"/>
  <c r="Y419" i="21"/>
  <c r="M420" i="21"/>
  <c r="E421" i="21"/>
  <c r="M422" i="21"/>
  <c r="AC423" i="21"/>
  <c r="M486" i="21"/>
  <c r="E505" i="21"/>
  <c r="K551" i="21"/>
  <c r="M625" i="21"/>
  <c r="I616" i="21"/>
  <c r="G617" i="21"/>
  <c r="I619" i="21"/>
  <c r="I629" i="21" s="1"/>
  <c r="I620" i="21"/>
  <c r="O617" i="21"/>
  <c r="M637" i="21"/>
  <c r="E684" i="21"/>
  <c r="U684" i="21"/>
  <c r="E685" i="21"/>
  <c r="AC688" i="21"/>
  <c r="AC695" i="21"/>
  <c r="O738" i="21"/>
  <c r="U745" i="21"/>
  <c r="K746" i="21"/>
  <c r="AC748" i="21"/>
  <c r="AE793" i="21"/>
  <c r="AA797" i="21"/>
  <c r="O798" i="21"/>
  <c r="K814" i="21"/>
  <c r="G180" i="21"/>
  <c r="W182" i="21"/>
  <c r="G183" i="21"/>
  <c r="AA183" i="21"/>
  <c r="E244" i="21"/>
  <c r="E321" i="21"/>
  <c r="AA342" i="21"/>
  <c r="AE424" i="21"/>
  <c r="K460" i="21"/>
  <c r="AA548" i="21"/>
  <c r="AA550" i="21"/>
  <c r="I593" i="21"/>
  <c r="AA599" i="21"/>
  <c r="M622" i="21"/>
  <c r="Y619" i="21"/>
  <c r="Y617" i="21"/>
  <c r="Y618" i="21"/>
  <c r="O623" i="21"/>
  <c r="M624" i="21"/>
  <c r="AA683" i="21"/>
  <c r="G689" i="21"/>
  <c r="K741" i="21"/>
  <c r="U742" i="21"/>
  <c r="I798" i="21"/>
  <c r="AA795" i="21"/>
  <c r="E793" i="21"/>
  <c r="AC795" i="21"/>
  <c r="K5" i="21"/>
  <c r="W8" i="21"/>
  <c r="W10" i="21"/>
  <c r="K160" i="21"/>
  <c r="W183" i="21"/>
  <c r="K4" i="21"/>
  <c r="AE6" i="21"/>
  <c r="G24" i="21"/>
  <c r="AA5" i="21"/>
  <c r="G7" i="21"/>
  <c r="O8" i="21"/>
  <c r="AA9" i="21"/>
  <c r="G11" i="21"/>
  <c r="M12" i="21"/>
  <c r="U71" i="21"/>
  <c r="I24" i="21"/>
  <c r="AC3" i="21"/>
  <c r="U4" i="21"/>
  <c r="I5" i="21"/>
  <c r="AC5" i="21"/>
  <c r="U6" i="21"/>
  <c r="I7" i="21"/>
  <c r="AC7" i="21"/>
  <c r="U8" i="21"/>
  <c r="I9" i="21"/>
  <c r="AC9" i="21"/>
  <c r="U10" i="21"/>
  <c r="AC11" i="21"/>
  <c r="O12" i="21"/>
  <c r="G13" i="21"/>
  <c r="AA13" i="21"/>
  <c r="O14" i="21"/>
  <c r="G15" i="21"/>
  <c r="AA15" i="21"/>
  <c r="U16" i="21"/>
  <c r="M17" i="21"/>
  <c r="AC18" i="21"/>
  <c r="AC20" i="21"/>
  <c r="M80" i="21"/>
  <c r="E85" i="21"/>
  <c r="M85" i="21"/>
  <c r="M105" i="21" s="1"/>
  <c r="K106" i="21"/>
  <c r="AA110" i="21"/>
  <c r="O111" i="21"/>
  <c r="I120" i="21"/>
  <c r="U153" i="21"/>
  <c r="I154" i="21"/>
  <c r="AC154" i="21"/>
  <c r="U155" i="21"/>
  <c r="I156" i="21"/>
  <c r="AC156" i="21"/>
  <c r="U157" i="21"/>
  <c r="I158" i="21"/>
  <c r="AC158" i="21"/>
  <c r="U159" i="21"/>
  <c r="I160" i="21"/>
  <c r="AC160" i="21"/>
  <c r="U161" i="21"/>
  <c r="I162" i="21"/>
  <c r="K177" i="21"/>
  <c r="G178" i="21"/>
  <c r="W178" i="21"/>
  <c r="K200" i="21"/>
  <c r="W227" i="21"/>
  <c r="E218" i="21"/>
  <c r="E219" i="21"/>
  <c r="W220" i="21"/>
  <c r="E221" i="21"/>
  <c r="G222" i="21"/>
  <c r="G223" i="21"/>
  <c r="Y223" i="21"/>
  <c r="Y224" i="21"/>
  <c r="AA226" i="21"/>
  <c r="M228" i="21"/>
  <c r="Y228" i="21"/>
  <c r="M229" i="21"/>
  <c r="O232" i="21"/>
  <c r="G245" i="21"/>
  <c r="AE246" i="21"/>
  <c r="W247" i="21"/>
  <c r="O249" i="21"/>
  <c r="Y420" i="21"/>
  <c r="E422" i="21"/>
  <c r="Y422" i="21"/>
  <c r="O423" i="21"/>
  <c r="K424" i="21"/>
  <c r="O425" i="21"/>
  <c r="O427" i="21"/>
  <c r="AE7" i="21"/>
  <c r="AE9" i="21"/>
  <c r="AE158" i="21"/>
  <c r="W185" i="21"/>
  <c r="G228" i="21"/>
  <c r="M270" i="21"/>
  <c r="O345" i="21"/>
  <c r="W467" i="21"/>
  <c r="W463" i="21"/>
  <c r="W464" i="21"/>
  <c r="AA623" i="21"/>
  <c r="AA617" i="21"/>
  <c r="AA624" i="21"/>
  <c r="AA620" i="21"/>
  <c r="AA615" i="21"/>
  <c r="AA618" i="21"/>
  <c r="AA621" i="21"/>
  <c r="AA616" i="21"/>
  <c r="AA622" i="21"/>
  <c r="AA614" i="21"/>
  <c r="AA619" i="21"/>
  <c r="AE663" i="21"/>
  <c r="AE667" i="21"/>
  <c r="AE817" i="21"/>
  <c r="AE812" i="21"/>
  <c r="M20" i="21"/>
  <c r="E4" i="21"/>
  <c r="Y4" i="21"/>
  <c r="M5" i="21"/>
  <c r="E6" i="21"/>
  <c r="Y6" i="21"/>
  <c r="M7" i="21"/>
  <c r="E8" i="21"/>
  <c r="Y8" i="21"/>
  <c r="M9" i="21"/>
  <c r="E10" i="21"/>
  <c r="Y10" i="21"/>
  <c r="G85" i="21"/>
  <c r="O85" i="21"/>
  <c r="M154" i="21"/>
  <c r="E155" i="21"/>
  <c r="Y155" i="21"/>
  <c r="M156" i="21"/>
  <c r="E157" i="21"/>
  <c r="Y157" i="21"/>
  <c r="M158" i="21"/>
  <c r="E159" i="21"/>
  <c r="Y159" i="21"/>
  <c r="M160" i="21"/>
  <c r="E161" i="21"/>
  <c r="Y161" i="21"/>
  <c r="M162" i="21"/>
  <c r="I176" i="21"/>
  <c r="E176" i="21"/>
  <c r="U188" i="21"/>
  <c r="AE176" i="21"/>
  <c r="Y217" i="21"/>
  <c r="I218" i="21"/>
  <c r="G219" i="21"/>
  <c r="G220" i="21"/>
  <c r="I221" i="21"/>
  <c r="AA222" i="21"/>
  <c r="K223" i="21"/>
  <c r="AA223" i="21"/>
  <c r="AC224" i="21"/>
  <c r="O227" i="21"/>
  <c r="I226" i="21"/>
  <c r="AA231" i="21"/>
  <c r="U243" i="21"/>
  <c r="G247" i="21"/>
  <c r="AE248" i="21"/>
  <c r="W249" i="21"/>
  <c r="I292" i="21"/>
  <c r="G294" i="21"/>
  <c r="O387" i="21"/>
  <c r="Y412" i="21"/>
  <c r="E415" i="21"/>
  <c r="Y462" i="21"/>
  <c r="K7" i="21"/>
  <c r="W161" i="21"/>
  <c r="K164" i="21"/>
  <c r="G221" i="21"/>
  <c r="O24" i="21"/>
  <c r="O5" i="21"/>
  <c r="AA6" i="21"/>
  <c r="G8" i="21"/>
  <c r="O9" i="21"/>
  <c r="AA10" i="21"/>
  <c r="Y68" i="21"/>
  <c r="M110" i="21"/>
  <c r="O144" i="21"/>
  <c r="G170" i="21"/>
  <c r="AA164" i="21"/>
  <c r="O154" i="21"/>
  <c r="G155" i="21"/>
  <c r="AA155" i="21"/>
  <c r="O156" i="21"/>
  <c r="G157" i="21"/>
  <c r="AA157" i="21"/>
  <c r="O158" i="21"/>
  <c r="G159" i="21"/>
  <c r="AA159" i="21"/>
  <c r="O160" i="21"/>
  <c r="G161" i="21"/>
  <c r="AA161" i="21"/>
  <c r="O162" i="21"/>
  <c r="K193" i="21"/>
  <c r="W175" i="21"/>
  <c r="O177" i="21"/>
  <c r="AC177" i="21"/>
  <c r="K178" i="21"/>
  <c r="AA178" i="21"/>
  <c r="AA180" i="21"/>
  <c r="W198" i="21"/>
  <c r="AC199" i="21"/>
  <c r="I217" i="21"/>
  <c r="K218" i="21"/>
  <c r="Y218" i="21"/>
  <c r="Y219" i="21"/>
  <c r="I220" i="21"/>
  <c r="K221" i="21"/>
  <c r="AC222" i="21"/>
  <c r="AE224" i="21"/>
  <c r="O225" i="21"/>
  <c r="AC225" i="21"/>
  <c r="O226" i="21"/>
  <c r="AC228" i="21"/>
  <c r="O230" i="21"/>
  <c r="AE232" i="21"/>
  <c r="AE242" i="21"/>
  <c r="AE245" i="21"/>
  <c r="W246" i="21"/>
  <c r="O248" i="21"/>
  <c r="AC265" i="21"/>
  <c r="AC271" i="21"/>
  <c r="U322" i="21"/>
  <c r="K417" i="21"/>
  <c r="K416" i="21"/>
  <c r="K415" i="21"/>
  <c r="K414" i="21"/>
  <c r="K413" i="21"/>
  <c r="K412" i="21"/>
  <c r="K418" i="21"/>
  <c r="W416" i="21"/>
  <c r="W415" i="21"/>
  <c r="W414" i="21"/>
  <c r="W413" i="21"/>
  <c r="W412" i="21"/>
  <c r="W419" i="21"/>
  <c r="K420" i="21"/>
  <c r="AE416" i="21"/>
  <c r="AE415" i="21"/>
  <c r="AE414" i="21"/>
  <c r="AE413" i="21"/>
  <c r="AE412" i="21"/>
  <c r="AE420" i="21"/>
  <c r="W421" i="21"/>
  <c r="K422" i="21"/>
  <c r="AE422" i="21"/>
  <c r="AA423" i="21"/>
  <c r="Y424" i="21"/>
  <c r="AE425" i="21"/>
  <c r="W157" i="21"/>
  <c r="W163" i="21"/>
  <c r="G4" i="21"/>
  <c r="AA4" i="21"/>
  <c r="G6" i="21"/>
  <c r="O7" i="21"/>
  <c r="AA8" i="21"/>
  <c r="G10" i="21"/>
  <c r="U3" i="21"/>
  <c r="I4" i="21"/>
  <c r="AC4" i="21"/>
  <c r="U5" i="21"/>
  <c r="I6" i="21"/>
  <c r="AC6" i="21"/>
  <c r="U7" i="21"/>
  <c r="I8" i="21"/>
  <c r="AC8" i="21"/>
  <c r="U9" i="21"/>
  <c r="I10" i="21"/>
  <c r="AC10" i="21"/>
  <c r="O13" i="21"/>
  <c r="G14" i="21"/>
  <c r="AA14" i="21"/>
  <c r="O15" i="21"/>
  <c r="G16" i="21"/>
  <c r="AE16" i="21"/>
  <c r="AC17" i="21"/>
  <c r="AC19" i="21"/>
  <c r="Y120" i="21"/>
  <c r="AC153" i="21"/>
  <c r="I155" i="21"/>
  <c r="AC155" i="21"/>
  <c r="U156" i="21"/>
  <c r="I157" i="21"/>
  <c r="AC157" i="21"/>
  <c r="U158" i="21"/>
  <c r="I159" i="21"/>
  <c r="AC159" i="21"/>
  <c r="U160" i="21"/>
  <c r="I161" i="21"/>
  <c r="AC161" i="21"/>
  <c r="U162" i="21"/>
  <c r="G176" i="21"/>
  <c r="K179" i="21"/>
  <c r="AA179" i="21"/>
  <c r="K180" i="21"/>
  <c r="K181" i="21"/>
  <c r="AA181" i="21"/>
  <c r="K182" i="21"/>
  <c r="AA182" i="21"/>
  <c r="K183" i="21"/>
  <c r="O184" i="21"/>
  <c r="AA217" i="21"/>
  <c r="AA218" i="21"/>
  <c r="K220" i="21"/>
  <c r="AA220" i="21"/>
  <c r="O223" i="21"/>
  <c r="AC223" i="21"/>
  <c r="U225" i="21"/>
  <c r="G227" i="21"/>
  <c r="Y227" i="21"/>
  <c r="Y229" i="21"/>
  <c r="AA230" i="21"/>
  <c r="O259" i="21"/>
  <c r="W243" i="21"/>
  <c r="AC244" i="21"/>
  <c r="O245" i="21"/>
  <c r="G249" i="21"/>
  <c r="AE250" i="21"/>
  <c r="Y341" i="21"/>
  <c r="Y421" i="21"/>
  <c r="E423" i="21"/>
  <c r="AA424" i="21"/>
  <c r="E426" i="21"/>
  <c r="AA525" i="21"/>
  <c r="AA526" i="21"/>
  <c r="AA527" i="21"/>
  <c r="AA531" i="21"/>
  <c r="K9" i="21"/>
  <c r="W159" i="21"/>
  <c r="W5" i="21"/>
  <c r="K8" i="21"/>
  <c r="W9" i="21"/>
  <c r="AE10" i="21"/>
  <c r="O61" i="21"/>
  <c r="AE147" i="21"/>
  <c r="K170" i="21"/>
  <c r="AE153" i="21"/>
  <c r="W154" i="21"/>
  <c r="K155" i="21"/>
  <c r="AE155" i="21"/>
  <c r="W156" i="21"/>
  <c r="K157" i="21"/>
  <c r="AE157" i="21"/>
  <c r="W158" i="21"/>
  <c r="K159" i="21"/>
  <c r="AE159" i="21"/>
  <c r="W160" i="21"/>
  <c r="K161" i="21"/>
  <c r="AE161" i="21"/>
  <c r="W162" i="21"/>
  <c r="K163" i="21"/>
  <c r="AE163" i="21"/>
  <c r="W164" i="21"/>
  <c r="AC166" i="21"/>
  <c r="Y176" i="21"/>
  <c r="G177" i="21"/>
  <c r="AE177" i="21"/>
  <c r="G185" i="21"/>
  <c r="E200" i="21"/>
  <c r="M217" i="21"/>
  <c r="M218" i="21"/>
  <c r="AC218" i="21"/>
  <c r="AA219" i="21"/>
  <c r="AC221" i="21"/>
  <c r="O222" i="21"/>
  <c r="E225" i="21"/>
  <c r="W225" i="21"/>
  <c r="E226" i="21"/>
  <c r="U226" i="21"/>
  <c r="AA232" i="21"/>
  <c r="G229" i="21"/>
  <c r="AA229" i="21"/>
  <c r="AC230" i="21"/>
  <c r="AA233" i="21"/>
  <c r="G243" i="21"/>
  <c r="G246" i="21"/>
  <c r="W248" i="21"/>
  <c r="M271" i="21"/>
  <c r="E268" i="21"/>
  <c r="M273" i="21"/>
  <c r="AC277" i="21"/>
  <c r="AC363" i="21"/>
  <c r="U364" i="21"/>
  <c r="AA417" i="21"/>
  <c r="AA416" i="21"/>
  <c r="AA415" i="21"/>
  <c r="AA414" i="21"/>
  <c r="AA413" i="21"/>
  <c r="AA412" i="21"/>
  <c r="G419" i="21"/>
  <c r="G416" i="21"/>
  <c r="G415" i="21"/>
  <c r="G414" i="21"/>
  <c r="G413" i="21"/>
  <c r="G412" i="21"/>
  <c r="O420" i="21"/>
  <c r="O416" i="21"/>
  <c r="O415" i="21"/>
  <c r="O414" i="21"/>
  <c r="O413" i="21"/>
  <c r="O412" i="21"/>
  <c r="AA421" i="21"/>
  <c r="I430" i="21"/>
  <c r="I423" i="21"/>
  <c r="I417" i="21"/>
  <c r="I416" i="21"/>
  <c r="I415" i="21"/>
  <c r="I414" i="21"/>
  <c r="I413" i="21"/>
  <c r="I412" i="21"/>
  <c r="M492" i="21"/>
  <c r="M484" i="21"/>
  <c r="M487" i="21"/>
  <c r="M494" i="21"/>
  <c r="M493" i="21"/>
  <c r="M490" i="21"/>
  <c r="M482" i="21"/>
  <c r="M485" i="21"/>
  <c r="M488" i="21"/>
  <c r="M483" i="21"/>
  <c r="M489" i="21"/>
  <c r="G541" i="21"/>
  <c r="G533" i="21"/>
  <c r="G525" i="21"/>
  <c r="G529" i="21"/>
  <c r="AE553" i="21"/>
  <c r="AE548" i="21"/>
  <c r="E577" i="21"/>
  <c r="E573" i="21"/>
  <c r="E571" i="21"/>
  <c r="E572" i="21"/>
  <c r="W6" i="21"/>
  <c r="AE160" i="21"/>
  <c r="AE4" i="21"/>
  <c r="W7" i="21"/>
  <c r="AE8" i="21"/>
  <c r="K10" i="21"/>
  <c r="W11" i="21"/>
  <c r="I14" i="21"/>
  <c r="AA60" i="21"/>
  <c r="W69" i="21"/>
  <c r="I71" i="21"/>
  <c r="I106" i="21"/>
  <c r="U110" i="21"/>
  <c r="E24" i="21"/>
  <c r="Y3" i="21"/>
  <c r="M4" i="21"/>
  <c r="E5" i="21"/>
  <c r="Y5" i="21"/>
  <c r="M6" i="21"/>
  <c r="E7" i="21"/>
  <c r="Y7" i="21"/>
  <c r="M8" i="21"/>
  <c r="E9" i="21"/>
  <c r="Y9" i="21"/>
  <c r="M10" i="21"/>
  <c r="E11" i="21"/>
  <c r="Y11" i="21"/>
  <c r="K12" i="21"/>
  <c r="AE12" i="21"/>
  <c r="I96" i="21"/>
  <c r="W110" i="21"/>
  <c r="AC124" i="21"/>
  <c r="M166" i="21"/>
  <c r="E154" i="21"/>
  <c r="Y154" i="21"/>
  <c r="M155" i="21"/>
  <c r="E156" i="21"/>
  <c r="Y156" i="21"/>
  <c r="M157" i="21"/>
  <c r="E158" i="21"/>
  <c r="Y158" i="21"/>
  <c r="M159" i="21"/>
  <c r="E160" i="21"/>
  <c r="Y160" i="21"/>
  <c r="M161" i="21"/>
  <c r="E162" i="21"/>
  <c r="Y162" i="21"/>
  <c r="AA175" i="21"/>
  <c r="I177" i="21"/>
  <c r="U178" i="21"/>
  <c r="O181" i="21"/>
  <c r="O183" i="21"/>
  <c r="W184" i="21"/>
  <c r="I198" i="21"/>
  <c r="O231" i="21"/>
  <c r="O217" i="21"/>
  <c r="AC217" i="21"/>
  <c r="AE218" i="21"/>
  <c r="M219" i="21"/>
  <c r="O220" i="21"/>
  <c r="AC220" i="21"/>
  <c r="U221" i="21"/>
  <c r="E223" i="21"/>
  <c r="W223" i="21"/>
  <c r="E224" i="21"/>
  <c r="U224" i="21"/>
  <c r="G226" i="21"/>
  <c r="I227" i="21"/>
  <c r="O228" i="21"/>
  <c r="AE230" i="21"/>
  <c r="W252" i="21"/>
  <c r="W242" i="21"/>
  <c r="AA243" i="21"/>
  <c r="AE244" i="21"/>
  <c r="W245" i="21"/>
  <c r="O247" i="21"/>
  <c r="G266" i="21"/>
  <c r="O296" i="21"/>
  <c r="AC365" i="21"/>
  <c r="M414" i="21"/>
  <c r="I482" i="21"/>
  <c r="G549" i="21"/>
  <c r="G548" i="21"/>
  <c r="G547" i="21"/>
  <c r="AE5" i="21"/>
  <c r="K158" i="21"/>
  <c r="K162" i="21"/>
  <c r="AE164" i="21"/>
  <c r="W181" i="21"/>
  <c r="W12" i="21"/>
  <c r="K6" i="21"/>
  <c r="G5" i="21"/>
  <c r="O6" i="21"/>
  <c r="AA7" i="21"/>
  <c r="G9" i="21"/>
  <c r="O10" i="21"/>
  <c r="AA11" i="21"/>
  <c r="E13" i="21"/>
  <c r="E69" i="21"/>
  <c r="M111" i="21"/>
  <c r="O155" i="21"/>
  <c r="G156" i="21"/>
  <c r="AA156" i="21"/>
  <c r="O157" i="21"/>
  <c r="G158" i="21"/>
  <c r="AA158" i="21"/>
  <c r="O159" i="21"/>
  <c r="G160" i="21"/>
  <c r="AA160" i="21"/>
  <c r="O161" i="21"/>
  <c r="G162" i="21"/>
  <c r="AA162" i="21"/>
  <c r="O175" i="21"/>
  <c r="W177" i="21"/>
  <c r="O179" i="21"/>
  <c r="AE179" i="21"/>
  <c r="AE181" i="21"/>
  <c r="AE182" i="21"/>
  <c r="E217" i="21"/>
  <c r="O218" i="21"/>
  <c r="O219" i="21"/>
  <c r="AC219" i="21"/>
  <c r="U220" i="21"/>
  <c r="W221" i="21"/>
  <c r="E222" i="21"/>
  <c r="U222" i="21"/>
  <c r="G224" i="21"/>
  <c r="G225" i="21"/>
  <c r="Y225" i="21"/>
  <c r="Y226" i="21"/>
  <c r="AC227" i="21"/>
  <c r="AC229" i="21"/>
  <c r="G259" i="21"/>
  <c r="Y242" i="21"/>
  <c r="K243" i="21"/>
  <c r="O244" i="21"/>
  <c r="G248" i="21"/>
  <c r="AE249" i="21"/>
  <c r="W250" i="21"/>
  <c r="K286" i="21"/>
  <c r="E371" i="21"/>
  <c r="K421" i="21"/>
  <c r="AE421" i="21"/>
  <c r="W422" i="21"/>
  <c r="M423" i="21"/>
  <c r="I424" i="21"/>
  <c r="I425" i="21"/>
  <c r="AE426" i="21"/>
  <c r="G532" i="21"/>
  <c r="AE546" i="21"/>
  <c r="G198" i="21"/>
  <c r="Y198" i="21"/>
  <c r="AE219" i="21"/>
  <c r="AE221" i="21"/>
  <c r="K255" i="21"/>
  <c r="AA250" i="21"/>
  <c r="AA247" i="21"/>
  <c r="K245" i="21"/>
  <c r="E266" i="21"/>
  <c r="Y269" i="21"/>
  <c r="AC294" i="21"/>
  <c r="AA296" i="21"/>
  <c r="G298" i="21"/>
  <c r="AA298" i="21"/>
  <c r="O299" i="21"/>
  <c r="AA301" i="21"/>
  <c r="W302" i="21"/>
  <c r="W304" i="21"/>
  <c r="AE327" i="21"/>
  <c r="U360" i="21"/>
  <c r="U369" i="21"/>
  <c r="E430" i="21"/>
  <c r="M430" i="21"/>
  <c r="I418" i="21"/>
  <c r="U419" i="21"/>
  <c r="AC420" i="21"/>
  <c r="I422" i="21"/>
  <c r="Y423" i="21"/>
  <c r="Y425" i="21"/>
  <c r="U447" i="21"/>
  <c r="G446" i="21"/>
  <c r="U444" i="21"/>
  <c r="W460" i="21"/>
  <c r="AE461" i="21"/>
  <c r="G482" i="21"/>
  <c r="U491" i="21"/>
  <c r="U482" i="21"/>
  <c r="I485" i="21"/>
  <c r="Y486" i="21"/>
  <c r="AC487" i="21"/>
  <c r="W488" i="21"/>
  <c r="G490" i="21"/>
  <c r="U490" i="21"/>
  <c r="G526" i="21"/>
  <c r="Y526" i="21"/>
  <c r="AC527" i="21"/>
  <c r="U533" i="21"/>
  <c r="U534" i="21"/>
  <c r="I530" i="21"/>
  <c r="AE547" i="21"/>
  <c r="AE554" i="21"/>
  <c r="AE551" i="21"/>
  <c r="AE550" i="21"/>
  <c r="AE549" i="21"/>
  <c r="O552" i="21"/>
  <c r="M592" i="21"/>
  <c r="Y614" i="21"/>
  <c r="E619" i="21"/>
  <c r="E622" i="21"/>
  <c r="G659" i="21"/>
  <c r="G667" i="21"/>
  <c r="G677" i="21"/>
  <c r="G666" i="21"/>
  <c r="G660" i="21"/>
  <c r="I179" i="21"/>
  <c r="O201" i="21"/>
  <c r="E237" i="21"/>
  <c r="K219" i="21"/>
  <c r="W224" i="21"/>
  <c r="O243" i="21"/>
  <c r="AA246" i="21"/>
  <c r="AE264" i="21"/>
  <c r="U267" i="21"/>
  <c r="AA299" i="21"/>
  <c r="G293" i="21"/>
  <c r="M294" i="21"/>
  <c r="W321" i="21"/>
  <c r="U323" i="21"/>
  <c r="AC324" i="21"/>
  <c r="G326" i="21"/>
  <c r="G345" i="21"/>
  <c r="AA340" i="21"/>
  <c r="O340" i="21"/>
  <c r="G341" i="21"/>
  <c r="AC344" i="21"/>
  <c r="Y370" i="21"/>
  <c r="M400" i="21"/>
  <c r="O430" i="21"/>
  <c r="O417" i="21"/>
  <c r="AC417" i="21"/>
  <c r="I419" i="21"/>
  <c r="U420" i="21"/>
  <c r="AC421" i="21"/>
  <c r="K423" i="21"/>
  <c r="E425" i="21"/>
  <c r="U436" i="21"/>
  <c r="O443" i="21"/>
  <c r="K465" i="21"/>
  <c r="W482" i="21"/>
  <c r="G484" i="21"/>
  <c r="U484" i="21"/>
  <c r="I487" i="21"/>
  <c r="Y488" i="21"/>
  <c r="AC489" i="21"/>
  <c r="G493" i="21"/>
  <c r="G494" i="21"/>
  <c r="G495" i="21"/>
  <c r="I541" i="21"/>
  <c r="Y525" i="21"/>
  <c r="O547" i="21"/>
  <c r="O551" i="21"/>
  <c r="O550" i="21"/>
  <c r="O549" i="21"/>
  <c r="G550" i="21"/>
  <c r="W552" i="21"/>
  <c r="AA295" i="21"/>
  <c r="E297" i="21"/>
  <c r="G323" i="21"/>
  <c r="G321" i="21"/>
  <c r="Y328" i="21"/>
  <c r="M322" i="21"/>
  <c r="O327" i="21"/>
  <c r="I355" i="21"/>
  <c r="AC341" i="21"/>
  <c r="O342" i="21"/>
  <c r="W343" i="21"/>
  <c r="AE344" i="21"/>
  <c r="K350" i="21"/>
  <c r="AA418" i="21"/>
  <c r="G420" i="21"/>
  <c r="O421" i="21"/>
  <c r="AA422" i="21"/>
  <c r="O424" i="21"/>
  <c r="AE427" i="21"/>
  <c r="AE443" i="21"/>
  <c r="AC460" i="21"/>
  <c r="I484" i="21"/>
  <c r="AC486" i="21"/>
  <c r="U489" i="21"/>
  <c r="M528" i="21"/>
  <c r="M525" i="21"/>
  <c r="M530" i="21"/>
  <c r="M526" i="21"/>
  <c r="G528" i="21"/>
  <c r="AA529" i="21"/>
  <c r="U575" i="21"/>
  <c r="U581" i="21"/>
  <c r="U571" i="21"/>
  <c r="Y622" i="21"/>
  <c r="AC642" i="21"/>
  <c r="AC637" i="21"/>
  <c r="AC635" i="21"/>
  <c r="G237" i="21"/>
  <c r="AC232" i="21"/>
  <c r="W218" i="21"/>
  <c r="AE220" i="21"/>
  <c r="W222" i="21"/>
  <c r="K224" i="21"/>
  <c r="AE225" i="21"/>
  <c r="AE228" i="21"/>
  <c r="M230" i="21"/>
  <c r="M232" i="21"/>
  <c r="G244" i="21"/>
  <c r="AA251" i="21"/>
  <c r="AA265" i="21"/>
  <c r="K270" i="21"/>
  <c r="K293" i="21"/>
  <c r="O298" i="21"/>
  <c r="M301" i="21"/>
  <c r="I327" i="21"/>
  <c r="Y323" i="21"/>
  <c r="E330" i="21"/>
  <c r="K368" i="21"/>
  <c r="G362" i="21"/>
  <c r="M363" i="21"/>
  <c r="Y373" i="21"/>
  <c r="I386" i="21"/>
  <c r="G388" i="21"/>
  <c r="O386" i="21"/>
  <c r="U393" i="21"/>
  <c r="AC395" i="21"/>
  <c r="Y396" i="21"/>
  <c r="U417" i="21"/>
  <c r="AC418" i="21"/>
  <c r="I420" i="21"/>
  <c r="U421" i="21"/>
  <c r="AC422" i="21"/>
  <c r="U424" i="21"/>
  <c r="AE442" i="21"/>
  <c r="W461" i="21"/>
  <c r="AC483" i="21"/>
  <c r="W484" i="21"/>
  <c r="G486" i="21"/>
  <c r="U486" i="21"/>
  <c r="I489" i="21"/>
  <c r="Y490" i="21"/>
  <c r="Y491" i="21"/>
  <c r="M498" i="21"/>
  <c r="O531" i="21"/>
  <c r="G531" i="21"/>
  <c r="K550" i="21"/>
  <c r="K597" i="21"/>
  <c r="O629" i="21"/>
  <c r="Y621" i="21"/>
  <c r="K689" i="21"/>
  <c r="K692" i="21"/>
  <c r="K328" i="21"/>
  <c r="E340" i="21"/>
  <c r="AA345" i="21"/>
  <c r="AE360" i="21"/>
  <c r="U361" i="21"/>
  <c r="O366" i="21"/>
  <c r="O418" i="21"/>
  <c r="AA419" i="21"/>
  <c r="G421" i="21"/>
  <c r="O422" i="21"/>
  <c r="AE423" i="21"/>
  <c r="O426" i="21"/>
  <c r="G439" i="21"/>
  <c r="E443" i="21"/>
  <c r="W449" i="21"/>
  <c r="AE465" i="21"/>
  <c r="G483" i="21"/>
  <c r="U483" i="21"/>
  <c r="I486" i="21"/>
  <c r="Y487" i="21"/>
  <c r="AC488" i="21"/>
  <c r="W489" i="21"/>
  <c r="G491" i="21"/>
  <c r="W492" i="21"/>
  <c r="AC503" i="21"/>
  <c r="K516" i="21"/>
  <c r="M541" i="21"/>
  <c r="O526" i="21"/>
  <c r="AA528" i="21"/>
  <c r="I531" i="21"/>
  <c r="Y533" i="21"/>
  <c r="M581" i="21"/>
  <c r="M584" i="21"/>
  <c r="M614" i="21"/>
  <c r="M615" i="21"/>
  <c r="M621" i="21"/>
  <c r="AC179" i="21"/>
  <c r="U198" i="21"/>
  <c r="AA199" i="21"/>
  <c r="AE227" i="21"/>
  <c r="K222" i="21"/>
  <c r="AE223" i="21"/>
  <c r="W228" i="21"/>
  <c r="AA234" i="21"/>
  <c r="G252" i="21"/>
  <c r="M245" i="21"/>
  <c r="O292" i="21"/>
  <c r="W298" i="21"/>
  <c r="AA327" i="21"/>
  <c r="O341" i="21"/>
  <c r="I348" i="21"/>
  <c r="K362" i="21"/>
  <c r="U372" i="21"/>
  <c r="I370" i="21"/>
  <c r="AC372" i="21"/>
  <c r="K430" i="21"/>
  <c r="U418" i="21"/>
  <c r="AC419" i="21"/>
  <c r="I421" i="21"/>
  <c r="U422" i="21"/>
  <c r="E424" i="21"/>
  <c r="U426" i="21"/>
  <c r="M455" i="21"/>
  <c r="U440" i="21"/>
  <c r="AA497" i="21"/>
  <c r="I483" i="21"/>
  <c r="Y484" i="21"/>
  <c r="AC485" i="21"/>
  <c r="U488" i="21"/>
  <c r="W494" i="21"/>
  <c r="G527" i="21"/>
  <c r="M529" i="21"/>
  <c r="G552" i="21"/>
  <c r="G551" i="21"/>
  <c r="K547" i="21"/>
  <c r="K552" i="21"/>
  <c r="AE552" i="21"/>
  <c r="U596" i="21"/>
  <c r="U592" i="21"/>
  <c r="U593" i="21"/>
  <c r="O599" i="21"/>
  <c r="G685" i="21"/>
  <c r="G683" i="21"/>
  <c r="G688" i="21"/>
  <c r="G691" i="21"/>
  <c r="O295" i="21"/>
  <c r="G296" i="21"/>
  <c r="G327" i="21"/>
  <c r="AC350" i="21"/>
  <c r="G361" i="21"/>
  <c r="M388" i="21"/>
  <c r="G418" i="21"/>
  <c r="O419" i="21"/>
  <c r="AA420" i="21"/>
  <c r="G422" i="21"/>
  <c r="U423" i="21"/>
  <c r="U425" i="21"/>
  <c r="AE439" i="21"/>
  <c r="W470" i="21"/>
  <c r="O497" i="21"/>
  <c r="AC482" i="21"/>
  <c r="U485" i="21"/>
  <c r="I488" i="21"/>
  <c r="AC490" i="21"/>
  <c r="M491" i="21"/>
  <c r="G498" i="21"/>
  <c r="G492" i="21"/>
  <c r="I509" i="21"/>
  <c r="W513" i="21"/>
  <c r="I532" i="21"/>
  <c r="I527" i="21"/>
  <c r="G530" i="21"/>
  <c r="AA530" i="21"/>
  <c r="M531" i="21"/>
  <c r="Y437" i="21"/>
  <c r="W439" i="21"/>
  <c r="K466" i="21"/>
  <c r="O462" i="21"/>
  <c r="G463" i="21"/>
  <c r="M504" i="21"/>
  <c r="E509" i="21"/>
  <c r="U506" i="21"/>
  <c r="AA514" i="21"/>
  <c r="U532" i="21"/>
  <c r="G546" i="21"/>
  <c r="G565" i="21" s="1"/>
  <c r="O548" i="21"/>
  <c r="I552" i="21"/>
  <c r="AA573" i="21"/>
  <c r="G575" i="21"/>
  <c r="U597" i="21"/>
  <c r="O601" i="21"/>
  <c r="E614" i="21"/>
  <c r="O630" i="21"/>
  <c r="AE615" i="21"/>
  <c r="Y616" i="21"/>
  <c r="W618" i="21"/>
  <c r="G620" i="21"/>
  <c r="AC620" i="21"/>
  <c r="K621" i="21"/>
  <c r="Y623" i="21"/>
  <c r="K624" i="21"/>
  <c r="I658" i="21"/>
  <c r="AA670" i="21"/>
  <c r="AA658" i="21"/>
  <c r="AA661" i="21"/>
  <c r="AA665" i="21"/>
  <c r="K662" i="21"/>
  <c r="AC659" i="21"/>
  <c r="AC666" i="21"/>
  <c r="AC660" i="21"/>
  <c r="AC664" i="21"/>
  <c r="O661" i="21"/>
  <c r="K663" i="21"/>
  <c r="K666" i="21"/>
  <c r="K661" i="21"/>
  <c r="G658" i="21"/>
  <c r="K690" i="21"/>
  <c r="AA688" i="21"/>
  <c r="W694" i="21"/>
  <c r="AE435" i="21"/>
  <c r="AA468" i="21"/>
  <c r="W493" i="21"/>
  <c r="U514" i="21"/>
  <c r="M506" i="21"/>
  <c r="M520" i="21"/>
  <c r="E533" i="21"/>
  <c r="U537" i="21"/>
  <c r="AE573" i="21"/>
  <c r="W574" i="21"/>
  <c r="E596" i="21"/>
  <c r="G597" i="21"/>
  <c r="G614" i="21"/>
  <c r="K615" i="21"/>
  <c r="AE617" i="21"/>
  <c r="W620" i="21"/>
  <c r="G622" i="21"/>
  <c r="AC622" i="21"/>
  <c r="M623" i="21"/>
  <c r="I637" i="21"/>
  <c r="O659" i="21"/>
  <c r="AC667" i="21"/>
  <c r="W691" i="21"/>
  <c r="G686" i="21"/>
  <c r="AC740" i="21"/>
  <c r="AC738" i="21"/>
  <c r="W504" i="21"/>
  <c r="Y509" i="21"/>
  <c r="O529" i="21"/>
  <c r="O540" i="21" s="1"/>
  <c r="K546" i="21"/>
  <c r="AA552" i="21"/>
  <c r="G566" i="21"/>
  <c r="M576" i="21"/>
  <c r="Y575" i="21"/>
  <c r="M574" i="21"/>
  <c r="AC578" i="21"/>
  <c r="O580" i="21"/>
  <c r="M582" i="21"/>
  <c r="W593" i="21"/>
  <c r="AE614" i="21"/>
  <c r="Y615" i="21"/>
  <c r="W617" i="21"/>
  <c r="M618" i="21"/>
  <c r="G619" i="21"/>
  <c r="K620" i="21"/>
  <c r="E621" i="21"/>
  <c r="AE622" i="21"/>
  <c r="AC623" i="21"/>
  <c r="AC639" i="21"/>
  <c r="I643" i="21"/>
  <c r="AE643" i="21"/>
  <c r="AE658" i="21"/>
  <c r="AE676" i="21" s="1"/>
  <c r="O701" i="21"/>
  <c r="O686" i="21"/>
  <c r="O684" i="21"/>
  <c r="O687" i="21"/>
  <c r="O682" i="21"/>
  <c r="O688" i="21"/>
  <c r="O689" i="21"/>
  <c r="W690" i="21"/>
  <c r="K566" i="21"/>
  <c r="I594" i="21"/>
  <c r="W614" i="21"/>
  <c r="K617" i="21"/>
  <c r="E618" i="21"/>
  <c r="AE619" i="21"/>
  <c r="Y620" i="21"/>
  <c r="W622" i="21"/>
  <c r="W624" i="21"/>
  <c r="M627" i="21"/>
  <c r="E669" i="21"/>
  <c r="O658" i="21"/>
  <c r="O677" i="21"/>
  <c r="O667" i="21"/>
  <c r="I664" i="21"/>
  <c r="I660" i="21"/>
  <c r="O665" i="21"/>
  <c r="G775" i="21"/>
  <c r="G438" i="21"/>
  <c r="U463" i="21"/>
  <c r="M465" i="21"/>
  <c r="O532" i="21"/>
  <c r="Y549" i="21"/>
  <c r="I574" i="21"/>
  <c r="K578" i="21"/>
  <c r="E579" i="21"/>
  <c r="K594" i="21"/>
  <c r="AC593" i="21"/>
  <c r="W602" i="21"/>
  <c r="K614" i="21"/>
  <c r="AE616" i="21"/>
  <c r="W619" i="21"/>
  <c r="G621" i="21"/>
  <c r="AC621" i="21"/>
  <c r="K622" i="21"/>
  <c r="G623" i="21"/>
  <c r="AE623" i="21"/>
  <c r="W625" i="21"/>
  <c r="AC627" i="21"/>
  <c r="AC629" i="21" s="1"/>
  <c r="U640" i="21"/>
  <c r="E640" i="21"/>
  <c r="U646" i="21"/>
  <c r="E677" i="21"/>
  <c r="U658" i="21"/>
  <c r="U666" i="21"/>
  <c r="G664" i="21"/>
  <c r="Y659" i="21"/>
  <c r="Y660" i="21"/>
  <c r="O683" i="21"/>
  <c r="AC749" i="21"/>
  <c r="Y444" i="21"/>
  <c r="AC436" i="21"/>
  <c r="W447" i="21"/>
  <c r="K437" i="21"/>
  <c r="I464" i="21"/>
  <c r="AA464" i="21"/>
  <c r="E470" i="21"/>
  <c r="M507" i="21"/>
  <c r="AE512" i="21"/>
  <c r="W553" i="21"/>
  <c r="AE579" i="21"/>
  <c r="AA594" i="21"/>
  <c r="K593" i="21"/>
  <c r="AA596" i="21"/>
  <c r="M630" i="21"/>
  <c r="W616" i="21"/>
  <c r="G618" i="21"/>
  <c r="AC618" i="21"/>
  <c r="K619" i="21"/>
  <c r="AE621" i="21"/>
  <c r="W623" i="21"/>
  <c r="AC625" i="21"/>
  <c r="U637" i="21"/>
  <c r="K644" i="21"/>
  <c r="E658" i="21"/>
  <c r="U667" i="21"/>
  <c r="AC668" i="21"/>
  <c r="Y672" i="21"/>
  <c r="W696" i="21"/>
  <c r="W692" i="21"/>
  <c r="O505" i="21"/>
  <c r="G506" i="21"/>
  <c r="AA508" i="21"/>
  <c r="E513" i="21"/>
  <c r="I526" i="21"/>
  <c r="O527" i="21"/>
  <c r="E547" i="21"/>
  <c r="M555" i="21"/>
  <c r="O578" i="21"/>
  <c r="AA592" i="21"/>
  <c r="AA595" i="21"/>
  <c r="K616" i="21"/>
  <c r="E617" i="21"/>
  <c r="AE618" i="21"/>
  <c r="W621" i="21"/>
  <c r="Y643" i="21"/>
  <c r="I659" i="21"/>
  <c r="AE661" i="21"/>
  <c r="AE665" i="21"/>
  <c r="AE659" i="21"/>
  <c r="I668" i="21"/>
  <c r="O685" i="21"/>
  <c r="AE662" i="21"/>
  <c r="AC663" i="21"/>
  <c r="Y664" i="21"/>
  <c r="I665" i="21"/>
  <c r="W665" i="21"/>
  <c r="U668" i="21"/>
  <c r="W669" i="21"/>
  <c r="K684" i="21"/>
  <c r="AA685" i="21"/>
  <c r="AE686" i="21"/>
  <c r="W689" i="21"/>
  <c r="K744" i="21"/>
  <c r="AC744" i="21"/>
  <c r="Y799" i="21"/>
  <c r="Y793" i="21"/>
  <c r="Y794" i="21"/>
  <c r="Y797" i="21"/>
  <c r="Y798" i="21"/>
  <c r="Y790" i="21"/>
  <c r="Y791" i="21"/>
  <c r="M790" i="21"/>
  <c r="M792" i="21"/>
  <c r="K795" i="21"/>
  <c r="G800" i="21"/>
  <c r="W812" i="21"/>
  <c r="W814" i="21"/>
  <c r="W820" i="21"/>
  <c r="W821" i="21"/>
  <c r="W823" i="21"/>
  <c r="U599" i="21"/>
  <c r="I599" i="21"/>
  <c r="M599" i="21"/>
  <c r="M653" i="21"/>
  <c r="W636" i="21"/>
  <c r="U639" i="21"/>
  <c r="K660" i="21"/>
  <c r="AA660" i="21"/>
  <c r="Y661" i="21"/>
  <c r="G662" i="21"/>
  <c r="W662" i="21"/>
  <c r="U663" i="21"/>
  <c r="I666" i="21"/>
  <c r="W668" i="21"/>
  <c r="G669" i="21"/>
  <c r="G698" i="21"/>
  <c r="G696" i="21"/>
  <c r="G694" i="21"/>
  <c r="G701" i="21"/>
  <c r="W683" i="21"/>
  <c r="W700" i="21" s="1"/>
  <c r="M684" i="21"/>
  <c r="AC685" i="21"/>
  <c r="K686" i="21"/>
  <c r="U688" i="21"/>
  <c r="AE688" i="21"/>
  <c r="AA691" i="21"/>
  <c r="AC694" i="21"/>
  <c r="K701" i="21"/>
  <c r="O709" i="21"/>
  <c r="K738" i="21"/>
  <c r="I743" i="21"/>
  <c r="G797" i="21"/>
  <c r="AC801" i="21"/>
  <c r="W793" i="21"/>
  <c r="K794" i="21"/>
  <c r="E796" i="21"/>
  <c r="Y796" i="21"/>
  <c r="AE801" i="21"/>
  <c r="O638" i="21"/>
  <c r="W658" i="21"/>
  <c r="U659" i="21"/>
  <c r="I662" i="21"/>
  <c r="G663" i="21"/>
  <c r="O664" i="21"/>
  <c r="Y666" i="21"/>
  <c r="W667" i="21"/>
  <c r="G668" i="21"/>
  <c r="I671" i="21"/>
  <c r="G682" i="21"/>
  <c r="K683" i="21"/>
  <c r="AA684" i="21"/>
  <c r="AE685" i="21"/>
  <c r="W688" i="21"/>
  <c r="M689" i="21"/>
  <c r="G690" i="21"/>
  <c r="K691" i="21"/>
  <c r="AC691" i="21"/>
  <c r="U692" i="21"/>
  <c r="G693" i="21"/>
  <c r="AC693" i="21"/>
  <c r="AE708" i="21"/>
  <c r="Y743" i="21"/>
  <c r="Y744" i="21"/>
  <c r="Y737" i="21"/>
  <c r="Y745" i="21"/>
  <c r="AC751" i="21"/>
  <c r="G799" i="21"/>
  <c r="AA799" i="21"/>
  <c r="O800" i="21"/>
  <c r="AE814" i="21"/>
  <c r="U813" i="21"/>
  <c r="O660" i="21"/>
  <c r="Y662" i="21"/>
  <c r="W663" i="21"/>
  <c r="AE664" i="21"/>
  <c r="AC665" i="21"/>
  <c r="AA666" i="21"/>
  <c r="I667" i="21"/>
  <c r="Y667" i="21"/>
  <c r="Y668" i="21"/>
  <c r="AE682" i="21"/>
  <c r="W685" i="21"/>
  <c r="G687" i="21"/>
  <c r="K688" i="21"/>
  <c r="AA689" i="21"/>
  <c r="AA690" i="21"/>
  <c r="M691" i="21"/>
  <c r="K693" i="21"/>
  <c r="G695" i="21"/>
  <c r="K743" i="21"/>
  <c r="K742" i="21"/>
  <c r="K740" i="21"/>
  <c r="AA781" i="21"/>
  <c r="K801" i="21"/>
  <c r="K792" i="21"/>
  <c r="K793" i="21"/>
  <c r="K796" i="21"/>
  <c r="K797" i="21"/>
  <c r="K790" i="21"/>
  <c r="E790" i="21"/>
  <c r="E792" i="21"/>
  <c r="I790" i="21"/>
  <c r="I796" i="21"/>
  <c r="M797" i="21"/>
  <c r="I816" i="21"/>
  <c r="E667" i="21"/>
  <c r="I653" i="21"/>
  <c r="AC640" i="21"/>
  <c r="AE660" i="21"/>
  <c r="AC661" i="21"/>
  <c r="AA662" i="21"/>
  <c r="I663" i="21"/>
  <c r="Y663" i="21"/>
  <c r="K667" i="21"/>
  <c r="Y671" i="21"/>
  <c r="W693" i="21"/>
  <c r="W682" i="21"/>
  <c r="M683" i="21"/>
  <c r="G684" i="21"/>
  <c r="AC684" i="21"/>
  <c r="K685" i="21"/>
  <c r="U687" i="21"/>
  <c r="U700" i="21" s="1"/>
  <c r="AE687" i="21"/>
  <c r="AC690" i="21"/>
  <c r="E692" i="21"/>
  <c r="G697" i="21"/>
  <c r="K737" i="21"/>
  <c r="AC745" i="21"/>
  <c r="U744" i="21"/>
  <c r="U743" i="21"/>
  <c r="U738" i="21"/>
  <c r="Y739" i="21"/>
  <c r="U741" i="21"/>
  <c r="I744" i="21"/>
  <c r="I741" i="21"/>
  <c r="I739" i="21"/>
  <c r="I737" i="21"/>
  <c r="I745" i="21"/>
  <c r="I740" i="21"/>
  <c r="I738" i="21"/>
  <c r="I742" i="21"/>
  <c r="M743" i="21"/>
  <c r="W741" i="21"/>
  <c r="W739" i="21"/>
  <c r="W738" i="21"/>
  <c r="W746" i="21"/>
  <c r="M750" i="21"/>
  <c r="AC752" i="21"/>
  <c r="AC756" i="21"/>
  <c r="AE792" i="21"/>
  <c r="O796" i="21"/>
  <c r="Y792" i="21"/>
  <c r="AC796" i="21"/>
  <c r="G798" i="21"/>
  <c r="W815" i="21"/>
  <c r="W817" i="21"/>
  <c r="G665" i="21"/>
  <c r="U665" i="21"/>
  <c r="O666" i="21"/>
  <c r="K668" i="21"/>
  <c r="M667" i="21"/>
  <c r="AA673" i="21"/>
  <c r="K682" i="21"/>
  <c r="AE684" i="21"/>
  <c r="W687" i="21"/>
  <c r="AA692" i="21"/>
  <c r="W697" i="21"/>
  <c r="AC711" i="21"/>
  <c r="I713" i="21"/>
  <c r="E720" i="21"/>
  <c r="M745" i="21"/>
  <c r="W794" i="21"/>
  <c r="G795" i="21"/>
  <c r="Y795" i="21"/>
  <c r="M796" i="21"/>
  <c r="AA798" i="21"/>
  <c r="M799" i="21"/>
  <c r="AA801" i="21"/>
  <c r="AA800" i="21"/>
  <c r="K643" i="21"/>
  <c r="K659" i="21"/>
  <c r="W660" i="21"/>
  <c r="G661" i="21"/>
  <c r="U661" i="21"/>
  <c r="O662" i="21"/>
  <c r="AE666" i="21"/>
  <c r="W684" i="21"/>
  <c r="M685" i="21"/>
  <c r="AC686" i="21"/>
  <c r="K687" i="21"/>
  <c r="U689" i="21"/>
  <c r="AE689" i="21"/>
  <c r="E691" i="21"/>
  <c r="E700" i="21" s="1"/>
  <c r="U694" i="21"/>
  <c r="W695" i="21"/>
  <c r="W708" i="21"/>
  <c r="E737" i="21"/>
  <c r="Y738" i="21"/>
  <c r="AC739" i="21"/>
  <c r="U740" i="21"/>
  <c r="Y741" i="21"/>
  <c r="M751" i="21"/>
  <c r="AE739" i="21"/>
  <c r="AE737" i="21"/>
  <c r="AE740" i="21"/>
  <c r="AE738" i="21"/>
  <c r="AC753" i="21"/>
  <c r="AC797" i="21"/>
  <c r="M793" i="21"/>
  <c r="E797" i="21"/>
  <c r="W797" i="21"/>
  <c r="K798" i="21"/>
  <c r="G641" i="21"/>
  <c r="AA707" i="21"/>
  <c r="G706" i="21"/>
  <c r="M759" i="21"/>
  <c r="O747" i="21"/>
  <c r="W764" i="21"/>
  <c r="U812" i="21"/>
  <c r="E813" i="21"/>
  <c r="G814" i="21"/>
  <c r="I815" i="21"/>
  <c r="Y815" i="21"/>
  <c r="AC816" i="21"/>
  <c r="O817" i="21"/>
  <c r="E759" i="21"/>
  <c r="M737" i="21"/>
  <c r="AA745" i="21"/>
  <c r="M739" i="21"/>
  <c r="M741" i="21"/>
  <c r="W742" i="21"/>
  <c r="AC743" i="21"/>
  <c r="W745" i="21"/>
  <c r="U747" i="21"/>
  <c r="M756" i="21"/>
  <c r="E769" i="21"/>
  <c r="Y768" i="21"/>
  <c r="E807" i="21"/>
  <c r="M803" i="21"/>
  <c r="E791" i="21"/>
  <c r="M791" i="21"/>
  <c r="AA792" i="21"/>
  <c r="G793" i="21"/>
  <c r="O793" i="21"/>
  <c r="AC794" i="21"/>
  <c r="I795" i="21"/>
  <c r="W796" i="21"/>
  <c r="AE796" i="21"/>
  <c r="E799" i="21"/>
  <c r="E802" i="21"/>
  <c r="W825" i="21"/>
  <c r="G813" i="21"/>
  <c r="W813" i="21"/>
  <c r="I814" i="21"/>
  <c r="AA815" i="21"/>
  <c r="U817" i="21"/>
  <c r="AA820" i="21"/>
  <c r="G822" i="21"/>
  <c r="W740" i="21"/>
  <c r="M744" i="21"/>
  <c r="AC746" i="21"/>
  <c r="W747" i="21"/>
  <c r="M748" i="21"/>
  <c r="AC750" i="21"/>
  <c r="M752" i="21"/>
  <c r="M754" i="21"/>
  <c r="AE779" i="21"/>
  <c r="AA791" i="21"/>
  <c r="G792" i="21"/>
  <c r="O792" i="21"/>
  <c r="AC793" i="21"/>
  <c r="I794" i="21"/>
  <c r="W795" i="21"/>
  <c r="AE795" i="21"/>
  <c r="E798" i="21"/>
  <c r="M798" i="21"/>
  <c r="O799" i="21"/>
  <c r="AC799" i="21"/>
  <c r="M800" i="21"/>
  <c r="AC800" i="21"/>
  <c r="AE802" i="21"/>
  <c r="G828" i="21"/>
  <c r="I813" i="21"/>
  <c r="AA814" i="21"/>
  <c r="K815" i="21"/>
  <c r="AC815" i="21"/>
  <c r="AC827" i="21" s="1"/>
  <c r="O816" i="21"/>
  <c r="AE816" i="21"/>
  <c r="G818" i="21"/>
  <c r="AA818" i="21"/>
  <c r="O819" i="21"/>
  <c r="G820" i="21"/>
  <c r="AE820" i="21"/>
  <c r="K822" i="21"/>
  <c r="W824" i="21"/>
  <c r="AC644" i="21"/>
  <c r="G746" i="21"/>
  <c r="AC737" i="21"/>
  <c r="G739" i="21"/>
  <c r="AE746" i="21"/>
  <c r="AC764" i="21"/>
  <c r="U765" i="21"/>
  <c r="O807" i="21"/>
  <c r="AA790" i="21"/>
  <c r="G791" i="21"/>
  <c r="O791" i="21"/>
  <c r="AC792" i="21"/>
  <c r="I807" i="21"/>
  <c r="I828" i="21"/>
  <c r="K820" i="21"/>
  <c r="AA813" i="21"/>
  <c r="AC814" i="21"/>
  <c r="U816" i="21"/>
  <c r="I818" i="21"/>
  <c r="AC818" i="21"/>
  <c r="U819" i="21"/>
  <c r="I820" i="21"/>
  <c r="W822" i="21"/>
  <c r="Y642" i="21"/>
  <c r="U649" i="21"/>
  <c r="K677" i="21"/>
  <c r="E701" i="21"/>
  <c r="M701" i="21"/>
  <c r="G707" i="21"/>
  <c r="Y709" i="21"/>
  <c r="I759" i="21"/>
  <c r="M742" i="21"/>
  <c r="W765" i="21"/>
  <c r="I772" i="21"/>
  <c r="G790" i="21"/>
  <c r="O790" i="21"/>
  <c r="AC803" i="21"/>
  <c r="AC791" i="21"/>
  <c r="O801" i="21"/>
  <c r="K828" i="21"/>
  <c r="AA812" i="21"/>
  <c r="K813" i="21"/>
  <c r="AC813" i="21"/>
  <c r="O815" i="21"/>
  <c r="G817" i="21"/>
  <c r="M738" i="21"/>
  <c r="AA738" i="21"/>
  <c r="M740" i="21"/>
  <c r="AC747" i="21"/>
  <c r="M749" i="21"/>
  <c r="Y777" i="21"/>
  <c r="AC790" i="21"/>
  <c r="I791" i="21"/>
  <c r="E795" i="21"/>
  <c r="M795" i="21"/>
  <c r="AA796" i="21"/>
  <c r="O797" i="21"/>
  <c r="AC798" i="21"/>
  <c r="I799" i="21"/>
  <c r="E800" i="21"/>
  <c r="E801" i="21"/>
  <c r="O802" i="21"/>
  <c r="K812" i="21"/>
  <c r="AC812" i="21"/>
  <c r="O814" i="21"/>
  <c r="U815" i="21"/>
  <c r="W816" i="21"/>
  <c r="I817" i="21"/>
  <c r="AA817" i="21"/>
  <c r="O820" i="21"/>
  <c r="AC742" i="21"/>
  <c r="K747" i="21"/>
  <c r="M753" i="21"/>
  <c r="O776" i="21"/>
  <c r="G765" i="21"/>
  <c r="AA775" i="21"/>
  <c r="E771" i="21"/>
  <c r="W800" i="21"/>
  <c r="AE800" i="21"/>
  <c r="W791" i="21"/>
  <c r="AE791" i="21"/>
  <c r="E794" i="21"/>
  <c r="M794" i="21"/>
  <c r="G802" i="21"/>
  <c r="M812" i="21"/>
  <c r="AE819" i="21"/>
  <c r="O813" i="21"/>
  <c r="AE813" i="21"/>
  <c r="U814" i="21"/>
  <c r="G816" i="21"/>
  <c r="AC817" i="21"/>
  <c r="O818" i="21"/>
  <c r="G819" i="21"/>
  <c r="AA819" i="21"/>
  <c r="U820" i="21"/>
  <c r="U821" i="21"/>
  <c r="K823" i="21"/>
  <c r="AO774" i="22"/>
  <c r="AO773" i="22"/>
  <c r="AG774" i="22"/>
  <c r="AG773" i="22"/>
  <c r="Y773" i="22"/>
  <c r="Y774" i="22"/>
  <c r="Q773" i="22"/>
  <c r="Q774" i="22"/>
  <c r="AT772" i="22"/>
  <c r="AQ773" i="22"/>
  <c r="AQ774" i="22"/>
  <c r="AS753" i="22"/>
  <c r="AS754" i="22"/>
  <c r="AK753" i="22"/>
  <c r="AK754" i="22"/>
  <c r="AC753" i="22"/>
  <c r="AC754" i="22"/>
  <c r="U753" i="22"/>
  <c r="U754" i="22"/>
  <c r="AP754" i="22"/>
  <c r="AP753" i="22"/>
  <c r="AH754" i="22"/>
  <c r="AH753" i="22"/>
  <c r="AT752" i="22"/>
  <c r="AM753" i="22"/>
  <c r="AM754" i="22"/>
  <c r="AE753" i="22"/>
  <c r="AE754" i="22"/>
  <c r="W753" i="22"/>
  <c r="W754" i="22"/>
  <c r="AR754" i="22"/>
  <c r="AR753" i="22"/>
  <c r="AJ754" i="22"/>
  <c r="AJ753" i="22"/>
  <c r="AS763" i="22"/>
  <c r="AS764" i="22"/>
  <c r="AK763" i="22"/>
  <c r="AK764" i="22"/>
  <c r="AC763" i="22"/>
  <c r="AC764" i="22"/>
  <c r="U763" i="22"/>
  <c r="U764" i="22"/>
  <c r="AP763" i="22"/>
  <c r="AP764" i="22"/>
  <c r="AH763" i="22"/>
  <c r="AH764" i="22"/>
  <c r="AT762" i="22"/>
  <c r="AM763" i="22"/>
  <c r="AM764" i="22"/>
  <c r="AE763" i="22"/>
  <c r="AE764" i="22"/>
  <c r="W763" i="22"/>
  <c r="W764" i="22"/>
  <c r="AR763" i="22"/>
  <c r="AR764" i="22"/>
  <c r="AJ763" i="22"/>
  <c r="AJ764" i="22"/>
  <c r="AB763" i="22"/>
  <c r="AB764" i="22"/>
  <c r="AQ754" i="22"/>
  <c r="AQ753" i="22"/>
  <c r="AI754" i="22"/>
  <c r="AI753" i="22"/>
  <c r="AA754" i="22"/>
  <c r="AA753" i="22"/>
  <c r="S754" i="22"/>
  <c r="S753" i="22"/>
  <c r="AQ763" i="22"/>
  <c r="AQ764" i="22"/>
  <c r="AI763" i="22"/>
  <c r="AI764" i="22"/>
  <c r="AA763" i="22"/>
  <c r="AA764" i="22"/>
  <c r="AI773" i="22"/>
  <c r="AI774" i="22"/>
  <c r="AA773" i="22"/>
  <c r="AA774" i="22"/>
  <c r="S773" i="22"/>
  <c r="S774" i="22"/>
  <c r="AN774" i="22"/>
  <c r="AN773" i="22"/>
  <c r="AF774" i="22"/>
  <c r="AF773" i="22"/>
  <c r="X774" i="22"/>
  <c r="X773" i="22"/>
  <c r="AS773" i="22"/>
  <c r="AS774" i="22"/>
  <c r="AK773" i="22"/>
  <c r="AK774" i="22"/>
  <c r="AC773" i="22"/>
  <c r="AC774" i="22"/>
  <c r="U774" i="22"/>
  <c r="U773" i="22"/>
  <c r="AP773" i="22"/>
  <c r="AP774" i="22"/>
  <c r="AH773" i="22"/>
  <c r="AH774" i="22"/>
  <c r="R773" i="22"/>
  <c r="R774" i="22"/>
  <c r="AR774" i="22"/>
  <c r="AJ774" i="22"/>
  <c r="AB774" i="22"/>
  <c r="AL764" i="22"/>
  <c r="AD764" i="22"/>
  <c r="AN754" i="22"/>
  <c r="AF754" i="22"/>
  <c r="AI703" i="22"/>
  <c r="AL701" i="22"/>
  <c r="Z698" i="22"/>
  <c r="AI332" i="22"/>
  <c r="AC255" i="22"/>
  <c r="AC250" i="22"/>
  <c r="Z46" i="22"/>
  <c r="AC18" i="22"/>
  <c r="V773" i="22"/>
  <c r="AF703" i="22"/>
  <c r="AI701" i="22"/>
  <c r="AL636" i="22"/>
  <c r="AI574" i="22"/>
  <c r="AO363" i="22"/>
  <c r="AF243" i="22"/>
  <c r="AI774" i="23"/>
  <c r="AI773" i="23"/>
  <c r="P773" i="23"/>
  <c r="P774" i="23"/>
  <c r="AK774" i="23"/>
  <c r="AK773" i="23"/>
  <c r="AC774" i="23"/>
  <c r="AC773" i="23"/>
  <c r="AP773" i="23"/>
  <c r="AP774" i="23"/>
  <c r="AH774" i="23"/>
  <c r="AH773" i="23"/>
  <c r="Z774" i="23"/>
  <c r="Z773" i="23"/>
  <c r="AL754" i="22"/>
  <c r="AD754" i="22"/>
  <c r="Z733" i="22"/>
  <c r="AF701" i="22"/>
  <c r="AF254" i="22"/>
  <c r="AF246" i="22"/>
  <c r="AC243" i="22"/>
  <c r="Z96" i="22"/>
  <c r="AR774" i="23"/>
  <c r="AR773" i="23"/>
  <c r="AJ773" i="23"/>
  <c r="AJ774" i="23"/>
  <c r="AB773" i="23"/>
  <c r="AB774" i="23"/>
  <c r="T774" i="23"/>
  <c r="T773" i="23"/>
  <c r="AO773" i="23"/>
  <c r="AO774" i="23"/>
  <c r="AG773" i="23"/>
  <c r="AG774" i="23"/>
  <c r="AO702" i="22"/>
  <c r="Z699" i="22"/>
  <c r="AC696" i="22"/>
  <c r="AL637" i="22"/>
  <c r="AL362" i="22"/>
  <c r="AI331" i="22"/>
  <c r="AC254" i="22"/>
  <c r="AL249" i="22"/>
  <c r="AC246" i="22"/>
  <c r="AO242" i="22"/>
  <c r="AO34" i="22"/>
  <c r="Z49" i="22"/>
  <c r="AO60" i="22"/>
  <c r="AO65" i="22"/>
  <c r="AI85" i="22"/>
  <c r="AO96" i="22"/>
  <c r="AC108" i="22"/>
  <c r="AC113" i="22"/>
  <c r="AL143" i="22"/>
  <c r="AI148" i="22"/>
  <c r="AL154" i="22"/>
  <c r="AC163" i="22"/>
  <c r="AL169" i="22"/>
  <c r="AC185" i="22"/>
  <c r="AI199" i="22"/>
  <c r="AL201" i="22"/>
  <c r="Z204" i="22"/>
  <c r="AO205" i="22"/>
  <c r="AL208" i="22"/>
  <c r="AC225" i="22"/>
  <c r="Z227" i="22"/>
  <c r="Z230" i="22"/>
  <c r="AF238" i="22"/>
  <c r="AC240" i="22"/>
  <c r="Z242" i="22"/>
  <c r="AL243" i="22"/>
  <c r="AI245" i="22"/>
  <c r="Z247" i="22"/>
  <c r="AL248" i="22"/>
  <c r="AF250" i="22"/>
  <c r="AF252" i="22"/>
  <c r="AF255" i="22"/>
  <c r="AI262" i="22"/>
  <c r="AI266" i="22"/>
  <c r="AO267" i="22"/>
  <c r="AL270" i="22"/>
  <c r="AC272" i="22"/>
  <c r="AC274" i="22"/>
  <c r="AO279" i="22"/>
  <c r="AC289" i="22"/>
  <c r="AI290" i="22"/>
  <c r="AC293" i="22"/>
  <c r="AI294" i="22"/>
  <c r="Z296" i="22"/>
  <c r="AC298" i="22"/>
  <c r="AO306" i="22"/>
  <c r="AC308" i="22"/>
  <c r="AI309" i="22"/>
  <c r="AO310" i="22"/>
  <c r="AI314" i="22"/>
  <c r="AI327" i="22"/>
  <c r="AL331" i="22"/>
  <c r="Z335" i="22"/>
  <c r="AC348" i="22"/>
  <c r="AI349" i="22"/>
  <c r="AO350" i="22"/>
  <c r="AC352" i="22"/>
  <c r="AI353" i="22"/>
  <c r="AC355" i="22"/>
  <c r="AL356" i="22"/>
  <c r="AI358" i="22"/>
  <c r="AL360" i="22"/>
  <c r="AL377" i="22"/>
  <c r="Z379" i="22"/>
  <c r="AL381" i="22"/>
  <c r="Z383" i="22"/>
  <c r="AL385" i="22"/>
  <c r="AF387" i="22"/>
  <c r="AO389" i="22"/>
  <c r="AF397" i="22"/>
  <c r="AL398" i="22"/>
  <c r="Z400" i="22"/>
  <c r="AF401" i="22"/>
  <c r="Z404" i="22"/>
  <c r="AF405" i="22"/>
  <c r="Z407" i="22"/>
  <c r="AI409" i="22"/>
  <c r="Z412" i="22"/>
  <c r="AC419" i="22"/>
  <c r="AI420" i="22"/>
  <c r="AC423" i="22"/>
  <c r="AI424" i="22"/>
  <c r="AO425" i="22"/>
  <c r="AL438" i="22"/>
  <c r="Z440" i="22"/>
  <c r="AF441" i="22"/>
  <c r="AL442" i="22"/>
  <c r="Z444" i="22"/>
  <c r="AF445" i="22"/>
  <c r="AC447" i="22"/>
  <c r="AC449" i="22"/>
  <c r="AL38" i="22"/>
  <c r="AF49" i="22"/>
  <c r="Z61" i="22"/>
  <c r="AC87" i="22"/>
  <c r="AL131" i="22"/>
  <c r="AO143" i="22"/>
  <c r="Z150" i="22"/>
  <c r="AL155" i="22"/>
  <c r="Z165" i="22"/>
  <c r="AI189" i="22"/>
  <c r="Z200" i="22"/>
  <c r="AO201" i="22"/>
  <c r="AC204" i="22"/>
  <c r="AF206" i="22"/>
  <c r="AO208" i="22"/>
  <c r="AI212" i="22"/>
  <c r="AC221" i="22"/>
  <c r="Z223" i="22"/>
  <c r="AF225" i="22"/>
  <c r="AI227" i="22"/>
  <c r="AL230" i="22"/>
  <c r="AL238" i="22"/>
  <c r="AI240" i="22"/>
  <c r="AC242" i="22"/>
  <c r="Z244" i="22"/>
  <c r="AL245" i="22"/>
  <c r="AC247" i="22"/>
  <c r="AO248" i="22"/>
  <c r="AL250" i="22"/>
  <c r="AL252" i="22"/>
  <c r="AL262" i="22"/>
  <c r="Z264" i="22"/>
  <c r="AL266" i="22"/>
  <c r="Z268" i="22"/>
  <c r="AO270" i="22"/>
  <c r="AI272" i="22"/>
  <c r="AI274" i="22"/>
  <c r="AO280" i="22"/>
  <c r="Z288" i="22"/>
  <c r="AL290" i="22"/>
  <c r="Z292" i="22"/>
  <c r="AL294" i="22"/>
  <c r="AC296" i="22"/>
  <c r="Z307" i="22"/>
  <c r="Z311" i="22"/>
  <c r="AI312" i="22"/>
  <c r="Z325" i="22"/>
  <c r="Z329" i="22"/>
  <c r="AI333" i="22"/>
  <c r="AI337" i="22"/>
  <c r="Z347" i="22"/>
  <c r="AL349" i="22"/>
  <c r="Z351" i="22"/>
  <c r="AF352" i="22"/>
  <c r="AL353" i="22"/>
  <c r="AF355" i="22"/>
  <c r="AO356" i="22"/>
  <c r="AL358" i="22"/>
  <c r="AO360" i="22"/>
  <c r="AO364" i="22"/>
  <c r="AI376" i="22"/>
  <c r="AO377" i="22"/>
  <c r="AC379" i="22"/>
  <c r="AI380" i="22"/>
  <c r="AC383" i="22"/>
  <c r="AI384" i="22"/>
  <c r="AO385" i="22"/>
  <c r="AI387" i="22"/>
  <c r="AO390" i="22"/>
  <c r="AI397" i="22"/>
  <c r="AC400" i="22"/>
  <c r="AI401" i="22"/>
  <c r="AC404" i="22"/>
  <c r="AC407" i="22"/>
  <c r="Z410" i="22"/>
  <c r="AI412" i="22"/>
  <c r="AO438" i="22"/>
  <c r="AC440" i="22"/>
  <c r="AI441" i="22"/>
  <c r="AC444" i="22"/>
  <c r="AF447" i="22"/>
  <c r="AF449" i="22"/>
  <c r="AF41" i="22"/>
  <c r="AC50" i="22"/>
  <c r="AO62" i="22"/>
  <c r="AI68" i="22"/>
  <c r="AO87" i="22"/>
  <c r="AO108" i="22"/>
  <c r="AO126" i="22"/>
  <c r="Z144" i="22"/>
  <c r="AF150" i="22"/>
  <c r="AC165" i="22"/>
  <c r="AL189" i="22"/>
  <c r="AI197" i="22"/>
  <c r="AC200" i="22"/>
  <c r="AC202" i="22"/>
  <c r="AF204" i="22"/>
  <c r="AO206" i="22"/>
  <c r="AI209" i="22"/>
  <c r="Z219" i="22"/>
  <c r="AF221" i="22"/>
  <c r="AF223" i="22"/>
  <c r="AI225" i="22"/>
  <c r="AL227" i="22"/>
  <c r="AO238" i="22"/>
  <c r="AL240" i="22"/>
  <c r="AF242" i="22"/>
  <c r="AC244" i="22"/>
  <c r="AO245" i="22"/>
  <c r="AF247" i="22"/>
  <c r="Z249" i="22"/>
  <c r="AO250" i="22"/>
  <c r="AC253" i="22"/>
  <c r="AI265" i="22"/>
  <c r="AO266" i="22"/>
  <c r="AI269" i="22"/>
  <c r="Z271" i="22"/>
  <c r="AO272" i="22"/>
  <c r="AO274" i="22"/>
  <c r="AC288" i="22"/>
  <c r="AI289" i="22"/>
  <c r="AC292" i="22"/>
  <c r="AI293" i="22"/>
  <c r="AI296" i="22"/>
  <c r="AO305" i="22"/>
  <c r="AO309" i="22"/>
  <c r="AC311" i="22"/>
  <c r="AI315" i="22"/>
  <c r="AC325" i="22"/>
  <c r="AI326" i="22"/>
  <c r="AC329" i="22"/>
  <c r="AI330" i="22"/>
  <c r="Z332" i="22"/>
  <c r="AL333" i="22"/>
  <c r="AI335" i="22"/>
  <c r="AI338" i="22"/>
  <c r="AC347" i="22"/>
  <c r="AI348" i="22"/>
  <c r="AO349" i="22"/>
  <c r="AC351" i="22"/>
  <c r="AI352" i="22"/>
  <c r="AO353" i="22"/>
  <c r="AI355" i="22"/>
  <c r="AC357" i="22"/>
  <c r="AO358" i="22"/>
  <c r="AI361" i="22"/>
  <c r="AL376" i="22"/>
  <c r="Z378" i="22"/>
  <c r="AL380" i="22"/>
  <c r="Z382" i="22"/>
  <c r="AL384" i="22"/>
  <c r="Z386" i="22"/>
  <c r="AO387" i="22"/>
  <c r="AL397" i="22"/>
  <c r="Z399" i="22"/>
  <c r="AF400" i="22"/>
  <c r="Z403" i="22"/>
  <c r="AF404" i="22"/>
  <c r="AC410" i="22"/>
  <c r="Z413" i="22"/>
  <c r="AI419" i="22"/>
  <c r="AC422" i="22"/>
  <c r="AI423" i="22"/>
  <c r="AO424" i="22"/>
  <c r="Z439" i="22"/>
  <c r="AF440" i="22"/>
  <c r="AL441" i="22"/>
  <c r="Z443" i="22"/>
  <c r="AF444" i="22"/>
  <c r="AL447" i="22"/>
  <c r="AL449" i="22"/>
  <c r="AO35" i="22"/>
  <c r="AC42" i="22"/>
  <c r="Z69" i="22"/>
  <c r="AI82" i="22"/>
  <c r="Z88" i="22"/>
  <c r="AO135" i="22"/>
  <c r="AO145" i="22"/>
  <c r="AI150" i="22"/>
  <c r="Z175" i="22"/>
  <c r="AL182" i="22"/>
  <c r="AI186" i="22"/>
  <c r="AL197" i="22"/>
  <c r="AF200" i="22"/>
  <c r="AL202" i="22"/>
  <c r="AI204" i="22"/>
  <c r="AC207" i="22"/>
  <c r="AO209" i="22"/>
  <c r="AF219" i="22"/>
  <c r="AI221" i="22"/>
  <c r="AC228" i="22"/>
  <c r="Z231" i="22"/>
  <c r="AC239" i="22"/>
  <c r="AO240" i="22"/>
  <c r="AL242" i="22"/>
  <c r="AI244" i="22"/>
  <c r="Z246" i="22"/>
  <c r="AI247" i="22"/>
  <c r="AC249" i="22"/>
  <c r="AC251" i="22"/>
  <c r="AF253" i="22"/>
  <c r="Z263" i="22"/>
  <c r="AL265" i="22"/>
  <c r="Z267" i="22"/>
  <c r="AL269" i="22"/>
  <c r="AC271" i="22"/>
  <c r="Z273" i="22"/>
  <c r="AI275" i="22"/>
  <c r="AL289" i="22"/>
  <c r="Z291" i="22"/>
  <c r="AL293" i="22"/>
  <c r="Z295" i="22"/>
  <c r="AL296" i="22"/>
  <c r="Z306" i="22"/>
  <c r="Z310" i="22"/>
  <c r="AC313" i="22"/>
  <c r="Z324" i="22"/>
  <c r="Z328" i="22"/>
  <c r="AL330" i="22"/>
  <c r="AL335" i="22"/>
  <c r="AL348" i="22"/>
  <c r="Z350" i="22"/>
  <c r="AF351" i="22"/>
  <c r="AL352" i="22"/>
  <c r="AC354" i="22"/>
  <c r="AL355" i="22"/>
  <c r="AF357" i="22"/>
  <c r="AC359" i="22"/>
  <c r="AL361" i="22"/>
  <c r="AO376" i="22"/>
  <c r="AC378" i="22"/>
  <c r="AI379" i="22"/>
  <c r="AO380" i="22"/>
  <c r="AC382" i="22"/>
  <c r="AI383" i="22"/>
  <c r="AO384" i="22"/>
  <c r="AF386" i="22"/>
  <c r="Z388" i="22"/>
  <c r="AC399" i="22"/>
  <c r="AI400" i="22"/>
  <c r="AC403" i="22"/>
  <c r="AI404" i="22"/>
  <c r="Z406" i="22"/>
  <c r="Z408" i="22"/>
  <c r="AI410" i="22"/>
  <c r="AI426" i="22"/>
  <c r="AC439" i="22"/>
  <c r="AL8" i="22"/>
  <c r="AL13" i="22"/>
  <c r="AF18" i="22"/>
  <c r="AO31" i="22"/>
  <c r="AI34" i="22"/>
  <c r="AL45" i="22"/>
  <c r="AI65" i="22"/>
  <c r="AC73" i="22"/>
  <c r="AO84" i="22"/>
  <c r="AI90" i="22"/>
  <c r="AC106" i="22"/>
  <c r="AF112" i="22"/>
  <c r="AO147" i="22"/>
  <c r="AL152" i="22"/>
  <c r="AL167" i="22"/>
  <c r="Z184" i="22"/>
  <c r="Z188" i="22"/>
  <c r="AI11" i="22"/>
  <c r="AL773" i="22"/>
  <c r="AD773" i="22"/>
  <c r="AL702" i="22"/>
  <c r="Z696" i="22"/>
  <c r="AL665" i="22"/>
  <c r="AF245" i="22"/>
  <c r="AO241" i="22"/>
  <c r="Z73" i="22"/>
  <c r="Z38" i="22"/>
  <c r="U773" i="23"/>
  <c r="X764" i="22"/>
  <c r="AI702" i="22"/>
  <c r="AC697" i="22"/>
  <c r="AC693" i="22"/>
  <c r="AL638" i="22"/>
  <c r="AI360" i="22"/>
  <c r="AC248" i="22"/>
  <c r="Z245" i="22"/>
  <c r="AI16" i="22"/>
  <c r="AO13" i="22"/>
  <c r="AN764" i="22"/>
  <c r="AF764" i="22"/>
  <c r="AO703" i="22"/>
  <c r="AF702" i="22"/>
  <c r="Z697" i="22"/>
  <c r="AL251" i="22"/>
  <c r="Z13" i="22"/>
  <c r="AC10" i="22"/>
  <c r="Q773" i="23"/>
  <c r="Q774" i="23"/>
  <c r="R773" i="23"/>
  <c r="R774" i="23"/>
  <c r="AC20" i="22"/>
  <c r="Z10" i="22"/>
  <c r="AC7" i="22"/>
  <c r="AI9" i="22"/>
  <c r="AO10" i="22"/>
  <c r="AI12" i="22"/>
  <c r="AI15" i="22"/>
  <c r="Z17" i="22"/>
  <c r="AC21" i="22"/>
  <c r="AL30" i="22"/>
  <c r="AL33" i="22"/>
  <c r="Z37" i="22"/>
  <c r="Z40" i="22"/>
  <c r="AF43" i="22"/>
  <c r="Z47" i="22"/>
  <c r="AF59" i="22"/>
  <c r="AO61" i="22"/>
  <c r="AC64" i="22"/>
  <c r="AL66" i="22"/>
  <c r="AC75" i="22"/>
  <c r="AC81" i="22"/>
  <c r="AO83" i="22"/>
  <c r="AC86" i="22"/>
  <c r="AI88" i="22"/>
  <c r="Z92" i="22"/>
  <c r="AC102" i="22"/>
  <c r="AI104" i="22"/>
  <c r="AO106" i="22"/>
  <c r="AF109" i="22"/>
  <c r="AI111" i="22"/>
  <c r="AO113" i="22"/>
  <c r="Z123" i="22"/>
  <c r="Z125" i="22"/>
  <c r="AF127" i="22"/>
  <c r="AI129" i="22"/>
  <c r="AI132" i="22"/>
  <c r="AI140" i="22"/>
  <c r="AI142" i="22"/>
  <c r="AL144" i="22"/>
  <c r="AL146" i="22"/>
  <c r="Z149" i="22"/>
  <c r="AC151" i="22"/>
  <c r="AC153" i="22"/>
  <c r="AL159" i="22"/>
  <c r="AL161" i="22"/>
  <c r="AO163" i="22"/>
  <c r="AO165" i="22"/>
  <c r="AC168" i="22"/>
  <c r="Z171" i="22"/>
  <c r="Z180" i="22"/>
  <c r="AL181" i="22"/>
  <c r="Z183" i="22"/>
  <c r="AF184" i="22"/>
  <c r="AL185" i="22"/>
  <c r="Z187" i="22"/>
  <c r="AI188" i="22"/>
  <c r="AC190" i="22"/>
  <c r="AI195" i="22"/>
  <c r="AO196" i="22"/>
  <c r="AC198" i="22"/>
  <c r="AC67" i="22"/>
  <c r="Z71" i="22"/>
  <c r="AC79" i="22"/>
  <c r="AL81" i="22"/>
  <c r="Z84" i="22"/>
  <c r="AI86" i="22"/>
  <c r="AO88" i="22"/>
  <c r="Z93" i="22"/>
  <c r="AF102" i="22"/>
  <c r="Z105" i="22"/>
  <c r="AI107" i="22"/>
  <c r="AI109" i="22"/>
  <c r="AL111" i="22"/>
  <c r="AL114" i="22"/>
  <c r="AF123" i="22"/>
  <c r="AI125" i="22"/>
  <c r="AI127" i="22"/>
  <c r="AL129" i="22"/>
  <c r="AL132" i="22"/>
  <c r="AL140" i="22"/>
  <c r="AL142" i="22"/>
  <c r="Z145" i="22"/>
  <c r="AC147" i="22"/>
  <c r="AC149" i="22"/>
  <c r="AF151" i="22"/>
  <c r="AI153" i="22"/>
  <c r="AO159" i="22"/>
  <c r="AO161" i="22"/>
  <c r="AC164" i="22"/>
  <c r="AF166" i="22"/>
  <c r="AF168" i="22"/>
  <c r="Z172" i="22"/>
  <c r="AC180" i="22"/>
  <c r="AO181" i="22"/>
  <c r="AC183" i="22"/>
  <c r="AI184" i="22"/>
  <c r="AO185" i="22"/>
  <c r="AC187" i="22"/>
  <c r="AL188" i="22"/>
  <c r="AF190" i="22"/>
  <c r="AL195" i="22"/>
  <c r="Z197" i="22"/>
  <c r="AF198" i="22"/>
  <c r="AL199" i="22"/>
  <c r="Z201" i="22"/>
  <c r="AF202" i="22"/>
  <c r="AL203" i="22"/>
  <c r="Z205" i="22"/>
  <c r="AI206" i="22"/>
  <c r="AC208" i="22"/>
  <c r="AI210" i="22"/>
  <c r="AI213" i="22"/>
  <c r="AC218" i="22"/>
  <c r="AI219" i="22"/>
  <c r="AO220" i="22"/>
  <c r="AC222" i="22"/>
  <c r="AI223" i="22"/>
  <c r="AO224" i="22"/>
  <c r="AC226" i="22"/>
  <c r="AI123" i="22"/>
  <c r="AL125" i="22"/>
  <c r="AL127" i="22"/>
  <c r="AO133" i="22"/>
  <c r="Z141" i="22"/>
  <c r="AC143" i="22"/>
  <c r="AC145" i="22"/>
  <c r="AF147" i="22"/>
  <c r="AF149" i="22"/>
  <c r="AL151" i="22"/>
  <c r="AC160" i="22"/>
  <c r="AF162" i="22"/>
  <c r="AF164" i="22"/>
  <c r="AI166" i="22"/>
  <c r="AI168" i="22"/>
  <c r="AF180" i="22"/>
  <c r="Z182" i="22"/>
  <c r="AF183" i="22"/>
  <c r="AL184" i="22"/>
  <c r="Z186" i="22"/>
  <c r="AF187" i="22"/>
  <c r="Z189" i="22"/>
  <c r="AI190" i="22"/>
  <c r="AO195" i="22"/>
  <c r="AC197" i="22"/>
  <c r="AI198" i="22"/>
  <c r="AO199" i="22"/>
  <c r="AC201" i="22"/>
  <c r="AI202" i="22"/>
  <c r="AO203" i="22"/>
  <c r="AC205" i="22"/>
  <c r="AL206" i="22"/>
  <c r="AF208" i="22"/>
  <c r="AL210" i="22"/>
  <c r="Z217" i="22"/>
  <c r="AF218" i="22"/>
  <c r="AL219" i="22"/>
  <c r="Z221" i="22"/>
  <c r="AF222" i="22"/>
  <c r="AL223" i="22"/>
  <c r="Z225" i="22"/>
  <c r="AF226" i="22"/>
  <c r="Z228" i="22"/>
  <c r="AI230" i="22"/>
  <c r="AF236" i="22"/>
  <c r="AL237" i="22"/>
  <c r="Z239" i="22"/>
  <c r="AF240" i="22"/>
  <c r="AL241" i="22"/>
  <c r="Z243" i="22"/>
  <c r="AF244" i="22"/>
  <c r="AO14" i="22"/>
  <c r="AC16" i="22"/>
  <c r="AI29" i="22"/>
  <c r="AI32" i="22"/>
  <c r="Z34" i="22"/>
  <c r="AL35" i="22"/>
  <c r="Z41" i="22"/>
  <c r="AL44" i="22"/>
  <c r="AC48" i="22"/>
  <c r="AO57" i="22"/>
  <c r="AF60" i="22"/>
  <c r="AL62" i="22"/>
  <c r="Z65" i="22"/>
  <c r="AI67" i="22"/>
  <c r="AC72" i="22"/>
  <c r="AI79" i="22"/>
  <c r="AC82" i="22"/>
  <c r="AL84" i="22"/>
  <c r="Z87" i="22"/>
  <c r="AO89" i="22"/>
  <c r="AO94" i="22"/>
  <c r="Z103" i="22"/>
  <c r="AF105" i="22"/>
  <c r="Z108" i="22"/>
  <c r="AC110" i="22"/>
  <c r="AC112" i="22"/>
  <c r="AL117" i="22"/>
  <c r="AL123" i="22"/>
  <c r="Z126" i="22"/>
  <c r="AC128" i="22"/>
  <c r="AI130" i="22"/>
  <c r="AO134" i="22"/>
  <c r="AC141" i="22"/>
  <c r="AF143" i="22"/>
  <c r="AF145" i="22"/>
  <c r="AL147" i="22"/>
  <c r="AO149" i="22"/>
  <c r="AO151" i="22"/>
  <c r="AI154" i="22"/>
  <c r="AF160" i="22"/>
  <c r="AI162" i="22"/>
  <c r="AI164" i="22"/>
  <c r="AO166" i="22"/>
  <c r="Z169" i="22"/>
  <c r="Z174" i="22"/>
  <c r="AL180" i="22"/>
  <c r="AC182" i="22"/>
  <c r="AI183" i="22"/>
  <c r="AO184" i="22"/>
  <c r="AC186" i="22"/>
  <c r="AI187" i="22"/>
  <c r="AC189" i="22"/>
  <c r="AL190" i="22"/>
  <c r="Z196" i="22"/>
  <c r="AF197" i="22"/>
  <c r="AL198" i="22"/>
  <c r="AI144" i="22"/>
  <c r="AI146" i="22"/>
  <c r="AL148" i="22"/>
  <c r="AL150" i="22"/>
  <c r="Z153" i="22"/>
  <c r="AC159" i="22"/>
  <c r="AI161" i="22"/>
  <c r="AL163" i="22"/>
  <c r="AL165" i="22"/>
  <c r="AO167" i="22"/>
  <c r="Z170" i="22"/>
  <c r="AO179" i="22"/>
  <c r="AI181" i="22"/>
  <c r="AO182" i="22"/>
  <c r="AC184" i="22"/>
  <c r="AI185" i="22"/>
  <c r="AO186" i="22"/>
  <c r="AF188" i="22"/>
  <c r="AF195" i="22"/>
  <c r="AL196" i="22"/>
  <c r="Z198" i="22"/>
  <c r="AF199" i="22"/>
  <c r="AL200" i="22"/>
  <c r="Z202" i="22"/>
  <c r="AF203" i="22"/>
  <c r="AL204" i="22"/>
  <c r="AC206" i="22"/>
  <c r="AL207" i="22"/>
  <c r="AL209" i="22"/>
  <c r="AO217" i="22"/>
  <c r="AC219" i="22"/>
  <c r="AI220" i="22"/>
  <c r="AO221" i="22"/>
  <c r="AC223" i="22"/>
  <c r="AI224" i="22"/>
  <c r="AO225" i="22"/>
  <c r="AC227" i="22"/>
  <c r="AI229" i="22"/>
  <c r="Z232" i="22"/>
  <c r="AC237" i="22"/>
  <c r="AI238" i="22"/>
  <c r="AO239" i="22"/>
  <c r="AC241" i="22"/>
  <c r="AI242" i="22"/>
  <c r="AO243" i="22"/>
  <c r="AC245" i="22"/>
  <c r="AI246" i="22"/>
  <c r="AO247" i="22"/>
  <c r="AF249" i="22"/>
  <c r="AL6" i="22"/>
  <c r="AO11" i="22"/>
  <c r="Z5" i="22"/>
  <c r="AM773" i="23"/>
  <c r="AM774" i="23"/>
  <c r="AF142" i="22"/>
  <c r="Z140" i="22"/>
  <c r="AF132" i="22"/>
  <c r="Z129" i="22"/>
  <c r="Z127" i="22"/>
  <c r="AO124" i="22"/>
  <c r="AO122" i="22"/>
  <c r="AL113" i="22"/>
  <c r="Z111" i="22"/>
  <c r="Z109" i="22"/>
  <c r="AL106" i="22"/>
  <c r="AF104" i="22"/>
  <c r="Z97" i="22"/>
  <c r="AO91" i="22"/>
  <c r="AF88" i="22"/>
  <c r="AL85" i="22"/>
  <c r="AF83" i="22"/>
  <c r="AO80" i="22"/>
  <c r="AC74" i="22"/>
  <c r="AC69" i="22"/>
  <c r="AF66" i="22"/>
  <c r="Z64" i="22"/>
  <c r="AF61" i="22"/>
  <c r="Z59" i="22"/>
  <c r="AL50" i="22"/>
  <c r="AL46" i="22"/>
  <c r="Z43" i="22"/>
  <c r="Z39" i="22"/>
  <c r="AL36" i="22"/>
  <c r="AI33" i="22"/>
  <c r="Z30" i="22"/>
  <c r="AC15" i="22"/>
  <c r="AL10" i="22"/>
  <c r="Z9" i="22"/>
  <c r="AI7" i="22"/>
  <c r="AC5" i="22"/>
  <c r="AL772" i="23"/>
  <c r="AC11" i="22"/>
  <c r="AI8" i="22"/>
  <c r="AI6" i="22"/>
  <c r="AF4" i="22"/>
  <c r="X773" i="23"/>
  <c r="X774" i="23"/>
  <c r="Z112" i="22"/>
  <c r="AL109" i="22"/>
  <c r="AL107" i="22"/>
  <c r="AC105" i="22"/>
  <c r="AO102" i="22"/>
  <c r="AO93" i="22"/>
  <c r="AI89" i="22"/>
  <c r="AO86" i="22"/>
  <c r="AC84" i="22"/>
  <c r="AO81" i="22"/>
  <c r="AF79" i="22"/>
  <c r="AC71" i="22"/>
  <c r="AF67" i="22"/>
  <c r="AO64" i="22"/>
  <c r="AF62" i="22"/>
  <c r="AL59" i="22"/>
  <c r="AI57" i="22"/>
  <c r="Z48" i="22"/>
  <c r="AF44" i="22"/>
  <c r="AL40" i="22"/>
  <c r="AF37" i="22"/>
  <c r="AF35" i="22"/>
  <c r="AF32" i="22"/>
  <c r="AL19" i="22"/>
  <c r="AO17" i="22"/>
  <c r="AC14" i="22"/>
  <c r="AO9" i="22"/>
  <c r="AC8" i="22"/>
  <c r="AO5" i="22"/>
  <c r="AC4" i="22"/>
  <c r="Z62" i="22"/>
  <c r="AI59" i="22"/>
  <c r="AF57" i="22"/>
  <c r="AL47" i="22"/>
  <c r="AL43" i="22"/>
  <c r="AC40" i="22"/>
  <c r="AC37" i="22"/>
  <c r="Z35" i="22"/>
  <c r="Z32" i="22"/>
  <c r="AO30" i="22"/>
  <c r="AL21" i="22"/>
  <c r="AC19" i="22"/>
  <c r="AL17" i="22"/>
  <c r="Z14" i="22"/>
  <c r="AL12" i="22"/>
  <c r="AL9" i="22"/>
  <c r="AO4" i="22"/>
  <c r="Z6" i="22"/>
  <c r="AF7" i="22"/>
  <c r="AF8" i="22"/>
  <c r="AF9" i="22"/>
  <c r="AF10" i="22"/>
  <c r="AF11" i="22"/>
  <c r="AF12" i="22"/>
  <c r="AF13" i="22"/>
  <c r="AF14" i="22"/>
  <c r="AF15" i="22"/>
  <c r="AF16" i="22"/>
  <c r="AF17" i="22"/>
  <c r="AL18" i="22"/>
  <c r="AL20" i="22"/>
  <c r="AL22" i="22"/>
  <c r="AC29" i="22"/>
  <c r="AC30" i="22"/>
  <c r="AC31" i="22"/>
  <c r="AC32" i="22"/>
  <c r="AC33" i="22"/>
  <c r="AC34" i="22"/>
  <c r="AC35" i="22"/>
  <c r="AF36" i="22"/>
  <c r="AL37" i="22"/>
  <c r="AC39" i="22"/>
  <c r="AC41" i="22"/>
  <c r="AC43" i="22"/>
  <c r="AC45" i="22"/>
  <c r="AC47" i="22"/>
  <c r="AC49" i="22"/>
  <c r="AC57" i="22"/>
  <c r="AI58" i="22"/>
  <c r="AO59" i="22"/>
  <c r="AC61" i="22"/>
  <c r="AI62" i="22"/>
  <c r="AO63" i="22"/>
  <c r="AC65" i="22"/>
  <c r="AI66" i="22"/>
  <c r="AC68" i="22"/>
  <c r="Z70" i="22"/>
  <c r="AL79" i="22"/>
  <c r="Z81" i="22"/>
  <c r="AF82" i="22"/>
  <c r="AL83" i="22"/>
  <c r="Z85" i="22"/>
  <c r="AF86" i="22"/>
  <c r="AL87" i="22"/>
  <c r="AC89" i="22"/>
  <c r="AO90" i="22"/>
  <c r="Z94" i="22"/>
  <c r="Z102" i="22"/>
  <c r="AF103" i="22"/>
  <c r="AL104" i="22"/>
  <c r="Z106" i="22"/>
  <c r="AF107" i="22"/>
  <c r="AF6" i="22"/>
  <c r="AO7" i="22"/>
  <c r="Z11" i="22"/>
  <c r="AC12" i="22"/>
  <c r="AI13" i="22"/>
  <c r="AL14" i="22"/>
  <c r="AO15" i="22"/>
  <c r="Z18" i="22"/>
  <c r="AF29" i="22"/>
  <c r="AI30" i="22"/>
  <c r="AL31" i="22"/>
  <c r="AO32" i="22"/>
  <c r="AC36" i="22"/>
  <c r="AO37" i="22"/>
  <c r="AL39" i="22"/>
  <c r="Z42" i="22"/>
  <c r="AC44" i="22"/>
  <c r="AF46" i="22"/>
  <c r="AL48" i="22"/>
  <c r="Z57" i="22"/>
  <c r="AL58" i="22"/>
  <c r="AC60" i="22"/>
  <c r="AL61" i="22"/>
  <c r="AC63" i="22"/>
  <c r="AL64" i="22"/>
  <c r="AC66" i="22"/>
  <c r="Z68" i="22"/>
  <c r="AC70" i="22"/>
  <c r="Z74" i="22"/>
  <c r="Z80" i="22"/>
  <c r="AI81" i="22"/>
  <c r="Z83" i="22"/>
  <c r="AI84" i="22"/>
  <c r="Z86" i="22"/>
  <c r="AI87" i="22"/>
  <c r="AF89" i="22"/>
  <c r="AF91" i="22"/>
  <c r="AO95" i="22"/>
  <c r="AL102" i="22"/>
  <c r="AC104" i="22"/>
  <c r="AL105" i="22"/>
  <c r="AC107" i="22"/>
  <c r="AL108" i="22"/>
  <c r="Z110" i="22"/>
  <c r="AF111" i="22"/>
  <c r="AL112" i="22"/>
  <c r="AL116" i="22"/>
  <c r="AL122" i="22"/>
  <c r="Z124" i="22"/>
  <c r="AF125" i="22"/>
  <c r="AL126" i="22"/>
  <c r="Z128" i="22"/>
  <c r="AF129" i="22"/>
  <c r="AF131" i="22"/>
  <c r="AL133" i="22"/>
  <c r="AF140" i="22"/>
  <c r="AL141" i="22"/>
  <c r="Z143" i="22"/>
  <c r="AF144" i="22"/>
  <c r="AL145" i="22"/>
  <c r="Z147" i="22"/>
  <c r="AF148" i="22"/>
  <c r="AL149" i="22"/>
  <c r="Z151" i="22"/>
  <c r="AF152" i="22"/>
  <c r="AI159" i="22"/>
  <c r="AO160" i="22"/>
  <c r="AC162" i="22"/>
  <c r="AI163" i="22"/>
  <c r="AO164" i="22"/>
  <c r="AC166" i="22"/>
  <c r="AI167" i="22"/>
  <c r="AO168" i="22"/>
  <c r="AF170" i="22"/>
  <c r="AC179" i="22"/>
  <c r="AI180" i="22"/>
  <c r="Z4" i="22"/>
  <c r="AF5" i="22"/>
  <c r="AO6" i="22"/>
  <c r="Z8" i="22"/>
  <c r="AC9" i="22"/>
  <c r="AI10" i="22"/>
  <c r="AL11" i="22"/>
  <c r="AO12" i="22"/>
  <c r="Z16" i="22"/>
  <c r="AC17" i="22"/>
  <c r="AO29" i="22"/>
  <c r="Z33" i="22"/>
  <c r="AF34" i="22"/>
  <c r="AI35" i="22"/>
  <c r="AO36" i="22"/>
  <c r="AC38" i="22"/>
  <c r="AF40" i="22"/>
  <c r="AL42" i="22"/>
  <c r="Z45" i="22"/>
  <c r="AF47" i="22"/>
  <c r="AL49" i="22"/>
  <c r="AL57" i="22"/>
  <c r="AC59" i="22"/>
  <c r="AL60" i="22"/>
  <c r="AC62" i="22"/>
  <c r="AL63" i="22"/>
  <c r="AF65" i="22"/>
  <c r="Z67" i="22"/>
  <c r="AL68" i="22"/>
  <c r="Z72" i="22"/>
  <c r="Z79" i="22"/>
  <c r="AI80" i="22"/>
  <c r="Z82" i="22"/>
  <c r="AI83" i="22"/>
  <c r="AC85" i="22"/>
  <c r="AL86" i="22"/>
  <c r="AC88" i="22"/>
  <c r="Z90" i="22"/>
  <c r="AO92" i="22"/>
  <c r="AC103" i="22"/>
  <c r="AO104" i="22"/>
  <c r="AF106" i="22"/>
  <c r="AO107" i="22"/>
  <c r="AC109" i="22"/>
  <c r="AI110" i="22"/>
  <c r="AO111" i="22"/>
  <c r="AF113" i="22"/>
  <c r="AL118" i="22"/>
  <c r="AC123" i="22"/>
  <c r="AI124" i="22"/>
  <c r="AO125" i="22"/>
  <c r="AC127" i="22"/>
  <c r="AI128" i="22"/>
  <c r="AO129" i="22"/>
  <c r="AO131" i="22"/>
  <c r="AO140" i="22"/>
  <c r="AC142" i="22"/>
  <c r="AI143" i="22"/>
  <c r="AO144" i="22"/>
  <c r="AC146" i="22"/>
  <c r="AI147" i="22"/>
  <c r="AO148" i="22"/>
  <c r="AC150" i="22"/>
  <c r="AI151" i="22"/>
  <c r="AO152" i="22"/>
  <c r="AI155" i="22"/>
  <c r="Z160" i="22"/>
  <c r="AF161" i="22"/>
  <c r="AL162" i="22"/>
  <c r="Z164" i="22"/>
  <c r="AF165" i="22"/>
  <c r="AL166" i="22"/>
  <c r="Z168" i="22"/>
  <c r="AF169" i="22"/>
  <c r="Z173" i="22"/>
  <c r="AL179" i="22"/>
  <c r="Z181" i="22"/>
  <c r="AL4" i="22"/>
  <c r="AC6" i="22"/>
  <c r="AL7" i="22"/>
  <c r="AO8" i="22"/>
  <c r="Z12" i="22"/>
  <c r="AC13" i="22"/>
  <c r="AI14" i="22"/>
  <c r="AL15" i="22"/>
  <c r="AO16" i="22"/>
  <c r="Z29" i="22"/>
  <c r="AF30" i="22"/>
  <c r="AI31" i="22"/>
  <c r="AL32" i="22"/>
  <c r="AO33" i="22"/>
  <c r="Z36" i="22"/>
  <c r="AI37" i="22"/>
  <c r="AF39" i="22"/>
  <c r="AL41" i="22"/>
  <c r="Z44" i="22"/>
  <c r="AC46" i="22"/>
  <c r="AF48" i="22"/>
  <c r="AC51" i="22"/>
  <c r="AF58" i="22"/>
  <c r="Z60" i="22"/>
  <c r="AI61" i="22"/>
  <c r="Z63" i="22"/>
  <c r="AI64" i="22"/>
  <c r="Z66" i="22"/>
  <c r="AL67" i="22"/>
  <c r="AL69" i="22"/>
  <c r="AO79" i="22"/>
  <c r="AF81" i="22"/>
  <c r="AO82" i="22"/>
  <c r="AF84" i="22"/>
  <c r="AO85" i="22"/>
  <c r="AF87" i="22"/>
  <c r="Z89" i="22"/>
  <c r="Z91" i="22"/>
  <c r="Z95" i="22"/>
  <c r="AI102" i="22"/>
  <c r="Z104" i="22"/>
  <c r="AI105" i="22"/>
  <c r="Z107" i="22"/>
  <c r="AI108" i="22"/>
  <c r="AO109" i="22"/>
  <c r="AC111" i="22"/>
  <c r="AI112" i="22"/>
  <c r="AL115" i="22"/>
  <c r="AI122" i="22"/>
  <c r="AO123" i="22"/>
  <c r="AC125" i="22"/>
  <c r="AI126" i="22"/>
  <c r="AO127" i="22"/>
  <c r="AC129" i="22"/>
  <c r="AO130" i="22"/>
  <c r="AO132" i="22"/>
  <c r="AC140" i="22"/>
  <c r="AI141" i="22"/>
  <c r="AO142" i="22"/>
  <c r="AC144" i="22"/>
  <c r="AI145" i="22"/>
  <c r="AO146" i="22"/>
  <c r="AC148" i="22"/>
  <c r="AI149" i="22"/>
  <c r="AO150" i="22"/>
  <c r="AC152" i="22"/>
  <c r="AL153" i="22"/>
  <c r="AF159" i="22"/>
  <c r="AL160" i="22"/>
  <c r="Z162" i="22"/>
  <c r="AF163" i="22"/>
  <c r="AL164" i="22"/>
  <c r="Z166" i="22"/>
  <c r="AF167" i="22"/>
  <c r="AL168" i="22"/>
  <c r="AC170" i="22"/>
  <c r="Z179" i="22"/>
  <c r="X763" i="23"/>
  <c r="X764" i="23"/>
  <c r="AS762" i="23"/>
  <c r="AM754" i="23"/>
  <c r="AM753" i="23"/>
  <c r="AE754" i="23"/>
  <c r="AE753" i="23"/>
  <c r="W753" i="23"/>
  <c r="W754" i="23"/>
  <c r="AR753" i="23"/>
  <c r="AR754" i="23"/>
  <c r="AJ753" i="23"/>
  <c r="AJ754" i="23"/>
  <c r="AB753" i="23"/>
  <c r="AB754" i="23"/>
  <c r="T754" i="23"/>
  <c r="T753" i="23"/>
  <c r="AM763" i="23"/>
  <c r="AM764" i="23"/>
  <c r="AE763" i="23"/>
  <c r="AE764" i="23"/>
  <c r="W763" i="23"/>
  <c r="W764" i="23"/>
  <c r="AR763" i="23"/>
  <c r="AR764" i="23"/>
  <c r="AJ763" i="23"/>
  <c r="AJ764" i="23"/>
  <c r="AB763" i="23"/>
  <c r="AB764" i="23"/>
  <c r="T763" i="23"/>
  <c r="T764" i="23"/>
  <c r="AS752" i="23"/>
  <c r="AL754" i="23"/>
  <c r="AL753" i="23"/>
  <c r="AD754" i="23"/>
  <c r="AD753" i="23"/>
  <c r="V754" i="23"/>
  <c r="V753" i="23"/>
  <c r="AQ753" i="23"/>
  <c r="AQ754" i="23"/>
  <c r="AI753" i="23"/>
  <c r="AI754" i="23"/>
  <c r="AA753" i="23"/>
  <c r="AA754" i="23"/>
  <c r="S753" i="23"/>
  <c r="S754" i="23"/>
  <c r="AN753" i="23"/>
  <c r="AN754" i="23"/>
  <c r="AD772" i="23"/>
  <c r="AS772" i="23" s="1"/>
  <c r="AL763" i="23"/>
  <c r="AL764" i="23"/>
  <c r="AD763" i="23"/>
  <c r="AD764" i="23"/>
  <c r="V763" i="23"/>
  <c r="V764" i="23"/>
  <c r="AQ763" i="23"/>
  <c r="AQ764" i="23"/>
  <c r="AN763" i="23"/>
  <c r="AN764" i="23"/>
  <c r="AF763" i="23"/>
  <c r="AF764" i="23"/>
  <c r="AP764" i="23"/>
  <c r="AH764" i="23"/>
  <c r="Z764" i="23"/>
  <c r="AN37" i="23"/>
  <c r="AE49" i="23"/>
  <c r="Y60" i="23"/>
  <c r="Y64" i="23"/>
  <c r="Y74" i="23"/>
  <c r="AH82" i="23"/>
  <c r="AN83" i="23"/>
  <c r="AB85" i="23"/>
  <c r="AE89" i="23"/>
  <c r="Y91" i="23"/>
  <c r="AB106" i="23"/>
  <c r="AB143" i="23"/>
  <c r="AH144" i="23"/>
  <c r="AB147" i="23"/>
  <c r="AH148" i="23"/>
  <c r="AB151" i="23"/>
  <c r="AH152" i="23"/>
  <c r="AH154" i="23"/>
  <c r="Y165" i="23"/>
  <c r="AH198" i="23"/>
  <c r="AN199" i="23"/>
  <c r="AB201" i="23"/>
  <c r="AH202" i="23"/>
  <c r="AB205" i="23"/>
  <c r="AK206" i="23"/>
  <c r="AE208" i="23"/>
  <c r="AK210" i="23"/>
  <c r="Y221" i="23"/>
  <c r="Y225" i="23"/>
  <c r="Y228" i="23"/>
  <c r="Y239" i="23"/>
  <c r="AE240" i="23"/>
  <c r="AK241" i="23"/>
  <c r="Y243" i="23"/>
  <c r="AE244" i="23"/>
  <c r="AK245" i="23"/>
  <c r="Y247" i="23"/>
  <c r="AE248" i="23"/>
  <c r="Y250" i="23"/>
  <c r="AN251" i="23"/>
  <c r="AH267" i="23"/>
  <c r="AN268" i="23"/>
  <c r="AN271" i="23"/>
  <c r="AB290" i="23"/>
  <c r="AB294" i="23"/>
  <c r="AB297" i="23"/>
  <c r="AN62" i="23"/>
  <c r="Y67" i="23"/>
  <c r="AK82" i="23"/>
  <c r="Y84" i="23"/>
  <c r="AE85" i="23"/>
  <c r="AK86" i="23"/>
  <c r="Y88" i="23"/>
  <c r="AH89" i="23"/>
  <c r="AE91" i="23"/>
  <c r="Y95" i="23"/>
  <c r="AK125" i="23"/>
  <c r="AK131" i="23"/>
  <c r="Y146" i="23"/>
  <c r="AK148" i="23"/>
  <c r="Y150" i="23"/>
  <c r="AK152" i="23"/>
  <c r="AK154" i="23"/>
  <c r="AB169" i="23"/>
  <c r="AK190" i="23"/>
  <c r="AK198" i="23"/>
  <c r="Y200" i="23"/>
  <c r="AE201" i="23"/>
  <c r="AK202" i="23"/>
  <c r="Y204" i="23"/>
  <c r="AE205" i="23"/>
  <c r="AH208" i="23"/>
  <c r="AN210" i="23"/>
  <c r="AB221" i="23"/>
  <c r="AB239" i="23"/>
  <c r="AH240" i="23"/>
  <c r="AN241" i="23"/>
  <c r="AB243" i="23"/>
  <c r="AH244" i="23"/>
  <c r="AN245" i="23"/>
  <c r="AB247" i="23"/>
  <c r="AK248" i="23"/>
  <c r="AB250" i="23"/>
  <c r="AB252" i="23"/>
  <c r="AB255" i="23"/>
  <c r="AK263" i="23"/>
  <c r="Y265" i="23"/>
  <c r="AK267" i="23"/>
  <c r="Y269" i="23"/>
  <c r="AH270" i="23"/>
  <c r="Y272" i="23"/>
  <c r="Y274" i="23"/>
  <c r="Y293" i="23"/>
  <c r="Y46" i="23"/>
  <c r="Y48" i="23"/>
  <c r="AB50" i="23"/>
  <c r="Y63" i="23"/>
  <c r="AN82" i="23"/>
  <c r="AB84" i="23"/>
  <c r="AH85" i="23"/>
  <c r="AN86" i="23"/>
  <c r="AB88" i="23"/>
  <c r="AN89" i="23"/>
  <c r="AN91" i="23"/>
  <c r="AN95" i="23"/>
  <c r="AB105" i="23"/>
  <c r="AH143" i="23"/>
  <c r="AB146" i="23"/>
  <c r="AH147" i="23"/>
  <c r="AB150" i="23"/>
  <c r="AH151" i="23"/>
  <c r="AH155" i="23"/>
  <c r="Y164" i="23"/>
  <c r="AK183" i="23"/>
  <c r="AN198" i="23"/>
  <c r="AB200" i="23"/>
  <c r="AH201" i="23"/>
  <c r="AN202" i="23"/>
  <c r="AB204" i="23"/>
  <c r="AH205" i="23"/>
  <c r="AB207" i="23"/>
  <c r="AK208" i="23"/>
  <c r="AH211" i="23"/>
  <c r="Y220" i="23"/>
  <c r="Y224" i="23"/>
  <c r="AE239" i="23"/>
  <c r="AK240" i="23"/>
  <c r="Y242" i="23"/>
  <c r="AE243" i="23"/>
  <c r="AK244" i="23"/>
  <c r="Y246" i="23"/>
  <c r="AE247" i="23"/>
  <c r="AN248" i="23"/>
  <c r="AE250" i="23"/>
  <c r="AE252" i="23"/>
  <c r="AE255" i="23"/>
  <c r="AK270" i="23"/>
  <c r="AB289" i="23"/>
  <c r="AB293" i="23"/>
  <c r="Y296" i="23"/>
  <c r="AB298" i="23"/>
  <c r="AN32" i="23"/>
  <c r="AN33" i="23"/>
  <c r="AN34" i="23"/>
  <c r="AN35" i="23"/>
  <c r="AB38" i="23"/>
  <c r="AB40" i="23"/>
  <c r="AB42" i="23"/>
  <c r="AB44" i="23"/>
  <c r="AB46" i="23"/>
  <c r="AB48" i="23"/>
  <c r="AK50" i="23"/>
  <c r="AN61" i="23"/>
  <c r="AN65" i="23"/>
  <c r="Y72" i="23"/>
  <c r="Y83" i="23"/>
  <c r="AE84" i="23"/>
  <c r="AK85" i="23"/>
  <c r="Y87" i="23"/>
  <c r="AE88" i="23"/>
  <c r="Y90" i="23"/>
  <c r="Y92" i="23"/>
  <c r="Y96" i="23"/>
  <c r="Y145" i="23"/>
  <c r="AK147" i="23"/>
  <c r="Y149" i="23"/>
  <c r="AK151" i="23"/>
  <c r="Y153" i="23"/>
  <c r="AK155" i="23"/>
  <c r="AB168" i="23"/>
  <c r="Y199" i="23"/>
  <c r="AE200" i="23"/>
  <c r="AK201" i="23"/>
  <c r="Y203" i="23"/>
  <c r="AE204" i="23"/>
  <c r="AK205" i="23"/>
  <c r="AE207" i="23"/>
  <c r="AK211" i="23"/>
  <c r="AB220" i="23"/>
  <c r="AH221" i="23"/>
  <c r="AB224" i="23"/>
  <c r="Y231" i="23"/>
  <c r="AH239" i="23"/>
  <c r="AN240" i="23"/>
  <c r="AB242" i="23"/>
  <c r="AH243" i="23"/>
  <c r="AN244" i="23"/>
  <c r="AB246" i="23"/>
  <c r="AH247" i="23"/>
  <c r="Y249" i="23"/>
  <c r="AK250" i="23"/>
  <c r="AK252" i="23"/>
  <c r="Y264" i="23"/>
  <c r="AK266" i="23"/>
  <c r="Y268" i="23"/>
  <c r="AN270" i="23"/>
  <c r="AH272" i="23"/>
  <c r="AH274" i="23"/>
  <c r="AB296" i="23"/>
  <c r="Y62" i="23"/>
  <c r="Y66" i="23"/>
  <c r="AB83" i="23"/>
  <c r="AH84" i="23"/>
  <c r="AN85" i="23"/>
  <c r="AB87" i="23"/>
  <c r="AH88" i="23"/>
  <c r="AB90" i="23"/>
  <c r="AB145" i="23"/>
  <c r="AH146" i="23"/>
  <c r="AB149" i="23"/>
  <c r="AH150" i="23"/>
  <c r="AB153" i="23"/>
  <c r="Y163" i="23"/>
  <c r="AK182" i="23"/>
  <c r="AK189" i="23"/>
  <c r="AB199" i="23"/>
  <c r="AH200" i="23"/>
  <c r="AN201" i="23"/>
  <c r="AB203" i="23"/>
  <c r="AH204" i="23"/>
  <c r="AH207" i="23"/>
  <c r="AH209" i="23"/>
  <c r="Y223" i="23"/>
  <c r="Y227" i="23"/>
  <c r="Y229" i="23"/>
  <c r="AK239" i="23"/>
  <c r="Y241" i="23"/>
  <c r="AE242" i="23"/>
  <c r="AK243" i="23"/>
  <c r="Y245" i="23"/>
  <c r="AE246" i="23"/>
  <c r="AK247" i="23"/>
  <c r="AB249" i="23"/>
  <c r="AN250" i="23"/>
  <c r="AB253" i="23"/>
  <c r="AH269" i="23"/>
  <c r="Y271" i="23"/>
  <c r="AB292" i="23"/>
  <c r="AH315" i="23"/>
  <c r="AH326" i="23"/>
  <c r="Y73" i="23"/>
  <c r="Y82" i="23"/>
  <c r="AE83" i="23"/>
  <c r="AK84" i="23"/>
  <c r="Y86" i="23"/>
  <c r="AE87" i="23"/>
  <c r="AE90" i="23"/>
  <c r="Y93" i="23"/>
  <c r="AK132" i="23"/>
  <c r="Y144" i="23"/>
  <c r="Y148" i="23"/>
  <c r="AK150" i="23"/>
  <c r="Y152" i="23"/>
  <c r="AH153" i="23"/>
  <c r="AB163" i="23"/>
  <c r="Y198" i="23"/>
  <c r="AE199" i="23"/>
  <c r="AK200" i="23"/>
  <c r="Y202" i="23"/>
  <c r="AE203" i="23"/>
  <c r="AK204" i="23"/>
  <c r="AB206" i="23"/>
  <c r="AK207" i="23"/>
  <c r="AK209" i="23"/>
  <c r="AH220" i="23"/>
  <c r="Y232" i="23"/>
  <c r="AN239" i="23"/>
  <c r="AB241" i="23"/>
  <c r="AH242" i="23"/>
  <c r="AN243" i="23"/>
  <c r="AB245" i="23"/>
  <c r="AH246" i="23"/>
  <c r="AN247" i="23"/>
  <c r="AE249" i="23"/>
  <c r="AB251" i="23"/>
  <c r="AE253" i="23"/>
  <c r="Y263" i="23"/>
  <c r="AK265" i="23"/>
  <c r="Y267" i="23"/>
  <c r="AK269" i="23"/>
  <c r="Y273" i="23"/>
  <c r="AH275" i="23"/>
  <c r="Y295" i="23"/>
  <c r="Y328" i="23"/>
  <c r="AN63" i="23"/>
  <c r="Y70" i="23"/>
  <c r="AE82" i="23"/>
  <c r="AK83" i="23"/>
  <c r="Y85" i="23"/>
  <c r="AE86" i="23"/>
  <c r="AK87" i="23"/>
  <c r="AB89" i="23"/>
  <c r="AN90" i="23"/>
  <c r="Y94" i="23"/>
  <c r="AK126" i="23"/>
  <c r="AK133" i="23"/>
  <c r="Y143" i="23"/>
  <c r="Y147" i="23"/>
  <c r="AK149" i="23"/>
  <c r="Y151" i="23"/>
  <c r="AB162" i="23"/>
  <c r="AB166" i="23"/>
  <c r="AK188" i="23"/>
  <c r="AE198" i="23"/>
  <c r="AK199" i="23"/>
  <c r="Y201" i="23"/>
  <c r="AE202" i="23"/>
  <c r="AK203" i="23"/>
  <c r="Y205" i="23"/>
  <c r="AH206" i="23"/>
  <c r="AB208" i="23"/>
  <c r="AH210" i="23"/>
  <c r="AH213" i="23"/>
  <c r="Y230" i="23"/>
  <c r="AB240" i="23"/>
  <c r="AH241" i="23"/>
  <c r="AN242" i="23"/>
  <c r="AB244" i="23"/>
  <c r="AH245" i="23"/>
  <c r="AN246" i="23"/>
  <c r="AB248" i="23"/>
  <c r="AN249" i="23"/>
  <c r="AK251" i="23"/>
  <c r="AE254" i="23"/>
  <c r="AK264" i="23"/>
  <c r="Y266" i="23"/>
  <c r="AK268" i="23"/>
  <c r="Y270" i="23"/>
  <c r="AK271" i="23"/>
  <c r="AH273" i="23"/>
  <c r="Y297" i="23"/>
  <c r="AH313" i="23"/>
  <c r="Y327" i="23"/>
  <c r="Y331" i="23"/>
  <c r="AH15" i="23"/>
  <c r="AB13" i="23"/>
  <c r="AP754" i="23"/>
  <c r="AH754" i="23"/>
  <c r="Z754" i="23"/>
  <c r="AO754" i="23"/>
  <c r="AG754" i="23"/>
  <c r="AB12" i="23"/>
  <c r="U764" i="23"/>
  <c r="AB17" i="23"/>
  <c r="AH13" i="23"/>
  <c r="AB9" i="23"/>
  <c r="AB21" i="23"/>
  <c r="AB14" i="23"/>
  <c r="AK49" i="23"/>
  <c r="AB11" i="23"/>
  <c r="AI764" i="23"/>
  <c r="AA764" i="23"/>
  <c r="AB8" i="23"/>
  <c r="AH62" i="23"/>
  <c r="AN59" i="23"/>
  <c r="AH58" i="23"/>
  <c r="AB57" i="23"/>
  <c r="AB49" i="23"/>
  <c r="AB47" i="23"/>
  <c r="AB45" i="23"/>
  <c r="AB43" i="23"/>
  <c r="AB41" i="23"/>
  <c r="AB39" i="23"/>
  <c r="AK37" i="23"/>
  <c r="AE36" i="23"/>
  <c r="AB35" i="23"/>
  <c r="AB34" i="23"/>
  <c r="AB33" i="23"/>
  <c r="AB32" i="23"/>
  <c r="AB31" i="23"/>
  <c r="AB30" i="23"/>
  <c r="AB29" i="23"/>
  <c r="AK22" i="23"/>
  <c r="AK20" i="23"/>
  <c r="AK18" i="23"/>
  <c r="AE17" i="23"/>
  <c r="AE16" i="23"/>
  <c r="AE15" i="23"/>
  <c r="AE14" i="23"/>
  <c r="AE13" i="23"/>
  <c r="AE12" i="23"/>
  <c r="AE11" i="23"/>
  <c r="AE10" i="23"/>
  <c r="AE9" i="23"/>
  <c r="AE8" i="23"/>
  <c r="AE7" i="23"/>
  <c r="Y6" i="23"/>
  <c r="AN4" i="23"/>
  <c r="AH63" i="23"/>
  <c r="AN60" i="23"/>
  <c r="AH59" i="23"/>
  <c r="AB58" i="23"/>
  <c r="AB51" i="23"/>
  <c r="AK48" i="23"/>
  <c r="AK46" i="23"/>
  <c r="AK44" i="23"/>
  <c r="AK42" i="23"/>
  <c r="AK40" i="23"/>
  <c r="AK38" i="23"/>
  <c r="AE37" i="23"/>
  <c r="Y36" i="23"/>
  <c r="AB18" i="23"/>
  <c r="Y17" i="23"/>
  <c r="Y16" i="23"/>
  <c r="Y15" i="23"/>
  <c r="Y14" i="23"/>
  <c r="Y13" i="23"/>
  <c r="Y12" i="23"/>
  <c r="Y11" i="23"/>
  <c r="Y10" i="23"/>
  <c r="Y9" i="23"/>
  <c r="Y8" i="23"/>
  <c r="Y7" i="23"/>
  <c r="AK5" i="23"/>
  <c r="AH4" i="23"/>
  <c r="AE48" i="23"/>
  <c r="AE46" i="23"/>
  <c r="AE44" i="23"/>
  <c r="AE42" i="23"/>
  <c r="AE40" i="23"/>
  <c r="AE38" i="23"/>
  <c r="AB37" i="23"/>
  <c r="Y18" i="23"/>
  <c r="AN6" i="23"/>
  <c r="AH5" i="23"/>
  <c r="AE4" i="23"/>
  <c r="AK21" i="23"/>
  <c r="AK19" i="23"/>
  <c r="AK6" i="23"/>
  <c r="AE5" i="23"/>
  <c r="AB4" i="23"/>
  <c r="Y44" i="23"/>
  <c r="Y42" i="23"/>
  <c r="Y40" i="23"/>
  <c r="Y38" i="23"/>
  <c r="AN36" i="23"/>
  <c r="AK34" i="23"/>
  <c r="AK33" i="23"/>
  <c r="AK32" i="23"/>
  <c r="AK31" i="23"/>
  <c r="AK30" i="23"/>
  <c r="AK29" i="23"/>
  <c r="AB19" i="23"/>
  <c r="AN16" i="23"/>
  <c r="AN15" i="23"/>
  <c r="AN14" i="23"/>
  <c r="AN13" i="23"/>
  <c r="AN12" i="23"/>
  <c r="AN11" i="23"/>
  <c r="AN10" i="23"/>
  <c r="AN9" i="23"/>
  <c r="AN8" i="23"/>
  <c r="AN7" i="23"/>
  <c r="AH6" i="23"/>
  <c r="AB5" i="23"/>
  <c r="Y4" i="23"/>
  <c r="AK47" i="23"/>
  <c r="AK45" i="23"/>
  <c r="AK43" i="23"/>
  <c r="AK41" i="23"/>
  <c r="AK39" i="23"/>
  <c r="AK36" i="23"/>
  <c r="AH35" i="23"/>
  <c r="AH34" i="23"/>
  <c r="AH33" i="23"/>
  <c r="AH32" i="23"/>
  <c r="AH31" i="23"/>
  <c r="AH30" i="23"/>
  <c r="AH29" i="23"/>
  <c r="AN17" i="23"/>
  <c r="AK16" i="23"/>
  <c r="AK15" i="23"/>
  <c r="AK14" i="23"/>
  <c r="AK13" i="23"/>
  <c r="AK12" i="23"/>
  <c r="AK11" i="23"/>
  <c r="AK10" i="23"/>
  <c r="AK9" i="23"/>
  <c r="AK8" i="23"/>
  <c r="AK7" i="23"/>
  <c r="AE6" i="23"/>
  <c r="AK17" i="23"/>
  <c r="AH16" i="23"/>
  <c r="AH8" i="23"/>
  <c r="AH7" i="23"/>
  <c r="O11" i="21"/>
  <c r="W15" i="21"/>
  <c r="I11" i="21"/>
  <c r="Y12" i="21"/>
  <c r="AE13" i="21"/>
  <c r="K15" i="21"/>
  <c r="Y16" i="21"/>
  <c r="M19" i="21"/>
  <c r="K24" i="21"/>
  <c r="G61" i="21"/>
  <c r="O62" i="21"/>
  <c r="AA63" i="21"/>
  <c r="G65" i="21"/>
  <c r="O66" i="21"/>
  <c r="E70" i="21"/>
  <c r="Y71" i="21"/>
  <c r="I3" i="21"/>
  <c r="E14" i="21"/>
  <c r="M15" i="21"/>
  <c r="AC16" i="21"/>
  <c r="W19" i="21"/>
  <c r="M24" i="21"/>
  <c r="U60" i="21"/>
  <c r="I61" i="21"/>
  <c r="AC61" i="21"/>
  <c r="U62" i="21"/>
  <c r="I63" i="21"/>
  <c r="AC63" i="21"/>
  <c r="U64" i="21"/>
  <c r="I65" i="21"/>
  <c r="AC65" i="21"/>
  <c r="U66" i="21"/>
  <c r="I67" i="21"/>
  <c r="AC67" i="21"/>
  <c r="W68" i="21"/>
  <c r="K69" i="21"/>
  <c r="G70" i="21"/>
  <c r="AC70" i="21"/>
  <c r="AA71" i="21"/>
  <c r="U73" i="21"/>
  <c r="U75" i="21"/>
  <c r="E111" i="21"/>
  <c r="Y111" i="21"/>
  <c r="M112" i="21"/>
  <c r="E113" i="21"/>
  <c r="Y113" i="21"/>
  <c r="M114" i="21"/>
  <c r="E115" i="21"/>
  <c r="Y115" i="21"/>
  <c r="M116" i="21"/>
  <c r="E117" i="21"/>
  <c r="Y117" i="21"/>
  <c r="M118" i="21"/>
  <c r="E119" i="21"/>
  <c r="Y119" i="21"/>
  <c r="W120" i="21"/>
  <c r="M123" i="21"/>
  <c r="K11" i="21"/>
  <c r="I13" i="21"/>
  <c r="U14" i="21"/>
  <c r="AC15" i="21"/>
  <c r="U17" i="21"/>
  <c r="M21" i="21"/>
  <c r="K61" i="21"/>
  <c r="W62" i="21"/>
  <c r="AE63" i="21"/>
  <c r="K65" i="21"/>
  <c r="W66" i="21"/>
  <c r="I70" i="21"/>
  <c r="AC71" i="21"/>
  <c r="W75" i="21"/>
  <c r="O128" i="21"/>
  <c r="O110" i="21"/>
  <c r="G111" i="21"/>
  <c r="AA111" i="21"/>
  <c r="O112" i="21"/>
  <c r="G113" i="21"/>
  <c r="AA113" i="21"/>
  <c r="O114" i="21"/>
  <c r="G115" i="21"/>
  <c r="AA115" i="21"/>
  <c r="O116" i="21"/>
  <c r="G117" i="21"/>
  <c r="AA117" i="21"/>
  <c r="O118" i="21"/>
  <c r="G119" i="21"/>
  <c r="AA119" i="21"/>
  <c r="AC123" i="21"/>
  <c r="E12" i="21"/>
  <c r="AA12" i="21"/>
  <c r="W13" i="21"/>
  <c r="AE14" i="21"/>
  <c r="M16" i="21"/>
  <c r="M18" i="21"/>
  <c r="W60" i="21"/>
  <c r="AE61" i="21"/>
  <c r="K63" i="21"/>
  <c r="W64" i="21"/>
  <c r="AE65" i="21"/>
  <c r="K67" i="21"/>
  <c r="AE67" i="21"/>
  <c r="M69" i="21"/>
  <c r="E71" i="21"/>
  <c r="W73" i="21"/>
  <c r="K3" i="21"/>
  <c r="W3" i="21"/>
  <c r="AE3" i="21"/>
  <c r="AC12" i="21"/>
  <c r="Y13" i="21"/>
  <c r="E15" i="21"/>
  <c r="O16" i="21"/>
  <c r="W18" i="21"/>
  <c r="E60" i="21"/>
  <c r="Y60" i="21"/>
  <c r="M61" i="21"/>
  <c r="E62" i="21"/>
  <c r="Y62" i="21"/>
  <c r="M63" i="21"/>
  <c r="E64" i="21"/>
  <c r="Y64" i="21"/>
  <c r="M65" i="21"/>
  <c r="E66" i="21"/>
  <c r="Y66" i="21"/>
  <c r="M67" i="21"/>
  <c r="E68" i="21"/>
  <c r="AA68" i="21"/>
  <c r="U69" i="21"/>
  <c r="K70" i="21"/>
  <c r="G71" i="21"/>
  <c r="E72" i="21"/>
  <c r="E74" i="21"/>
  <c r="E76" i="21"/>
  <c r="I111" i="21"/>
  <c r="AC111" i="21"/>
  <c r="U112" i="21"/>
  <c r="I113" i="21"/>
  <c r="AC113" i="21"/>
  <c r="U114" i="21"/>
  <c r="I115" i="21"/>
  <c r="AC115" i="21"/>
  <c r="U116" i="21"/>
  <c r="I117" i="21"/>
  <c r="AC117" i="21"/>
  <c r="U118" i="21"/>
  <c r="I119" i="21"/>
  <c r="AC119" i="21"/>
  <c r="AC120" i="21"/>
  <c r="M124" i="21"/>
  <c r="U15" i="21"/>
  <c r="E17" i="21"/>
  <c r="G20" i="21"/>
  <c r="G80" i="21"/>
  <c r="G60" i="21"/>
  <c r="AA62" i="21"/>
  <c r="G64" i="21"/>
  <c r="O65" i="21"/>
  <c r="AA66" i="21"/>
  <c r="G68" i="21"/>
  <c r="G74" i="21"/>
  <c r="G76" i="21"/>
  <c r="K113" i="21"/>
  <c r="W114" i="21"/>
  <c r="AE115" i="21"/>
  <c r="W116" i="21"/>
  <c r="K117" i="21"/>
  <c r="W118" i="21"/>
  <c r="K119" i="21"/>
  <c r="AE119" i="21"/>
  <c r="AE120" i="21"/>
  <c r="K13" i="21"/>
  <c r="W14" i="21"/>
  <c r="AE15" i="21"/>
  <c r="W17" i="21"/>
  <c r="AC21" i="21"/>
  <c r="G62" i="21"/>
  <c r="O63" i="21"/>
  <c r="AA64" i="21"/>
  <c r="G66" i="21"/>
  <c r="O67" i="21"/>
  <c r="G72" i="21"/>
  <c r="W112" i="21"/>
  <c r="AE113" i="21"/>
  <c r="K115" i="21"/>
  <c r="AE117" i="21"/>
  <c r="E3" i="21"/>
  <c r="M3" i="21"/>
  <c r="I12" i="21"/>
  <c r="M13" i="21"/>
  <c r="Y14" i="21"/>
  <c r="E16" i="21"/>
  <c r="Y17" i="21"/>
  <c r="I60" i="21"/>
  <c r="AC60" i="21"/>
  <c r="U61" i="21"/>
  <c r="I62" i="21"/>
  <c r="AC62" i="21"/>
  <c r="U63" i="21"/>
  <c r="I64" i="21"/>
  <c r="AC64" i="21"/>
  <c r="U65" i="21"/>
  <c r="I66" i="21"/>
  <c r="AC66" i="21"/>
  <c r="U67" i="21"/>
  <c r="I68" i="21"/>
  <c r="AE68" i="21"/>
  <c r="Y69" i="21"/>
  <c r="U70" i="21"/>
  <c r="M71" i="21"/>
  <c r="U72" i="21"/>
  <c r="U74" i="21"/>
  <c r="U76" i="21"/>
  <c r="Y110" i="21"/>
  <c r="E112" i="21"/>
  <c r="Y112" i="21"/>
  <c r="M113" i="21"/>
  <c r="E114" i="21"/>
  <c r="Y114" i="21"/>
  <c r="M115" i="21"/>
  <c r="E116" i="21"/>
  <c r="Y116" i="21"/>
  <c r="M117" i="21"/>
  <c r="E118" i="21"/>
  <c r="Y118" i="21"/>
  <c r="M119" i="21"/>
  <c r="G120" i="21"/>
  <c r="M121" i="21"/>
  <c r="M125" i="21"/>
  <c r="E128" i="21"/>
  <c r="W16" i="21"/>
  <c r="K62" i="21"/>
  <c r="W63" i="21"/>
  <c r="AE64" i="21"/>
  <c r="W65" i="21"/>
  <c r="AE66" i="21"/>
  <c r="W74" i="21"/>
  <c r="G110" i="21"/>
  <c r="G128" i="21"/>
  <c r="G112" i="21"/>
  <c r="AA112" i="21"/>
  <c r="O113" i="21"/>
  <c r="G114" i="21"/>
  <c r="AA114" i="21"/>
  <c r="O115" i="21"/>
  <c r="G116" i="21"/>
  <c r="AA116" i="21"/>
  <c r="O117" i="21"/>
  <c r="G118" i="21"/>
  <c r="AA118" i="21"/>
  <c r="O119" i="21"/>
  <c r="AC121" i="21"/>
  <c r="AC125" i="21"/>
  <c r="I128" i="21"/>
  <c r="M11" i="21"/>
  <c r="I15" i="21"/>
  <c r="G17" i="21"/>
  <c r="G19" i="21"/>
  <c r="K60" i="21"/>
  <c r="K80" i="21"/>
  <c r="W61" i="21"/>
  <c r="AE62" i="21"/>
  <c r="K64" i="21"/>
  <c r="K66" i="21"/>
  <c r="W67" i="21"/>
  <c r="K68" i="21"/>
  <c r="AA69" i="21"/>
  <c r="W70" i="21"/>
  <c r="W72" i="21"/>
  <c r="W76" i="21"/>
  <c r="G3" i="21"/>
  <c r="O3" i="21"/>
  <c r="U11" i="21"/>
  <c r="M14" i="21"/>
  <c r="Y15" i="21"/>
  <c r="I17" i="21"/>
  <c r="W20" i="21"/>
  <c r="M60" i="21"/>
  <c r="E61" i="21"/>
  <c r="Y61" i="21"/>
  <c r="M62" i="21"/>
  <c r="E63" i="21"/>
  <c r="Y63" i="21"/>
  <c r="M64" i="21"/>
  <c r="E65" i="21"/>
  <c r="Y65" i="21"/>
  <c r="M66" i="21"/>
  <c r="E67" i="21"/>
  <c r="Y67" i="21"/>
  <c r="M68" i="21"/>
  <c r="G69" i="21"/>
  <c r="AC69" i="21"/>
  <c r="Y70" i="21"/>
  <c r="W71" i="21"/>
  <c r="E73" i="21"/>
  <c r="E75" i="21"/>
  <c r="G77" i="21"/>
  <c r="E80" i="21"/>
  <c r="I110" i="21"/>
  <c r="AC110" i="21"/>
  <c r="U111" i="21"/>
  <c r="I112" i="21"/>
  <c r="AC112" i="21"/>
  <c r="U113" i="21"/>
  <c r="I114" i="21"/>
  <c r="AC114" i="21"/>
  <c r="U115" i="21"/>
  <c r="I116" i="21"/>
  <c r="AC116" i="21"/>
  <c r="U117" i="21"/>
  <c r="I118" i="21"/>
  <c r="AC118" i="21"/>
  <c r="U119" i="21"/>
  <c r="M120" i="21"/>
  <c r="M122" i="21"/>
  <c r="M128" i="21"/>
  <c r="U13" i="21"/>
  <c r="AC14" i="21"/>
  <c r="I16" i="21"/>
  <c r="G18" i="21"/>
  <c r="O80" i="21"/>
  <c r="O60" i="21"/>
  <c r="AA61" i="21"/>
  <c r="G63" i="21"/>
  <c r="O64" i="21"/>
  <c r="AA65" i="21"/>
  <c r="G67" i="21"/>
  <c r="AA67" i="21"/>
  <c r="I69" i="21"/>
  <c r="AA70" i="21"/>
  <c r="G73" i="21"/>
  <c r="G75" i="21"/>
  <c r="W77" i="21"/>
  <c r="I80" i="21"/>
  <c r="K110" i="21"/>
  <c r="K128" i="21"/>
  <c r="AE110" i="21"/>
  <c r="W111" i="21"/>
  <c r="W127" i="21" s="1"/>
  <c r="K112" i="21"/>
  <c r="AE112" i="21"/>
  <c r="W113" i="21"/>
  <c r="K114" i="21"/>
  <c r="AE114" i="21"/>
  <c r="W115" i="21"/>
  <c r="K116" i="21"/>
  <c r="AE116" i="21"/>
  <c r="W117" i="21"/>
  <c r="K118" i="21"/>
  <c r="AE118" i="21"/>
  <c r="W119" i="21"/>
  <c r="O120" i="21"/>
  <c r="AC122" i="21"/>
  <c r="G153" i="21"/>
  <c r="O153" i="21"/>
  <c r="AA153" i="21"/>
  <c r="I163" i="21"/>
  <c r="U164" i="21"/>
  <c r="AA166" i="21"/>
  <c r="Y175" i="21"/>
  <c r="O176" i="21"/>
  <c r="M178" i="21"/>
  <c r="I185" i="21"/>
  <c r="I212" i="21"/>
  <c r="I203" i="21"/>
  <c r="I207" i="21"/>
  <c r="I204" i="21"/>
  <c r="AA198" i="21"/>
  <c r="K199" i="21"/>
  <c r="K209" i="21"/>
  <c r="AE199" i="21"/>
  <c r="AC202" i="21"/>
  <c r="G204" i="21"/>
  <c r="AC206" i="21"/>
  <c r="Y207" i="21"/>
  <c r="AC162" i="21"/>
  <c r="Y163" i="21"/>
  <c r="G164" i="21"/>
  <c r="E165" i="21"/>
  <c r="W165" i="21"/>
  <c r="E189" i="21"/>
  <c r="E187" i="21"/>
  <c r="E185" i="21"/>
  <c r="M193" i="21"/>
  <c r="M175" i="21"/>
  <c r="E178" i="21"/>
  <c r="U179" i="21"/>
  <c r="Y180" i="21"/>
  <c r="E182" i="21"/>
  <c r="M183" i="21"/>
  <c r="Y184" i="21"/>
  <c r="U186" i="21"/>
  <c r="U200" i="21"/>
  <c r="G201" i="21"/>
  <c r="M202" i="21"/>
  <c r="AC204" i="21"/>
  <c r="K206" i="21"/>
  <c r="I153" i="21"/>
  <c r="I164" i="21"/>
  <c r="AA165" i="21"/>
  <c r="E170" i="21"/>
  <c r="E175" i="21"/>
  <c r="U176" i="21"/>
  <c r="Y177" i="21"/>
  <c r="O178" i="21"/>
  <c r="M180" i="21"/>
  <c r="M184" i="21"/>
  <c r="AC184" i="21"/>
  <c r="U185" i="21"/>
  <c r="U189" i="21"/>
  <c r="E193" i="21"/>
  <c r="AC198" i="21"/>
  <c r="O199" i="21"/>
  <c r="I201" i="21"/>
  <c r="E203" i="21"/>
  <c r="W205" i="21"/>
  <c r="G207" i="21"/>
  <c r="AE162" i="21"/>
  <c r="AE169" i="21" s="1"/>
  <c r="M163" i="21"/>
  <c r="AA163" i="21"/>
  <c r="Y164" i="21"/>
  <c r="G165" i="21"/>
  <c r="K167" i="21"/>
  <c r="AC183" i="21"/>
  <c r="AC182" i="21"/>
  <c r="AC181" i="21"/>
  <c r="AC180" i="21"/>
  <c r="M177" i="21"/>
  <c r="AC178" i="21"/>
  <c r="E180" i="21"/>
  <c r="Y181" i="21"/>
  <c r="E183" i="21"/>
  <c r="E190" i="21"/>
  <c r="M198" i="21"/>
  <c r="M212" i="21"/>
  <c r="U199" i="21"/>
  <c r="U201" i="21"/>
  <c r="K201" i="21"/>
  <c r="AC201" i="21"/>
  <c r="U202" i="21"/>
  <c r="E205" i="21"/>
  <c r="M206" i="21"/>
  <c r="G208" i="21"/>
  <c r="K153" i="21"/>
  <c r="AC163" i="21"/>
  <c r="K165" i="21"/>
  <c r="U183" i="21"/>
  <c r="U182" i="21"/>
  <c r="U181" i="21"/>
  <c r="AC175" i="21"/>
  <c r="E177" i="21"/>
  <c r="Y179" i="21"/>
  <c r="O180" i="21"/>
  <c r="U187" i="21"/>
  <c r="O198" i="21"/>
  <c r="O212" i="21"/>
  <c r="E206" i="21"/>
  <c r="I200" i="21"/>
  <c r="AA200" i="21"/>
  <c r="M201" i="21"/>
  <c r="AE201" i="21"/>
  <c r="AA205" i="21"/>
  <c r="E163" i="21"/>
  <c r="O163" i="21"/>
  <c r="M164" i="21"/>
  <c r="K166" i="21"/>
  <c r="M167" i="21"/>
  <c r="M170" i="21"/>
  <c r="I193" i="21"/>
  <c r="I184" i="21"/>
  <c r="I183" i="21"/>
  <c r="I182" i="21"/>
  <c r="I181" i="21"/>
  <c r="I178" i="21"/>
  <c r="M179" i="21"/>
  <c r="M181" i="21"/>
  <c r="Y182" i="21"/>
  <c r="E184" i="21"/>
  <c r="U184" i="21"/>
  <c r="E188" i="21"/>
  <c r="U190" i="21"/>
  <c r="Y202" i="21"/>
  <c r="AC203" i="21"/>
  <c r="U204" i="21"/>
  <c r="I205" i="21"/>
  <c r="M153" i="21"/>
  <c r="U163" i="21"/>
  <c r="AC164" i="21"/>
  <c r="AA167" i="21"/>
  <c r="I175" i="21"/>
  <c r="M176" i="21"/>
  <c r="E179" i="21"/>
  <c r="Y185" i="21"/>
  <c r="M200" i="21"/>
  <c r="AE203" i="21"/>
  <c r="W204" i="21"/>
  <c r="G212" i="21"/>
  <c r="G163" i="21"/>
  <c r="E164" i="21"/>
  <c r="O164" i="21"/>
  <c r="U165" i="21"/>
  <c r="Y178" i="21"/>
  <c r="I180" i="21"/>
  <c r="E181" i="21"/>
  <c r="M182" i="21"/>
  <c r="Y183" i="21"/>
  <c r="E186" i="21"/>
  <c r="W201" i="21"/>
  <c r="I202" i="21"/>
  <c r="O203" i="21"/>
  <c r="AA206" i="21"/>
  <c r="W207" i="21"/>
  <c r="W208" i="21"/>
  <c r="E201" i="21"/>
  <c r="G202" i="21"/>
  <c r="W202" i="21"/>
  <c r="Y203" i="21"/>
  <c r="AA204" i="21"/>
  <c r="K205" i="21"/>
  <c r="W206" i="21"/>
  <c r="AC207" i="21"/>
  <c r="Y208" i="21"/>
  <c r="I222" i="21"/>
  <c r="I223" i="21"/>
  <c r="I224" i="21"/>
  <c r="I225" i="21"/>
  <c r="M227" i="21"/>
  <c r="AA227" i="21"/>
  <c r="I228" i="21"/>
  <c r="AE231" i="21"/>
  <c r="I243" i="21"/>
  <c r="Y243" i="21"/>
  <c r="AA244" i="21"/>
  <c r="AC245" i="21"/>
  <c r="M246" i="21"/>
  <c r="Y249" i="21"/>
  <c r="AC250" i="21"/>
  <c r="E271" i="21"/>
  <c r="E269" i="21"/>
  <c r="E264" i="21"/>
  <c r="E270" i="21"/>
  <c r="U264" i="21"/>
  <c r="G265" i="21"/>
  <c r="Y265" i="21"/>
  <c r="K266" i="21"/>
  <c r="AC266" i="21"/>
  <c r="I270" i="21"/>
  <c r="U272" i="21"/>
  <c r="I273" i="21"/>
  <c r="O274" i="21"/>
  <c r="I278" i="21"/>
  <c r="G279" i="21"/>
  <c r="M280" i="21"/>
  <c r="AA297" i="21"/>
  <c r="AA291" i="21"/>
  <c r="AA292" i="21"/>
  <c r="AA294" i="21"/>
  <c r="O293" i="21"/>
  <c r="AA203" i="21"/>
  <c r="K204" i="21"/>
  <c r="M205" i="21"/>
  <c r="Y206" i="21"/>
  <c r="K207" i="21"/>
  <c r="AA208" i="21"/>
  <c r="K234" i="21"/>
  <c r="K232" i="21"/>
  <c r="K230" i="21"/>
  <c r="K229" i="21"/>
  <c r="K227" i="21"/>
  <c r="K233" i="21"/>
  <c r="K231" i="21"/>
  <c r="K226" i="21"/>
  <c r="W226" i="21"/>
  <c r="AE226" i="21"/>
  <c r="M231" i="21"/>
  <c r="I259" i="21"/>
  <c r="I242" i="21"/>
  <c r="U247" i="21"/>
  <c r="E248" i="21"/>
  <c r="I249" i="21"/>
  <c r="M250" i="21"/>
  <c r="AA252" i="21"/>
  <c r="E254" i="21"/>
  <c r="U255" i="21"/>
  <c r="O264" i="21"/>
  <c r="O267" i="21"/>
  <c r="O265" i="21"/>
  <c r="U268" i="21"/>
  <c r="G269" i="21"/>
  <c r="E272" i="21"/>
  <c r="AC273" i="21"/>
  <c r="AE275" i="21"/>
  <c r="W280" i="21"/>
  <c r="G282" i="21"/>
  <c r="E315" i="21"/>
  <c r="E199" i="21"/>
  <c r="G200" i="21"/>
  <c r="W200" i="21"/>
  <c r="Y201" i="21"/>
  <c r="AA202" i="21"/>
  <c r="K203" i="21"/>
  <c r="M204" i="21"/>
  <c r="U205" i="21"/>
  <c r="G206" i="21"/>
  <c r="M207" i="21"/>
  <c r="AC208" i="21"/>
  <c r="K217" i="21"/>
  <c r="W217" i="21"/>
  <c r="AE217" i="21"/>
  <c r="K228" i="21"/>
  <c r="AC243" i="21"/>
  <c r="M244" i="21"/>
  <c r="U246" i="21"/>
  <c r="E247" i="21"/>
  <c r="Y248" i="21"/>
  <c r="AC249" i="21"/>
  <c r="I264" i="21"/>
  <c r="I265" i="21"/>
  <c r="I272" i="21"/>
  <c r="I266" i="21"/>
  <c r="I269" i="21"/>
  <c r="AE270" i="21"/>
  <c r="U271" i="21"/>
  <c r="I275" i="21"/>
  <c r="E276" i="21"/>
  <c r="U277" i="21"/>
  <c r="E286" i="21"/>
  <c r="AE300" i="21"/>
  <c r="AE306" i="21"/>
  <c r="AE310" i="21"/>
  <c r="E198" i="21"/>
  <c r="G199" i="21"/>
  <c r="W199" i="21"/>
  <c r="Y200" i="21"/>
  <c r="AA201" i="21"/>
  <c r="K202" i="21"/>
  <c r="M203" i="21"/>
  <c r="O204" i="21"/>
  <c r="AE204" i="21"/>
  <c r="I206" i="21"/>
  <c r="U207" i="21"/>
  <c r="I208" i="21"/>
  <c r="M237" i="21"/>
  <c r="M226" i="21"/>
  <c r="W229" i="21"/>
  <c r="AE229" i="21"/>
  <c r="AC242" i="21"/>
  <c r="AC253" i="21"/>
  <c r="AC254" i="21"/>
  <c r="AC252" i="21"/>
  <c r="AC251" i="21"/>
  <c r="M243" i="21"/>
  <c r="U245" i="21"/>
  <c r="E246" i="21"/>
  <c r="I248" i="21"/>
  <c r="AA248" i="21"/>
  <c r="M249" i="21"/>
  <c r="U250" i="21"/>
  <c r="E251" i="21"/>
  <c r="E252" i="21"/>
  <c r="E253" i="21"/>
  <c r="M254" i="21"/>
  <c r="E256" i="21"/>
  <c r="AA269" i="21"/>
  <c r="AA264" i="21"/>
  <c r="M265" i="21"/>
  <c r="O266" i="21"/>
  <c r="E267" i="21"/>
  <c r="W267" i="21"/>
  <c r="I268" i="21"/>
  <c r="Y268" i="21"/>
  <c r="W271" i="21"/>
  <c r="Y274" i="21"/>
  <c r="AC276" i="21"/>
  <c r="W279" i="21"/>
  <c r="K208" i="21"/>
  <c r="M220" i="21"/>
  <c r="M221" i="21"/>
  <c r="M222" i="21"/>
  <c r="M223" i="21"/>
  <c r="M224" i="21"/>
  <c r="M225" i="21"/>
  <c r="AA228" i="21"/>
  <c r="I229" i="21"/>
  <c r="M259" i="21"/>
  <c r="M242" i="21"/>
  <c r="M252" i="21"/>
  <c r="M251" i="21"/>
  <c r="U244" i="21"/>
  <c r="E245" i="21"/>
  <c r="I247" i="21"/>
  <c r="Y247" i="21"/>
  <c r="AC248" i="21"/>
  <c r="M266" i="21"/>
  <c r="AC264" i="21"/>
  <c r="U266" i="21"/>
  <c r="Y267" i="21"/>
  <c r="AA268" i="21"/>
  <c r="M269" i="21"/>
  <c r="AC269" i="21"/>
  <c r="U270" i="21"/>
  <c r="Y271" i="21"/>
  <c r="K272" i="21"/>
  <c r="AC272" i="21"/>
  <c r="U273" i="21"/>
  <c r="I276" i="21"/>
  <c r="Y279" i="21"/>
  <c r="Y282" i="21"/>
  <c r="O202" i="21"/>
  <c r="AE202" i="21"/>
  <c r="E204" i="21"/>
  <c r="G205" i="21"/>
  <c r="Y205" i="21"/>
  <c r="E207" i="21"/>
  <c r="M208" i="21"/>
  <c r="AA209" i="21"/>
  <c r="E212" i="21"/>
  <c r="I246" i="21"/>
  <c r="Y246" i="21"/>
  <c r="M248" i="21"/>
  <c r="U249" i="21"/>
  <c r="E250" i="21"/>
  <c r="K251" i="21"/>
  <c r="K254" i="21"/>
  <c r="K250" i="21"/>
  <c r="K249" i="21"/>
  <c r="K248" i="21"/>
  <c r="K252" i="21"/>
  <c r="M253" i="21"/>
  <c r="AA254" i="21"/>
  <c r="U274" i="21"/>
  <c r="U265" i="21"/>
  <c r="O269" i="21"/>
  <c r="I271" i="21"/>
  <c r="W273" i="21"/>
  <c r="I274" i="21"/>
  <c r="G281" i="21"/>
  <c r="AE291" i="21"/>
  <c r="AE312" i="21"/>
  <c r="AE308" i="21"/>
  <c r="K237" i="21"/>
  <c r="U242" i="21"/>
  <c r="U256" i="21"/>
  <c r="U254" i="21"/>
  <c r="U253" i="21"/>
  <c r="E243" i="21"/>
  <c r="I245" i="21"/>
  <c r="Y245" i="21"/>
  <c r="K247" i="21"/>
  <c r="AC247" i="21"/>
  <c r="Y250" i="21"/>
  <c r="Y266" i="21"/>
  <c r="Y264" i="21"/>
  <c r="I267" i="21"/>
  <c r="M268" i="21"/>
  <c r="AE268" i="21"/>
  <c r="U269" i="21"/>
  <c r="AE274" i="21"/>
  <c r="W275" i="21"/>
  <c r="O276" i="21"/>
  <c r="G280" i="21"/>
  <c r="O305" i="21"/>
  <c r="K212" i="21"/>
  <c r="K198" i="21"/>
  <c r="M199" i="21"/>
  <c r="O200" i="21"/>
  <c r="AE200" i="21"/>
  <c r="E202" i="21"/>
  <c r="G203" i="21"/>
  <c r="W203" i="21"/>
  <c r="Y204" i="21"/>
  <c r="AC205" i="21"/>
  <c r="U206" i="21"/>
  <c r="AA207" i="21"/>
  <c r="E242" i="21"/>
  <c r="E259" i="21"/>
  <c r="I244" i="21"/>
  <c r="Y244" i="21"/>
  <c r="Y258" i="21" s="1"/>
  <c r="AA245" i="21"/>
  <c r="K246" i="21"/>
  <c r="AC246" i="21"/>
  <c r="M247" i="21"/>
  <c r="U248" i="21"/>
  <c r="E249" i="21"/>
  <c r="I250" i="21"/>
  <c r="U251" i="21"/>
  <c r="U252" i="21"/>
  <c r="AA253" i="21"/>
  <c r="E255" i="21"/>
  <c r="W277" i="21"/>
  <c r="AA266" i="21"/>
  <c r="O268" i="21"/>
  <c r="G270" i="21"/>
  <c r="Y270" i="21"/>
  <c r="G273" i="21"/>
  <c r="U276" i="21"/>
  <c r="I277" i="21"/>
  <c r="W283" i="21"/>
  <c r="O311" i="21"/>
  <c r="O309" i="21"/>
  <c r="O291" i="21"/>
  <c r="O315" i="21"/>
  <c r="O294" i="21"/>
  <c r="O297" i="21"/>
  <c r="AE295" i="21"/>
  <c r="AA255" i="21"/>
  <c r="W266" i="21"/>
  <c r="M267" i="21"/>
  <c r="G268" i="21"/>
  <c r="AC268" i="21"/>
  <c r="K269" i="21"/>
  <c r="O270" i="21"/>
  <c r="AC270" i="21"/>
  <c r="AA271" i="21"/>
  <c r="AA272" i="21"/>
  <c r="K273" i="21"/>
  <c r="M274" i="21"/>
  <c r="AC274" i="21"/>
  <c r="U275" i="21"/>
  <c r="G276" i="21"/>
  <c r="O277" i="21"/>
  <c r="G278" i="21"/>
  <c r="AE278" i="21"/>
  <c r="AC279" i="21"/>
  <c r="W282" i="21"/>
  <c r="G315" i="21"/>
  <c r="W291" i="21"/>
  <c r="G292" i="21"/>
  <c r="Y292" i="21"/>
  <c r="I293" i="21"/>
  <c r="K294" i="21"/>
  <c r="M295" i="21"/>
  <c r="AC295" i="21"/>
  <c r="AE296" i="21"/>
  <c r="E298" i="21"/>
  <c r="U298" i="21"/>
  <c r="W299" i="21"/>
  <c r="G300" i="21"/>
  <c r="AC300" i="21"/>
  <c r="O301" i="21"/>
  <c r="AE302" i="21"/>
  <c r="W303" i="21"/>
  <c r="U304" i="21"/>
  <c r="AA305" i="21"/>
  <c r="AE311" i="21"/>
  <c r="W330" i="21"/>
  <c r="U321" i="21"/>
  <c r="U324" i="21"/>
  <c r="AE321" i="21"/>
  <c r="O323" i="21"/>
  <c r="AE323" i="21"/>
  <c r="W325" i="21"/>
  <c r="Y327" i="21"/>
  <c r="I328" i="21"/>
  <c r="U329" i="21"/>
  <c r="M345" i="21"/>
  <c r="G348" i="21"/>
  <c r="AC349" i="21"/>
  <c r="AA362" i="21"/>
  <c r="AE366" i="21"/>
  <c r="G398" i="21"/>
  <c r="G299" i="21"/>
  <c r="Y299" i="21"/>
  <c r="K300" i="21"/>
  <c r="U301" i="21"/>
  <c r="G302" i="21"/>
  <c r="E303" i="21"/>
  <c r="AA303" i="21"/>
  <c r="AE305" i="21"/>
  <c r="O312" i="21"/>
  <c r="W326" i="21"/>
  <c r="U330" i="21"/>
  <c r="M349" i="21"/>
  <c r="M355" i="21"/>
  <c r="M346" i="21"/>
  <c r="M339" i="21"/>
  <c r="M344" i="21"/>
  <c r="E346" i="21"/>
  <c r="AE369" i="21"/>
  <c r="AE401" i="21"/>
  <c r="AE385" i="21"/>
  <c r="K259" i="21"/>
  <c r="O286" i="21"/>
  <c r="AE265" i="21"/>
  <c r="W268" i="21"/>
  <c r="O271" i="21"/>
  <c r="M272" i="21"/>
  <c r="O273" i="21"/>
  <c r="AE273" i="21"/>
  <c r="E275" i="21"/>
  <c r="M276" i="21"/>
  <c r="AE276" i="21"/>
  <c r="M278" i="21"/>
  <c r="I280" i="21"/>
  <c r="I281" i="21"/>
  <c r="I291" i="21"/>
  <c r="K292" i="21"/>
  <c r="M293" i="21"/>
  <c r="AC293" i="21"/>
  <c r="AE294" i="21"/>
  <c r="E296" i="21"/>
  <c r="U296" i="21"/>
  <c r="W297" i="21"/>
  <c r="Y298" i="21"/>
  <c r="I299" i="21"/>
  <c r="M300" i="21"/>
  <c r="W301" i="21"/>
  <c r="K302" i="21"/>
  <c r="AE303" i="21"/>
  <c r="O306" i="21"/>
  <c r="K325" i="21"/>
  <c r="K320" i="21"/>
  <c r="K334" i="21"/>
  <c r="Y321" i="21"/>
  <c r="G322" i="21"/>
  <c r="W323" i="21"/>
  <c r="G324" i="21"/>
  <c r="W324" i="21"/>
  <c r="I326" i="21"/>
  <c r="AC328" i="21"/>
  <c r="W329" i="21"/>
  <c r="O355" i="21"/>
  <c r="O344" i="21"/>
  <c r="O339" i="21"/>
  <c r="G340" i="21"/>
  <c r="I341" i="21"/>
  <c r="M342" i="21"/>
  <c r="M343" i="21"/>
  <c r="AC343" i="21"/>
  <c r="U345" i="21"/>
  <c r="AA346" i="21"/>
  <c r="G349" i="21"/>
  <c r="O380" i="21"/>
  <c r="M365" i="21"/>
  <c r="O237" i="21"/>
  <c r="W265" i="21"/>
  <c r="G267" i="21"/>
  <c r="AC267" i="21"/>
  <c r="K268" i="21"/>
  <c r="W270" i="21"/>
  <c r="AE271" i="21"/>
  <c r="O272" i="21"/>
  <c r="AE272" i="21"/>
  <c r="E274" i="21"/>
  <c r="G275" i="21"/>
  <c r="Y275" i="21"/>
  <c r="E277" i="21"/>
  <c r="O278" i="21"/>
  <c r="I279" i="21"/>
  <c r="W281" i="21"/>
  <c r="G283" i="21"/>
  <c r="K291" i="21"/>
  <c r="K315" i="21"/>
  <c r="M292" i="21"/>
  <c r="AC292" i="21"/>
  <c r="AE293" i="21"/>
  <c r="E295" i="21"/>
  <c r="U295" i="21"/>
  <c r="W296" i="21"/>
  <c r="G297" i="21"/>
  <c r="Y297" i="21"/>
  <c r="I298" i="21"/>
  <c r="K299" i="21"/>
  <c r="O300" i="21"/>
  <c r="E301" i="21"/>
  <c r="O302" i="21"/>
  <c r="G303" i="21"/>
  <c r="E304" i="21"/>
  <c r="AA304" i="21"/>
  <c r="AE309" i="21"/>
  <c r="I315" i="21"/>
  <c r="M320" i="21"/>
  <c r="M329" i="21"/>
  <c r="AA320" i="21"/>
  <c r="AA323" i="21"/>
  <c r="I321" i="21"/>
  <c r="I322" i="21"/>
  <c r="W322" i="21"/>
  <c r="I324" i="21"/>
  <c r="I325" i="21"/>
  <c r="AA325" i="21"/>
  <c r="K326" i="21"/>
  <c r="AA326" i="21"/>
  <c r="K327" i="21"/>
  <c r="E329" i="21"/>
  <c r="I334" i="21"/>
  <c r="U342" i="21"/>
  <c r="U339" i="21"/>
  <c r="K341" i="21"/>
  <c r="K348" i="21"/>
  <c r="K340" i="21"/>
  <c r="K339" i="21"/>
  <c r="AE342" i="21"/>
  <c r="AE339" i="21"/>
  <c r="O343" i="21"/>
  <c r="U344" i="21"/>
  <c r="AC346" i="21"/>
  <c r="W347" i="21"/>
  <c r="M348" i="21"/>
  <c r="M369" i="21"/>
  <c r="O397" i="21"/>
  <c r="G242" i="21"/>
  <c r="O242" i="21"/>
  <c r="AA242" i="21"/>
  <c r="AA249" i="21"/>
  <c r="G250" i="21"/>
  <c r="O250" i="21"/>
  <c r="G251" i="21"/>
  <c r="W251" i="21"/>
  <c r="W258" i="21" s="1"/>
  <c r="K253" i="21"/>
  <c r="K265" i="21"/>
  <c r="AE267" i="21"/>
  <c r="G271" i="21"/>
  <c r="E273" i="21"/>
  <c r="G274" i="21"/>
  <c r="W274" i="21"/>
  <c r="AC275" i="21"/>
  <c r="G277" i="21"/>
  <c r="Y277" i="21"/>
  <c r="M279" i="21"/>
  <c r="Y281" i="21"/>
  <c r="I283" i="21"/>
  <c r="M315" i="21"/>
  <c r="M291" i="21"/>
  <c r="AC291" i="21"/>
  <c r="AE292" i="21"/>
  <c r="E294" i="21"/>
  <c r="U294" i="21"/>
  <c r="W295" i="21"/>
  <c r="Y296" i="21"/>
  <c r="I297" i="21"/>
  <c r="K298" i="21"/>
  <c r="M299" i="21"/>
  <c r="AC299" i="21"/>
  <c r="G301" i="21"/>
  <c r="U302" i="21"/>
  <c r="K303" i="21"/>
  <c r="AE304" i="21"/>
  <c r="O310" i="21"/>
  <c r="AC320" i="21"/>
  <c r="AA321" i="21"/>
  <c r="K322" i="21"/>
  <c r="I323" i="21"/>
  <c r="K324" i="21"/>
  <c r="AA324" i="21"/>
  <c r="M326" i="21"/>
  <c r="AC326" i="21"/>
  <c r="AC327" i="21"/>
  <c r="U328" i="21"/>
  <c r="G329" i="21"/>
  <c r="AC329" i="21"/>
  <c r="AC330" i="21"/>
  <c r="M334" i="21"/>
  <c r="U343" i="21"/>
  <c r="E344" i="21"/>
  <c r="Y345" i="21"/>
  <c r="K349" i="21"/>
  <c r="AA361" i="21"/>
  <c r="O362" i="21"/>
  <c r="K364" i="21"/>
  <c r="E366" i="21"/>
  <c r="E373" i="21"/>
  <c r="Y368" i="21"/>
  <c r="AE404" i="21"/>
  <c r="E293" i="21"/>
  <c r="U293" i="21"/>
  <c r="W294" i="21"/>
  <c r="G295" i="21"/>
  <c r="Y295" i="21"/>
  <c r="I296" i="21"/>
  <c r="K297" i="21"/>
  <c r="M298" i="21"/>
  <c r="AC298" i="21"/>
  <c r="AE299" i="21"/>
  <c r="U300" i="21"/>
  <c r="K301" i="21"/>
  <c r="AC301" i="21"/>
  <c r="O303" i="21"/>
  <c r="G304" i="21"/>
  <c r="K305" i="21"/>
  <c r="O307" i="21"/>
  <c r="M324" i="21"/>
  <c r="AC325" i="21"/>
  <c r="AE326" i="21"/>
  <c r="K329" i="21"/>
  <c r="E341" i="21"/>
  <c r="E345" i="21"/>
  <c r="E343" i="21"/>
  <c r="E339" i="21"/>
  <c r="Y348" i="21"/>
  <c r="Y339" i="21"/>
  <c r="M340" i="21"/>
  <c r="W348" i="21"/>
  <c r="E355" i="21"/>
  <c r="AE364" i="21"/>
  <c r="E372" i="21"/>
  <c r="AA388" i="21"/>
  <c r="AA386" i="21"/>
  <c r="AA385" i="21"/>
  <c r="O389" i="21"/>
  <c r="O404" i="21"/>
  <c r="O407" i="21"/>
  <c r="O400" i="21"/>
  <c r="O399" i="21"/>
  <c r="O385" i="21"/>
  <c r="G390" i="21"/>
  <c r="AA390" i="21"/>
  <c r="O391" i="21"/>
  <c r="G392" i="21"/>
  <c r="AA392" i="21"/>
  <c r="K394" i="21"/>
  <c r="K385" i="21"/>
  <c r="G395" i="21"/>
  <c r="W264" i="21"/>
  <c r="K267" i="21"/>
  <c r="AE269" i="21"/>
  <c r="AA270" i="21"/>
  <c r="G272" i="21"/>
  <c r="W272" i="21"/>
  <c r="Y273" i="21"/>
  <c r="AA274" i="21"/>
  <c r="M275" i="21"/>
  <c r="W276" i="21"/>
  <c r="AE277" i="21"/>
  <c r="Y278" i="21"/>
  <c r="Y280" i="21"/>
  <c r="Y283" i="21"/>
  <c r="E292" i="21"/>
  <c r="U292" i="21"/>
  <c r="W293" i="21"/>
  <c r="Y294" i="21"/>
  <c r="I295" i="21"/>
  <c r="K296" i="21"/>
  <c r="M297" i="21"/>
  <c r="AC297" i="21"/>
  <c r="AE298" i="21"/>
  <c r="E300" i="21"/>
  <c r="W300" i="21"/>
  <c r="AE301" i="21"/>
  <c r="U303" i="21"/>
  <c r="K304" i="21"/>
  <c r="AE307" i="21"/>
  <c r="AE320" i="21"/>
  <c r="AC321" i="21"/>
  <c r="AC322" i="21"/>
  <c r="K323" i="21"/>
  <c r="AC323" i="21"/>
  <c r="AE324" i="21"/>
  <c r="O325" i="21"/>
  <c r="E327" i="21"/>
  <c r="U327" i="21"/>
  <c r="W328" i="21"/>
  <c r="G330" i="21"/>
  <c r="W331" i="21"/>
  <c r="G347" i="21"/>
  <c r="G346" i="21"/>
  <c r="G339" i="21"/>
  <c r="G355" i="21"/>
  <c r="AA350" i="21"/>
  <c r="AA343" i="21"/>
  <c r="AA341" i="21"/>
  <c r="AA339" i="21"/>
  <c r="AC340" i="21"/>
  <c r="U341" i="21"/>
  <c r="E342" i="21"/>
  <c r="G343" i="21"/>
  <c r="G344" i="21"/>
  <c r="Y344" i="21"/>
  <c r="I345" i="21"/>
  <c r="AC345" i="21"/>
  <c r="O346" i="21"/>
  <c r="AA347" i="21"/>
  <c r="G380" i="21"/>
  <c r="G360" i="21"/>
  <c r="AE361" i="21"/>
  <c r="O364" i="21"/>
  <c r="K371" i="21"/>
  <c r="AE386" i="21"/>
  <c r="K264" i="21"/>
  <c r="AE266" i="21"/>
  <c r="W269" i="21"/>
  <c r="K271" i="21"/>
  <c r="Y272" i="21"/>
  <c r="AA273" i="21"/>
  <c r="K274" i="21"/>
  <c r="O275" i="21"/>
  <c r="Y276" i="21"/>
  <c r="M277" i="21"/>
  <c r="AC278" i="21"/>
  <c r="AC280" i="21"/>
  <c r="I282" i="21"/>
  <c r="E291" i="21"/>
  <c r="U291" i="21"/>
  <c r="W292" i="21"/>
  <c r="Y293" i="21"/>
  <c r="I294" i="21"/>
  <c r="K295" i="21"/>
  <c r="M296" i="21"/>
  <c r="AC296" i="21"/>
  <c r="AE297" i="21"/>
  <c r="E299" i="21"/>
  <c r="U299" i="21"/>
  <c r="AA300" i="21"/>
  <c r="E302" i="21"/>
  <c r="AA302" i="21"/>
  <c r="O304" i="21"/>
  <c r="O308" i="21"/>
  <c r="G334" i="21"/>
  <c r="G320" i="21"/>
  <c r="U320" i="21"/>
  <c r="O326" i="21"/>
  <c r="O321" i="21"/>
  <c r="O334" i="21"/>
  <c r="O322" i="21"/>
  <c r="AE322" i="21"/>
  <c r="O324" i="21"/>
  <c r="E325" i="21"/>
  <c r="U325" i="21"/>
  <c r="AE325" i="21"/>
  <c r="U326" i="21"/>
  <c r="W327" i="21"/>
  <c r="G328" i="21"/>
  <c r="M330" i="21"/>
  <c r="I346" i="21"/>
  <c r="I344" i="21"/>
  <c r="I342" i="21"/>
  <c r="I339" i="21"/>
  <c r="AC352" i="21"/>
  <c r="AC339" i="21"/>
  <c r="U340" i="21"/>
  <c r="W341" i="21"/>
  <c r="W339" i="21"/>
  <c r="G342" i="21"/>
  <c r="Y342" i="21"/>
  <c r="Y343" i="21"/>
  <c r="U346" i="21"/>
  <c r="I347" i="21"/>
  <c r="AA349" i="21"/>
  <c r="M351" i="21"/>
  <c r="AA360" i="21"/>
  <c r="O369" i="21"/>
  <c r="O361" i="21"/>
  <c r="AA400" i="21"/>
  <c r="E322" i="21"/>
  <c r="Y324" i="21"/>
  <c r="M327" i="21"/>
  <c r="G331" i="21"/>
  <c r="AE341" i="21"/>
  <c r="AE343" i="21"/>
  <c r="AA344" i="21"/>
  <c r="W345" i="21"/>
  <c r="AC347" i="21"/>
  <c r="E361" i="21"/>
  <c r="AC361" i="21"/>
  <c r="M362" i="21"/>
  <c r="K363" i="21"/>
  <c r="M364" i="21"/>
  <c r="O365" i="21"/>
  <c r="AE365" i="21"/>
  <c r="E367" i="21"/>
  <c r="U367" i="21"/>
  <c r="I368" i="21"/>
  <c r="AA368" i="21"/>
  <c r="E370" i="21"/>
  <c r="M371" i="21"/>
  <c r="I372" i="21"/>
  <c r="AA373" i="21"/>
  <c r="K375" i="21"/>
  <c r="E407" i="21"/>
  <c r="E385" i="21"/>
  <c r="E386" i="21"/>
  <c r="E387" i="21"/>
  <c r="U387" i="21"/>
  <c r="I388" i="21"/>
  <c r="AC388" i="21"/>
  <c r="U389" i="21"/>
  <c r="I390" i="21"/>
  <c r="AC390" i="21"/>
  <c r="U391" i="21"/>
  <c r="I392" i="21"/>
  <c r="AC392" i="21"/>
  <c r="W393" i="21"/>
  <c r="M394" i="21"/>
  <c r="I395" i="21"/>
  <c r="AE395" i="21"/>
  <c r="AA396" i="21"/>
  <c r="K400" i="21"/>
  <c r="AE400" i="21"/>
  <c r="AC402" i="21"/>
  <c r="I436" i="21"/>
  <c r="I443" i="21"/>
  <c r="I455" i="21"/>
  <c r="I441" i="21"/>
  <c r="I439" i="21"/>
  <c r="I437" i="21"/>
  <c r="G445" i="21"/>
  <c r="K448" i="21"/>
  <c r="K435" i="21"/>
  <c r="E451" i="21"/>
  <c r="G467" i="21"/>
  <c r="G367" i="21"/>
  <c r="W367" i="21"/>
  <c r="AC368" i="21"/>
  <c r="AA370" i="21"/>
  <c r="K372" i="21"/>
  <c r="AC373" i="21"/>
  <c r="AA375" i="21"/>
  <c r="W387" i="21"/>
  <c r="AE402" i="21"/>
  <c r="M321" i="21"/>
  <c r="E324" i="21"/>
  <c r="Y326" i="21"/>
  <c r="AA329" i="21"/>
  <c r="AC342" i="21"/>
  <c r="K345" i="21"/>
  <c r="M347" i="21"/>
  <c r="AC351" i="21"/>
  <c r="I360" i="21"/>
  <c r="Y360" i="21"/>
  <c r="E362" i="21"/>
  <c r="AC362" i="21"/>
  <c r="O363" i="21"/>
  <c r="AE363" i="21"/>
  <c r="E365" i="21"/>
  <c r="G366" i="21"/>
  <c r="W366" i="21"/>
  <c r="Y367" i="21"/>
  <c r="AE368" i="21"/>
  <c r="AC370" i="21"/>
  <c r="U371" i="21"/>
  <c r="M372" i="21"/>
  <c r="I373" i="21"/>
  <c r="K376" i="21"/>
  <c r="G385" i="21"/>
  <c r="W385" i="21"/>
  <c r="G386" i="21"/>
  <c r="G387" i="21"/>
  <c r="Y387" i="21"/>
  <c r="Y389" i="21"/>
  <c r="M390" i="21"/>
  <c r="E391" i="21"/>
  <c r="Y391" i="21"/>
  <c r="M392" i="21"/>
  <c r="G393" i="21"/>
  <c r="AA393" i="21"/>
  <c r="W394" i="21"/>
  <c r="M395" i="21"/>
  <c r="I396" i="21"/>
  <c r="AE396" i="21"/>
  <c r="AA397" i="21"/>
  <c r="M398" i="21"/>
  <c r="O401" i="21"/>
  <c r="AE346" i="21"/>
  <c r="M350" i="21"/>
  <c r="M352" i="21"/>
  <c r="K380" i="21"/>
  <c r="K360" i="21"/>
  <c r="W361" i="21"/>
  <c r="AE362" i="21"/>
  <c r="E364" i="21"/>
  <c r="G365" i="21"/>
  <c r="W365" i="21"/>
  <c r="Y366" i="21"/>
  <c r="I367" i="21"/>
  <c r="AA367" i="21"/>
  <c r="M368" i="21"/>
  <c r="Y369" i="21"/>
  <c r="K370" i="21"/>
  <c r="AE370" i="21"/>
  <c r="Y371" i="21"/>
  <c r="K373" i="21"/>
  <c r="I374" i="21"/>
  <c r="AA376" i="21"/>
  <c r="Y385" i="21"/>
  <c r="Y386" i="21"/>
  <c r="AA401" i="21"/>
  <c r="AE403" i="21"/>
  <c r="G407" i="21"/>
  <c r="I435" i="21"/>
  <c r="E455" i="21"/>
  <c r="Y320" i="21"/>
  <c r="M323" i="21"/>
  <c r="E326" i="21"/>
  <c r="AA328" i="21"/>
  <c r="AE340" i="21"/>
  <c r="M341" i="21"/>
  <c r="AA348" i="21"/>
  <c r="M380" i="21"/>
  <c r="M360" i="21"/>
  <c r="I361" i="21"/>
  <c r="Y361" i="21"/>
  <c r="U362" i="21"/>
  <c r="E363" i="21"/>
  <c r="U363" i="21"/>
  <c r="G364" i="21"/>
  <c r="W364" i="21"/>
  <c r="Y365" i="21"/>
  <c r="I366" i="21"/>
  <c r="AA366" i="21"/>
  <c r="K367" i="21"/>
  <c r="O368" i="21"/>
  <c r="E369" i="21"/>
  <c r="AA369" i="21"/>
  <c r="M370" i="21"/>
  <c r="AA371" i="21"/>
  <c r="M373" i="21"/>
  <c r="K374" i="21"/>
  <c r="K407" i="21"/>
  <c r="K397" i="21"/>
  <c r="K399" i="21"/>
  <c r="K386" i="21"/>
  <c r="K387" i="21"/>
  <c r="AC387" i="21"/>
  <c r="U388" i="21"/>
  <c r="I389" i="21"/>
  <c r="AC389" i="21"/>
  <c r="U390" i="21"/>
  <c r="I391" i="21"/>
  <c r="AC391" i="21"/>
  <c r="U392" i="21"/>
  <c r="K393" i="21"/>
  <c r="AE393" i="21"/>
  <c r="AA394" i="21"/>
  <c r="W395" i="21"/>
  <c r="M396" i="21"/>
  <c r="AE397" i="21"/>
  <c r="W398" i="21"/>
  <c r="U441" i="21"/>
  <c r="U438" i="21"/>
  <c r="K446" i="21"/>
  <c r="E323" i="21"/>
  <c r="Y325" i="21"/>
  <c r="M328" i="21"/>
  <c r="K355" i="21"/>
  <c r="W342" i="21"/>
  <c r="W344" i="21"/>
  <c r="W346" i="21"/>
  <c r="Y347" i="21"/>
  <c r="AC348" i="21"/>
  <c r="K361" i="21"/>
  <c r="W362" i="21"/>
  <c r="G363" i="21"/>
  <c r="W363" i="21"/>
  <c r="Y364" i="21"/>
  <c r="I365" i="21"/>
  <c r="AA365" i="21"/>
  <c r="K366" i="21"/>
  <c r="M367" i="21"/>
  <c r="AC367" i="21"/>
  <c r="U368" i="21"/>
  <c r="I369" i="21"/>
  <c r="O370" i="21"/>
  <c r="AC371" i="21"/>
  <c r="Y372" i="21"/>
  <c r="Y374" i="21"/>
  <c r="K377" i="21"/>
  <c r="I380" i="21"/>
  <c r="M386" i="21"/>
  <c r="M387" i="21"/>
  <c r="AA398" i="21"/>
  <c r="AE468" i="21"/>
  <c r="AE466" i="21"/>
  <c r="AE462" i="21"/>
  <c r="AE464" i="21"/>
  <c r="AE460" i="21"/>
  <c r="E320" i="21"/>
  <c r="Y322" i="21"/>
  <c r="M325" i="21"/>
  <c r="E328" i="21"/>
  <c r="E334" i="21"/>
  <c r="K342" i="21"/>
  <c r="K344" i="21"/>
  <c r="K346" i="21"/>
  <c r="Y346" i="21"/>
  <c r="E380" i="21"/>
  <c r="E360" i="21"/>
  <c r="O360" i="21"/>
  <c r="AC360" i="21"/>
  <c r="M361" i="21"/>
  <c r="I362" i="21"/>
  <c r="Y362" i="21"/>
  <c r="Y363" i="21"/>
  <c r="I364" i="21"/>
  <c r="AA364" i="21"/>
  <c r="K365" i="21"/>
  <c r="M366" i="21"/>
  <c r="AC366" i="21"/>
  <c r="O367" i="21"/>
  <c r="AE367" i="21"/>
  <c r="K369" i="21"/>
  <c r="AC369" i="21"/>
  <c r="U370" i="21"/>
  <c r="I371" i="21"/>
  <c r="AA372" i="21"/>
  <c r="U373" i="21"/>
  <c r="AA374" i="21"/>
  <c r="AA377" i="21"/>
  <c r="M407" i="21"/>
  <c r="M385" i="21"/>
  <c r="M402" i="21"/>
  <c r="M399" i="21"/>
  <c r="E388" i="21"/>
  <c r="Y388" i="21"/>
  <c r="M389" i="21"/>
  <c r="E390" i="21"/>
  <c r="Y390" i="21"/>
  <c r="M391" i="21"/>
  <c r="E392" i="21"/>
  <c r="Y392" i="21"/>
  <c r="O393" i="21"/>
  <c r="I394" i="21"/>
  <c r="AE394" i="21"/>
  <c r="AA395" i="21"/>
  <c r="W396" i="21"/>
  <c r="M397" i="21"/>
  <c r="AC398" i="21"/>
  <c r="AC399" i="21"/>
  <c r="M468" i="21"/>
  <c r="AA435" i="21"/>
  <c r="K436" i="21"/>
  <c r="I438" i="21"/>
  <c r="W438" i="21"/>
  <c r="Y439" i="21"/>
  <c r="G440" i="21"/>
  <c r="G441" i="21"/>
  <c r="W441" i="21"/>
  <c r="U442" i="21"/>
  <c r="U443" i="21"/>
  <c r="I445" i="21"/>
  <c r="Y445" i="21"/>
  <c r="U448" i="21"/>
  <c r="AA449" i="21"/>
  <c r="K451" i="21"/>
  <c r="U461" i="21"/>
  <c r="W472" i="21"/>
  <c r="W465" i="21"/>
  <c r="W462" i="21"/>
  <c r="I463" i="21"/>
  <c r="K464" i="21"/>
  <c r="AC464" i="21"/>
  <c r="W466" i="21"/>
  <c r="I467" i="21"/>
  <c r="E469" i="21"/>
  <c r="W473" i="21"/>
  <c r="Y594" i="21"/>
  <c r="Y593" i="21"/>
  <c r="Y592" i="21"/>
  <c r="AE595" i="21"/>
  <c r="AE596" i="21"/>
  <c r="AE598" i="21"/>
  <c r="AC385" i="21"/>
  <c r="I387" i="21"/>
  <c r="K388" i="21"/>
  <c r="AE388" i="21"/>
  <c r="W389" i="21"/>
  <c r="K390" i="21"/>
  <c r="AE390" i="21"/>
  <c r="W391" i="21"/>
  <c r="K392" i="21"/>
  <c r="AE392" i="21"/>
  <c r="Y393" i="21"/>
  <c r="O394" i="21"/>
  <c r="K395" i="21"/>
  <c r="G396" i="21"/>
  <c r="AC396" i="21"/>
  <c r="AE398" i="21"/>
  <c r="AA399" i="21"/>
  <c r="AC401" i="21"/>
  <c r="O403" i="21"/>
  <c r="AA437" i="21"/>
  <c r="K438" i="21"/>
  <c r="I440" i="21"/>
  <c r="W440" i="21"/>
  <c r="Y441" i="21"/>
  <c r="G442" i="21"/>
  <c r="G443" i="21"/>
  <c r="W443" i="21"/>
  <c r="W444" i="21"/>
  <c r="AA445" i="21"/>
  <c r="U446" i="21"/>
  <c r="O477" i="21"/>
  <c r="O460" i="21"/>
  <c r="G462" i="21"/>
  <c r="AA463" i="21"/>
  <c r="U465" i="21"/>
  <c r="G466" i="21"/>
  <c r="Y466" i="21"/>
  <c r="AA467" i="21"/>
  <c r="G474" i="21"/>
  <c r="AC507" i="21"/>
  <c r="M438" i="21"/>
  <c r="AA438" i="21"/>
  <c r="AA439" i="21"/>
  <c r="K440" i="21"/>
  <c r="I442" i="21"/>
  <c r="W442" i="21"/>
  <c r="Y443" i="21"/>
  <c r="G444" i="21"/>
  <c r="K445" i="21"/>
  <c r="AC445" i="21"/>
  <c r="AA448" i="21"/>
  <c r="G450" i="21"/>
  <c r="AA451" i="21"/>
  <c r="U460" i="21"/>
  <c r="I462" i="21"/>
  <c r="K463" i="21"/>
  <c r="O464" i="21"/>
  <c r="I466" i="21"/>
  <c r="K467" i="21"/>
  <c r="U468" i="21"/>
  <c r="W340" i="21"/>
  <c r="K343" i="21"/>
  <c r="AE345" i="21"/>
  <c r="W349" i="21"/>
  <c r="U385" i="21"/>
  <c r="AC386" i="21"/>
  <c r="AA387" i="21"/>
  <c r="O388" i="21"/>
  <c r="G389" i="21"/>
  <c r="AA389" i="21"/>
  <c r="O390" i="21"/>
  <c r="G391" i="21"/>
  <c r="AA391" i="21"/>
  <c r="O392" i="21"/>
  <c r="I393" i="21"/>
  <c r="AC393" i="21"/>
  <c r="Y394" i="21"/>
  <c r="O395" i="21"/>
  <c r="K396" i="21"/>
  <c r="G397" i="21"/>
  <c r="Y397" i="21"/>
  <c r="AE399" i="21"/>
  <c r="E435" i="21"/>
  <c r="O455" i="21"/>
  <c r="O435" i="21"/>
  <c r="O436" i="21"/>
  <c r="AE436" i="21"/>
  <c r="AC437" i="21"/>
  <c r="AC438" i="21"/>
  <c r="K439" i="21"/>
  <c r="M440" i="21"/>
  <c r="AA440" i="21"/>
  <c r="AA441" i="21"/>
  <c r="K442" i="21"/>
  <c r="I444" i="21"/>
  <c r="E446" i="21"/>
  <c r="AA446" i="21"/>
  <c r="E449" i="21"/>
  <c r="K450" i="21"/>
  <c r="E452" i="21"/>
  <c r="E460" i="21"/>
  <c r="E477" i="21"/>
  <c r="G461" i="21"/>
  <c r="G469" i="21"/>
  <c r="AC462" i="21"/>
  <c r="AE463" i="21"/>
  <c r="U464" i="21"/>
  <c r="AC466" i="21"/>
  <c r="AE467" i="21"/>
  <c r="U469" i="21"/>
  <c r="W474" i="21"/>
  <c r="G455" i="21"/>
  <c r="U435" i="21"/>
  <c r="E437" i="21"/>
  <c r="O437" i="21"/>
  <c r="O438" i="21"/>
  <c r="AE438" i="21"/>
  <c r="AC439" i="21"/>
  <c r="AC440" i="21"/>
  <c r="K441" i="21"/>
  <c r="M442" i="21"/>
  <c r="AA442" i="21"/>
  <c r="AA443" i="21"/>
  <c r="K444" i="21"/>
  <c r="M445" i="21"/>
  <c r="E447" i="21"/>
  <c r="AA447" i="21"/>
  <c r="G449" i="21"/>
  <c r="U450" i="21"/>
  <c r="U452" i="21"/>
  <c r="AA461" i="21"/>
  <c r="K462" i="21"/>
  <c r="O463" i="21"/>
  <c r="E464" i="21"/>
  <c r="AA465" i="21"/>
  <c r="O467" i="21"/>
  <c r="W471" i="21"/>
  <c r="I385" i="21"/>
  <c r="I407" i="21"/>
  <c r="U386" i="21"/>
  <c r="AE387" i="21"/>
  <c r="W388" i="21"/>
  <c r="K389" i="21"/>
  <c r="AE389" i="21"/>
  <c r="W390" i="21"/>
  <c r="K391" i="21"/>
  <c r="AE391" i="21"/>
  <c r="W392" i="21"/>
  <c r="M393" i="21"/>
  <c r="G394" i="21"/>
  <c r="AC394" i="21"/>
  <c r="Y395" i="21"/>
  <c r="O396" i="21"/>
  <c r="AC397" i="21"/>
  <c r="M401" i="21"/>
  <c r="G435" i="21"/>
  <c r="W435" i="21"/>
  <c r="U437" i="21"/>
  <c r="AE437" i="21"/>
  <c r="E439" i="21"/>
  <c r="O439" i="21"/>
  <c r="O440" i="21"/>
  <c r="AE440" i="21"/>
  <c r="AC441" i="21"/>
  <c r="AC442" i="21"/>
  <c r="K443" i="21"/>
  <c r="M444" i="21"/>
  <c r="AC444" i="21"/>
  <c r="G447" i="21"/>
  <c r="I460" i="21"/>
  <c r="I477" i="21"/>
  <c r="K461" i="21"/>
  <c r="K477" i="21"/>
  <c r="AC461" i="21"/>
  <c r="AC465" i="21"/>
  <c r="AC469" i="21"/>
  <c r="G472" i="21"/>
  <c r="Y435" i="21"/>
  <c r="G436" i="21"/>
  <c r="G437" i="21"/>
  <c r="W437" i="21"/>
  <c r="U439" i="21"/>
  <c r="E441" i="21"/>
  <c r="O441" i="21"/>
  <c r="O442" i="21"/>
  <c r="E445" i="21"/>
  <c r="U445" i="21"/>
  <c r="K447" i="21"/>
  <c r="G448" i="21"/>
  <c r="U449" i="21"/>
  <c r="AA450" i="21"/>
  <c r="AA460" i="21"/>
  <c r="M461" i="21"/>
  <c r="M477" i="21"/>
  <c r="O466" i="21"/>
  <c r="K468" i="21"/>
  <c r="W531" i="21"/>
  <c r="W397" i="21"/>
  <c r="O402" i="21"/>
  <c r="M437" i="21"/>
  <c r="E440" i="21"/>
  <c r="Y442" i="21"/>
  <c r="W445" i="21"/>
  <c r="K449" i="21"/>
  <c r="G477" i="21"/>
  <c r="G460" i="21"/>
  <c r="U462" i="21"/>
  <c r="E463" i="21"/>
  <c r="O465" i="21"/>
  <c r="AC467" i="21"/>
  <c r="O468" i="21"/>
  <c r="I498" i="21"/>
  <c r="I494" i="21"/>
  <c r="I493" i="21"/>
  <c r="AC494" i="21"/>
  <c r="AC493" i="21"/>
  <c r="O503" i="21"/>
  <c r="O520" i="21"/>
  <c r="U504" i="21"/>
  <c r="Y505" i="21"/>
  <c r="O507" i="21"/>
  <c r="W508" i="21"/>
  <c r="M510" i="21"/>
  <c r="G513" i="21"/>
  <c r="W514" i="21"/>
  <c r="AE525" i="21"/>
  <c r="AE532" i="21"/>
  <c r="E537" i="21"/>
  <c r="E535" i="21"/>
  <c r="M562" i="21"/>
  <c r="AC576" i="21"/>
  <c r="AC579" i="21"/>
  <c r="W580" i="21"/>
  <c r="I491" i="21"/>
  <c r="AC509" i="21"/>
  <c r="AC506" i="21"/>
  <c r="Y508" i="21"/>
  <c r="E511" i="21"/>
  <c r="O512" i="21"/>
  <c r="U515" i="21"/>
  <c r="W525" i="21"/>
  <c r="K527" i="21"/>
  <c r="W528" i="21"/>
  <c r="AE529" i="21"/>
  <c r="K531" i="21"/>
  <c r="AC559" i="21"/>
  <c r="W573" i="21"/>
  <c r="W575" i="21"/>
  <c r="AC400" i="21"/>
  <c r="Y436" i="21"/>
  <c r="M439" i="21"/>
  <c r="E442" i="21"/>
  <c r="AA444" i="21"/>
  <c r="W448" i="21"/>
  <c r="U451" i="21"/>
  <c r="I461" i="21"/>
  <c r="Y461" i="21"/>
  <c r="G464" i="21"/>
  <c r="U466" i="21"/>
  <c r="E467" i="21"/>
  <c r="G470" i="21"/>
  <c r="I492" i="21"/>
  <c r="E508" i="21"/>
  <c r="E504" i="21"/>
  <c r="E520" i="21"/>
  <c r="E515" i="21"/>
  <c r="E503" i="21"/>
  <c r="W511" i="21"/>
  <c r="G504" i="21"/>
  <c r="Y504" i="21"/>
  <c r="AC512" i="21"/>
  <c r="AE509" i="21"/>
  <c r="AC511" i="21"/>
  <c r="AC514" i="21"/>
  <c r="AA516" i="21"/>
  <c r="G465" i="21"/>
  <c r="U467" i="21"/>
  <c r="E468" i="21"/>
  <c r="W468" i="21"/>
  <c r="U470" i="21"/>
  <c r="Y510" i="21"/>
  <c r="Y506" i="21"/>
  <c r="I507" i="21"/>
  <c r="I504" i="21"/>
  <c r="AA504" i="21"/>
  <c r="AC505" i="21"/>
  <c r="E507" i="21"/>
  <c r="I508" i="21"/>
  <c r="E510" i="21"/>
  <c r="U510" i="21"/>
  <c r="W512" i="21"/>
  <c r="E514" i="21"/>
  <c r="K517" i="21"/>
  <c r="K541" i="21"/>
  <c r="K525" i="21"/>
  <c r="AE526" i="21"/>
  <c r="K528" i="21"/>
  <c r="W529" i="21"/>
  <c r="AE530" i="21"/>
  <c r="K565" i="21"/>
  <c r="I548" i="21"/>
  <c r="I556" i="21"/>
  <c r="U549" i="21"/>
  <c r="U557" i="21"/>
  <c r="AC598" i="21"/>
  <c r="W399" i="21"/>
  <c r="K455" i="21"/>
  <c r="E436" i="21"/>
  <c r="Y438" i="21"/>
  <c r="M441" i="21"/>
  <c r="E444" i="21"/>
  <c r="E448" i="21"/>
  <c r="W450" i="21"/>
  <c r="M460" i="21"/>
  <c r="AA462" i="21"/>
  <c r="I465" i="21"/>
  <c r="Y465" i="21"/>
  <c r="G468" i="21"/>
  <c r="AC491" i="21"/>
  <c r="AC492" i="21"/>
  <c r="I520" i="21"/>
  <c r="Y503" i="21"/>
  <c r="AE505" i="21"/>
  <c r="Y507" i="21"/>
  <c r="G510" i="21"/>
  <c r="M511" i="21"/>
  <c r="O513" i="21"/>
  <c r="AA517" i="21"/>
  <c r="W526" i="21"/>
  <c r="M566" i="21"/>
  <c r="AC563" i="21"/>
  <c r="AC561" i="21"/>
  <c r="AC557" i="21"/>
  <c r="AC555" i="21"/>
  <c r="AC546" i="21"/>
  <c r="AC560" i="21"/>
  <c r="AC556" i="21"/>
  <c r="AC558" i="21"/>
  <c r="AC562" i="21"/>
  <c r="W572" i="21"/>
  <c r="W579" i="21"/>
  <c r="AC592" i="21"/>
  <c r="AE597" i="21"/>
  <c r="E506" i="21"/>
  <c r="M508" i="21"/>
  <c r="U509" i="21"/>
  <c r="O511" i="21"/>
  <c r="E512" i="21"/>
  <c r="K514" i="21"/>
  <c r="E516" i="21"/>
  <c r="AE527" i="21"/>
  <c r="K529" i="21"/>
  <c r="W530" i="21"/>
  <c r="AE531" i="21"/>
  <c r="M556" i="21"/>
  <c r="AE593" i="21"/>
  <c r="AC600" i="21"/>
  <c r="AC596" i="21"/>
  <c r="O398" i="21"/>
  <c r="M435" i="21"/>
  <c r="E438" i="21"/>
  <c r="Y440" i="21"/>
  <c r="M443" i="21"/>
  <c r="W446" i="21"/>
  <c r="E450" i="21"/>
  <c r="O461" i="21"/>
  <c r="AC463" i="21"/>
  <c r="M464" i="21"/>
  <c r="AA466" i="21"/>
  <c r="W469" i="21"/>
  <c r="G471" i="21"/>
  <c r="K520" i="21"/>
  <c r="K503" i="21"/>
  <c r="K511" i="21"/>
  <c r="K512" i="21"/>
  <c r="K513" i="21"/>
  <c r="U508" i="21"/>
  <c r="U505" i="21"/>
  <c r="K507" i="21"/>
  <c r="U511" i="21"/>
  <c r="K515" i="21"/>
  <c r="K526" i="21"/>
  <c r="W532" i="21"/>
  <c r="W495" i="21"/>
  <c r="AA503" i="21"/>
  <c r="G505" i="21"/>
  <c r="O506" i="21"/>
  <c r="AA507" i="21"/>
  <c r="G509" i="21"/>
  <c r="O510" i="21"/>
  <c r="AE511" i="21"/>
  <c r="U513" i="21"/>
  <c r="M515" i="21"/>
  <c r="E566" i="21"/>
  <c r="E546" i="21"/>
  <c r="M547" i="21"/>
  <c r="Y548" i="21"/>
  <c r="E550" i="21"/>
  <c r="M551" i="21"/>
  <c r="Y552" i="21"/>
  <c r="AC553" i="21"/>
  <c r="U554" i="21"/>
  <c r="Y558" i="21"/>
  <c r="E560" i="21"/>
  <c r="G571" i="21"/>
  <c r="W571" i="21"/>
  <c r="I575" i="21"/>
  <c r="I576" i="21"/>
  <c r="Y576" i="21"/>
  <c r="I577" i="21"/>
  <c r="Y577" i="21"/>
  <c r="U579" i="21"/>
  <c r="E580" i="21"/>
  <c r="AA580" i="21"/>
  <c r="O582" i="21"/>
  <c r="AC584" i="21"/>
  <c r="M587" i="21"/>
  <c r="K609" i="21"/>
  <c r="K600" i="21"/>
  <c r="W601" i="21"/>
  <c r="W603" i="21"/>
  <c r="W597" i="21"/>
  <c r="AE603" i="21"/>
  <c r="AE594" i="21"/>
  <c r="O595" i="21"/>
  <c r="O596" i="21"/>
  <c r="W598" i="21"/>
  <c r="AE599" i="21"/>
  <c r="AE600" i="21"/>
  <c r="O605" i="21"/>
  <c r="E647" i="21"/>
  <c r="E461" i="21"/>
  <c r="M462" i="21"/>
  <c r="Y463" i="21"/>
  <c r="E465" i="21"/>
  <c r="M466" i="21"/>
  <c r="Y467" i="21"/>
  <c r="M469" i="21"/>
  <c r="M503" i="21"/>
  <c r="K504" i="21"/>
  <c r="W505" i="21"/>
  <c r="AE506" i="21"/>
  <c r="K508" i="21"/>
  <c r="W509" i="21"/>
  <c r="AE510" i="21"/>
  <c r="U512" i="21"/>
  <c r="G514" i="21"/>
  <c r="G516" i="21"/>
  <c r="U525" i="21"/>
  <c r="U526" i="21"/>
  <c r="U527" i="21"/>
  <c r="U528" i="21"/>
  <c r="U529" i="21"/>
  <c r="U530" i="21"/>
  <c r="U531" i="21"/>
  <c r="Y532" i="21"/>
  <c r="U558" i="21"/>
  <c r="U556" i="21"/>
  <c r="U546" i="21"/>
  <c r="AC547" i="21"/>
  <c r="I549" i="21"/>
  <c r="W549" i="21"/>
  <c r="U550" i="21"/>
  <c r="AC551" i="21"/>
  <c r="I553" i="21"/>
  <c r="U555" i="21"/>
  <c r="Y556" i="21"/>
  <c r="Y557" i="21"/>
  <c r="I587" i="21"/>
  <c r="I571" i="21"/>
  <c r="I572" i="21"/>
  <c r="Y572" i="21"/>
  <c r="I573" i="21"/>
  <c r="Y573" i="21"/>
  <c r="Y574" i="21"/>
  <c r="K575" i="21"/>
  <c r="K576" i="21"/>
  <c r="K577" i="21"/>
  <c r="AA577" i="21"/>
  <c r="M578" i="21"/>
  <c r="K592" i="21"/>
  <c r="W592" i="21"/>
  <c r="AE592" i="21"/>
  <c r="AC594" i="21"/>
  <c r="G598" i="21"/>
  <c r="Y598" i="21"/>
  <c r="G599" i="21"/>
  <c r="AE602" i="21"/>
  <c r="M548" i="21"/>
  <c r="E551" i="21"/>
  <c r="M552" i="21"/>
  <c r="AC554" i="21"/>
  <c r="Y555" i="21"/>
  <c r="U560" i="21"/>
  <c r="M563" i="21"/>
  <c r="K587" i="21"/>
  <c r="K571" i="21"/>
  <c r="K572" i="21"/>
  <c r="K573" i="21"/>
  <c r="K574" i="21"/>
  <c r="AC577" i="21"/>
  <c r="K580" i="21"/>
  <c r="AC580" i="21"/>
  <c r="AC582" i="21"/>
  <c r="W595" i="21"/>
  <c r="O606" i="21"/>
  <c r="Y460" i="21"/>
  <c r="E462" i="21"/>
  <c r="M463" i="21"/>
  <c r="Y464" i="21"/>
  <c r="E466" i="21"/>
  <c r="M467" i="21"/>
  <c r="AC468" i="21"/>
  <c r="G473" i="21"/>
  <c r="AE503" i="21"/>
  <c r="K505" i="21"/>
  <c r="W506" i="21"/>
  <c r="AE507" i="21"/>
  <c r="K509" i="21"/>
  <c r="W510" i="21"/>
  <c r="G512" i="21"/>
  <c r="AA513" i="21"/>
  <c r="W515" i="21"/>
  <c r="W533" i="21"/>
  <c r="I566" i="21"/>
  <c r="I557" i="21"/>
  <c r="I555" i="21"/>
  <c r="I554" i="21"/>
  <c r="I546" i="21"/>
  <c r="W546" i="21"/>
  <c r="U547" i="21"/>
  <c r="AC548" i="21"/>
  <c r="I550" i="21"/>
  <c r="W550" i="21"/>
  <c r="U551" i="21"/>
  <c r="AC552" i="21"/>
  <c r="O566" i="21"/>
  <c r="O553" i="21"/>
  <c r="E554" i="21"/>
  <c r="E558" i="21"/>
  <c r="E559" i="21"/>
  <c r="AC573" i="21"/>
  <c r="AC574" i="21"/>
  <c r="M575" i="21"/>
  <c r="AC575" i="21"/>
  <c r="M577" i="21"/>
  <c r="AE577" i="21"/>
  <c r="G579" i="21"/>
  <c r="M580" i="21"/>
  <c r="AE580" i="21"/>
  <c r="AA581" i="21"/>
  <c r="E592" i="21"/>
  <c r="E593" i="21"/>
  <c r="M593" i="21"/>
  <c r="E594" i="21"/>
  <c r="O594" i="21"/>
  <c r="E595" i="21"/>
  <c r="K598" i="21"/>
  <c r="AA598" i="21"/>
  <c r="W599" i="21"/>
  <c r="M600" i="21"/>
  <c r="AA635" i="21"/>
  <c r="AA645" i="21"/>
  <c r="G503" i="21"/>
  <c r="U503" i="21"/>
  <c r="O504" i="21"/>
  <c r="AC504" i="21"/>
  <c r="AA505" i="21"/>
  <c r="I506" i="21"/>
  <c r="G507" i="21"/>
  <c r="U507" i="21"/>
  <c r="O508" i="21"/>
  <c r="AC508" i="21"/>
  <c r="AA509" i="21"/>
  <c r="I510" i="21"/>
  <c r="G511" i="21"/>
  <c r="AA512" i="21"/>
  <c r="M514" i="21"/>
  <c r="U516" i="21"/>
  <c r="E541" i="21"/>
  <c r="U535" i="21"/>
  <c r="U538" i="21"/>
  <c r="Y554" i="21"/>
  <c r="Y553" i="21"/>
  <c r="Y546" i="21"/>
  <c r="E548" i="21"/>
  <c r="M549" i="21"/>
  <c r="Y550" i="21"/>
  <c r="E552" i="21"/>
  <c r="E556" i="21"/>
  <c r="E557" i="21"/>
  <c r="M571" i="21"/>
  <c r="AC571" i="21"/>
  <c r="M572" i="21"/>
  <c r="AC572" i="21"/>
  <c r="M573" i="21"/>
  <c r="AE574" i="21"/>
  <c r="AE575" i="21"/>
  <c r="O576" i="21"/>
  <c r="AE576" i="21"/>
  <c r="E581" i="21"/>
  <c r="M583" i="21"/>
  <c r="O600" i="21"/>
  <c r="U594" i="21"/>
  <c r="U595" i="21"/>
  <c r="Y596" i="21"/>
  <c r="Y597" i="21"/>
  <c r="AE601" i="21"/>
  <c r="AE606" i="21"/>
  <c r="W503" i="21"/>
  <c r="AE504" i="21"/>
  <c r="M505" i="21"/>
  <c r="K506" i="21"/>
  <c r="W507" i="21"/>
  <c r="AE508" i="21"/>
  <c r="K510" i="21"/>
  <c r="AA511" i="21"/>
  <c r="M513" i="21"/>
  <c r="AC513" i="21"/>
  <c r="G515" i="21"/>
  <c r="AA515" i="21"/>
  <c r="G520" i="21"/>
  <c r="E525" i="21"/>
  <c r="E526" i="21"/>
  <c r="E527" i="21"/>
  <c r="Y527" i="21"/>
  <c r="E528" i="21"/>
  <c r="Y528" i="21"/>
  <c r="E529" i="21"/>
  <c r="Y529" i="21"/>
  <c r="E530" i="21"/>
  <c r="Y530" i="21"/>
  <c r="E531" i="21"/>
  <c r="Y531" i="21"/>
  <c r="E532" i="21"/>
  <c r="E536" i="21"/>
  <c r="I547" i="21"/>
  <c r="W547" i="21"/>
  <c r="U548" i="21"/>
  <c r="AC549" i="21"/>
  <c r="I551" i="21"/>
  <c r="W551" i="21"/>
  <c r="U552" i="21"/>
  <c r="U553" i="21"/>
  <c r="M554" i="21"/>
  <c r="E555" i="21"/>
  <c r="I558" i="21"/>
  <c r="U559" i="21"/>
  <c r="M561" i="21"/>
  <c r="AE571" i="21"/>
  <c r="O572" i="21"/>
  <c r="AE572" i="21"/>
  <c r="U576" i="21"/>
  <c r="U577" i="21"/>
  <c r="E578" i="21"/>
  <c r="W578" i="21"/>
  <c r="K579" i="21"/>
  <c r="K581" i="21"/>
  <c r="AC581" i="21"/>
  <c r="AC583" i="21"/>
  <c r="G592" i="21"/>
  <c r="O592" i="21"/>
  <c r="G593" i="21"/>
  <c r="O593" i="21"/>
  <c r="G594" i="21"/>
  <c r="I609" i="21"/>
  <c r="I598" i="21"/>
  <c r="I595" i="21"/>
  <c r="I597" i="21"/>
  <c r="W600" i="21"/>
  <c r="AA506" i="21"/>
  <c r="G508" i="21"/>
  <c r="O509" i="21"/>
  <c r="AA510" i="21"/>
  <c r="M512" i="21"/>
  <c r="AE513" i="21"/>
  <c r="AC515" i="21"/>
  <c r="W516" i="21"/>
  <c r="O541" i="21"/>
  <c r="E534" i="21"/>
  <c r="U536" i="21"/>
  <c r="M560" i="21"/>
  <c r="M559" i="21"/>
  <c r="M553" i="21"/>
  <c r="M546" i="21"/>
  <c r="AA565" i="21"/>
  <c r="Y547" i="21"/>
  <c r="E549" i="21"/>
  <c r="M550" i="21"/>
  <c r="Y551" i="21"/>
  <c r="E553" i="21"/>
  <c r="M557" i="21"/>
  <c r="M558" i="21"/>
  <c r="E587" i="21"/>
  <c r="U572" i="21"/>
  <c r="U573" i="21"/>
  <c r="E574" i="21"/>
  <c r="U574" i="21"/>
  <c r="E575" i="21"/>
  <c r="E576" i="21"/>
  <c r="W576" i="21"/>
  <c r="W577" i="21"/>
  <c r="AA578" i="21"/>
  <c r="M579" i="21"/>
  <c r="W594" i="21"/>
  <c r="K595" i="21"/>
  <c r="K596" i="21"/>
  <c r="AC597" i="21"/>
  <c r="O598" i="21"/>
  <c r="AC599" i="21"/>
  <c r="O604" i="21"/>
  <c r="I533" i="21"/>
  <c r="O571" i="21"/>
  <c r="AA572" i="21"/>
  <c r="G574" i="21"/>
  <c r="O575" i="21"/>
  <c r="AA576" i="21"/>
  <c r="G578" i="21"/>
  <c r="AA579" i="21"/>
  <c r="O581" i="21"/>
  <c r="O587" i="21"/>
  <c r="AC595" i="21"/>
  <c r="E598" i="21"/>
  <c r="K599" i="21"/>
  <c r="O603" i="21"/>
  <c r="AE605" i="21"/>
  <c r="M636" i="21"/>
  <c r="AC636" i="21"/>
  <c r="O637" i="21"/>
  <c r="E639" i="21"/>
  <c r="G640" i="21"/>
  <c r="Y641" i="21"/>
  <c r="I642" i="21"/>
  <c r="AA642" i="21"/>
  <c r="AA644" i="21"/>
  <c r="U647" i="21"/>
  <c r="E668" i="21"/>
  <c r="M669" i="21"/>
  <c r="I677" i="21"/>
  <c r="I670" i="21"/>
  <c r="I672" i="21"/>
  <c r="I669" i="21"/>
  <c r="M635" i="21"/>
  <c r="O636" i="21"/>
  <c r="E638" i="21"/>
  <c r="U638" i="21"/>
  <c r="G639" i="21"/>
  <c r="Y640" i="21"/>
  <c r="I641" i="21"/>
  <c r="AA641" i="21"/>
  <c r="O643" i="21"/>
  <c r="E644" i="21"/>
  <c r="M658" i="21"/>
  <c r="E659" i="21"/>
  <c r="M659" i="21"/>
  <c r="E660" i="21"/>
  <c r="M660" i="21"/>
  <c r="E661" i="21"/>
  <c r="M661" i="21"/>
  <c r="E662" i="21"/>
  <c r="M662" i="21"/>
  <c r="E663" i="21"/>
  <c r="M663" i="21"/>
  <c r="E664" i="21"/>
  <c r="M664" i="21"/>
  <c r="E665" i="21"/>
  <c r="M665" i="21"/>
  <c r="E666" i="21"/>
  <c r="M666" i="21"/>
  <c r="G595" i="21"/>
  <c r="M596" i="21"/>
  <c r="U598" i="21"/>
  <c r="G601" i="21"/>
  <c r="O602" i="21"/>
  <c r="O635" i="21"/>
  <c r="O653" i="21"/>
  <c r="E637" i="21"/>
  <c r="G638" i="21"/>
  <c r="Y639" i="21"/>
  <c r="I640" i="21"/>
  <c r="AA640" i="21"/>
  <c r="M642" i="21"/>
  <c r="U643" i="21"/>
  <c r="E646" i="21"/>
  <c r="E648" i="21"/>
  <c r="M668" i="21"/>
  <c r="M670" i="21"/>
  <c r="E636" i="21"/>
  <c r="U636" i="21"/>
  <c r="G637" i="21"/>
  <c r="Y638" i="21"/>
  <c r="I639" i="21"/>
  <c r="AA639" i="21"/>
  <c r="M641" i="21"/>
  <c r="AC641" i="21"/>
  <c r="O642" i="21"/>
  <c r="E645" i="21"/>
  <c r="K646" i="21"/>
  <c r="E538" i="21"/>
  <c r="G572" i="21"/>
  <c r="O573" i="21"/>
  <c r="AA574" i="21"/>
  <c r="G576" i="21"/>
  <c r="O577" i="21"/>
  <c r="AE578" i="21"/>
  <c r="U580" i="21"/>
  <c r="AE582" i="21"/>
  <c r="M609" i="21"/>
  <c r="M597" i="21"/>
  <c r="AA597" i="21"/>
  <c r="AA608" i="21" s="1"/>
  <c r="E599" i="21"/>
  <c r="E635" i="21"/>
  <c r="E653" i="21"/>
  <c r="U635" i="21"/>
  <c r="G636" i="21"/>
  <c r="Y637" i="21"/>
  <c r="I638" i="21"/>
  <c r="AA638" i="21"/>
  <c r="M640" i="21"/>
  <c r="O641" i="21"/>
  <c r="E643" i="21"/>
  <c r="M644" i="21"/>
  <c r="E649" i="21"/>
  <c r="K672" i="21"/>
  <c r="K669" i="21"/>
  <c r="I674" i="21"/>
  <c r="G635" i="21"/>
  <c r="Y636" i="21"/>
  <c r="AA637" i="21"/>
  <c r="M639" i="21"/>
  <c r="O640" i="21"/>
  <c r="E642" i="21"/>
  <c r="M645" i="21"/>
  <c r="AA571" i="21"/>
  <c r="AA586" i="21" s="1"/>
  <c r="G573" i="21"/>
  <c r="O574" i="21"/>
  <c r="AA575" i="21"/>
  <c r="G577" i="21"/>
  <c r="U578" i="21"/>
  <c r="G580" i="21"/>
  <c r="AE581" i="21"/>
  <c r="G609" i="21"/>
  <c r="O609" i="21"/>
  <c r="M595" i="21"/>
  <c r="W596" i="21"/>
  <c r="O597" i="21"/>
  <c r="G600" i="21"/>
  <c r="AA600" i="21"/>
  <c r="G603" i="21"/>
  <c r="AE604" i="21"/>
  <c r="Y635" i="21"/>
  <c r="I636" i="21"/>
  <c r="AA636" i="21"/>
  <c r="M638" i="21"/>
  <c r="AC638" i="21"/>
  <c r="O639" i="21"/>
  <c r="E641" i="21"/>
  <c r="U641" i="21"/>
  <c r="G642" i="21"/>
  <c r="AC643" i="21"/>
  <c r="U644" i="21"/>
  <c r="U645" i="21"/>
  <c r="G653" i="21"/>
  <c r="Y595" i="21"/>
  <c r="M598" i="21"/>
  <c r="G602" i="21"/>
  <c r="K636" i="21"/>
  <c r="W637" i="21"/>
  <c r="AE638" i="21"/>
  <c r="K640" i="21"/>
  <c r="W641" i="21"/>
  <c r="AE642" i="21"/>
  <c r="Y644" i="21"/>
  <c r="U648" i="21"/>
  <c r="M677" i="21"/>
  <c r="K671" i="21"/>
  <c r="AA706" i="21"/>
  <c r="E710" i="21"/>
  <c r="AA668" i="21"/>
  <c r="Y674" i="21"/>
  <c r="K732" i="21"/>
  <c r="K706" i="21"/>
  <c r="AE635" i="21"/>
  <c r="K637" i="21"/>
  <c r="W638" i="21"/>
  <c r="AE639" i="21"/>
  <c r="K641" i="21"/>
  <c r="W642" i="21"/>
  <c r="I644" i="21"/>
  <c r="AA646" i="21"/>
  <c r="Y669" i="21"/>
  <c r="Y670" i="21"/>
  <c r="AA671" i="21"/>
  <c r="I673" i="21"/>
  <c r="AA667" i="21"/>
  <c r="AA669" i="21"/>
  <c r="K673" i="21"/>
  <c r="O710" i="21"/>
  <c r="M594" i="21"/>
  <c r="E597" i="21"/>
  <c r="Y599" i="21"/>
  <c r="W635" i="21"/>
  <c r="AE636" i="21"/>
  <c r="K638" i="21"/>
  <c r="W639" i="21"/>
  <c r="AE640" i="21"/>
  <c r="K642" i="21"/>
  <c r="AA643" i="21"/>
  <c r="AC645" i="21"/>
  <c r="AC669" i="21"/>
  <c r="Y673" i="21"/>
  <c r="O706" i="21"/>
  <c r="O708" i="21"/>
  <c r="AC707" i="21"/>
  <c r="AA709" i="21"/>
  <c r="K653" i="21"/>
  <c r="K635" i="21"/>
  <c r="AE637" i="21"/>
  <c r="K639" i="21"/>
  <c r="W640" i="21"/>
  <c r="AE641" i="21"/>
  <c r="M643" i="21"/>
  <c r="K645" i="21"/>
  <c r="U650" i="21"/>
  <c r="K670" i="21"/>
  <c r="U712" i="21"/>
  <c r="AC713" i="21"/>
  <c r="U714" i="21"/>
  <c r="I715" i="21"/>
  <c r="AC715" i="21"/>
  <c r="U716" i="21"/>
  <c r="I717" i="21"/>
  <c r="AC717" i="21"/>
  <c r="U718" i="21"/>
  <c r="I719" i="21"/>
  <c r="E721" i="21"/>
  <c r="E722" i="21"/>
  <c r="AC670" i="21"/>
  <c r="M706" i="21"/>
  <c r="M732" i="21"/>
  <c r="AC706" i="21"/>
  <c r="AE707" i="21"/>
  <c r="E709" i="21"/>
  <c r="U709" i="21"/>
  <c r="W710" i="21"/>
  <c r="K711" i="21"/>
  <c r="O732" i="21"/>
  <c r="O745" i="21"/>
  <c r="O739" i="21"/>
  <c r="AE706" i="21"/>
  <c r="O707" i="21"/>
  <c r="E708" i="21"/>
  <c r="U708" i="21"/>
  <c r="W709" i="21"/>
  <c r="G710" i="21"/>
  <c r="Y710" i="21"/>
  <c r="M711" i="21"/>
  <c r="E712" i="21"/>
  <c r="Y712" i="21"/>
  <c r="M713" i="21"/>
  <c r="E714" i="21"/>
  <c r="Y714" i="21"/>
  <c r="M715" i="21"/>
  <c r="E716" i="21"/>
  <c r="Y716" i="21"/>
  <c r="M717" i="21"/>
  <c r="E718" i="21"/>
  <c r="Y718" i="21"/>
  <c r="O719" i="21"/>
  <c r="K720" i="21"/>
  <c r="K721" i="21"/>
  <c r="O722" i="21"/>
  <c r="O724" i="21"/>
  <c r="O728" i="21"/>
  <c r="AE773" i="21"/>
  <c r="E707" i="21"/>
  <c r="U707" i="21"/>
  <c r="G709" i="21"/>
  <c r="I710" i="21"/>
  <c r="AA710" i="21"/>
  <c r="O711" i="21"/>
  <c r="G712" i="21"/>
  <c r="AA712" i="21"/>
  <c r="O713" i="21"/>
  <c r="G714" i="21"/>
  <c r="AA714" i="21"/>
  <c r="O715" i="21"/>
  <c r="G716" i="21"/>
  <c r="AA716" i="21"/>
  <c r="O717" i="21"/>
  <c r="G718" i="21"/>
  <c r="AA718" i="21"/>
  <c r="U719" i="21"/>
  <c r="O720" i="21"/>
  <c r="O721" i="21"/>
  <c r="U722" i="21"/>
  <c r="AE724" i="21"/>
  <c r="AE728" i="21"/>
  <c r="M694" i="21"/>
  <c r="E732" i="21"/>
  <c r="E746" i="21"/>
  <c r="E745" i="21"/>
  <c r="E744" i="21"/>
  <c r="E743" i="21"/>
  <c r="E742" i="21"/>
  <c r="E741" i="21"/>
  <c r="E740" i="21"/>
  <c r="E739" i="21"/>
  <c r="E738" i="21"/>
  <c r="E706" i="21"/>
  <c r="E751" i="21"/>
  <c r="E750" i="21"/>
  <c r="E749" i="21"/>
  <c r="E748" i="21"/>
  <c r="U706" i="21"/>
  <c r="W707" i="21"/>
  <c r="G708" i="21"/>
  <c r="Y708" i="21"/>
  <c r="I709" i="21"/>
  <c r="K710" i="21"/>
  <c r="AC710" i="21"/>
  <c r="I712" i="21"/>
  <c r="U713" i="21"/>
  <c r="AC714" i="21"/>
  <c r="I716" i="21"/>
  <c r="U717" i="21"/>
  <c r="I764" i="21"/>
  <c r="I777" i="21"/>
  <c r="I766" i="21"/>
  <c r="AC766" i="21"/>
  <c r="U767" i="21"/>
  <c r="I768" i="21"/>
  <c r="AA772" i="21"/>
  <c r="AA768" i="21"/>
  <c r="G732" i="21"/>
  <c r="W706" i="21"/>
  <c r="Y707" i="21"/>
  <c r="I708" i="21"/>
  <c r="K709" i="21"/>
  <c r="M710" i="21"/>
  <c r="AE710" i="21"/>
  <c r="M778" i="21"/>
  <c r="I785" i="21"/>
  <c r="M692" i="21"/>
  <c r="M700" i="21" s="1"/>
  <c r="M693" i="21"/>
  <c r="M695" i="21"/>
  <c r="Y706" i="21"/>
  <c r="I707" i="21"/>
  <c r="K708" i="21"/>
  <c r="AA708" i="21"/>
  <c r="M709" i="21"/>
  <c r="AC709" i="21"/>
  <c r="E711" i="21"/>
  <c r="Y711" i="21"/>
  <c r="M712" i="21"/>
  <c r="E713" i="21"/>
  <c r="Y713" i="21"/>
  <c r="M714" i="21"/>
  <c r="E715" i="21"/>
  <c r="Y715" i="21"/>
  <c r="M716" i="21"/>
  <c r="E717" i="21"/>
  <c r="Y717" i="21"/>
  <c r="M718" i="21"/>
  <c r="E719" i="21"/>
  <c r="AA719" i="21"/>
  <c r="AA720" i="21"/>
  <c r="AA721" i="21"/>
  <c r="K723" i="21"/>
  <c r="O726" i="21"/>
  <c r="AA672" i="21"/>
  <c r="I732" i="21"/>
  <c r="I706" i="21"/>
  <c r="K707" i="21"/>
  <c r="M708" i="21"/>
  <c r="AC708" i="21"/>
  <c r="AE709" i="21"/>
  <c r="G711" i="21"/>
  <c r="AA711" i="21"/>
  <c r="O712" i="21"/>
  <c r="G713" i="21"/>
  <c r="AA713" i="21"/>
  <c r="O714" i="21"/>
  <c r="G715" i="21"/>
  <c r="AA715" i="21"/>
  <c r="O716" i="21"/>
  <c r="G717" i="21"/>
  <c r="AA717" i="21"/>
  <c r="O718" i="21"/>
  <c r="G719" i="21"/>
  <c r="AE719" i="21"/>
  <c r="AE720" i="21"/>
  <c r="AE721" i="21"/>
  <c r="O723" i="21"/>
  <c r="AE726" i="21"/>
  <c r="W711" i="21"/>
  <c r="AE712" i="21"/>
  <c r="K714" i="21"/>
  <c r="W715" i="21"/>
  <c r="AE716" i="21"/>
  <c r="K718" i="21"/>
  <c r="Y719" i="21"/>
  <c r="Y721" i="21"/>
  <c r="AE725" i="21"/>
  <c r="AE747" i="21"/>
  <c r="O748" i="21"/>
  <c r="AE748" i="21"/>
  <c r="O749" i="21"/>
  <c r="AE749" i="21"/>
  <c r="AC755" i="21"/>
  <c r="G785" i="21"/>
  <c r="G764" i="21"/>
  <c r="AA764" i="21"/>
  <c r="O765" i="21"/>
  <c r="G766" i="21"/>
  <c r="AA766" i="21"/>
  <c r="O767" i="21"/>
  <c r="G768" i="21"/>
  <c r="G769" i="21"/>
  <c r="M770" i="21"/>
  <c r="U771" i="21"/>
  <c r="G772" i="21"/>
  <c r="K773" i="21"/>
  <c r="O774" i="21"/>
  <c r="Y775" i="21"/>
  <c r="AC776" i="21"/>
  <c r="U777" i="21"/>
  <c r="AE778" i="21"/>
  <c r="AA780" i="21"/>
  <c r="Y782" i="21"/>
  <c r="W712" i="21"/>
  <c r="AE713" i="21"/>
  <c r="K715" i="21"/>
  <c r="W716" i="21"/>
  <c r="AE717" i="21"/>
  <c r="K719" i="21"/>
  <c r="I721" i="21"/>
  <c r="AE723" i="21"/>
  <c r="U748" i="21"/>
  <c r="U749" i="21"/>
  <c r="K785" i="21"/>
  <c r="K764" i="21"/>
  <c r="AE764" i="21"/>
  <c r="K766" i="21"/>
  <c r="AE766" i="21"/>
  <c r="W767" i="21"/>
  <c r="K768" i="21"/>
  <c r="K769" i="21"/>
  <c r="O770" i="21"/>
  <c r="Y771" i="21"/>
  <c r="AC772" i="21"/>
  <c r="O773" i="21"/>
  <c r="W774" i="21"/>
  <c r="E777" i="21"/>
  <c r="O778" i="21"/>
  <c r="K779" i="21"/>
  <c r="AE780" i="21"/>
  <c r="AA782" i="21"/>
  <c r="U800" i="21"/>
  <c r="U802" i="21"/>
  <c r="U799" i="21"/>
  <c r="U798" i="21"/>
  <c r="U797" i="21"/>
  <c r="U796" i="21"/>
  <c r="U795" i="21"/>
  <c r="U794" i="21"/>
  <c r="U793" i="21"/>
  <c r="U792" i="21"/>
  <c r="U791" i="21"/>
  <c r="U790" i="21"/>
  <c r="U801" i="21"/>
  <c r="AC718" i="21"/>
  <c r="U720" i="21"/>
  <c r="AA722" i="21"/>
  <c r="O729" i="21"/>
  <c r="AE741" i="21"/>
  <c r="AE742" i="21"/>
  <c r="AE743" i="21"/>
  <c r="AE744" i="21"/>
  <c r="K745" i="21"/>
  <c r="AE745" i="21"/>
  <c r="M746" i="21"/>
  <c r="G759" i="21"/>
  <c r="M785" i="21"/>
  <c r="M764" i="21"/>
  <c r="E765" i="21"/>
  <c r="Y765" i="21"/>
  <c r="M766" i="21"/>
  <c r="E767" i="21"/>
  <c r="Y767" i="21"/>
  <c r="M768" i="21"/>
  <c r="AE769" i="21"/>
  <c r="G771" i="21"/>
  <c r="M772" i="21"/>
  <c r="U773" i="21"/>
  <c r="G774" i="21"/>
  <c r="K775" i="21"/>
  <c r="AC777" i="21"/>
  <c r="M779" i="21"/>
  <c r="K780" i="21"/>
  <c r="AE781" i="21"/>
  <c r="K712" i="21"/>
  <c r="W713" i="21"/>
  <c r="AE714" i="21"/>
  <c r="K716" i="21"/>
  <c r="W717" i="21"/>
  <c r="AE718" i="21"/>
  <c r="Y720" i="21"/>
  <c r="AE722" i="21"/>
  <c r="AE729" i="21"/>
  <c r="G748" i="21"/>
  <c r="G749" i="21"/>
  <c r="K759" i="21"/>
  <c r="O785" i="21"/>
  <c r="O764" i="21"/>
  <c r="AA765" i="21"/>
  <c r="O766" i="21"/>
  <c r="G767" i="21"/>
  <c r="AA767" i="21"/>
  <c r="O768" i="21"/>
  <c r="AE768" i="21"/>
  <c r="O769" i="21"/>
  <c r="W770" i="21"/>
  <c r="AA771" i="21"/>
  <c r="E773" i="21"/>
  <c r="I774" i="21"/>
  <c r="AA774" i="21"/>
  <c r="AE775" i="21"/>
  <c r="Y778" i="21"/>
  <c r="M780" i="21"/>
  <c r="K781" i="21"/>
  <c r="AE782" i="21"/>
  <c r="O746" i="21"/>
  <c r="E747" i="21"/>
  <c r="O759" i="21"/>
  <c r="U764" i="21"/>
  <c r="I765" i="21"/>
  <c r="AC765" i="21"/>
  <c r="U766" i="21"/>
  <c r="I767" i="21"/>
  <c r="AC767" i="21"/>
  <c r="U768" i="21"/>
  <c r="U769" i="21"/>
  <c r="G770" i="21"/>
  <c r="K771" i="21"/>
  <c r="O772" i="21"/>
  <c r="Y773" i="21"/>
  <c r="AC774" i="21"/>
  <c r="O775" i="21"/>
  <c r="W776" i="21"/>
  <c r="AE777" i="21"/>
  <c r="Y779" i="21"/>
  <c r="M781" i="21"/>
  <c r="K782" i="21"/>
  <c r="AE711" i="21"/>
  <c r="K713" i="21"/>
  <c r="W714" i="21"/>
  <c r="AE715" i="21"/>
  <c r="K717" i="21"/>
  <c r="W718" i="21"/>
  <c r="I720" i="21"/>
  <c r="K722" i="21"/>
  <c r="AE727" i="21"/>
  <c r="G747" i="21"/>
  <c r="U750" i="21"/>
  <c r="U751" i="21"/>
  <c r="K765" i="21"/>
  <c r="AE765" i="21"/>
  <c r="W766" i="21"/>
  <c r="K767" i="21"/>
  <c r="AE767" i="21"/>
  <c r="W768" i="21"/>
  <c r="I770" i="21"/>
  <c r="AA770" i="21"/>
  <c r="AE771" i="21"/>
  <c r="G773" i="21"/>
  <c r="M774" i="21"/>
  <c r="U775" i="21"/>
  <c r="G776" i="21"/>
  <c r="M777" i="21"/>
  <c r="AA778" i="21"/>
  <c r="Y780" i="21"/>
  <c r="M782" i="21"/>
  <c r="U711" i="21"/>
  <c r="AC712" i="21"/>
  <c r="I714" i="21"/>
  <c r="U715" i="21"/>
  <c r="AC716" i="21"/>
  <c r="I718" i="21"/>
  <c r="W719" i="21"/>
  <c r="U721" i="21"/>
  <c r="O725" i="21"/>
  <c r="G737" i="21"/>
  <c r="O737" i="21"/>
  <c r="AA737" i="21"/>
  <c r="AA739" i="21"/>
  <c r="G740" i="21"/>
  <c r="O740" i="21"/>
  <c r="AA740" i="21"/>
  <c r="G741" i="21"/>
  <c r="O741" i="21"/>
  <c r="AA741" i="21"/>
  <c r="G742" i="21"/>
  <c r="O742" i="21"/>
  <c r="AA742" i="21"/>
  <c r="G743" i="21"/>
  <c r="O743" i="21"/>
  <c r="AA743" i="21"/>
  <c r="G744" i="21"/>
  <c r="O744" i="21"/>
  <c r="AA744" i="21"/>
  <c r="G745" i="21"/>
  <c r="U746" i="21"/>
  <c r="E764" i="21"/>
  <c r="E785" i="21"/>
  <c r="Y764" i="21"/>
  <c r="M765" i="21"/>
  <c r="E766" i="21"/>
  <c r="Y766" i="21"/>
  <c r="M767" i="21"/>
  <c r="E768" i="21"/>
  <c r="Y769" i="21"/>
  <c r="AC770" i="21"/>
  <c r="O771" i="21"/>
  <c r="W772" i="21"/>
  <c r="AA773" i="21"/>
  <c r="E775" i="21"/>
  <c r="I776" i="21"/>
  <c r="AA776" i="21"/>
  <c r="I778" i="21"/>
  <c r="AA779" i="21"/>
  <c r="Y781" i="21"/>
  <c r="U803" i="21"/>
  <c r="AC768" i="21"/>
  <c r="M769" i="21"/>
  <c r="AC769" i="21"/>
  <c r="AE770" i="21"/>
  <c r="E772" i="21"/>
  <c r="U772" i="21"/>
  <c r="W773" i="21"/>
  <c r="Y774" i="21"/>
  <c r="I775" i="21"/>
  <c r="K776" i="21"/>
  <c r="O777" i="21"/>
  <c r="E778" i="21"/>
  <c r="O779" i="21"/>
  <c r="I781" i="21"/>
  <c r="AC781" i="21"/>
  <c r="E814" i="21"/>
  <c r="M817" i="21"/>
  <c r="M828" i="21"/>
  <c r="E770" i="21"/>
  <c r="U770" i="21"/>
  <c r="W771" i="21"/>
  <c r="Y772" i="21"/>
  <c r="I773" i="21"/>
  <c r="K774" i="21"/>
  <c r="M775" i="21"/>
  <c r="AC775" i="21"/>
  <c r="AE776" i="21"/>
  <c r="K778" i="21"/>
  <c r="AC778" i="21"/>
  <c r="O780" i="21"/>
  <c r="I782" i="21"/>
  <c r="AC782" i="21"/>
  <c r="G807" i="21"/>
  <c r="K807" i="21"/>
  <c r="E828" i="21"/>
  <c r="E812" i="21"/>
  <c r="Y814" i="21"/>
  <c r="M816" i="21"/>
  <c r="E818" i="21"/>
  <c r="Y818" i="21"/>
  <c r="M819" i="21"/>
  <c r="E820" i="21"/>
  <c r="G824" i="21"/>
  <c r="Y813" i="21"/>
  <c r="W769" i="21"/>
  <c r="Y770" i="21"/>
  <c r="I771" i="21"/>
  <c r="K772" i="21"/>
  <c r="M773" i="21"/>
  <c r="AC773" i="21"/>
  <c r="AE774" i="21"/>
  <c r="E776" i="21"/>
  <c r="U776" i="21"/>
  <c r="AA777" i="21"/>
  <c r="I779" i="21"/>
  <c r="AC779" i="21"/>
  <c r="O781" i="21"/>
  <c r="Y812" i="21"/>
  <c r="Y820" i="21"/>
  <c r="M815" i="21"/>
  <c r="E817" i="21"/>
  <c r="E821" i="21"/>
  <c r="G825" i="21"/>
  <c r="K800" i="21"/>
  <c r="G801" i="21"/>
  <c r="M814" i="21"/>
  <c r="Y817" i="21"/>
  <c r="I769" i="21"/>
  <c r="K770" i="21"/>
  <c r="M771" i="21"/>
  <c r="AC771" i="21"/>
  <c r="AE772" i="21"/>
  <c r="E774" i="21"/>
  <c r="U774" i="21"/>
  <c r="W775" i="21"/>
  <c r="Y776" i="21"/>
  <c r="K777" i="21"/>
  <c r="U778" i="21"/>
  <c r="I780" i="21"/>
  <c r="AC780" i="21"/>
  <c r="O782" i="21"/>
  <c r="W802" i="21"/>
  <c r="W803" i="21"/>
  <c r="W801" i="21"/>
  <c r="M802" i="21"/>
  <c r="M801" i="21"/>
  <c r="W804" i="21"/>
  <c r="M813" i="21"/>
  <c r="E816" i="21"/>
  <c r="M818" i="21"/>
  <c r="E819" i="21"/>
  <c r="Y819" i="21"/>
  <c r="K821" i="21"/>
  <c r="K818" i="21"/>
  <c r="K817" i="21"/>
  <c r="K816" i="21"/>
  <c r="G823" i="21"/>
  <c r="K799" i="21"/>
  <c r="W799" i="21"/>
  <c r="AE799" i="21"/>
  <c r="E815" i="21"/>
  <c r="Y816" i="21"/>
  <c r="W818" i="21"/>
  <c r="AE818" i="21"/>
  <c r="AE827" i="21" s="1"/>
  <c r="K819" i="21"/>
  <c r="W819" i="21"/>
  <c r="G821" i="21"/>
  <c r="AA821" i="21"/>
  <c r="AA822" i="21"/>
  <c r="AA823" i="21"/>
  <c r="M807" i="21"/>
  <c r="O828" i="21"/>
  <c r="E803" i="21"/>
  <c r="G812" i="21"/>
  <c r="G803" i="21"/>
  <c r="I812" i="21"/>
  <c r="G804" i="21"/>
  <c r="V55" i="21" l="1"/>
  <c r="W806" i="21"/>
  <c r="O565" i="21"/>
  <c r="W476" i="21"/>
  <c r="Y169" i="21"/>
  <c r="X171" i="21" s="1"/>
  <c r="O192" i="21"/>
  <c r="AA700" i="21"/>
  <c r="AE192" i="21"/>
  <c r="AA192" i="21"/>
  <c r="I53" i="21"/>
  <c r="M53" i="21"/>
  <c r="AB55" i="21" s="1"/>
  <c r="I519" i="21"/>
  <c r="U192" i="21"/>
  <c r="W676" i="21"/>
  <c r="E429" i="21"/>
  <c r="U236" i="21"/>
  <c r="G147" i="21"/>
  <c r="V149" i="21" s="1"/>
  <c r="O827" i="21"/>
  <c r="AD829" i="21" s="1"/>
  <c r="M758" i="21"/>
  <c r="W758" i="21"/>
  <c r="I758" i="21"/>
  <c r="G700" i="21"/>
  <c r="V702" i="21" s="1"/>
  <c r="AC700" i="21"/>
  <c r="Y497" i="21"/>
  <c r="E105" i="21"/>
  <c r="T107" i="21" s="1"/>
  <c r="AE497" i="21"/>
  <c r="AD499" i="21" s="1"/>
  <c r="AA53" i="21"/>
  <c r="Z55" i="21" s="1"/>
  <c r="E806" i="21"/>
  <c r="I236" i="21"/>
  <c r="O236" i="21"/>
  <c r="O105" i="21"/>
  <c r="AD107" i="21" s="1"/>
  <c r="M147" i="21"/>
  <c r="AB149" i="21" s="1"/>
  <c r="T702" i="21"/>
  <c r="O379" i="21"/>
  <c r="AD381" i="21" s="1"/>
  <c r="AC429" i="21"/>
  <c r="AB431" i="21" s="1"/>
  <c r="M429" i="21"/>
  <c r="G105" i="21"/>
  <c r="V107" i="21" s="1"/>
  <c r="E147" i="21"/>
  <c r="T149" i="21" s="1"/>
  <c r="Y105" i="21"/>
  <c r="AA147" i="21"/>
  <c r="Z149" i="21" s="1"/>
  <c r="O53" i="21"/>
  <c r="AD55" i="21" s="1"/>
  <c r="Y53" i="21"/>
  <c r="K758" i="21"/>
  <c r="E676" i="21"/>
  <c r="O333" i="21"/>
  <c r="U429" i="21"/>
  <c r="G540" i="21"/>
  <c r="O147" i="21"/>
  <c r="AD149" i="21" s="1"/>
  <c r="AE105" i="21"/>
  <c r="E53" i="21"/>
  <c r="T55" i="21" s="1"/>
  <c r="AC105" i="21"/>
  <c r="AB107" i="21" s="1"/>
  <c r="I105" i="21"/>
  <c r="G236" i="21"/>
  <c r="AA629" i="21"/>
  <c r="K192" i="21"/>
  <c r="K105" i="21"/>
  <c r="Z107" i="21" s="1"/>
  <c r="T431" i="21"/>
  <c r="K806" i="21"/>
  <c r="U758" i="21"/>
  <c r="AC676" i="21"/>
  <c r="AA676" i="21"/>
  <c r="K676" i="21"/>
  <c r="Y586" i="21"/>
  <c r="W497" i="21"/>
  <c r="I406" i="21"/>
  <c r="AE285" i="21"/>
  <c r="G314" i="21"/>
  <c r="K258" i="21"/>
  <c r="K211" i="21"/>
  <c r="U169" i="21"/>
  <c r="E169" i="21"/>
  <c r="AC169" i="21"/>
  <c r="AA23" i="21"/>
  <c r="E127" i="21"/>
  <c r="Y758" i="21"/>
  <c r="X760" i="21" s="1"/>
  <c r="U676" i="21"/>
  <c r="T678" i="21" s="1"/>
  <c r="G629" i="21"/>
  <c r="G676" i="21"/>
  <c r="V678" i="21" s="1"/>
  <c r="E629" i="21"/>
  <c r="T631" i="21" s="1"/>
  <c r="Y629" i="21"/>
  <c r="X631" i="21" s="1"/>
  <c r="AC236" i="21"/>
  <c r="I429" i="21"/>
  <c r="AA540" i="21"/>
  <c r="AD194" i="21"/>
  <c r="Y429" i="21"/>
  <c r="I676" i="21"/>
  <c r="AC519" i="21"/>
  <c r="AC497" i="21"/>
  <c r="AA236" i="21"/>
  <c r="M169" i="21"/>
  <c r="U23" i="21"/>
  <c r="I806" i="21"/>
  <c r="O676" i="21"/>
  <c r="AD678" i="21" s="1"/>
  <c r="O700" i="21"/>
  <c r="AE565" i="21"/>
  <c r="M497" i="21"/>
  <c r="O429" i="21"/>
  <c r="G192" i="21"/>
  <c r="E827" i="21"/>
  <c r="K827" i="21"/>
  <c r="M827" i="21"/>
  <c r="AB829" i="21" s="1"/>
  <c r="G806" i="21"/>
  <c r="AC652" i="21"/>
  <c r="AC454" i="21"/>
  <c r="G258" i="21"/>
  <c r="W333" i="21"/>
  <c r="AA211" i="21"/>
  <c r="Z213" i="21" s="1"/>
  <c r="I169" i="21"/>
  <c r="O23" i="21"/>
  <c r="AC806" i="21"/>
  <c r="O806" i="21"/>
  <c r="U827" i="21"/>
  <c r="W629" i="21"/>
  <c r="AE629" i="21"/>
  <c r="E236" i="21"/>
  <c r="T238" i="21" s="1"/>
  <c r="K429" i="21"/>
  <c r="Y236" i="21"/>
  <c r="AE758" i="21"/>
  <c r="I608" i="21"/>
  <c r="U519" i="21"/>
  <c r="AE454" i="21"/>
  <c r="G285" i="21"/>
  <c r="Y211" i="21"/>
  <c r="X213" i="21" s="1"/>
  <c r="K169" i="21"/>
  <c r="U211" i="21"/>
  <c r="G23" i="21"/>
  <c r="AA127" i="21"/>
  <c r="K700" i="21"/>
  <c r="Z702" i="21" s="1"/>
  <c r="X702" i="21"/>
  <c r="Y806" i="21"/>
  <c r="M540" i="21"/>
  <c r="AB542" i="21" s="1"/>
  <c r="X238" i="21"/>
  <c r="W827" i="21"/>
  <c r="AC784" i="21"/>
  <c r="G731" i="21"/>
  <c r="E758" i="21"/>
  <c r="T760" i="21" s="1"/>
  <c r="Y676" i="21"/>
  <c r="I540" i="21"/>
  <c r="E586" i="21"/>
  <c r="T588" i="21" s="1"/>
  <c r="U608" i="21"/>
  <c r="AC476" i="21"/>
  <c r="AE379" i="21"/>
  <c r="I333" i="21"/>
  <c r="W211" i="21"/>
  <c r="W169" i="21"/>
  <c r="AE79" i="21"/>
  <c r="M629" i="21"/>
  <c r="AB631" i="21" s="1"/>
  <c r="AD631" i="21"/>
  <c r="U497" i="21"/>
  <c r="W429" i="21"/>
  <c r="W192" i="21"/>
  <c r="AB702" i="21"/>
  <c r="M806" i="21"/>
  <c r="AB808" i="21" s="1"/>
  <c r="Y784" i="21"/>
  <c r="W784" i="21"/>
  <c r="AC758" i="21"/>
  <c r="I652" i="21"/>
  <c r="E652" i="21"/>
  <c r="Y540" i="21"/>
  <c r="I497" i="21"/>
  <c r="X499" i="21" s="1"/>
  <c r="W379" i="21"/>
  <c r="E258" i="21"/>
  <c r="G211" i="21"/>
  <c r="I211" i="21"/>
  <c r="AE211" i="21"/>
  <c r="M834" i="21"/>
  <c r="AA806" i="21"/>
  <c r="T499" i="21"/>
  <c r="AA429" i="21"/>
  <c r="AE429" i="21"/>
  <c r="Y314" i="21"/>
  <c r="Y23" i="21"/>
  <c r="G429" i="21"/>
  <c r="V431" i="21" s="1"/>
  <c r="I827" i="21"/>
  <c r="AA827" i="21"/>
  <c r="AE806" i="21"/>
  <c r="AD808" i="21" s="1"/>
  <c r="U586" i="21"/>
  <c r="M608" i="21"/>
  <c r="AD567" i="21"/>
  <c r="K476" i="21"/>
  <c r="M285" i="21"/>
  <c r="M258" i="21"/>
  <c r="M236" i="21"/>
  <c r="AB238" i="21" s="1"/>
  <c r="K236" i="21"/>
  <c r="Z238" i="21" s="1"/>
  <c r="AA79" i="21"/>
  <c r="AC23" i="21"/>
  <c r="M127" i="21"/>
  <c r="AE700" i="21"/>
  <c r="K629" i="21"/>
  <c r="Z631" i="21" s="1"/>
  <c r="G497" i="21"/>
  <c r="AE258" i="21"/>
  <c r="AT776" i="22"/>
  <c r="AL773" i="23"/>
  <c r="AL774" i="23"/>
  <c r="AD773" i="23"/>
  <c r="AD774" i="23"/>
  <c r="AS776" i="23"/>
  <c r="Z678" i="21"/>
  <c r="T171" i="21"/>
  <c r="X678" i="21"/>
  <c r="Z829" i="21"/>
  <c r="V808" i="21"/>
  <c r="G827" i="21"/>
  <c r="V829" i="21" s="1"/>
  <c r="AA758" i="21"/>
  <c r="Z760" i="21" s="1"/>
  <c r="K784" i="21"/>
  <c r="AE731" i="21"/>
  <c r="O731" i="21"/>
  <c r="K731" i="21"/>
  <c r="AA731" i="21"/>
  <c r="AE586" i="21"/>
  <c r="W519" i="21"/>
  <c r="G519" i="21"/>
  <c r="Z567" i="21"/>
  <c r="U454" i="21"/>
  <c r="M379" i="21"/>
  <c r="Y333" i="21"/>
  <c r="X335" i="21" s="1"/>
  <c r="Y406" i="21"/>
  <c r="G406" i="21"/>
  <c r="I379" i="21"/>
  <c r="G333" i="21"/>
  <c r="V335" i="21" s="1"/>
  <c r="U314" i="21"/>
  <c r="Y354" i="21"/>
  <c r="AA258" i="21"/>
  <c r="U354" i="21"/>
  <c r="M333" i="21"/>
  <c r="O354" i="21"/>
  <c r="AC211" i="21"/>
  <c r="E836" i="21"/>
  <c r="E839" i="21"/>
  <c r="E834" i="21"/>
  <c r="E835" i="21"/>
  <c r="G79" i="21"/>
  <c r="Y79" i="21"/>
  <c r="W23" i="21"/>
  <c r="O758" i="21"/>
  <c r="AD760" i="21" s="1"/>
  <c r="AB760" i="21"/>
  <c r="Y731" i="21"/>
  <c r="U652" i="21"/>
  <c r="T654" i="21" s="1"/>
  <c r="M565" i="21"/>
  <c r="AE519" i="21"/>
  <c r="Y476" i="21"/>
  <c r="AE608" i="21"/>
  <c r="U565" i="21"/>
  <c r="W586" i="21"/>
  <c r="M454" i="21"/>
  <c r="Y519" i="21"/>
  <c r="X521" i="21" s="1"/>
  <c r="M476" i="21"/>
  <c r="AB478" i="21" s="1"/>
  <c r="AE540" i="21"/>
  <c r="AD542" i="21" s="1"/>
  <c r="U406" i="21"/>
  <c r="AC406" i="21"/>
  <c r="AA454" i="21"/>
  <c r="K379" i="21"/>
  <c r="AA379" i="21"/>
  <c r="W354" i="21"/>
  <c r="E314" i="21"/>
  <c r="T316" i="21" s="1"/>
  <c r="O406" i="21"/>
  <c r="O258" i="21"/>
  <c r="AD260" i="21" s="1"/>
  <c r="M354" i="21"/>
  <c r="U258" i="21"/>
  <c r="T260" i="21" s="1"/>
  <c r="AC192" i="21"/>
  <c r="K127" i="21"/>
  <c r="Z129" i="21" s="1"/>
  <c r="Y127" i="21"/>
  <c r="G834" i="21"/>
  <c r="G835" i="21"/>
  <c r="G836" i="21"/>
  <c r="E79" i="21"/>
  <c r="K23" i="21"/>
  <c r="Z25" i="21" s="1"/>
  <c r="M836" i="21"/>
  <c r="G758" i="21"/>
  <c r="V760" i="21" s="1"/>
  <c r="U806" i="21"/>
  <c r="T808" i="21" s="1"/>
  <c r="E731" i="21"/>
  <c r="AC731" i="21"/>
  <c r="K652" i="21"/>
  <c r="W652" i="21"/>
  <c r="Y652" i="21"/>
  <c r="X654" i="21" s="1"/>
  <c r="M676" i="21"/>
  <c r="AA652" i="21"/>
  <c r="W565" i="21"/>
  <c r="V567" i="21" s="1"/>
  <c r="W608" i="21"/>
  <c r="G586" i="21"/>
  <c r="O476" i="21"/>
  <c r="AC379" i="21"/>
  <c r="I454" i="21"/>
  <c r="AE333" i="21"/>
  <c r="AD335" i="21" s="1"/>
  <c r="K406" i="21"/>
  <c r="E354" i="21"/>
  <c r="T356" i="21" s="1"/>
  <c r="V260" i="21"/>
  <c r="AE354" i="21"/>
  <c r="U285" i="21"/>
  <c r="AB171" i="21"/>
  <c r="M211" i="21"/>
  <c r="I834" i="21"/>
  <c r="I835" i="21"/>
  <c r="I836" i="21"/>
  <c r="M835" i="21"/>
  <c r="Y827" i="21"/>
  <c r="M784" i="21"/>
  <c r="AB786" i="21" s="1"/>
  <c r="O652" i="21"/>
  <c r="O586" i="21"/>
  <c r="AD588" i="21" s="1"/>
  <c r="E540" i="21"/>
  <c r="T542" i="21" s="1"/>
  <c r="AC586" i="21"/>
  <c r="Y565" i="21"/>
  <c r="I565" i="21"/>
  <c r="K586" i="21"/>
  <c r="Z588" i="21" s="1"/>
  <c r="K608" i="21"/>
  <c r="Z610" i="21" s="1"/>
  <c r="U540" i="21"/>
  <c r="E519" i="21"/>
  <c r="O519" i="21"/>
  <c r="AD521" i="21" s="1"/>
  <c r="E406" i="21"/>
  <c r="T408" i="21" s="1"/>
  <c r="G379" i="21"/>
  <c r="V381" i="21" s="1"/>
  <c r="AC314" i="21"/>
  <c r="AE406" i="21"/>
  <c r="W314" i="21"/>
  <c r="V316" i="21" s="1"/>
  <c r="AA285" i="21"/>
  <c r="E192" i="21"/>
  <c r="T194" i="21" s="1"/>
  <c r="AA169" i="21"/>
  <c r="V25" i="21"/>
  <c r="M23" i="21"/>
  <c r="AB25" i="21" s="1"/>
  <c r="W79" i="21"/>
  <c r="M731" i="21"/>
  <c r="AB733" i="21" s="1"/>
  <c r="G652" i="21"/>
  <c r="V654" i="21" s="1"/>
  <c r="O608" i="21"/>
  <c r="AD610" i="21" s="1"/>
  <c r="M586" i="21"/>
  <c r="E608" i="21"/>
  <c r="T610" i="21" s="1"/>
  <c r="E565" i="21"/>
  <c r="K519" i="21"/>
  <c r="AC565" i="21"/>
  <c r="Y454" i="21"/>
  <c r="W454" i="21"/>
  <c r="U476" i="21"/>
  <c r="E379" i="21"/>
  <c r="AC354" i="21"/>
  <c r="G354" i="21"/>
  <c r="AC333" i="21"/>
  <c r="M314" i="21"/>
  <c r="K354" i="21"/>
  <c r="K314" i="21"/>
  <c r="K333" i="21"/>
  <c r="I314" i="21"/>
  <c r="E285" i="21"/>
  <c r="T287" i="21" s="1"/>
  <c r="O211" i="21"/>
  <c r="AD213" i="21" s="1"/>
  <c r="O169" i="21"/>
  <c r="AD171" i="21" s="1"/>
  <c r="U127" i="21"/>
  <c r="T129" i="21" s="1"/>
  <c r="M79" i="21"/>
  <c r="AC79" i="21"/>
  <c r="E23" i="21"/>
  <c r="T25" i="21" s="1"/>
  <c r="O127" i="21"/>
  <c r="I23" i="21"/>
  <c r="X25" i="21" s="1"/>
  <c r="E784" i="21"/>
  <c r="U784" i="21"/>
  <c r="O784" i="21"/>
  <c r="W731" i="21"/>
  <c r="V733" i="21" s="1"/>
  <c r="U731" i="21"/>
  <c r="M652" i="21"/>
  <c r="AB654" i="21" s="1"/>
  <c r="G608" i="21"/>
  <c r="V610" i="21" s="1"/>
  <c r="AC608" i="21"/>
  <c r="AB610" i="21" s="1"/>
  <c r="W540" i="21"/>
  <c r="V542" i="21" s="1"/>
  <c r="G454" i="21"/>
  <c r="V456" i="21" s="1"/>
  <c r="E476" i="21"/>
  <c r="O454" i="21"/>
  <c r="AD456" i="21" s="1"/>
  <c r="Y608" i="21"/>
  <c r="X610" i="21" s="1"/>
  <c r="M406" i="21"/>
  <c r="AB408" i="21" s="1"/>
  <c r="U379" i="21"/>
  <c r="O314" i="21"/>
  <c r="AE314" i="21"/>
  <c r="AC258" i="21"/>
  <c r="AB260" i="21" s="1"/>
  <c r="I285" i="21"/>
  <c r="AE236" i="21"/>
  <c r="AD238" i="21" s="1"/>
  <c r="O285" i="21"/>
  <c r="AD287" i="21" s="1"/>
  <c r="AA314" i="21"/>
  <c r="M192" i="21"/>
  <c r="AB194" i="21" s="1"/>
  <c r="G169" i="21"/>
  <c r="V171" i="21" s="1"/>
  <c r="AC127" i="21"/>
  <c r="G127" i="21"/>
  <c r="V129" i="21" s="1"/>
  <c r="I79" i="21"/>
  <c r="X81" i="21" s="1"/>
  <c r="AA784" i="21"/>
  <c r="I731" i="21"/>
  <c r="X733" i="21" s="1"/>
  <c r="I586" i="21"/>
  <c r="X588" i="21" s="1"/>
  <c r="M519" i="21"/>
  <c r="AB521" i="21" s="1"/>
  <c r="AA519" i="21"/>
  <c r="K540" i="21"/>
  <c r="G476" i="21"/>
  <c r="V478" i="21" s="1"/>
  <c r="AA476" i="21"/>
  <c r="Z478" i="21" s="1"/>
  <c r="E333" i="21"/>
  <c r="I354" i="21"/>
  <c r="K285" i="21"/>
  <c r="Z287" i="21" s="1"/>
  <c r="AA333" i="21"/>
  <c r="E211" i="21"/>
  <c r="T213" i="21" s="1"/>
  <c r="W236" i="21"/>
  <c r="V238" i="21" s="1"/>
  <c r="I192" i="21"/>
  <c r="Y192" i="21"/>
  <c r="O79" i="21"/>
  <c r="AD81" i="21" s="1"/>
  <c r="I127" i="21"/>
  <c r="K834" i="21"/>
  <c r="K835" i="21"/>
  <c r="K836" i="21"/>
  <c r="U79" i="21"/>
  <c r="X829" i="21"/>
  <c r="AE784" i="21"/>
  <c r="G784" i="21"/>
  <c r="I784" i="21"/>
  <c r="X786" i="21" s="1"/>
  <c r="AE652" i="21"/>
  <c r="I476" i="21"/>
  <c r="X478" i="21" s="1"/>
  <c r="X408" i="21"/>
  <c r="E454" i="21"/>
  <c r="AE476" i="21"/>
  <c r="W406" i="21"/>
  <c r="Y379" i="21"/>
  <c r="K454" i="21"/>
  <c r="U333" i="21"/>
  <c r="AA354" i="21"/>
  <c r="AA406" i="21"/>
  <c r="I258" i="21"/>
  <c r="X260" i="21" s="1"/>
  <c r="Z171" i="21"/>
  <c r="Z194" i="21"/>
  <c r="AE127" i="21"/>
  <c r="O835" i="21"/>
  <c r="O836" i="21"/>
  <c r="O834" i="21"/>
  <c r="K79" i="21"/>
  <c r="Z81" i="21" s="1"/>
  <c r="AE23" i="21"/>
  <c r="AD25" i="21" s="1"/>
  <c r="AG150" i="21" l="1"/>
  <c r="AG149" i="21"/>
  <c r="X356" i="21"/>
  <c r="X431" i="21"/>
  <c r="X129" i="21"/>
  <c r="V786" i="21"/>
  <c r="AB678" i="21"/>
  <c r="AG678" i="21" s="1"/>
  <c r="T478" i="21"/>
  <c r="V213" i="21"/>
  <c r="X55" i="21"/>
  <c r="AG55" i="21" s="1"/>
  <c r="T456" i="21"/>
  <c r="AG456" i="21" s="1"/>
  <c r="Z542" i="21"/>
  <c r="AG542" i="21" s="1"/>
  <c r="AB129" i="21"/>
  <c r="V356" i="21"/>
  <c r="X567" i="21"/>
  <c r="X107" i="21"/>
  <c r="X316" i="21"/>
  <c r="Z260" i="21"/>
  <c r="AG260" i="21" s="1"/>
  <c r="AG500" i="21"/>
  <c r="AG679" i="21"/>
  <c r="AG632" i="21"/>
  <c r="Z456" i="21"/>
  <c r="V499" i="21"/>
  <c r="AG499" i="21" s="1"/>
  <c r="AB499" i="21"/>
  <c r="AD702" i="21"/>
  <c r="AG702" i="21" s="1"/>
  <c r="AD408" i="21"/>
  <c r="V631" i="21"/>
  <c r="AG631" i="21" s="1"/>
  <c r="T521" i="21"/>
  <c r="Z431" i="21"/>
  <c r="X808" i="21"/>
  <c r="AG808" i="21" s="1"/>
  <c r="AB316" i="21"/>
  <c r="T829" i="21"/>
  <c r="AG830" i="21" s="1"/>
  <c r="AG760" i="21"/>
  <c r="AB456" i="21"/>
  <c r="X542" i="21"/>
  <c r="AG543" i="21" s="1"/>
  <c r="V194" i="21"/>
  <c r="T786" i="21"/>
  <c r="T567" i="21"/>
  <c r="AB213" i="21"/>
  <c r="Z381" i="21"/>
  <c r="AD733" i="21"/>
  <c r="AD431" i="21"/>
  <c r="Z808" i="21"/>
  <c r="AG239" i="21"/>
  <c r="AG238" i="21"/>
  <c r="AD786" i="21"/>
  <c r="Z356" i="21"/>
  <c r="Z654" i="21"/>
  <c r="AG655" i="21" s="1"/>
  <c r="Q836" i="21"/>
  <c r="AG214" i="21"/>
  <c r="AG213" i="21"/>
  <c r="V588" i="21"/>
  <c r="T81" i="21"/>
  <c r="X381" i="21"/>
  <c r="V521" i="21"/>
  <c r="Z521" i="21"/>
  <c r="T733" i="21"/>
  <c r="AB356" i="21"/>
  <c r="AD356" i="21"/>
  <c r="AG356" i="21" s="1"/>
  <c r="V408" i="21"/>
  <c r="Z786" i="21"/>
  <c r="AD316" i="21"/>
  <c r="AG568" i="21"/>
  <c r="AD654" i="21"/>
  <c r="Z408" i="21"/>
  <c r="AB335" i="21"/>
  <c r="AD129" i="21"/>
  <c r="AG130" i="21" s="1"/>
  <c r="AG287" i="21"/>
  <c r="AG288" i="21"/>
  <c r="AG611" i="21"/>
  <c r="AG610" i="21"/>
  <c r="V81" i="21"/>
  <c r="AG26" i="21"/>
  <c r="AG25" i="21"/>
  <c r="T381" i="21"/>
  <c r="AB588" i="21"/>
  <c r="X456" i="21"/>
  <c r="AG457" i="21" s="1"/>
  <c r="AB567" i="21"/>
  <c r="Q835" i="21"/>
  <c r="AB381" i="21"/>
  <c r="Z733" i="21"/>
  <c r="AG172" i="21"/>
  <c r="AG171" i="21"/>
  <c r="AG261" i="21"/>
  <c r="Z335" i="21"/>
  <c r="Q834" i="21"/>
  <c r="AG761" i="21"/>
  <c r="X194" i="21"/>
  <c r="T335" i="21"/>
  <c r="AB81" i="21"/>
  <c r="Z316" i="21"/>
  <c r="AD478" i="21"/>
  <c r="AG478" i="21" s="1"/>
  <c r="AD834" i="21" l="1"/>
  <c r="AG408" i="21"/>
  <c r="AG522" i="21"/>
  <c r="AG829" i="21"/>
  <c r="AG654" i="21"/>
  <c r="AG357" i="21"/>
  <c r="AG316" i="21"/>
  <c r="AG703" i="21"/>
  <c r="AG56" i="21"/>
  <c r="AG194" i="21"/>
  <c r="AG589" i="21"/>
  <c r="AG809" i="21"/>
  <c r="AG567" i="21"/>
  <c r="AG107" i="21"/>
  <c r="AG108" i="21"/>
  <c r="Z834" i="21"/>
  <c r="AG521" i="21"/>
  <c r="AG588" i="21"/>
  <c r="AG317" i="21"/>
  <c r="AG409" i="21"/>
  <c r="AG431" i="21"/>
  <c r="AG432" i="21"/>
  <c r="AG479" i="21"/>
  <c r="AB834" i="21"/>
  <c r="AB835" i="21"/>
  <c r="AB836" i="21"/>
  <c r="Z836" i="21"/>
  <c r="AG335" i="21"/>
  <c r="AG336" i="21"/>
  <c r="AG381" i="21"/>
  <c r="AG382" i="21"/>
  <c r="AG734" i="21"/>
  <c r="AG733" i="21"/>
  <c r="Z835" i="21"/>
  <c r="X836" i="21"/>
  <c r="AD836" i="21"/>
  <c r="X835" i="21"/>
  <c r="AG195" i="21"/>
  <c r="AD835" i="21"/>
  <c r="X834" i="21"/>
  <c r="AG129" i="21"/>
  <c r="V836" i="21"/>
  <c r="V834" i="21"/>
  <c r="V835" i="21"/>
  <c r="T839" i="21"/>
  <c r="T836" i="21"/>
  <c r="T834" i="21"/>
  <c r="T835" i="21"/>
  <c r="AG82" i="21"/>
  <c r="AG81" i="21"/>
  <c r="AF835" i="21" l="1"/>
  <c r="AF834" i="21"/>
  <c r="AF836" i="21"/>
  <c r="AX112" i="20" l="1"/>
  <c r="AX108" i="20"/>
  <c r="J99" i="20"/>
  <c r="J100" i="20" s="1"/>
  <c r="J102" i="20" s="1"/>
  <c r="I99" i="20"/>
  <c r="I100" i="20" s="1"/>
  <c r="F99" i="20"/>
  <c r="F100" i="20" s="1"/>
  <c r="J88" i="20"/>
  <c r="J89" i="20" s="1"/>
  <c r="I88" i="20"/>
  <c r="I89" i="20" s="1"/>
  <c r="K78" i="20"/>
  <c r="K77" i="20"/>
  <c r="J71" i="20"/>
  <c r="J72" i="20" s="1"/>
  <c r="I71" i="20"/>
  <c r="I72" i="20" s="1"/>
  <c r="I74" i="20" s="1"/>
  <c r="J60" i="20"/>
  <c r="J61" i="20" s="1"/>
  <c r="I60" i="20"/>
  <c r="I61" i="20" s="1"/>
  <c r="AX58" i="20"/>
  <c r="AV58" i="20"/>
  <c r="AT58" i="20"/>
  <c r="AR58" i="20"/>
  <c r="AP58" i="20"/>
  <c r="AN58" i="20"/>
  <c r="AL58" i="20"/>
  <c r="AJ58" i="20"/>
  <c r="AF58" i="20"/>
  <c r="AD58" i="20"/>
  <c r="AB58" i="20"/>
  <c r="Z58" i="20"/>
  <c r="X58" i="20"/>
  <c r="V58" i="20"/>
  <c r="T58" i="20"/>
  <c r="R58" i="20"/>
  <c r="P58" i="20"/>
  <c r="N58" i="20"/>
  <c r="AX57" i="20"/>
  <c r="AV57" i="20"/>
  <c r="AT57" i="20"/>
  <c r="AR57" i="20"/>
  <c r="AP57" i="20"/>
  <c r="AN57" i="20"/>
  <c r="AL57" i="20"/>
  <c r="AJ57" i="20"/>
  <c r="AF57" i="20"/>
  <c r="AD57" i="20"/>
  <c r="AB57" i="20"/>
  <c r="Z57" i="20"/>
  <c r="X57" i="20"/>
  <c r="V57" i="20"/>
  <c r="T57" i="20"/>
  <c r="R57" i="20"/>
  <c r="P57" i="20"/>
  <c r="N57" i="20"/>
  <c r="AX56" i="20"/>
  <c r="AV56" i="20"/>
  <c r="AT56" i="20"/>
  <c r="AR56" i="20"/>
  <c r="AP56" i="20"/>
  <c r="AN56" i="20"/>
  <c r="AL56" i="20"/>
  <c r="AJ56" i="20"/>
  <c r="AF56" i="20"/>
  <c r="AD56" i="20"/>
  <c r="AB56" i="20"/>
  <c r="Z56" i="20"/>
  <c r="X56" i="20"/>
  <c r="V56" i="20"/>
  <c r="T56" i="20"/>
  <c r="R56" i="20"/>
  <c r="P56" i="20"/>
  <c r="N56" i="20"/>
  <c r="AX55" i="20"/>
  <c r="AV55" i="20"/>
  <c r="AT55" i="20"/>
  <c r="AR55" i="20"/>
  <c r="AP55" i="20"/>
  <c r="AN55" i="20"/>
  <c r="AL55" i="20"/>
  <c r="AJ55" i="20"/>
  <c r="AH55" i="20"/>
  <c r="AF55" i="20"/>
  <c r="AD55" i="20"/>
  <c r="AB55" i="20"/>
  <c r="Z55" i="20"/>
  <c r="X55" i="20"/>
  <c r="V55" i="20"/>
  <c r="T55" i="20"/>
  <c r="R55" i="20"/>
  <c r="P55" i="20"/>
  <c r="N55" i="20"/>
  <c r="L55" i="20"/>
  <c r="AX54" i="20"/>
  <c r="AV54" i="20"/>
  <c r="AT54" i="20"/>
  <c r="AR54" i="20"/>
  <c r="AP54" i="20"/>
  <c r="AN54" i="20"/>
  <c r="AL54" i="20"/>
  <c r="AJ54" i="20"/>
  <c r="AH54" i="20"/>
  <c r="AF54" i="20"/>
  <c r="AD54" i="20"/>
  <c r="AB54" i="20"/>
  <c r="Z54" i="20"/>
  <c r="X54" i="20"/>
  <c r="V54" i="20"/>
  <c r="T54" i="20"/>
  <c r="R54" i="20"/>
  <c r="P54" i="20"/>
  <c r="N54" i="20"/>
  <c r="L54" i="20"/>
  <c r="B51" i="20"/>
  <c r="A51" i="20"/>
  <c r="K50" i="20"/>
  <c r="B50" i="20"/>
  <c r="A50" i="20"/>
  <c r="K49" i="20"/>
  <c r="B49" i="20"/>
  <c r="A49" i="20"/>
  <c r="B48" i="20"/>
  <c r="A48" i="20"/>
  <c r="B47" i="20"/>
  <c r="A47" i="20"/>
  <c r="B46" i="20"/>
  <c r="A46" i="20"/>
  <c r="B45" i="20"/>
  <c r="A45" i="20"/>
  <c r="I44" i="20"/>
  <c r="G44" i="20"/>
  <c r="B44" i="20"/>
  <c r="A44" i="20"/>
  <c r="J43" i="20"/>
  <c r="I43" i="20"/>
  <c r="H43" i="20"/>
  <c r="H44" i="20" s="1"/>
  <c r="G43" i="20"/>
  <c r="B43" i="20"/>
  <c r="A43" i="20"/>
  <c r="B42" i="20"/>
  <c r="A42" i="20"/>
  <c r="B41" i="20"/>
  <c r="A41" i="20"/>
  <c r="B40" i="20"/>
  <c r="A40" i="20"/>
  <c r="B39" i="20"/>
  <c r="A39" i="20"/>
  <c r="B38" i="20"/>
  <c r="A38" i="20"/>
  <c r="B37" i="20"/>
  <c r="A37" i="20"/>
  <c r="B36" i="20"/>
  <c r="A36" i="20"/>
  <c r="B35" i="20"/>
  <c r="A35" i="20"/>
  <c r="B34" i="20"/>
  <c r="A34" i="20"/>
  <c r="B33" i="20"/>
  <c r="A33" i="20"/>
  <c r="I32" i="20"/>
  <c r="B32" i="20"/>
  <c r="A32" i="20"/>
  <c r="J31" i="20"/>
  <c r="J32" i="20" s="1"/>
  <c r="I31" i="20"/>
  <c r="H31" i="20"/>
  <c r="H32" i="20" s="1"/>
  <c r="G31" i="20"/>
  <c r="G32" i="20" s="1"/>
  <c r="B31" i="20"/>
  <c r="A31" i="20"/>
  <c r="B30" i="20"/>
  <c r="A30" i="20"/>
  <c r="B29" i="20"/>
  <c r="A29" i="20"/>
  <c r="B28" i="20"/>
  <c r="A28" i="20"/>
  <c r="B27" i="20"/>
  <c r="A27" i="20"/>
  <c r="B26" i="20"/>
  <c r="A26" i="20"/>
  <c r="B25" i="20"/>
  <c r="A25" i="20"/>
  <c r="B24" i="20"/>
  <c r="A24" i="20"/>
  <c r="B23" i="20"/>
  <c r="AX25" i="20" s="1"/>
  <c r="A23" i="20"/>
  <c r="K20" i="20"/>
  <c r="B20" i="20"/>
  <c r="A20" i="20"/>
  <c r="K19" i="20"/>
  <c r="B19" i="20"/>
  <c r="A19" i="20"/>
  <c r="B18" i="20"/>
  <c r="A18" i="20"/>
  <c r="CJ16" i="20"/>
  <c r="CG16" i="20"/>
  <c r="CF16" i="20"/>
  <c r="CJ15" i="20"/>
  <c r="CG15" i="20"/>
  <c r="CF15" i="20"/>
  <c r="CJ14" i="20"/>
  <c r="CG14" i="20"/>
  <c r="CF14" i="20"/>
  <c r="CJ13" i="20"/>
  <c r="CJ12" i="20"/>
  <c r="CJ11" i="20"/>
  <c r="CJ17" i="20" s="1"/>
  <c r="CF10" i="20"/>
  <c r="CF9" i="20"/>
  <c r="CJ8" i="20"/>
  <c r="CN7" i="20"/>
  <c r="CJ7" i="20"/>
  <c r="CF7" i="20"/>
  <c r="A3" i="19"/>
  <c r="B3" i="19"/>
  <c r="A4" i="19"/>
  <c r="B4" i="19"/>
  <c r="A5" i="19"/>
  <c r="B5" i="19"/>
  <c r="A8" i="19"/>
  <c r="B8" i="19"/>
  <c r="A9" i="19"/>
  <c r="B9" i="19"/>
  <c r="AN477" i="19" s="1"/>
  <c r="A10" i="19"/>
  <c r="B10" i="19"/>
  <c r="A11" i="19"/>
  <c r="B11" i="19"/>
  <c r="A12" i="19"/>
  <c r="B12" i="19"/>
  <c r="AN261" i="19" s="1"/>
  <c r="A13" i="19"/>
  <c r="B13" i="19"/>
  <c r="D12" i="19" s="1"/>
  <c r="A14" i="19"/>
  <c r="B14" i="19"/>
  <c r="A15" i="19"/>
  <c r="B15" i="19"/>
  <c r="AK310" i="19" s="1"/>
  <c r="A16" i="19"/>
  <c r="B16" i="19"/>
  <c r="AN322" i="19" s="1"/>
  <c r="A17" i="19"/>
  <c r="B17" i="19"/>
  <c r="AE381" i="19" s="1"/>
  <c r="A18" i="19"/>
  <c r="B18" i="19"/>
  <c r="A19" i="19"/>
  <c r="B19" i="19"/>
  <c r="AK306" i="19" s="1"/>
  <c r="A20" i="19"/>
  <c r="B20" i="19"/>
  <c r="AK287" i="19" s="1"/>
  <c r="A21" i="19"/>
  <c r="B21" i="19"/>
  <c r="AN424" i="19" s="1"/>
  <c r="A22" i="19"/>
  <c r="B22" i="19"/>
  <c r="Y170" i="19" s="1"/>
  <c r="V22" i="19"/>
  <c r="A23" i="19"/>
  <c r="B23" i="19"/>
  <c r="A24" i="19"/>
  <c r="B24" i="19"/>
  <c r="A25" i="19"/>
  <c r="B25" i="19"/>
  <c r="Y466" i="19" s="1"/>
  <c r="A26" i="19"/>
  <c r="B26" i="19"/>
  <c r="A27" i="19"/>
  <c r="B27" i="19"/>
  <c r="A28" i="19"/>
  <c r="B28" i="19"/>
  <c r="A29" i="19"/>
  <c r="B29" i="19"/>
  <c r="D28" i="19" s="1"/>
  <c r="A30" i="19"/>
  <c r="B30" i="19"/>
  <c r="A31" i="19"/>
  <c r="B31" i="19"/>
  <c r="A32" i="19"/>
  <c r="B32" i="19"/>
  <c r="A33" i="19"/>
  <c r="B33" i="19"/>
  <c r="D32" i="19" s="1"/>
  <c r="A34" i="19"/>
  <c r="B34" i="19"/>
  <c r="A35" i="19"/>
  <c r="B35" i="19"/>
  <c r="A36" i="19"/>
  <c r="B36" i="19"/>
  <c r="V51" i="19"/>
  <c r="V74" i="19"/>
  <c r="V97" i="19"/>
  <c r="AK104" i="19"/>
  <c r="V117" i="19"/>
  <c r="Y126" i="19"/>
  <c r="V135" i="19"/>
  <c r="V154" i="19"/>
  <c r="V174" i="19"/>
  <c r="V190" i="19"/>
  <c r="AH199" i="19"/>
  <c r="V212" i="19"/>
  <c r="AH227" i="19"/>
  <c r="V231" i="19"/>
  <c r="Y240" i="19"/>
  <c r="V255" i="19"/>
  <c r="V281" i="19"/>
  <c r="V743" i="19" s="1"/>
  <c r="AH286" i="19"/>
  <c r="AE287" i="19"/>
  <c r="AE288" i="19"/>
  <c r="AE291" i="19"/>
  <c r="AN292" i="19"/>
  <c r="AN294" i="19"/>
  <c r="V297" i="19"/>
  <c r="Y303" i="19"/>
  <c r="AH303" i="19"/>
  <c r="AK303" i="19"/>
  <c r="AH304" i="19"/>
  <c r="AB305" i="19"/>
  <c r="AE305" i="19"/>
  <c r="AH305" i="19"/>
  <c r="AK305" i="19"/>
  <c r="AE306" i="19"/>
  <c r="AH306" i="19"/>
  <c r="AH307" i="19"/>
  <c r="AK307" i="19"/>
  <c r="Y308" i="19"/>
  <c r="AE308" i="19"/>
  <c r="AK309" i="19"/>
  <c r="AE310" i="19"/>
  <c r="AK311" i="19"/>
  <c r="AK313" i="19"/>
  <c r="AB314" i="19"/>
  <c r="V316" i="19"/>
  <c r="AB322" i="19"/>
  <c r="AE322" i="19"/>
  <c r="AK322" i="19"/>
  <c r="AE323" i="19"/>
  <c r="AE324" i="19"/>
  <c r="AK324" i="19"/>
  <c r="AN324" i="19"/>
  <c r="AE325" i="19"/>
  <c r="AN325" i="19"/>
  <c r="Y326" i="19"/>
  <c r="AE326" i="19"/>
  <c r="AN326" i="19"/>
  <c r="AK327" i="19"/>
  <c r="AN327" i="19"/>
  <c r="AE328" i="19"/>
  <c r="AN329" i="19"/>
  <c r="Y330" i="19"/>
  <c r="AE330" i="19"/>
  <c r="AE332" i="19"/>
  <c r="AE334" i="19"/>
  <c r="AK334" i="19"/>
  <c r="V339" i="19"/>
  <c r="Y345" i="19"/>
  <c r="AB345" i="19"/>
  <c r="AE345" i="19"/>
  <c r="AH345" i="19"/>
  <c r="AK345" i="19"/>
  <c r="AN345" i="19"/>
  <c r="AK346" i="19"/>
  <c r="AE347" i="19"/>
  <c r="AE349" i="19"/>
  <c r="AK350" i="19"/>
  <c r="Y352" i="19"/>
  <c r="AE353" i="19"/>
  <c r="AN354" i="19"/>
  <c r="AN363" i="19"/>
  <c r="V364" i="19"/>
  <c r="Y374" i="19"/>
  <c r="AB374" i="19"/>
  <c r="AE374" i="19"/>
  <c r="AH374" i="19"/>
  <c r="AK374" i="19"/>
  <c r="AN374" i="19"/>
  <c r="AE375" i="19"/>
  <c r="AB376" i="19"/>
  <c r="AE376" i="19"/>
  <c r="AH377" i="19"/>
  <c r="AE378" i="19"/>
  <c r="AN378" i="19"/>
  <c r="AE379" i="19"/>
  <c r="AB380" i="19"/>
  <c r="AE380" i="19"/>
  <c r="AE382" i="19"/>
  <c r="AB384" i="19"/>
  <c r="Y386" i="19"/>
  <c r="Y387" i="19"/>
  <c r="AN387" i="19"/>
  <c r="V389" i="19"/>
  <c r="Y389" i="19"/>
  <c r="Y395" i="19"/>
  <c r="AB395" i="19"/>
  <c r="AE395" i="19"/>
  <c r="AH395" i="19"/>
  <c r="AK395" i="19"/>
  <c r="AN395" i="19"/>
  <c r="Y396" i="19"/>
  <c r="AE396" i="19"/>
  <c r="AN396" i="19"/>
  <c r="AB397" i="19"/>
  <c r="AE397" i="19"/>
  <c r="AK397" i="19"/>
  <c r="AN397" i="19"/>
  <c r="AH398" i="19"/>
  <c r="AK398" i="19"/>
  <c r="AN398" i="19"/>
  <c r="Y399" i="19"/>
  <c r="AE399" i="19"/>
  <c r="AN399" i="19"/>
  <c r="Y400" i="19"/>
  <c r="AE400" i="19"/>
  <c r="AK400" i="19"/>
  <c r="AN400" i="19"/>
  <c r="AB401" i="19"/>
  <c r="AK401" i="19"/>
  <c r="AN401" i="19"/>
  <c r="Y402" i="19"/>
  <c r="AH402" i="19"/>
  <c r="AK402" i="19"/>
  <c r="AE403" i="19"/>
  <c r="AN403" i="19"/>
  <c r="AE404" i="19"/>
  <c r="AK404" i="19"/>
  <c r="AB405" i="19"/>
  <c r="AE405" i="19"/>
  <c r="AK405" i="19"/>
  <c r="AK406" i="19"/>
  <c r="AH407" i="19"/>
  <c r="AB408" i="19"/>
  <c r="AB409" i="19"/>
  <c r="AH409" i="19"/>
  <c r="AH410" i="19"/>
  <c r="Y411" i="19"/>
  <c r="V412" i="19"/>
  <c r="Y412" i="19"/>
  <c r="Y413" i="19"/>
  <c r="Y417" i="19"/>
  <c r="AB417" i="19"/>
  <c r="AE417" i="19"/>
  <c r="AH417" i="19"/>
  <c r="AK417" i="19"/>
  <c r="AN417" i="19"/>
  <c r="Y418" i="19"/>
  <c r="AB418" i="19"/>
  <c r="AE418" i="19"/>
  <c r="AH418" i="19"/>
  <c r="AK418" i="19"/>
  <c r="Y419" i="19"/>
  <c r="AB419" i="19"/>
  <c r="AE419" i="19"/>
  <c r="AH419" i="19"/>
  <c r="AK419" i="19"/>
  <c r="AN419" i="19"/>
  <c r="Y420" i="19"/>
  <c r="AE420" i="19"/>
  <c r="AH420" i="19"/>
  <c r="AK420" i="19"/>
  <c r="AN420" i="19"/>
  <c r="Y421" i="19"/>
  <c r="AB421" i="19"/>
  <c r="AH421" i="19"/>
  <c r="AK421" i="19"/>
  <c r="AN421" i="19"/>
  <c r="Y422" i="19"/>
  <c r="AB422" i="19"/>
  <c r="AE422" i="19"/>
  <c r="AH422" i="19"/>
  <c r="AN422" i="19"/>
  <c r="Y423" i="19"/>
  <c r="AB423" i="19"/>
  <c r="AH423" i="19"/>
  <c r="AK423" i="19"/>
  <c r="AN423" i="19"/>
  <c r="Y424" i="19"/>
  <c r="AB424" i="19"/>
  <c r="AE424" i="19"/>
  <c r="AH424" i="19"/>
  <c r="AB425" i="19"/>
  <c r="AH425" i="19"/>
  <c r="AK425" i="19"/>
  <c r="AN425" i="19"/>
  <c r="Y426" i="19"/>
  <c r="AB426" i="19"/>
  <c r="AK426" i="19"/>
  <c r="AB427" i="19"/>
  <c r="AK427" i="19"/>
  <c r="Y428" i="19"/>
  <c r="AB428" i="19"/>
  <c r="AB430" i="19"/>
  <c r="V431" i="19"/>
  <c r="AB432" i="19"/>
  <c r="Y436" i="19"/>
  <c r="AB436" i="19"/>
  <c r="AE436" i="19"/>
  <c r="AH436" i="19"/>
  <c r="AK436" i="19"/>
  <c r="AN436" i="19"/>
  <c r="Y437" i="19"/>
  <c r="AB437" i="19"/>
  <c r="AE437" i="19"/>
  <c r="AH437" i="19"/>
  <c r="AK437" i="19"/>
  <c r="AN437" i="19"/>
  <c r="Y438" i="19"/>
  <c r="AB438" i="19"/>
  <c r="AE438" i="19"/>
  <c r="AH438" i="19"/>
  <c r="AK438" i="19"/>
  <c r="AN438" i="19"/>
  <c r="Y439" i="19"/>
  <c r="AB439" i="19"/>
  <c r="AE439" i="19"/>
  <c r="AH439" i="19"/>
  <c r="AK439" i="19"/>
  <c r="AN439" i="19"/>
  <c r="Y440" i="19"/>
  <c r="AB440" i="19"/>
  <c r="AE440" i="19"/>
  <c r="AH440" i="19"/>
  <c r="AK440" i="19"/>
  <c r="AN440" i="19"/>
  <c r="Y441" i="19"/>
  <c r="AB441" i="19"/>
  <c r="AE441" i="19"/>
  <c r="AK441" i="19"/>
  <c r="AN441" i="19"/>
  <c r="Y442" i="19"/>
  <c r="AB442" i="19"/>
  <c r="AE442" i="19"/>
  <c r="AH442" i="19"/>
  <c r="AK442" i="19"/>
  <c r="AN442" i="19"/>
  <c r="Y443" i="19"/>
  <c r="AB443" i="19"/>
  <c r="AE443" i="19"/>
  <c r="AK443" i="19"/>
  <c r="AN443" i="19"/>
  <c r="Y444" i="19"/>
  <c r="AB444" i="19"/>
  <c r="AE444" i="19"/>
  <c r="AH444" i="19"/>
  <c r="AN444" i="19"/>
  <c r="Y445" i="19"/>
  <c r="AE445" i="19"/>
  <c r="AK445" i="19"/>
  <c r="Y446" i="19"/>
  <c r="AB446" i="19"/>
  <c r="AE446" i="19"/>
  <c r="AK446" i="19"/>
  <c r="AN446" i="19"/>
  <c r="AB447" i="19"/>
  <c r="AE447" i="19"/>
  <c r="AK447" i="19"/>
  <c r="AB448" i="19"/>
  <c r="AK448" i="19"/>
  <c r="V449" i="19"/>
  <c r="AE449" i="19"/>
  <c r="AK449" i="19"/>
  <c r="AB450" i="19"/>
  <c r="Y454" i="19"/>
  <c r="AB454" i="19"/>
  <c r="AE454" i="19"/>
  <c r="AH454" i="19"/>
  <c r="AK454" i="19"/>
  <c r="AN454" i="19"/>
  <c r="Y455" i="19"/>
  <c r="AB455" i="19"/>
  <c r="AE455" i="19"/>
  <c r="AH455" i="19"/>
  <c r="AK455" i="19"/>
  <c r="AN455" i="19"/>
  <c r="Y456" i="19"/>
  <c r="AB456" i="19"/>
  <c r="AE456" i="19"/>
  <c r="AH456" i="19"/>
  <c r="AK456" i="19"/>
  <c r="AN456" i="19"/>
  <c r="Y457" i="19"/>
  <c r="AB457" i="19"/>
  <c r="AE457" i="19"/>
  <c r="AK457" i="19"/>
  <c r="AN457" i="19"/>
  <c r="Y458" i="19"/>
  <c r="AB458" i="19"/>
  <c r="AE458" i="19"/>
  <c r="AH458" i="19"/>
  <c r="AK458" i="19"/>
  <c r="AN458" i="19"/>
  <c r="Y459" i="19"/>
  <c r="AB459" i="19"/>
  <c r="AE459" i="19"/>
  <c r="AH459" i="19"/>
  <c r="AK459" i="19"/>
  <c r="AN459" i="19"/>
  <c r="Y460" i="19"/>
  <c r="AB460" i="19"/>
  <c r="AE460" i="19"/>
  <c r="AH460" i="19"/>
  <c r="AK460" i="19"/>
  <c r="AN460" i="19"/>
  <c r="Y461" i="19"/>
  <c r="AB461" i="19"/>
  <c r="AE461" i="19"/>
  <c r="AN461" i="19"/>
  <c r="AE462" i="19"/>
  <c r="AH462" i="19"/>
  <c r="AK462" i="19"/>
  <c r="AN462" i="19"/>
  <c r="Y463" i="19"/>
  <c r="AB463" i="19"/>
  <c r="AH463" i="19"/>
  <c r="AN463" i="19"/>
  <c r="Y464" i="19"/>
  <c r="AB464" i="19"/>
  <c r="AH464" i="19"/>
  <c r="AK464" i="19"/>
  <c r="Y465" i="19"/>
  <c r="AB465" i="19"/>
  <c r="AH465" i="19"/>
  <c r="AK465" i="19"/>
  <c r="AN465" i="19"/>
  <c r="AB466" i="19"/>
  <c r="AH466" i="19"/>
  <c r="AK466" i="19"/>
  <c r="Y467" i="19"/>
  <c r="AB467" i="19"/>
  <c r="AH467" i="19"/>
  <c r="V468" i="19"/>
  <c r="AB468" i="19"/>
  <c r="AH468" i="19"/>
  <c r="Y473" i="19"/>
  <c r="AB473" i="19"/>
  <c r="AE473" i="19"/>
  <c r="AH473" i="19"/>
  <c r="AK473" i="19"/>
  <c r="AN473" i="19"/>
  <c r="Y474" i="19"/>
  <c r="AB474" i="19"/>
  <c r="AE474" i="19"/>
  <c r="AH474" i="19"/>
  <c r="AK474" i="19"/>
  <c r="AN474" i="19"/>
  <c r="Y475" i="19"/>
  <c r="AB475" i="19"/>
  <c r="AE475" i="19"/>
  <c r="AH475" i="19"/>
  <c r="AK475" i="19"/>
  <c r="AN475" i="19"/>
  <c r="Y476" i="19"/>
  <c r="AB476" i="19"/>
  <c r="AE476" i="19"/>
  <c r="AH476" i="19"/>
  <c r="AK476" i="19"/>
  <c r="AN476" i="19"/>
  <c r="Y477" i="19"/>
  <c r="AB477" i="19"/>
  <c r="AE477" i="19"/>
  <c r="AH477" i="19"/>
  <c r="AK477" i="19"/>
  <c r="Y478" i="19"/>
  <c r="AB478" i="19"/>
  <c r="AE478" i="19"/>
  <c r="AH478" i="19"/>
  <c r="AK478" i="19"/>
  <c r="AN478" i="19"/>
  <c r="Y479" i="19"/>
  <c r="AE479" i="19"/>
  <c r="AH479" i="19"/>
  <c r="AK479" i="19"/>
  <c r="AN479" i="19"/>
  <c r="Y480" i="19"/>
  <c r="AB480" i="19"/>
  <c r="AE480" i="19"/>
  <c r="AH480" i="19"/>
  <c r="AK480" i="19"/>
  <c r="AN480" i="19"/>
  <c r="Y481" i="19"/>
  <c r="AB481" i="19"/>
  <c r="AN481" i="19"/>
  <c r="Y482" i="19"/>
  <c r="AB482" i="19"/>
  <c r="AE482" i="19"/>
  <c r="Y484" i="19"/>
  <c r="Y485" i="19"/>
  <c r="V486" i="19"/>
  <c r="Y486" i="19"/>
  <c r="Y487" i="19"/>
  <c r="Y491" i="19"/>
  <c r="AB491" i="19"/>
  <c r="AE491" i="19"/>
  <c r="AH491" i="19"/>
  <c r="AK491" i="19"/>
  <c r="AN491" i="19"/>
  <c r="Y492" i="19"/>
  <c r="AB492" i="19"/>
  <c r="AE492" i="19"/>
  <c r="AH492" i="19"/>
  <c r="AK492" i="19"/>
  <c r="AN492" i="19"/>
  <c r="Y493" i="19"/>
  <c r="AB493" i="19"/>
  <c r="AE493" i="19"/>
  <c r="AH493" i="19"/>
  <c r="AK493" i="19"/>
  <c r="AN493" i="19"/>
  <c r="Y494" i="19"/>
  <c r="AB494" i="19"/>
  <c r="AE494" i="19"/>
  <c r="AH494" i="19"/>
  <c r="AK494" i="19"/>
  <c r="AN494" i="19"/>
  <c r="Y495" i="19"/>
  <c r="AB495" i="19"/>
  <c r="AE495" i="19"/>
  <c r="AH495" i="19"/>
  <c r="AK495" i="19"/>
  <c r="AN495" i="19"/>
  <c r="Y496" i="19"/>
  <c r="AB496" i="19"/>
  <c r="AE496" i="19"/>
  <c r="AH496" i="19"/>
  <c r="AK496" i="19"/>
  <c r="AN496" i="19"/>
  <c r="Y497" i="19"/>
  <c r="AE497" i="19"/>
  <c r="AH497" i="19"/>
  <c r="AK497" i="19"/>
  <c r="AN497" i="19"/>
  <c r="AB498" i="19"/>
  <c r="AE498" i="19"/>
  <c r="AH498" i="19"/>
  <c r="AK498" i="19"/>
  <c r="AN498" i="19"/>
  <c r="Y499" i="19"/>
  <c r="AE499" i="19"/>
  <c r="AK499" i="19"/>
  <c r="AN499" i="19"/>
  <c r="AE500" i="19"/>
  <c r="AK500" i="19"/>
  <c r="AN500" i="19"/>
  <c r="Y501" i="19"/>
  <c r="AE501" i="19"/>
  <c r="AK501" i="19"/>
  <c r="Y502" i="19"/>
  <c r="AE502" i="19"/>
  <c r="AK502" i="19"/>
  <c r="Y503" i="19"/>
  <c r="AE504" i="19"/>
  <c r="AK504" i="19"/>
  <c r="Y505" i="19"/>
  <c r="AK505" i="19"/>
  <c r="AK506" i="19"/>
  <c r="V508" i="19"/>
  <c r="AK508" i="19"/>
  <c r="AK509" i="19"/>
  <c r="Y514" i="19"/>
  <c r="AB514" i="19"/>
  <c r="AE514" i="19"/>
  <c r="AH514" i="19"/>
  <c r="AK514" i="19"/>
  <c r="AN514" i="19"/>
  <c r="Y515" i="19"/>
  <c r="AB515" i="19"/>
  <c r="AE515" i="19"/>
  <c r="AH515" i="19"/>
  <c r="AK515" i="19"/>
  <c r="AN515" i="19"/>
  <c r="Y516" i="19"/>
  <c r="AB516" i="19"/>
  <c r="AE516" i="19"/>
  <c r="AH516" i="19"/>
  <c r="AK516" i="19"/>
  <c r="AN516" i="19"/>
  <c r="Y517" i="19"/>
  <c r="AB517" i="19"/>
  <c r="AE517" i="19"/>
  <c r="AH517" i="19"/>
  <c r="AK517" i="19"/>
  <c r="AN517" i="19"/>
  <c r="Y518" i="19"/>
  <c r="AB518" i="19"/>
  <c r="AE518" i="19"/>
  <c r="AH518" i="19"/>
  <c r="AK518" i="19"/>
  <c r="AN518" i="19"/>
  <c r="Y519" i="19"/>
  <c r="AB519" i="19"/>
  <c r="AH519" i="19"/>
  <c r="AK519" i="19"/>
  <c r="AN519" i="19"/>
  <c r="Y520" i="19"/>
  <c r="AB520" i="19"/>
  <c r="AE520" i="19"/>
  <c r="AH520" i="19"/>
  <c r="AK520" i="19"/>
  <c r="AN520" i="19"/>
  <c r="AB521" i="19"/>
  <c r="AK521" i="19"/>
  <c r="AN521" i="19"/>
  <c r="Y522" i="19"/>
  <c r="AB522" i="19"/>
  <c r="AH522" i="19"/>
  <c r="AB523" i="19"/>
  <c r="AH523" i="19"/>
  <c r="AK523" i="19"/>
  <c r="AN523" i="19"/>
  <c r="Y524" i="19"/>
  <c r="AB524" i="19"/>
  <c r="AH524" i="19"/>
  <c r="AK524" i="19"/>
  <c r="AN524" i="19"/>
  <c r="Y525" i="19"/>
  <c r="AH525" i="19"/>
  <c r="AK525" i="19"/>
  <c r="AN525" i="19"/>
  <c r="V527" i="19"/>
  <c r="AK527" i="19"/>
  <c r="AK528" i="19"/>
  <c r="Y532" i="19"/>
  <c r="AB532" i="19"/>
  <c r="AE532" i="19"/>
  <c r="AH532" i="19"/>
  <c r="AK532" i="19"/>
  <c r="AN532" i="19"/>
  <c r="Y533" i="19"/>
  <c r="AB533" i="19"/>
  <c r="AE533" i="19"/>
  <c r="AH533" i="19"/>
  <c r="AK533" i="19"/>
  <c r="AN533" i="19"/>
  <c r="Y534" i="19"/>
  <c r="AB534" i="19"/>
  <c r="AE534" i="19"/>
  <c r="AH534" i="19"/>
  <c r="AK534" i="19"/>
  <c r="AN534" i="19"/>
  <c r="Y535" i="19"/>
  <c r="AB535" i="19"/>
  <c r="AE535" i="19"/>
  <c r="AH535" i="19"/>
  <c r="AK535" i="19"/>
  <c r="AN535" i="19"/>
  <c r="Y536" i="19"/>
  <c r="AB536" i="19"/>
  <c r="AE536" i="19"/>
  <c r="AH536" i="19"/>
  <c r="AK536" i="19"/>
  <c r="AN536" i="19"/>
  <c r="Y537" i="19"/>
  <c r="AB537" i="19"/>
  <c r="AE537" i="19"/>
  <c r="AH537" i="19"/>
  <c r="AN537" i="19"/>
  <c r="Y538" i="19"/>
  <c r="AB538" i="19"/>
  <c r="AE538" i="19"/>
  <c r="AH538" i="19"/>
  <c r="AK538" i="19"/>
  <c r="AN538" i="19"/>
  <c r="Y539" i="19"/>
  <c r="AB539" i="19"/>
  <c r="AE539" i="19"/>
  <c r="AH539" i="19"/>
  <c r="AK539" i="19"/>
  <c r="AN539" i="19"/>
  <c r="Y540" i="19"/>
  <c r="AK540" i="19"/>
  <c r="AN540" i="19"/>
  <c r="AB541" i="19"/>
  <c r="AH541" i="19"/>
  <c r="AN541" i="19"/>
  <c r="AN542" i="19"/>
  <c r="AB543" i="19"/>
  <c r="AB544" i="19"/>
  <c r="AN544" i="19"/>
  <c r="V546" i="19"/>
  <c r="AN546" i="19"/>
  <c r="Y551" i="19"/>
  <c r="AB551" i="19"/>
  <c r="AE551" i="19"/>
  <c r="AH551" i="19"/>
  <c r="AK551" i="19"/>
  <c r="AN551" i="19"/>
  <c r="Y552" i="19"/>
  <c r="AB552" i="19"/>
  <c r="AE552" i="19"/>
  <c r="AH552" i="19"/>
  <c r="AK552" i="19"/>
  <c r="AN552" i="19"/>
  <c r="Y553" i="19"/>
  <c r="AB553" i="19"/>
  <c r="AE553" i="19"/>
  <c r="AH553" i="19"/>
  <c r="AK553" i="19"/>
  <c r="AN553" i="19"/>
  <c r="Y554" i="19"/>
  <c r="AB554" i="19"/>
  <c r="AE554" i="19"/>
  <c r="AH554" i="19"/>
  <c r="AK554" i="19"/>
  <c r="Y555" i="19"/>
  <c r="AB555" i="19"/>
  <c r="AE555" i="19"/>
  <c r="AH555" i="19"/>
  <c r="AK555" i="19"/>
  <c r="AN555" i="19"/>
  <c r="Y556" i="19"/>
  <c r="AB556" i="19"/>
  <c r="AE556" i="19"/>
  <c r="AH556" i="19"/>
  <c r="AK556" i="19"/>
  <c r="AN556" i="19"/>
  <c r="Y557" i="19"/>
  <c r="AB557" i="19"/>
  <c r="AE557" i="19"/>
  <c r="AH557" i="19"/>
  <c r="AK557" i="19"/>
  <c r="AN557" i="19"/>
  <c r="Y558" i="19"/>
  <c r="AB558" i="19"/>
  <c r="AE558" i="19"/>
  <c r="AH558" i="19"/>
  <c r="AK558" i="19"/>
  <c r="Y559" i="19"/>
  <c r="AE559" i="19"/>
  <c r="AH559" i="19"/>
  <c r="AN559" i="19"/>
  <c r="Y560" i="19"/>
  <c r="AB560" i="19"/>
  <c r="AE560" i="19"/>
  <c r="AH560" i="19"/>
  <c r="AK560" i="19"/>
  <c r="AN560" i="19"/>
  <c r="AB561" i="19"/>
  <c r="AE561" i="19"/>
  <c r="AK561" i="19"/>
  <c r="AN561" i="19"/>
  <c r="AB562" i="19"/>
  <c r="AH562" i="19"/>
  <c r="AK562" i="19"/>
  <c r="AB563" i="19"/>
  <c r="AK563" i="19"/>
  <c r="V564" i="19"/>
  <c r="AK564" i="19"/>
  <c r="AK565" i="19"/>
  <c r="Y569" i="19"/>
  <c r="AB569" i="19"/>
  <c r="AE569" i="19"/>
  <c r="AH569" i="19"/>
  <c r="AK569" i="19"/>
  <c r="AN569" i="19"/>
  <c r="Y570" i="19"/>
  <c r="AB570" i="19"/>
  <c r="AE570" i="19"/>
  <c r="AH570" i="19"/>
  <c r="AK570" i="19"/>
  <c r="AN570" i="19"/>
  <c r="Y571" i="19"/>
  <c r="AB571" i="19"/>
  <c r="AE571" i="19"/>
  <c r="AH571" i="19"/>
  <c r="AK571" i="19"/>
  <c r="AN571" i="19"/>
  <c r="Y572" i="19"/>
  <c r="AB572" i="19"/>
  <c r="AE572" i="19"/>
  <c r="AH572" i="19"/>
  <c r="AK572" i="19"/>
  <c r="AN572" i="19"/>
  <c r="Y573" i="19"/>
  <c r="AB573" i="19"/>
  <c r="AE573" i="19"/>
  <c r="AH573" i="19"/>
  <c r="AK573" i="19"/>
  <c r="AN573" i="19"/>
  <c r="Y574" i="19"/>
  <c r="AE574" i="19"/>
  <c r="AH574" i="19"/>
  <c r="AK574" i="19"/>
  <c r="Y575" i="19"/>
  <c r="AB575" i="19"/>
  <c r="AE575" i="19"/>
  <c r="AH575" i="19"/>
  <c r="AN575" i="19"/>
  <c r="Y576" i="19"/>
  <c r="AE576" i="19"/>
  <c r="AH576" i="19"/>
  <c r="AK576" i="19"/>
  <c r="AN576" i="19"/>
  <c r="AB577" i="19"/>
  <c r="AE577" i="19"/>
  <c r="AH577" i="19"/>
  <c r="AN577" i="19"/>
  <c r="Y578" i="19"/>
  <c r="AE578" i="19"/>
  <c r="AH578" i="19"/>
  <c r="AK578" i="19"/>
  <c r="AN578" i="19"/>
  <c r="Y579" i="19"/>
  <c r="AE579" i="19"/>
  <c r="AH579" i="19"/>
  <c r="AK579" i="19"/>
  <c r="Y580" i="19"/>
  <c r="AH580" i="19"/>
  <c r="AK580" i="19"/>
  <c r="Y581" i="19"/>
  <c r="AH581" i="19"/>
  <c r="Y582" i="19"/>
  <c r="Y583" i="19"/>
  <c r="V584" i="19"/>
  <c r="Y584" i="19"/>
  <c r="Y585" i="19"/>
  <c r="Y589" i="19"/>
  <c r="AB589" i="19"/>
  <c r="AE589" i="19"/>
  <c r="AH589" i="19"/>
  <c r="AK589" i="19"/>
  <c r="AN589" i="19"/>
  <c r="Y590" i="19"/>
  <c r="AB590" i="19"/>
  <c r="AE590" i="19"/>
  <c r="AH590" i="19"/>
  <c r="AK590" i="19"/>
  <c r="AN590" i="19"/>
  <c r="Y591" i="19"/>
  <c r="AB591" i="19"/>
  <c r="AE591" i="19"/>
  <c r="AH591" i="19"/>
  <c r="AK591" i="19"/>
  <c r="AN591" i="19"/>
  <c r="Y592" i="19"/>
  <c r="AB592" i="19"/>
  <c r="AE592" i="19"/>
  <c r="AH592" i="19"/>
  <c r="AK592" i="19"/>
  <c r="AN592" i="19"/>
  <c r="Y593" i="19"/>
  <c r="AB593" i="19"/>
  <c r="AE593" i="19"/>
  <c r="AH593" i="19"/>
  <c r="AK593" i="19"/>
  <c r="AN593" i="19"/>
  <c r="Y594" i="19"/>
  <c r="AE594" i="19"/>
  <c r="AH594" i="19"/>
  <c r="AN594" i="19"/>
  <c r="AB595" i="19"/>
  <c r="AE595" i="19"/>
  <c r="AK595" i="19"/>
  <c r="AN595" i="19"/>
  <c r="Y596" i="19"/>
  <c r="AB596" i="19"/>
  <c r="AE596" i="19"/>
  <c r="AH596" i="19"/>
  <c r="AK596" i="19"/>
  <c r="AN596" i="19"/>
  <c r="Y597" i="19"/>
  <c r="AB597" i="19"/>
  <c r="AE597" i="19"/>
  <c r="AH597" i="19"/>
  <c r="AK597" i="19"/>
  <c r="AN597" i="19"/>
  <c r="Y598" i="19"/>
  <c r="AB598" i="19"/>
  <c r="AE598" i="19"/>
  <c r="AH598" i="19"/>
  <c r="AN598" i="19"/>
  <c r="Y599" i="19"/>
  <c r="AB599" i="19"/>
  <c r="AE599" i="19"/>
  <c r="AK599" i="19"/>
  <c r="AN599" i="19"/>
  <c r="Y600" i="19"/>
  <c r="AB600" i="19"/>
  <c r="AH600" i="19"/>
  <c r="Y601" i="19"/>
  <c r="AB601" i="19"/>
  <c r="AE601" i="19"/>
  <c r="AK601" i="19"/>
  <c r="AE602" i="19"/>
  <c r="AH602" i="19"/>
  <c r="AE603" i="19"/>
  <c r="AH603" i="19"/>
  <c r="AE604" i="19"/>
  <c r="AH604" i="19"/>
  <c r="V605" i="19"/>
  <c r="AE605" i="19"/>
  <c r="AH605" i="19"/>
  <c r="Y610" i="19"/>
  <c r="AB610" i="19"/>
  <c r="AE610" i="19"/>
  <c r="AH610" i="19"/>
  <c r="AK610" i="19"/>
  <c r="AN610" i="19"/>
  <c r="Y611" i="19"/>
  <c r="AB611" i="19"/>
  <c r="AE611" i="19"/>
  <c r="AH611" i="19"/>
  <c r="AK611" i="19"/>
  <c r="AN611" i="19"/>
  <c r="Y612" i="19"/>
  <c r="AB612" i="19"/>
  <c r="AE612" i="19"/>
  <c r="AH612" i="19"/>
  <c r="AK612" i="19"/>
  <c r="AN612" i="19"/>
  <c r="Y613" i="19"/>
  <c r="AB613" i="19"/>
  <c r="AE613" i="19"/>
  <c r="AH613" i="19"/>
  <c r="AK613" i="19"/>
  <c r="AN613" i="19"/>
  <c r="Y614" i="19"/>
  <c r="AB614" i="19"/>
  <c r="AE614" i="19"/>
  <c r="AH614" i="19"/>
  <c r="AK614" i="19"/>
  <c r="AN614" i="19"/>
  <c r="Y615" i="19"/>
  <c r="AE615" i="19"/>
  <c r="AH615" i="19"/>
  <c r="AK615" i="19"/>
  <c r="Y616" i="19"/>
  <c r="AB616" i="19"/>
  <c r="AE616" i="19"/>
  <c r="AH616" i="19"/>
  <c r="AK616" i="19"/>
  <c r="AN616" i="19"/>
  <c r="Y617" i="19"/>
  <c r="AE617" i="19"/>
  <c r="AH617" i="19"/>
  <c r="AK617" i="19"/>
  <c r="AN617" i="19"/>
  <c r="Y618" i="19"/>
  <c r="AB618" i="19"/>
  <c r="AE618" i="19"/>
  <c r="AK618" i="19"/>
  <c r="AN618" i="19"/>
  <c r="Y619" i="19"/>
  <c r="AB619" i="19"/>
  <c r="AH619" i="19"/>
  <c r="Y620" i="19"/>
  <c r="AB620" i="19"/>
  <c r="AH620" i="19"/>
  <c r="AK620" i="19"/>
  <c r="Y621" i="19"/>
  <c r="AH621" i="19"/>
  <c r="Y622" i="19"/>
  <c r="AB622" i="19"/>
  <c r="AH622" i="19"/>
  <c r="AK622" i="19"/>
  <c r="Y623" i="19"/>
  <c r="AB623" i="19"/>
  <c r="AK623" i="19"/>
  <c r="AB624" i="19"/>
  <c r="AK624" i="19"/>
  <c r="V626" i="19"/>
  <c r="AB626" i="19"/>
  <c r="Y631" i="19"/>
  <c r="AB631" i="19"/>
  <c r="AE631" i="19"/>
  <c r="AH631" i="19"/>
  <c r="AK631" i="19"/>
  <c r="AN631" i="19"/>
  <c r="Y632" i="19"/>
  <c r="AB632" i="19"/>
  <c r="AE632" i="19"/>
  <c r="AH632" i="19"/>
  <c r="AK632" i="19"/>
  <c r="AN632" i="19"/>
  <c r="Y633" i="19"/>
  <c r="AB633" i="19"/>
  <c r="AE633" i="19"/>
  <c r="AH633" i="19"/>
  <c r="AK633" i="19"/>
  <c r="AN633" i="19"/>
  <c r="Y634" i="19"/>
  <c r="AB634" i="19"/>
  <c r="AH634" i="19"/>
  <c r="AK634" i="19"/>
  <c r="AN634" i="19"/>
  <c r="Y635" i="19"/>
  <c r="AB635" i="19"/>
  <c r="AE635" i="19"/>
  <c r="AH635" i="19"/>
  <c r="AK635" i="19"/>
  <c r="AN635" i="19"/>
  <c r="Y636" i="19"/>
  <c r="AB636" i="19"/>
  <c r="AH636" i="19"/>
  <c r="AK636" i="19"/>
  <c r="AN636" i="19"/>
  <c r="Y637" i="19"/>
  <c r="AB637" i="19"/>
  <c r="AE637" i="19"/>
  <c r="AK637" i="19"/>
  <c r="AN637" i="19"/>
  <c r="Y638" i="19"/>
  <c r="AB638" i="19"/>
  <c r="AE638" i="19"/>
  <c r="AH638" i="19"/>
  <c r="AK638" i="19"/>
  <c r="AN638" i="19"/>
  <c r="Y639" i="19"/>
  <c r="AE639" i="19"/>
  <c r="AH639" i="19"/>
  <c r="AK639" i="19"/>
  <c r="AN639" i="19"/>
  <c r="Y640" i="19"/>
  <c r="AB640" i="19"/>
  <c r="AH640" i="19"/>
  <c r="AK640" i="19"/>
  <c r="AN640" i="19"/>
  <c r="AB641" i="19"/>
  <c r="AE641" i="19"/>
  <c r="AK641" i="19"/>
  <c r="AN641" i="19"/>
  <c r="Y642" i="19"/>
  <c r="AB642" i="19"/>
  <c r="AE642" i="19"/>
  <c r="AH642" i="19"/>
  <c r="AK642" i="19"/>
  <c r="AN642" i="19"/>
  <c r="Y643" i="19"/>
  <c r="AB643" i="19"/>
  <c r="AE643" i="19"/>
  <c r="AH643" i="19"/>
  <c r="AK643" i="19"/>
  <c r="Y644" i="19"/>
  <c r="AB644" i="19"/>
  <c r="AH644" i="19"/>
  <c r="AK644" i="19"/>
  <c r="AN644" i="19"/>
  <c r="Y645" i="19"/>
  <c r="AB645" i="19"/>
  <c r="AE645" i="19"/>
  <c r="AN645" i="19"/>
  <c r="Y646" i="19"/>
  <c r="AE646" i="19"/>
  <c r="AH646" i="19"/>
  <c r="AN646" i="19"/>
  <c r="AE647" i="19"/>
  <c r="AH647" i="19"/>
  <c r="Y648" i="19"/>
  <c r="AH648" i="19"/>
  <c r="AN648" i="19"/>
  <c r="AH649" i="19"/>
  <c r="AN649" i="19"/>
  <c r="AN650" i="19"/>
  <c r="AN652" i="19"/>
  <c r="AN653" i="19"/>
  <c r="V654" i="19"/>
  <c r="AN654" i="19"/>
  <c r="AN655" i="19"/>
  <c r="Y660" i="19"/>
  <c r="AB660" i="19"/>
  <c r="AE660" i="19"/>
  <c r="AH660" i="19"/>
  <c r="AK660" i="19"/>
  <c r="AN660" i="19"/>
  <c r="Y661" i="19"/>
  <c r="AB661" i="19"/>
  <c r="AE661" i="19"/>
  <c r="AH661" i="19"/>
  <c r="AK661" i="19"/>
  <c r="AN661" i="19"/>
  <c r="Y662" i="19"/>
  <c r="AB662" i="19"/>
  <c r="AE662" i="19"/>
  <c r="AH662" i="19"/>
  <c r="AK662" i="19"/>
  <c r="AN662" i="19"/>
  <c r="Y663" i="19"/>
  <c r="AB663" i="19"/>
  <c r="AE663" i="19"/>
  <c r="AH663" i="19"/>
  <c r="AK663" i="19"/>
  <c r="AN663" i="19"/>
  <c r="Y664" i="19"/>
  <c r="AB664" i="19"/>
  <c r="AE664" i="19"/>
  <c r="AH664" i="19"/>
  <c r="AK664" i="19"/>
  <c r="AN664" i="19"/>
  <c r="Y665" i="19"/>
  <c r="AB665" i="19"/>
  <c r="AH665" i="19"/>
  <c r="AK665" i="19"/>
  <c r="AN665" i="19"/>
  <c r="Y666" i="19"/>
  <c r="AB666" i="19"/>
  <c r="AE666" i="19"/>
  <c r="AH666" i="19"/>
  <c r="AK666" i="19"/>
  <c r="AN666" i="19"/>
  <c r="AB667" i="19"/>
  <c r="AH667" i="19"/>
  <c r="AK667" i="19"/>
  <c r="AN667" i="19"/>
  <c r="Y668" i="19"/>
  <c r="AB668" i="19"/>
  <c r="AE668" i="19"/>
  <c r="AH668" i="19"/>
  <c r="AK668" i="19"/>
  <c r="AN668" i="19"/>
  <c r="Y669" i="19"/>
  <c r="AB669" i="19"/>
  <c r="AK669" i="19"/>
  <c r="Y670" i="19"/>
  <c r="AB670" i="19"/>
  <c r="AH670" i="19"/>
  <c r="AK670" i="19"/>
  <c r="AN670" i="19"/>
  <c r="AB671" i="19"/>
  <c r="AK671" i="19"/>
  <c r="AN671" i="19"/>
  <c r="Y672" i="19"/>
  <c r="AB672" i="19"/>
  <c r="AK672" i="19"/>
  <c r="AN672" i="19"/>
  <c r="Y673" i="19"/>
  <c r="AB673" i="19"/>
  <c r="AK673" i="19"/>
  <c r="AN673" i="19"/>
  <c r="Y674" i="19"/>
  <c r="AK674" i="19"/>
  <c r="Y675" i="19"/>
  <c r="AK676" i="19"/>
  <c r="AK678" i="19"/>
  <c r="V679" i="19"/>
  <c r="AK679" i="19"/>
  <c r="AK680" i="19"/>
  <c r="Y685" i="19"/>
  <c r="AB685" i="19"/>
  <c r="AE685" i="19"/>
  <c r="AH685" i="19"/>
  <c r="AK685" i="19"/>
  <c r="AN685" i="19"/>
  <c r="Y686" i="19"/>
  <c r="AB686" i="19"/>
  <c r="AE686" i="19"/>
  <c r="AH686" i="19"/>
  <c r="AK686" i="19"/>
  <c r="AN686" i="19"/>
  <c r="Y687" i="19"/>
  <c r="AB687" i="19"/>
  <c r="AE687" i="19"/>
  <c r="AH687" i="19"/>
  <c r="AK687" i="19"/>
  <c r="AN687" i="19"/>
  <c r="Y688" i="19"/>
  <c r="AB688" i="19"/>
  <c r="AE688" i="19"/>
  <c r="AH688" i="19"/>
  <c r="AK688" i="19"/>
  <c r="AN688" i="19"/>
  <c r="Y689" i="19"/>
  <c r="AB689" i="19"/>
  <c r="AE689" i="19"/>
  <c r="AH689" i="19"/>
  <c r="AK689" i="19"/>
  <c r="AN689" i="19"/>
  <c r="Y690" i="19"/>
  <c r="AB690" i="19"/>
  <c r="AE690" i="19"/>
  <c r="AH690" i="19"/>
  <c r="AK690" i="19"/>
  <c r="AN690" i="19"/>
  <c r="Y691" i="19"/>
  <c r="AB691" i="19"/>
  <c r="AE691" i="19"/>
  <c r="AN691" i="19"/>
  <c r="Y692" i="19"/>
  <c r="AB692" i="19"/>
  <c r="AE692" i="19"/>
  <c r="AH692" i="19"/>
  <c r="AK692" i="19"/>
  <c r="AN692" i="19"/>
  <c r="AB693" i="19"/>
  <c r="AE693" i="19"/>
  <c r="AH693" i="19"/>
  <c r="AK693" i="19"/>
  <c r="AN693" i="19"/>
  <c r="Y694" i="19"/>
  <c r="AB694" i="19"/>
  <c r="AE694" i="19"/>
  <c r="AH694" i="19"/>
  <c r="AK694" i="19"/>
  <c r="AN694" i="19"/>
  <c r="Y695" i="19"/>
  <c r="AB695" i="19"/>
  <c r="AE695" i="19"/>
  <c r="AN695" i="19"/>
  <c r="Y696" i="19"/>
  <c r="AB696" i="19"/>
  <c r="AE696" i="19"/>
  <c r="AH696" i="19"/>
  <c r="AK696" i="19"/>
  <c r="AN696" i="19"/>
  <c r="Y697" i="19"/>
  <c r="AB697" i="19"/>
  <c r="AE697" i="19"/>
  <c r="AH697" i="19"/>
  <c r="AK697" i="19"/>
  <c r="AN697" i="19"/>
  <c r="Y698" i="19"/>
  <c r="AE698" i="19"/>
  <c r="AH698" i="19"/>
  <c r="AK698" i="19"/>
  <c r="AN698" i="19"/>
  <c r="Y699" i="19"/>
  <c r="AE699" i="19"/>
  <c r="AH699" i="19"/>
  <c r="AK699" i="19"/>
  <c r="AN699" i="19"/>
  <c r="AE700" i="19"/>
  <c r="AH700" i="19"/>
  <c r="AK700" i="19"/>
  <c r="AN700" i="19"/>
  <c r="AE701" i="19"/>
  <c r="AH701" i="19"/>
  <c r="AK701" i="19"/>
  <c r="AN701" i="19"/>
  <c r="AE702" i="19"/>
  <c r="AH702" i="19"/>
  <c r="AK702" i="19"/>
  <c r="AN702" i="19"/>
  <c r="V703" i="19"/>
  <c r="AE703" i="19"/>
  <c r="AH703" i="19"/>
  <c r="AK703" i="19"/>
  <c r="AN703" i="19"/>
  <c r="Y709" i="19"/>
  <c r="AB709" i="19"/>
  <c r="AE709" i="19"/>
  <c r="AH709" i="19"/>
  <c r="AK709" i="19"/>
  <c r="AN709" i="19"/>
  <c r="Y710" i="19"/>
  <c r="AB710" i="19"/>
  <c r="AE710" i="19"/>
  <c r="AH710" i="19"/>
  <c r="AK710" i="19"/>
  <c r="AN710" i="19"/>
  <c r="Y711" i="19"/>
  <c r="AB711" i="19"/>
  <c r="AE711" i="19"/>
  <c r="AH711" i="19"/>
  <c r="AK711" i="19"/>
  <c r="AN711" i="19"/>
  <c r="Y712" i="19"/>
  <c r="AB712" i="19"/>
  <c r="AE712" i="19"/>
  <c r="AH712" i="19"/>
  <c r="AK712" i="19"/>
  <c r="AN712" i="19"/>
  <c r="Y713" i="19"/>
  <c r="AB713" i="19"/>
  <c r="AH713" i="19"/>
  <c r="AK713" i="19"/>
  <c r="AN713" i="19"/>
  <c r="AB714" i="19"/>
  <c r="AE714" i="19"/>
  <c r="AH714" i="19"/>
  <c r="AK714" i="19"/>
  <c r="AN714" i="19"/>
  <c r="Y715" i="19"/>
  <c r="AB715" i="19"/>
  <c r="AE715" i="19"/>
  <c r="AH715" i="19"/>
  <c r="AN715" i="19"/>
  <c r="Y716" i="19"/>
  <c r="AB716" i="19"/>
  <c r="AE716" i="19"/>
  <c r="AH716" i="19"/>
  <c r="AK716" i="19"/>
  <c r="Y717" i="19"/>
  <c r="AB717" i="19"/>
  <c r="AH717" i="19"/>
  <c r="AN717" i="19"/>
  <c r="AB718" i="19"/>
  <c r="AE718" i="19"/>
  <c r="AH718" i="19"/>
  <c r="AK718" i="19"/>
  <c r="AN718" i="19"/>
  <c r="Y719" i="19"/>
  <c r="AB719" i="19"/>
  <c r="AH719" i="19"/>
  <c r="AK719" i="19"/>
  <c r="AN719" i="19"/>
  <c r="Y720" i="19"/>
  <c r="AB720" i="19"/>
  <c r="AH720" i="19"/>
  <c r="AK720" i="19"/>
  <c r="AN720" i="19"/>
  <c r="Y721" i="19"/>
  <c r="AH721" i="19"/>
  <c r="AN721" i="19"/>
  <c r="AB722" i="19"/>
  <c r="AK722" i="19"/>
  <c r="AN722" i="19"/>
  <c r="V723" i="19"/>
  <c r="Y723" i="19"/>
  <c r="AB723" i="19"/>
  <c r="AB724" i="19"/>
  <c r="Y728" i="19"/>
  <c r="AB728" i="19"/>
  <c r="AE728" i="19"/>
  <c r="AH728" i="19"/>
  <c r="AK728" i="19"/>
  <c r="AN728" i="19"/>
  <c r="Y729" i="19"/>
  <c r="AB729" i="19"/>
  <c r="AE729" i="19"/>
  <c r="AH729" i="19"/>
  <c r="AK729" i="19"/>
  <c r="AN729" i="19"/>
  <c r="Y730" i="19"/>
  <c r="AB730" i="19"/>
  <c r="AE730" i="19"/>
  <c r="AH730" i="19"/>
  <c r="AK730" i="19"/>
  <c r="AN730" i="19"/>
  <c r="Y731" i="19"/>
  <c r="AB731" i="19"/>
  <c r="AE731" i="19"/>
  <c r="AH731" i="19"/>
  <c r="AK731" i="19"/>
  <c r="AN731" i="19"/>
  <c r="Y732" i="19"/>
  <c r="AB732" i="19"/>
  <c r="AE732" i="19"/>
  <c r="AH732" i="19"/>
  <c r="AK732" i="19"/>
  <c r="AN732" i="19"/>
  <c r="Y733" i="19"/>
  <c r="AB733" i="19"/>
  <c r="AE733" i="19"/>
  <c r="AK733" i="19"/>
  <c r="Y734" i="19"/>
  <c r="AB734" i="19"/>
  <c r="AE734" i="19"/>
  <c r="AH734" i="19"/>
  <c r="AK734" i="19"/>
  <c r="AN734" i="19"/>
  <c r="Y735" i="19"/>
  <c r="AB735" i="19"/>
  <c r="AH735" i="19"/>
  <c r="AK735" i="19"/>
  <c r="AN735" i="19"/>
  <c r="Y736" i="19"/>
  <c r="AE736" i="19"/>
  <c r="AH736" i="19"/>
  <c r="AK736" i="19"/>
  <c r="AN736" i="19"/>
  <c r="Y737" i="19"/>
  <c r="AB737" i="19"/>
  <c r="AE737" i="19"/>
  <c r="AN737" i="19"/>
  <c r="Y738" i="19"/>
  <c r="AB738" i="19"/>
  <c r="AH738" i="19"/>
  <c r="AB739" i="19"/>
  <c r="AH739" i="19"/>
  <c r="AB740" i="19"/>
  <c r="AH740" i="19"/>
  <c r="V741" i="19"/>
  <c r="AB741" i="19"/>
  <c r="AB742" i="19"/>
  <c r="Y747" i="19"/>
  <c r="AB747" i="19"/>
  <c r="AE747" i="19"/>
  <c r="AH747" i="19"/>
  <c r="AK747" i="19"/>
  <c r="AN747" i="19"/>
  <c r="Y748" i="19"/>
  <c r="AB748" i="19"/>
  <c r="AE748" i="19"/>
  <c r="AH748" i="19"/>
  <c r="AK748" i="19"/>
  <c r="AN748" i="19"/>
  <c r="Y749" i="19"/>
  <c r="AB749" i="19"/>
  <c r="AE749" i="19"/>
  <c r="AH749" i="19"/>
  <c r="AK749" i="19"/>
  <c r="AN749" i="19"/>
  <c r="Y750" i="19"/>
  <c r="AB750" i="19"/>
  <c r="AE750" i="19"/>
  <c r="AH750" i="19"/>
  <c r="AK750" i="19"/>
  <c r="AN750" i="19"/>
  <c r="Y751" i="19"/>
  <c r="AB751" i="19"/>
  <c r="AE751" i="19"/>
  <c r="AH751" i="19"/>
  <c r="AK751" i="19"/>
  <c r="AN751" i="19"/>
  <c r="Y752" i="19"/>
  <c r="AB752" i="19"/>
  <c r="AH752" i="19"/>
  <c r="AK752" i="19"/>
  <c r="AN752" i="19"/>
  <c r="AB753" i="19"/>
  <c r="AE753" i="19"/>
  <c r="AH753" i="19"/>
  <c r="AK753" i="19"/>
  <c r="AN753" i="19"/>
  <c r="Y754" i="19"/>
  <c r="AB754" i="19"/>
  <c r="AH754" i="19"/>
  <c r="AK754" i="19"/>
  <c r="Y755" i="19"/>
  <c r="AE755" i="19"/>
  <c r="AH755" i="19"/>
  <c r="AK755" i="19"/>
  <c r="AN755" i="19"/>
  <c r="Y756" i="19"/>
  <c r="AB756" i="19"/>
  <c r="AE756" i="19"/>
  <c r="AH756" i="19"/>
  <c r="AK756" i="19"/>
  <c r="AN756" i="19"/>
  <c r="AE757" i="19"/>
  <c r="AN757" i="19"/>
  <c r="Y758" i="19"/>
  <c r="AK758" i="19"/>
  <c r="AK759" i="19"/>
  <c r="AK760" i="19"/>
  <c r="AK762" i="19"/>
  <c r="P769" i="19"/>
  <c r="Q769" i="19"/>
  <c r="R769" i="19"/>
  <c r="S769" i="19"/>
  <c r="T769" i="19"/>
  <c r="U769" i="19"/>
  <c r="V769" i="19"/>
  <c r="W769" i="19"/>
  <c r="X769" i="19"/>
  <c r="Y769" i="19"/>
  <c r="Z769" i="19"/>
  <c r="AA769" i="19"/>
  <c r="AB769" i="19"/>
  <c r="AC769" i="19"/>
  <c r="AD769" i="19"/>
  <c r="AE769" i="19"/>
  <c r="AF769" i="19"/>
  <c r="AG769" i="19"/>
  <c r="AH769" i="19"/>
  <c r="AI769" i="19"/>
  <c r="AJ769" i="19"/>
  <c r="AK769" i="19"/>
  <c r="AL769" i="19"/>
  <c r="AM769" i="19"/>
  <c r="AN769" i="19"/>
  <c r="AO769" i="19"/>
  <c r="AP769" i="19"/>
  <c r="AQ769" i="19"/>
  <c r="AR769" i="19"/>
  <c r="P770" i="19"/>
  <c r="Q770" i="19"/>
  <c r="R770" i="19"/>
  <c r="S770" i="19"/>
  <c r="T770" i="19"/>
  <c r="U770" i="19"/>
  <c r="V770" i="19"/>
  <c r="W770" i="19"/>
  <c r="X770" i="19"/>
  <c r="Y770" i="19"/>
  <c r="Z770" i="19"/>
  <c r="AA770" i="19"/>
  <c r="AB770" i="19"/>
  <c r="AC770" i="19"/>
  <c r="AD770" i="19"/>
  <c r="AE770" i="19"/>
  <c r="AF770" i="19"/>
  <c r="AG770" i="19"/>
  <c r="AH770" i="19"/>
  <c r="AI770" i="19"/>
  <c r="AJ770" i="19"/>
  <c r="AK770" i="19"/>
  <c r="AL770" i="19"/>
  <c r="AM770" i="19"/>
  <c r="AN770" i="19"/>
  <c r="AO770" i="19"/>
  <c r="AP770" i="19"/>
  <c r="AQ770" i="19"/>
  <c r="AR770" i="19"/>
  <c r="P771" i="19"/>
  <c r="Q771" i="19"/>
  <c r="R771" i="19"/>
  <c r="S771" i="19"/>
  <c r="T771" i="19"/>
  <c r="U771" i="19"/>
  <c r="V771" i="19"/>
  <c r="W771" i="19"/>
  <c r="X771" i="19"/>
  <c r="Y771" i="19"/>
  <c r="Z771" i="19"/>
  <c r="AA771" i="19"/>
  <c r="AB771" i="19"/>
  <c r="AC771" i="19"/>
  <c r="AD771" i="19"/>
  <c r="AE771" i="19"/>
  <c r="AF771" i="19"/>
  <c r="AG771" i="19"/>
  <c r="AH771" i="19"/>
  <c r="AI771" i="19"/>
  <c r="AJ771" i="19"/>
  <c r="AK771" i="19"/>
  <c r="AL771" i="19"/>
  <c r="AM771" i="19"/>
  <c r="AN771" i="19"/>
  <c r="AO771" i="19"/>
  <c r="AP771" i="19"/>
  <c r="AQ771" i="19"/>
  <c r="AR771" i="19"/>
  <c r="AR773" i="19" s="1"/>
  <c r="P772" i="19"/>
  <c r="P773" i="19" s="1"/>
  <c r="Q772" i="19"/>
  <c r="R772" i="19"/>
  <c r="S772" i="19"/>
  <c r="T772" i="19"/>
  <c r="U772" i="19"/>
  <c r="V772" i="19"/>
  <c r="V773" i="19" s="1"/>
  <c r="W772" i="19"/>
  <c r="W773" i="19" s="1"/>
  <c r="X772" i="19"/>
  <c r="X773" i="19" s="1"/>
  <c r="Y772" i="19"/>
  <c r="Z772" i="19"/>
  <c r="AA772" i="19"/>
  <c r="AB772" i="19"/>
  <c r="AC772" i="19"/>
  <c r="AD772" i="19"/>
  <c r="AD773" i="19" s="1"/>
  <c r="AE772" i="19"/>
  <c r="AE773" i="19" s="1"/>
  <c r="AF772" i="19"/>
  <c r="AF773" i="19" s="1"/>
  <c r="AG772" i="19"/>
  <c r="AH772" i="19"/>
  <c r="AI772" i="19"/>
  <c r="AJ772" i="19"/>
  <c r="AK772" i="19"/>
  <c r="AL772" i="19"/>
  <c r="AL773" i="19" s="1"/>
  <c r="AM772" i="19"/>
  <c r="AM773" i="19" s="1"/>
  <c r="AN772" i="19"/>
  <c r="AN773" i="19" s="1"/>
  <c r="AO772" i="19"/>
  <c r="AP772" i="19"/>
  <c r="AQ772" i="19"/>
  <c r="AR772" i="19"/>
  <c r="Q773" i="19"/>
  <c r="R773" i="19"/>
  <c r="R774" i="19" s="1"/>
  <c r="S773" i="19"/>
  <c r="S774" i="19" s="1"/>
  <c r="T773" i="19"/>
  <c r="U773" i="19"/>
  <c r="Y773" i="19"/>
  <c r="Z773" i="19"/>
  <c r="Z774" i="19" s="1"/>
  <c r="Z799" i="19" s="1"/>
  <c r="AA773" i="19"/>
  <c r="AA774" i="19" s="1"/>
  <c r="AA799" i="19" s="1"/>
  <c r="AB773" i="19"/>
  <c r="AB774" i="19" s="1"/>
  <c r="AB799" i="19" s="1"/>
  <c r="AC773" i="19"/>
  <c r="AC775" i="19" s="1"/>
  <c r="AC800" i="19" s="1"/>
  <c r="AG773" i="19"/>
  <c r="AG774" i="19" s="1"/>
  <c r="AG799" i="19" s="1"/>
  <c r="AH773" i="19"/>
  <c r="AH774" i="19" s="1"/>
  <c r="AH799" i="19" s="1"/>
  <c r="AI773" i="19"/>
  <c r="AI774" i="19" s="1"/>
  <c r="AI799" i="19" s="1"/>
  <c r="AJ773" i="19"/>
  <c r="AJ774" i="19" s="1"/>
  <c r="AJ799" i="19" s="1"/>
  <c r="AK773" i="19"/>
  <c r="AK775" i="19" s="1"/>
  <c r="AO773" i="19"/>
  <c r="AO774" i="19" s="1"/>
  <c r="AP773" i="19"/>
  <c r="AP774" i="19" s="1"/>
  <c r="AQ773" i="19"/>
  <c r="AQ774" i="19" s="1"/>
  <c r="T774" i="19"/>
  <c r="U774" i="19"/>
  <c r="AC774" i="19"/>
  <c r="AK774" i="19"/>
  <c r="R775" i="19"/>
  <c r="S775" i="19"/>
  <c r="T775" i="19"/>
  <c r="U775" i="19"/>
  <c r="Z775" i="19"/>
  <c r="AA775" i="19"/>
  <c r="AB775" i="19"/>
  <c r="AH775" i="19"/>
  <c r="AI775" i="19"/>
  <c r="AJ775" i="19"/>
  <c r="AP775" i="19"/>
  <c r="AQ775" i="19"/>
  <c r="P779" i="19"/>
  <c r="Q779" i="19"/>
  <c r="R779" i="19"/>
  <c r="S779" i="19"/>
  <c r="T779" i="19"/>
  <c r="U779" i="19"/>
  <c r="V779" i="19"/>
  <c r="W779" i="19"/>
  <c r="X779" i="19"/>
  <c r="Y779" i="19"/>
  <c r="Z779" i="19"/>
  <c r="AA779" i="19"/>
  <c r="AB779" i="19"/>
  <c r="AC779" i="19"/>
  <c r="AD779" i="19"/>
  <c r="AE779" i="19"/>
  <c r="AF779" i="19"/>
  <c r="AG779" i="19"/>
  <c r="AH779" i="19"/>
  <c r="AI779" i="19"/>
  <c r="AJ779" i="19"/>
  <c r="AK779" i="19"/>
  <c r="AL779" i="19"/>
  <c r="AM779" i="19"/>
  <c r="AN779" i="19"/>
  <c r="AO779" i="19"/>
  <c r="AP779" i="19"/>
  <c r="AQ779" i="19"/>
  <c r="AR779" i="19"/>
  <c r="P780" i="19"/>
  <c r="Q780" i="19"/>
  <c r="R780" i="19"/>
  <c r="S780" i="19"/>
  <c r="T780" i="19"/>
  <c r="U780" i="19"/>
  <c r="V780" i="19"/>
  <c r="W780" i="19"/>
  <c r="X780" i="19"/>
  <c r="Y780" i="19"/>
  <c r="Z780" i="19"/>
  <c r="AA780" i="19"/>
  <c r="AB780" i="19"/>
  <c r="AC780" i="19"/>
  <c r="AD780" i="19"/>
  <c r="AE780" i="19"/>
  <c r="AF780" i="19"/>
  <c r="AG780" i="19"/>
  <c r="AH780" i="19"/>
  <c r="AI780" i="19"/>
  <c r="AJ780" i="19"/>
  <c r="AK780" i="19"/>
  <c r="AL780" i="19"/>
  <c r="AM780" i="19"/>
  <c r="AN780" i="19"/>
  <c r="AO780" i="19"/>
  <c r="AP780" i="19"/>
  <c r="AQ780" i="19"/>
  <c r="AR780" i="19"/>
  <c r="P781" i="19"/>
  <c r="Q781" i="19"/>
  <c r="R781" i="19"/>
  <c r="S781" i="19"/>
  <c r="T781" i="19"/>
  <c r="U781" i="19"/>
  <c r="V781" i="19"/>
  <c r="W781" i="19"/>
  <c r="X781" i="19"/>
  <c r="Y781" i="19"/>
  <c r="Z781" i="19"/>
  <c r="AA781" i="19"/>
  <c r="AB781" i="19"/>
  <c r="AC781" i="19"/>
  <c r="AD781" i="19"/>
  <c r="AE781" i="19"/>
  <c r="AF781" i="19"/>
  <c r="AG781" i="19"/>
  <c r="AH781" i="19"/>
  <c r="AI781" i="19"/>
  <c r="AJ781" i="19"/>
  <c r="AK781" i="19"/>
  <c r="AL781" i="19"/>
  <c r="AM781" i="19"/>
  <c r="AN781" i="19"/>
  <c r="AO781" i="19"/>
  <c r="AP781" i="19"/>
  <c r="AQ781" i="19"/>
  <c r="AR781" i="19"/>
  <c r="P782" i="19"/>
  <c r="P783" i="19" s="1"/>
  <c r="Q782" i="19"/>
  <c r="R782" i="19"/>
  <c r="S782" i="19"/>
  <c r="T782" i="19"/>
  <c r="U782" i="19"/>
  <c r="V782" i="19"/>
  <c r="V783" i="19" s="1"/>
  <c r="W782" i="19"/>
  <c r="W783" i="19" s="1"/>
  <c r="X782" i="19"/>
  <c r="X783" i="19" s="1"/>
  <c r="Y782" i="19"/>
  <c r="Z782" i="19"/>
  <c r="AA782" i="19"/>
  <c r="AB782" i="19"/>
  <c r="AC782" i="19"/>
  <c r="AD782" i="19"/>
  <c r="AD783" i="19" s="1"/>
  <c r="AE782" i="19"/>
  <c r="AE783" i="19" s="1"/>
  <c r="AF782" i="19"/>
  <c r="AF783" i="19" s="1"/>
  <c r="AG782" i="19"/>
  <c r="AH782" i="19"/>
  <c r="AI782" i="19"/>
  <c r="AJ782" i="19"/>
  <c r="AK782" i="19"/>
  <c r="AL782" i="19"/>
  <c r="AL783" i="19" s="1"/>
  <c r="AM782" i="19"/>
  <c r="AM783" i="19" s="1"/>
  <c r="AN782" i="19"/>
  <c r="AN783" i="19" s="1"/>
  <c r="AO782" i="19"/>
  <c r="AP782" i="19"/>
  <c r="AQ782" i="19"/>
  <c r="AR782" i="19"/>
  <c r="Q783" i="19"/>
  <c r="R783" i="19"/>
  <c r="S783" i="19"/>
  <c r="T783" i="19"/>
  <c r="U783" i="19"/>
  <c r="U784" i="19" s="1"/>
  <c r="Y783" i="19"/>
  <c r="Z783" i="19"/>
  <c r="Z784" i="19" s="1"/>
  <c r="Z804" i="19" s="1"/>
  <c r="AA783" i="19"/>
  <c r="AA784" i="19" s="1"/>
  <c r="AA804" i="19" s="1"/>
  <c r="AB783" i="19"/>
  <c r="AC783" i="19"/>
  <c r="AC784" i="19" s="1"/>
  <c r="AC804" i="19" s="1"/>
  <c r="AG783" i="19"/>
  <c r="AG784" i="19" s="1"/>
  <c r="AG804" i="19" s="1"/>
  <c r="AH783" i="19"/>
  <c r="AH784" i="19" s="1"/>
  <c r="AH804" i="19" s="1"/>
  <c r="AI783" i="19"/>
  <c r="AI784" i="19" s="1"/>
  <c r="AI804" i="19" s="1"/>
  <c r="AJ783" i="19"/>
  <c r="AK783" i="19"/>
  <c r="AK784" i="19" s="1"/>
  <c r="AO783" i="19"/>
  <c r="AO784" i="19" s="1"/>
  <c r="AP783" i="19"/>
  <c r="AP784" i="19" s="1"/>
  <c r="AQ783" i="19"/>
  <c r="AQ784" i="19" s="1"/>
  <c r="AR783" i="19"/>
  <c r="T784" i="19"/>
  <c r="AB784" i="19"/>
  <c r="AJ784" i="19"/>
  <c r="AR784" i="19"/>
  <c r="T785" i="19"/>
  <c r="AB785" i="19"/>
  <c r="AJ785" i="19"/>
  <c r="AR785" i="19"/>
  <c r="P789" i="19"/>
  <c r="Q789" i="19"/>
  <c r="R789" i="19"/>
  <c r="S789" i="19"/>
  <c r="T789" i="19"/>
  <c r="U789" i="19"/>
  <c r="V789" i="19"/>
  <c r="W789" i="19"/>
  <c r="X789" i="19"/>
  <c r="Y789" i="19"/>
  <c r="Z789" i="19"/>
  <c r="AA789" i="19"/>
  <c r="AB789" i="19"/>
  <c r="AC789" i="19"/>
  <c r="AD789" i="19"/>
  <c r="AE789" i="19"/>
  <c r="AF789" i="19"/>
  <c r="AG789" i="19"/>
  <c r="AH789" i="19"/>
  <c r="AI789" i="19"/>
  <c r="AJ789" i="19"/>
  <c r="AK789" i="19"/>
  <c r="AL789" i="19"/>
  <c r="AM789" i="19"/>
  <c r="AN789" i="19"/>
  <c r="AO789" i="19"/>
  <c r="AP789" i="19"/>
  <c r="AQ789" i="19"/>
  <c r="AR789" i="19"/>
  <c r="P790" i="19"/>
  <c r="Q790" i="19"/>
  <c r="R790" i="19"/>
  <c r="S790" i="19"/>
  <c r="T790" i="19"/>
  <c r="U790" i="19"/>
  <c r="V790" i="19"/>
  <c r="W790" i="19"/>
  <c r="X790" i="19"/>
  <c r="Y790" i="19"/>
  <c r="Z790" i="19"/>
  <c r="AA790" i="19"/>
  <c r="AB790" i="19"/>
  <c r="AC790" i="19"/>
  <c r="AD790" i="19"/>
  <c r="AE790" i="19"/>
  <c r="AF790" i="19"/>
  <c r="AG790" i="19"/>
  <c r="AH790" i="19"/>
  <c r="AI790" i="19"/>
  <c r="AJ790" i="19"/>
  <c r="AK790" i="19"/>
  <c r="AL790" i="19"/>
  <c r="AM790" i="19"/>
  <c r="AN790" i="19"/>
  <c r="AO790" i="19"/>
  <c r="AP790" i="19"/>
  <c r="AQ790" i="19"/>
  <c r="AR790" i="19"/>
  <c r="P791" i="19"/>
  <c r="Q791" i="19"/>
  <c r="R791" i="19"/>
  <c r="S791" i="19"/>
  <c r="T791" i="19"/>
  <c r="U791" i="19"/>
  <c r="V791" i="19"/>
  <c r="W791" i="19"/>
  <c r="X791" i="19"/>
  <c r="Y791" i="19"/>
  <c r="Z791" i="19"/>
  <c r="AA791" i="19"/>
  <c r="AB791" i="19"/>
  <c r="AC791" i="19"/>
  <c r="AD791" i="19"/>
  <c r="AE791" i="19"/>
  <c r="AF791" i="19"/>
  <c r="AG791" i="19"/>
  <c r="AH791" i="19"/>
  <c r="AI791" i="19"/>
  <c r="AJ791" i="19"/>
  <c r="AK791" i="19"/>
  <c r="AL791" i="19"/>
  <c r="AM791" i="19"/>
  <c r="AN791" i="19"/>
  <c r="AO791" i="19"/>
  <c r="AP791" i="19"/>
  <c r="AQ791" i="19"/>
  <c r="AR791" i="19"/>
  <c r="P792" i="19"/>
  <c r="Q792" i="19"/>
  <c r="R792" i="19"/>
  <c r="S792" i="19"/>
  <c r="T792" i="19"/>
  <c r="U792" i="19"/>
  <c r="V792" i="19"/>
  <c r="V793" i="19" s="1"/>
  <c r="W792" i="19"/>
  <c r="X792" i="19"/>
  <c r="Y792" i="19"/>
  <c r="Z792" i="19"/>
  <c r="AA792" i="19"/>
  <c r="AB792" i="19"/>
  <c r="AC792" i="19"/>
  <c r="AC793" i="19" s="1"/>
  <c r="AD792" i="19"/>
  <c r="AD793" i="19" s="1"/>
  <c r="AE792" i="19"/>
  <c r="AF792" i="19"/>
  <c r="AG792" i="19"/>
  <c r="AH792" i="19"/>
  <c r="AI792" i="19"/>
  <c r="AJ792" i="19"/>
  <c r="AJ793" i="19" s="1"/>
  <c r="AK792" i="19"/>
  <c r="AK793" i="19" s="1"/>
  <c r="AL792" i="19"/>
  <c r="AL793" i="19" s="1"/>
  <c r="AM792" i="19"/>
  <c r="AN792" i="19"/>
  <c r="AO792" i="19"/>
  <c r="AP792" i="19"/>
  <c r="AP793" i="19" s="1"/>
  <c r="AQ792" i="19"/>
  <c r="AR792" i="19"/>
  <c r="AR793" i="19" s="1"/>
  <c r="P793" i="19"/>
  <c r="P795" i="19" s="1"/>
  <c r="Q793" i="19"/>
  <c r="Q795" i="19" s="1"/>
  <c r="R793" i="19"/>
  <c r="S793" i="19"/>
  <c r="S795" i="19" s="1"/>
  <c r="T793" i="19"/>
  <c r="T794" i="19" s="1"/>
  <c r="U793" i="19"/>
  <c r="W793" i="19"/>
  <c r="W794" i="19" s="1"/>
  <c r="X793" i="19"/>
  <c r="X795" i="19" s="1"/>
  <c r="X810" i="19" s="1"/>
  <c r="Y793" i="19"/>
  <c r="Z793" i="19"/>
  <c r="AA793" i="19"/>
  <c r="AA811" i="19" s="1"/>
  <c r="AB793" i="19"/>
  <c r="AB795" i="19" s="1"/>
  <c r="AB810" i="19" s="1"/>
  <c r="AE793" i="19"/>
  <c r="AE794" i="19" s="1"/>
  <c r="AE809" i="19" s="1"/>
  <c r="AF793" i="19"/>
  <c r="AF795" i="19" s="1"/>
  <c r="AF810" i="19" s="1"/>
  <c r="AG793" i="19"/>
  <c r="AG795" i="19" s="1"/>
  <c r="AG810" i="19" s="1"/>
  <c r="AH793" i="19"/>
  <c r="AI793" i="19"/>
  <c r="AI811" i="19" s="1"/>
  <c r="AM793" i="19"/>
  <c r="AM794" i="19" s="1"/>
  <c r="AN793" i="19"/>
  <c r="AN795" i="19" s="1"/>
  <c r="AN810" i="19" s="1"/>
  <c r="AO793" i="19"/>
  <c r="AO795" i="19" s="1"/>
  <c r="AQ793" i="19"/>
  <c r="R794" i="19"/>
  <c r="S794" i="19"/>
  <c r="U794" i="19"/>
  <c r="Z794" i="19"/>
  <c r="AA794" i="19"/>
  <c r="AA809" i="19" s="1"/>
  <c r="AB794" i="19"/>
  <c r="AB809" i="19" s="1"/>
  <c r="AH794" i="19"/>
  <c r="AI794" i="19"/>
  <c r="AI809" i="19" s="1"/>
  <c r="AQ794" i="19"/>
  <c r="R795" i="19"/>
  <c r="U795" i="19"/>
  <c r="W795" i="19"/>
  <c r="Z795" i="19"/>
  <c r="Z810" i="19" s="1"/>
  <c r="AA795" i="19"/>
  <c r="AE795" i="19"/>
  <c r="AE810" i="19" s="1"/>
  <c r="AH795" i="19"/>
  <c r="AH810" i="19" s="1"/>
  <c r="AI795" i="19"/>
  <c r="AM795" i="19"/>
  <c r="AQ795" i="19"/>
  <c r="X798" i="19"/>
  <c r="Y798" i="19"/>
  <c r="Z798" i="19"/>
  <c r="AA798" i="19"/>
  <c r="AB798" i="19"/>
  <c r="AC798" i="19"/>
  <c r="AD798" i="19"/>
  <c r="AE798" i="19"/>
  <c r="AF798" i="19"/>
  <c r="AG798" i="19"/>
  <c r="AH798" i="19"/>
  <c r="AI798" i="19"/>
  <c r="AJ798" i="19"/>
  <c r="AK798" i="19"/>
  <c r="AL798" i="19"/>
  <c r="AM798" i="19"/>
  <c r="AN798" i="19"/>
  <c r="AC799" i="19"/>
  <c r="Z800" i="19"/>
  <c r="AA800" i="19"/>
  <c r="AB800" i="19"/>
  <c r="AH800" i="19"/>
  <c r="AI800" i="19"/>
  <c r="AJ800" i="19"/>
  <c r="W801" i="19"/>
  <c r="Z801" i="19"/>
  <c r="AA801" i="19"/>
  <c r="AB801" i="19"/>
  <c r="AC801" i="19"/>
  <c r="AG801" i="19"/>
  <c r="AH801" i="19"/>
  <c r="AI801" i="19"/>
  <c r="AJ801" i="19"/>
  <c r="X803" i="19"/>
  <c r="Y803" i="19"/>
  <c r="Z803" i="19"/>
  <c r="AA803" i="19"/>
  <c r="AB803" i="19"/>
  <c r="AC803" i="19"/>
  <c r="AD803" i="19"/>
  <c r="AE803" i="19"/>
  <c r="AF803" i="19"/>
  <c r="AG803" i="19"/>
  <c r="AH803" i="19"/>
  <c r="AI803" i="19"/>
  <c r="AJ803" i="19"/>
  <c r="AK803" i="19"/>
  <c r="AL803" i="19"/>
  <c r="AM803" i="19"/>
  <c r="AN803" i="19"/>
  <c r="AB804" i="19"/>
  <c r="AJ804" i="19"/>
  <c r="AB805" i="19"/>
  <c r="AJ805" i="19"/>
  <c r="Z806" i="19"/>
  <c r="AA806" i="19"/>
  <c r="AB806" i="19"/>
  <c r="AC806" i="19"/>
  <c r="AG806" i="19"/>
  <c r="AH806" i="19"/>
  <c r="AI806" i="19"/>
  <c r="AJ806" i="19"/>
  <c r="X808" i="19"/>
  <c r="Y808" i="19"/>
  <c r="Z808" i="19"/>
  <c r="AA808" i="19"/>
  <c r="AB808" i="19"/>
  <c r="AC808" i="19"/>
  <c r="AD808" i="19"/>
  <c r="AE808" i="19"/>
  <c r="AF808" i="19"/>
  <c r="AG808" i="19"/>
  <c r="AH808" i="19"/>
  <c r="AI808" i="19"/>
  <c r="AJ808" i="19"/>
  <c r="AK808" i="19"/>
  <c r="AL808" i="19"/>
  <c r="AM808" i="19"/>
  <c r="AN808" i="19"/>
  <c r="Z809" i="19"/>
  <c r="AH809" i="19"/>
  <c r="AA810" i="19"/>
  <c r="AI810" i="19"/>
  <c r="Z811" i="19"/>
  <c r="AE811" i="19"/>
  <c r="AH811" i="19"/>
  <c r="AN811" i="19"/>
  <c r="Y850" i="19"/>
  <c r="AB850" i="19"/>
  <c r="AE850" i="19"/>
  <c r="AH850" i="19"/>
  <c r="AK850" i="19"/>
  <c r="AN850" i="19"/>
  <c r="Y851" i="19"/>
  <c r="AB851" i="19"/>
  <c r="AE851" i="19"/>
  <c r="AH851" i="19"/>
  <c r="AK851" i="19"/>
  <c r="AN851" i="19"/>
  <c r="Y852" i="19"/>
  <c r="AB852" i="19"/>
  <c r="AE852" i="19"/>
  <c r="AH852" i="19"/>
  <c r="AK852" i="19"/>
  <c r="AN852" i="19"/>
  <c r="Y853" i="19"/>
  <c r="AB853" i="19"/>
  <c r="AE853" i="19"/>
  <c r="AH853" i="19"/>
  <c r="AK853" i="19"/>
  <c r="AN853" i="19"/>
  <c r="Y854" i="19"/>
  <c r="AB854" i="19"/>
  <c r="AE854" i="19"/>
  <c r="AH854" i="19"/>
  <c r="AK854" i="19"/>
  <c r="AN854" i="19"/>
  <c r="Y855" i="19"/>
  <c r="AB855" i="19"/>
  <c r="AE855" i="19"/>
  <c r="AH855" i="19"/>
  <c r="AK855" i="19"/>
  <c r="AN855" i="19"/>
  <c r="Y856" i="19"/>
  <c r="AB856" i="19"/>
  <c r="AE856" i="19"/>
  <c r="AH856" i="19"/>
  <c r="AK856" i="19"/>
  <c r="AN856" i="19"/>
  <c r="Y857" i="19"/>
  <c r="AB857" i="19"/>
  <c r="AE857" i="19"/>
  <c r="AH857" i="19"/>
  <c r="AK857" i="19"/>
  <c r="AB858" i="19"/>
  <c r="AE858" i="19"/>
  <c r="AH858" i="19"/>
  <c r="AK858" i="19"/>
  <c r="AN858" i="19"/>
  <c r="AB859" i="19"/>
  <c r="AE859" i="19"/>
  <c r="AH859" i="19"/>
  <c r="AK859" i="19"/>
  <c r="AN859" i="19"/>
  <c r="Y860" i="19"/>
  <c r="AB860" i="19"/>
  <c r="AE860" i="19"/>
  <c r="AH860" i="19"/>
  <c r="AK860" i="19"/>
  <c r="AN860" i="19"/>
  <c r="Y861" i="19"/>
  <c r="AB861" i="19"/>
  <c r="AE861" i="19"/>
  <c r="AH861" i="19"/>
  <c r="AN861" i="19"/>
  <c r="Y862" i="19"/>
  <c r="AB862" i="19"/>
  <c r="AH862" i="19"/>
  <c r="AK862" i="19"/>
  <c r="AN862" i="19"/>
  <c r="Y863" i="19"/>
  <c r="AB863" i="19"/>
  <c r="AE863" i="19"/>
  <c r="AH863" i="19"/>
  <c r="AK863" i="19"/>
  <c r="AN863" i="19"/>
  <c r="Y864" i="19"/>
  <c r="AB864" i="19"/>
  <c r="AE864" i="19"/>
  <c r="AK864" i="19"/>
  <c r="Y865" i="19"/>
  <c r="AB865" i="19"/>
  <c r="AE865" i="19"/>
  <c r="AN865" i="19"/>
  <c r="Y866" i="19"/>
  <c r="AE866" i="19"/>
  <c r="AH866" i="19"/>
  <c r="AK866" i="19"/>
  <c r="AN866" i="19"/>
  <c r="Y867" i="19"/>
  <c r="AE867" i="19"/>
  <c r="AH867" i="19"/>
  <c r="AK867" i="19"/>
  <c r="AN867" i="19"/>
  <c r="Y868" i="19"/>
  <c r="AB868" i="19"/>
  <c r="AE868" i="19"/>
  <c r="AN868" i="19"/>
  <c r="Y869" i="19"/>
  <c r="AB869" i="19"/>
  <c r="AE869" i="19"/>
  <c r="AH869" i="19"/>
  <c r="AK869" i="19"/>
  <c r="AE870" i="19"/>
  <c r="AH870" i="19"/>
  <c r="AK870" i="19"/>
  <c r="Y871" i="19"/>
  <c r="AB871" i="19"/>
  <c r="AE871" i="19"/>
  <c r="AH871" i="19"/>
  <c r="AK871" i="19"/>
  <c r="Y872" i="19"/>
  <c r="AB872" i="19"/>
  <c r="AE872" i="19"/>
  <c r="AH872" i="19"/>
  <c r="AK872" i="19"/>
  <c r="AE873" i="19"/>
  <c r="AH873" i="19"/>
  <c r="AK873" i="19"/>
  <c r="AE874" i="19"/>
  <c r="AH874" i="19"/>
  <c r="AH875" i="19"/>
  <c r="AH878" i="19"/>
  <c r="Y882" i="19"/>
  <c r="AB882" i="19"/>
  <c r="AE882" i="19"/>
  <c r="AH882" i="19"/>
  <c r="AK882" i="19"/>
  <c r="AN882" i="19"/>
  <c r="Y883" i="19"/>
  <c r="AB883" i="19"/>
  <c r="AE883" i="19"/>
  <c r="AH883" i="19"/>
  <c r="AK883" i="19"/>
  <c r="AN883" i="19"/>
  <c r="Y884" i="19"/>
  <c r="AB884" i="19"/>
  <c r="AE884" i="19"/>
  <c r="AH884" i="19"/>
  <c r="AK884" i="19"/>
  <c r="AN884" i="19"/>
  <c r="Y885" i="19"/>
  <c r="AB885" i="19"/>
  <c r="AE885" i="19"/>
  <c r="AH885" i="19"/>
  <c r="AK885" i="19"/>
  <c r="AN885" i="19"/>
  <c r="Y886" i="19"/>
  <c r="AB886" i="19"/>
  <c r="AE886" i="19"/>
  <c r="AH886" i="19"/>
  <c r="AK886" i="19"/>
  <c r="AN886" i="19"/>
  <c r="Y887" i="19"/>
  <c r="AB887" i="19"/>
  <c r="AE887" i="19"/>
  <c r="AH887" i="19"/>
  <c r="AK887" i="19"/>
  <c r="AN887" i="19"/>
  <c r="Y888" i="19"/>
  <c r="AB888" i="19"/>
  <c r="AE888" i="19"/>
  <c r="AH888" i="19"/>
  <c r="AK888" i="19"/>
  <c r="AN888" i="19"/>
  <c r="Y889" i="19"/>
  <c r="AB889" i="19"/>
  <c r="AE889" i="19"/>
  <c r="AH889" i="19"/>
  <c r="AK889" i="19"/>
  <c r="AN889" i="19"/>
  <c r="Y890" i="19"/>
  <c r="AB890" i="19"/>
  <c r="AE890" i="19"/>
  <c r="AK890" i="19"/>
  <c r="AN890" i="19"/>
  <c r="Y891" i="19"/>
  <c r="AB891" i="19"/>
  <c r="AE891" i="19"/>
  <c r="AH891" i="19"/>
  <c r="AK891" i="19"/>
  <c r="AN891" i="19"/>
  <c r="Y892" i="19"/>
  <c r="AE892" i="19"/>
  <c r="AH892" i="19"/>
  <c r="AK892" i="19"/>
  <c r="AN892" i="19"/>
  <c r="Y893" i="19"/>
  <c r="AE893" i="19"/>
  <c r="AH893" i="19"/>
  <c r="AN893" i="19"/>
  <c r="Y894" i="19"/>
  <c r="AB894" i="19"/>
  <c r="AE894" i="19"/>
  <c r="AH894" i="19"/>
  <c r="AK894" i="19"/>
  <c r="AN894" i="19"/>
  <c r="Y895" i="19"/>
  <c r="AB895" i="19"/>
  <c r="AE895" i="19"/>
  <c r="AH895" i="19"/>
  <c r="AK895" i="19"/>
  <c r="AN895" i="19"/>
  <c r="Y896" i="19"/>
  <c r="AE896" i="19"/>
  <c r="AH896" i="19"/>
  <c r="AK896" i="19"/>
  <c r="AN896" i="19"/>
  <c r="AB897" i="19"/>
  <c r="AE897" i="19"/>
  <c r="AH897" i="19"/>
  <c r="AK897" i="19"/>
  <c r="AN897" i="19"/>
  <c r="Y898" i="19"/>
  <c r="AB898" i="19"/>
  <c r="AE898" i="19"/>
  <c r="AK898" i="19"/>
  <c r="Y899" i="19"/>
  <c r="AE899" i="19"/>
  <c r="AN899" i="19"/>
  <c r="Y900" i="19"/>
  <c r="AE900" i="19"/>
  <c r="AH900" i="19"/>
  <c r="AK900" i="19"/>
  <c r="AN900" i="19"/>
  <c r="Y901" i="19"/>
  <c r="AK901" i="19"/>
  <c r="AN901" i="19"/>
  <c r="AN902" i="19"/>
  <c r="Y903" i="19"/>
  <c r="AE903" i="19"/>
  <c r="AN903" i="19"/>
  <c r="Y904" i="19"/>
  <c r="AE904" i="19"/>
  <c r="AN904" i="19"/>
  <c r="Y905" i="19"/>
  <c r="AE905" i="19"/>
  <c r="AN905" i="19"/>
  <c r="Y906" i="19"/>
  <c r="AE906" i="19"/>
  <c r="AN906" i="19"/>
  <c r="Y907" i="19"/>
  <c r="AE907" i="19"/>
  <c r="Y908" i="19"/>
  <c r="AE908" i="19"/>
  <c r="AN908" i="19"/>
  <c r="Y909" i="19"/>
  <c r="AE909" i="19"/>
  <c r="AN909" i="19"/>
  <c r="AE910" i="19"/>
  <c r="AN910" i="19"/>
  <c r="AE911" i="19"/>
  <c r="AN911" i="19"/>
  <c r="AN912" i="19"/>
  <c r="AN913" i="19"/>
  <c r="AN914" i="19"/>
  <c r="AN916" i="19"/>
  <c r="AN917" i="19"/>
  <c r="Y922" i="19"/>
  <c r="AB922" i="19"/>
  <c r="AE922" i="19"/>
  <c r="AH922" i="19"/>
  <c r="AK922" i="19"/>
  <c r="AN922" i="19"/>
  <c r="Y923" i="19"/>
  <c r="AB923" i="19"/>
  <c r="AE923" i="19"/>
  <c r="AH923" i="19"/>
  <c r="AK923" i="19"/>
  <c r="AN923" i="19"/>
  <c r="Y924" i="19"/>
  <c r="AB924" i="19"/>
  <c r="AE924" i="19"/>
  <c r="AH924" i="19"/>
  <c r="AK924" i="19"/>
  <c r="AN924" i="19"/>
  <c r="Y925" i="19"/>
  <c r="AB925" i="19"/>
  <c r="AE925" i="19"/>
  <c r="AH925" i="19"/>
  <c r="AK925" i="19"/>
  <c r="AN925" i="19"/>
  <c r="Y926" i="19"/>
  <c r="AB926" i="19"/>
  <c r="AE926" i="19"/>
  <c r="AH926" i="19"/>
  <c r="AK926" i="19"/>
  <c r="AN926" i="19"/>
  <c r="Y927" i="19"/>
  <c r="AB927" i="19"/>
  <c r="AE927" i="19"/>
  <c r="AH927" i="19"/>
  <c r="AK927" i="19"/>
  <c r="AN927" i="19"/>
  <c r="Y928" i="19"/>
  <c r="AB928" i="19"/>
  <c r="AE928" i="19"/>
  <c r="AH928" i="19"/>
  <c r="AK928" i="19"/>
  <c r="AN928" i="19"/>
  <c r="Y929" i="19"/>
  <c r="AB929" i="19"/>
  <c r="AE929" i="19"/>
  <c r="AH929" i="19"/>
  <c r="AK929" i="19"/>
  <c r="AN929" i="19"/>
  <c r="AB930" i="19"/>
  <c r="AE930" i="19"/>
  <c r="AH930" i="19"/>
  <c r="AK930" i="19"/>
  <c r="AN930" i="19"/>
  <c r="Y931" i="19"/>
  <c r="AB931" i="19"/>
  <c r="AE931" i="19"/>
  <c r="AH931" i="19"/>
  <c r="AK931" i="19"/>
  <c r="AN931" i="19"/>
  <c r="Y932" i="19"/>
  <c r="AB932" i="19"/>
  <c r="AE932" i="19"/>
  <c r="AH932" i="19"/>
  <c r="AK932" i="19"/>
  <c r="AN932" i="19"/>
  <c r="Y933" i="19"/>
  <c r="AB933" i="19"/>
  <c r="AE933" i="19"/>
  <c r="AH933" i="19"/>
  <c r="AK933" i="19"/>
  <c r="AN933" i="19"/>
  <c r="AB934" i="19"/>
  <c r="AE934" i="19"/>
  <c r="AH934" i="19"/>
  <c r="AK934" i="19"/>
  <c r="AN934" i="19"/>
  <c r="AB935" i="19"/>
  <c r="AE935" i="19"/>
  <c r="AH935" i="19"/>
  <c r="AK935" i="19"/>
  <c r="AN935" i="19"/>
  <c r="Y936" i="19"/>
  <c r="AB936" i="19"/>
  <c r="AE936" i="19"/>
  <c r="AH936" i="19"/>
  <c r="AK936" i="19"/>
  <c r="AN936" i="19"/>
  <c r="Y937" i="19"/>
  <c r="AB937" i="19"/>
  <c r="AE937" i="19"/>
  <c r="AH937" i="19"/>
  <c r="AK937" i="19"/>
  <c r="AN937" i="19"/>
  <c r="Y938" i="19"/>
  <c r="AB938" i="19"/>
  <c r="AE938" i="19"/>
  <c r="AH938" i="19"/>
  <c r="AK938" i="19"/>
  <c r="AN938" i="19"/>
  <c r="Y939" i="19"/>
  <c r="AB939" i="19"/>
  <c r="AE939" i="19"/>
  <c r="AH939" i="19"/>
  <c r="AK939" i="19"/>
  <c r="AN939" i="19"/>
  <c r="AB940" i="19"/>
  <c r="AE940" i="19"/>
  <c r="AH940" i="19"/>
  <c r="AK940" i="19"/>
  <c r="AN940" i="19"/>
  <c r="Y941" i="19"/>
  <c r="AB941" i="19"/>
  <c r="AH941" i="19"/>
  <c r="AN941" i="19"/>
  <c r="Y942" i="19"/>
  <c r="AB942" i="19"/>
  <c r="AH942" i="19"/>
  <c r="AK942" i="19"/>
  <c r="AN942" i="19"/>
  <c r="Y943" i="19"/>
  <c r="AB943" i="19"/>
  <c r="AE943" i="19"/>
  <c r="AH943" i="19"/>
  <c r="AK943" i="19"/>
  <c r="AN943" i="19"/>
  <c r="Y944" i="19"/>
  <c r="AE944" i="19"/>
  <c r="AH944" i="19"/>
  <c r="Y945" i="19"/>
  <c r="AE945" i="19"/>
  <c r="AH945" i="19"/>
  <c r="AN945" i="19"/>
  <c r="AE946" i="19"/>
  <c r="AN946" i="19"/>
  <c r="AE947" i="19"/>
  <c r="AH947" i="19"/>
  <c r="AN947" i="19"/>
  <c r="AE948" i="19"/>
  <c r="AH948" i="19"/>
  <c r="AN948" i="19"/>
  <c r="AE950" i="19"/>
  <c r="AH950" i="19"/>
  <c r="AN950" i="19"/>
  <c r="AE951" i="19"/>
  <c r="AH951" i="19"/>
  <c r="AN951" i="19"/>
  <c r="AE952" i="19"/>
  <c r="AH952" i="19"/>
  <c r="AN952" i="19"/>
  <c r="AE953" i="19"/>
  <c r="AH953" i="19"/>
  <c r="AE954" i="19"/>
  <c r="AH954" i="19"/>
  <c r="AH955" i="19"/>
  <c r="AN955" i="19"/>
  <c r="AH956" i="19"/>
  <c r="AH957" i="19"/>
  <c r="AH958" i="19"/>
  <c r="AH959" i="19"/>
  <c r="AH962" i="19"/>
  <c r="AH963" i="19"/>
  <c r="AH964" i="19"/>
  <c r="AH965" i="19"/>
  <c r="AH966" i="19"/>
  <c r="AH967" i="19"/>
  <c r="AH968" i="19"/>
  <c r="Y972" i="19"/>
  <c r="AB972" i="19"/>
  <c r="AE972" i="19"/>
  <c r="AH972" i="19"/>
  <c r="AK972" i="19"/>
  <c r="AN972" i="19"/>
  <c r="Y973" i="19"/>
  <c r="AB973" i="19"/>
  <c r="AE973" i="19"/>
  <c r="AH973" i="19"/>
  <c r="AK973" i="19"/>
  <c r="AN973" i="19"/>
  <c r="Y974" i="19"/>
  <c r="AB974" i="19"/>
  <c r="AE974" i="19"/>
  <c r="AH974" i="19"/>
  <c r="AK974" i="19"/>
  <c r="AN974" i="19"/>
  <c r="Y975" i="19"/>
  <c r="AB975" i="19"/>
  <c r="AE975" i="19"/>
  <c r="AH975" i="19"/>
  <c r="AK975" i="19"/>
  <c r="AN975" i="19"/>
  <c r="Y976" i="19"/>
  <c r="AB976" i="19"/>
  <c r="AE976" i="19"/>
  <c r="AH976" i="19"/>
  <c r="AK976" i="19"/>
  <c r="AN976" i="19"/>
  <c r="Y977" i="19"/>
  <c r="AB977" i="19"/>
  <c r="AE977" i="19"/>
  <c r="AH977" i="19"/>
  <c r="AK977" i="19"/>
  <c r="AN977" i="19"/>
  <c r="Y978" i="19"/>
  <c r="AB978" i="19"/>
  <c r="AE978" i="19"/>
  <c r="AH978" i="19"/>
  <c r="AK978" i="19"/>
  <c r="AN978" i="19"/>
  <c r="Y979" i="19"/>
  <c r="AB979" i="19"/>
  <c r="AE979" i="19"/>
  <c r="AH979" i="19"/>
  <c r="AK979" i="19"/>
  <c r="AN979" i="19"/>
  <c r="Y980" i="19"/>
  <c r="AB980" i="19"/>
  <c r="AH980" i="19"/>
  <c r="AK980" i="19"/>
  <c r="AN980" i="19"/>
  <c r="Y981" i="19"/>
  <c r="AB981" i="19"/>
  <c r="AE981" i="19"/>
  <c r="AN981" i="19"/>
  <c r="Y982" i="19"/>
  <c r="AB982" i="19"/>
  <c r="AE982" i="19"/>
  <c r="AK982" i="19"/>
  <c r="AN982" i="19"/>
  <c r="Y983" i="19"/>
  <c r="AB983" i="19"/>
  <c r="AE983" i="19"/>
  <c r="AH983" i="19"/>
  <c r="AK983" i="19"/>
  <c r="AN983" i="19"/>
  <c r="Y984" i="19"/>
  <c r="AB984" i="19"/>
  <c r="AE984" i="19"/>
  <c r="AH984" i="19"/>
  <c r="AK984" i="19"/>
  <c r="AN984" i="19"/>
  <c r="AB985" i="19"/>
  <c r="AE985" i="19"/>
  <c r="AH985" i="19"/>
  <c r="AK985" i="19"/>
  <c r="AN985" i="19"/>
  <c r="Y986" i="19"/>
  <c r="AB986" i="19"/>
  <c r="AH986" i="19"/>
  <c r="AK986" i="19"/>
  <c r="AN986" i="19"/>
  <c r="Y987" i="19"/>
  <c r="AE987" i="19"/>
  <c r="AH987" i="19"/>
  <c r="AN987" i="19"/>
  <c r="Y988" i="19"/>
  <c r="AB988" i="19"/>
  <c r="AE988" i="19"/>
  <c r="AH988" i="19"/>
  <c r="AK988" i="19"/>
  <c r="Y989" i="19"/>
  <c r="AB989" i="19"/>
  <c r="AE989" i="19"/>
  <c r="AH989" i="19"/>
  <c r="AK989" i="19"/>
  <c r="AN989" i="19"/>
  <c r="Y990" i="19"/>
  <c r="AE990" i="19"/>
  <c r="AH990" i="19"/>
  <c r="AK990" i="19"/>
  <c r="AN990" i="19"/>
  <c r="AE991" i="19"/>
  <c r="AH991" i="19"/>
  <c r="AK991" i="19"/>
  <c r="AN991" i="19"/>
  <c r="Y992" i="19"/>
  <c r="AB992" i="19"/>
  <c r="AK992" i="19"/>
  <c r="AN992" i="19"/>
  <c r="Y993" i="19"/>
  <c r="AB993" i="19"/>
  <c r="AH993" i="19"/>
  <c r="AN993" i="19"/>
  <c r="Y994" i="19"/>
  <c r="AH994" i="19"/>
  <c r="AN994" i="19"/>
  <c r="Y995" i="19"/>
  <c r="AH995" i="19"/>
  <c r="AK995" i="19"/>
  <c r="AN995" i="19"/>
  <c r="AB996" i="19"/>
  <c r="AH996" i="19"/>
  <c r="AK996" i="19"/>
  <c r="AN996" i="19"/>
  <c r="AB997" i="19"/>
  <c r="AH997" i="19"/>
  <c r="AK997" i="19"/>
  <c r="AK998" i="19"/>
  <c r="AK999" i="19"/>
  <c r="Y322" i="19" l="1"/>
  <c r="AE309" i="19"/>
  <c r="AE303" i="19"/>
  <c r="AE290" i="19"/>
  <c r="V25" i="20"/>
  <c r="AE331" i="19"/>
  <c r="AE327" i="19"/>
  <c r="AB303" i="19"/>
  <c r="AE289" i="19"/>
  <c r="AH179" i="19"/>
  <c r="AE165" i="19"/>
  <c r="AE295" i="19"/>
  <c r="D19" i="19"/>
  <c r="D15" i="19"/>
  <c r="AK336" i="19"/>
  <c r="AK328" i="19"/>
  <c r="AH322" i="19"/>
  <c r="AN303" i="19"/>
  <c r="AE294" i="19"/>
  <c r="AN286" i="19"/>
  <c r="AB217" i="19"/>
  <c r="D34" i="19"/>
  <c r="D30" i="19"/>
  <c r="AE188" i="19"/>
  <c r="AB998" i="19"/>
  <c r="AB987" i="19"/>
  <c r="AB893" i="19"/>
  <c r="Y722" i="19"/>
  <c r="AK619" i="19"/>
  <c r="AB995" i="19"/>
  <c r="AK994" i="19"/>
  <c r="AB990" i="19"/>
  <c r="AN988" i="19"/>
  <c r="AN953" i="19"/>
  <c r="AE941" i="19"/>
  <c r="Y940" i="19"/>
  <c r="AN915" i="19"/>
  <c r="Y902" i="19"/>
  <c r="AN898" i="19"/>
  <c r="AB896" i="19"/>
  <c r="AB892" i="19"/>
  <c r="AH876" i="19"/>
  <c r="AH865" i="19"/>
  <c r="AK761" i="19"/>
  <c r="Y757" i="19"/>
  <c r="AE754" i="19"/>
  <c r="Y753" i="19"/>
  <c r="AH737" i="19"/>
  <c r="AB736" i="19"/>
  <c r="AH733" i="19"/>
  <c r="AE719" i="19"/>
  <c r="Y718" i="19"/>
  <c r="Y714" i="19"/>
  <c r="AH695" i="19"/>
  <c r="AH691" i="19"/>
  <c r="Y641" i="19"/>
  <c r="AE634" i="19"/>
  <c r="AB625" i="19"/>
  <c r="AH618" i="19"/>
  <c r="AB617" i="19"/>
  <c r="AN615" i="19"/>
  <c r="AH601" i="19"/>
  <c r="AK598" i="19"/>
  <c r="AK594" i="19"/>
  <c r="AB576" i="19"/>
  <c r="AN574" i="19"/>
  <c r="AK559" i="19"/>
  <c r="AN545" i="19"/>
  <c r="AK541" i="19"/>
  <c r="AE519" i="19"/>
  <c r="Y500" i="19"/>
  <c r="AB497" i="19"/>
  <c r="AE481" i="19"/>
  <c r="AK467" i="19"/>
  <c r="AB449" i="19"/>
  <c r="AH445" i="19"/>
  <c r="AH441" i="19"/>
  <c r="AK424" i="19"/>
  <c r="AE423" i="19"/>
  <c r="AB406" i="19"/>
  <c r="AE307" i="19"/>
  <c r="AN184" i="19"/>
  <c r="D17" i="19"/>
  <c r="AL60" i="20"/>
  <c r="AB445" i="19"/>
  <c r="AB358" i="19"/>
  <c r="AH992" i="19"/>
  <c r="Y991" i="19"/>
  <c r="AK981" i="19"/>
  <c r="AE980" i="19"/>
  <c r="AE901" i="19"/>
  <c r="AK899" i="19"/>
  <c r="Y897" i="19"/>
  <c r="AE862" i="19"/>
  <c r="AB755" i="19"/>
  <c r="AK723" i="19"/>
  <c r="AE667" i="19"/>
  <c r="AB639" i="19"/>
  <c r="AH599" i="19"/>
  <c r="AH595" i="19"/>
  <c r="AB594" i="19"/>
  <c r="Y577" i="19"/>
  <c r="AK575" i="19"/>
  <c r="AB559" i="19"/>
  <c r="AN543" i="19"/>
  <c r="Y523" i="19"/>
  <c r="AH521" i="19"/>
  <c r="Y504" i="19"/>
  <c r="Y498" i="19"/>
  <c r="Y483" i="19"/>
  <c r="AH469" i="19"/>
  <c r="AK463" i="19"/>
  <c r="AB462" i="19"/>
  <c r="AE448" i="19"/>
  <c r="AB431" i="19"/>
  <c r="Y427" i="19"/>
  <c r="AE329" i="19"/>
  <c r="AK308" i="19"/>
  <c r="AE292" i="19"/>
  <c r="D23" i="19"/>
  <c r="AB994" i="19"/>
  <c r="AE942" i="19"/>
  <c r="AB410" i="19"/>
  <c r="AH981" i="19"/>
  <c r="AN949" i="19"/>
  <c r="AN944" i="19"/>
  <c r="Y934" i="19"/>
  <c r="Y930" i="19"/>
  <c r="AH899" i="19"/>
  <c r="AB866" i="19"/>
  <c r="AN864" i="19"/>
  <c r="AE752" i="19"/>
  <c r="AK721" i="19"/>
  <c r="AE717" i="19"/>
  <c r="AE713" i="19"/>
  <c r="AK677" i="19"/>
  <c r="AH671" i="19"/>
  <c r="AN669" i="19"/>
  <c r="AN647" i="19"/>
  <c r="AE644" i="19"/>
  <c r="AE640" i="19"/>
  <c r="AE636" i="19"/>
  <c r="AB621" i="19"/>
  <c r="AB615" i="19"/>
  <c r="AE606" i="19"/>
  <c r="AK602" i="19"/>
  <c r="AK600" i="19"/>
  <c r="AB574" i="19"/>
  <c r="AN526" i="19"/>
  <c r="AN522" i="19"/>
  <c r="AE521" i="19"/>
  <c r="AK507" i="19"/>
  <c r="AK503" i="19"/>
  <c r="AB499" i="19"/>
  <c r="Y462" i="19"/>
  <c r="AH443" i="19"/>
  <c r="AN426" i="19"/>
  <c r="AE425" i="19"/>
  <c r="AK422" i="19"/>
  <c r="AE421" i="19"/>
  <c r="AE333" i="19"/>
  <c r="AN328" i="19"/>
  <c r="AK312" i="19"/>
  <c r="AK291" i="19"/>
  <c r="AK621" i="19"/>
  <c r="AH961" i="19"/>
  <c r="AN954" i="19"/>
  <c r="AH949" i="19"/>
  <c r="AK944" i="19"/>
  <c r="AN918" i="19"/>
  <c r="AB870" i="19"/>
  <c r="AK868" i="19"/>
  <c r="Y858" i="19"/>
  <c r="AN754" i="19"/>
  <c r="AE735" i="19"/>
  <c r="Y667" i="19"/>
  <c r="AN651" i="19"/>
  <c r="AH645" i="19"/>
  <c r="AH641" i="19"/>
  <c r="AH637" i="19"/>
  <c r="AB627" i="19"/>
  <c r="AN558" i="19"/>
  <c r="AN554" i="19"/>
  <c r="AN547" i="19"/>
  <c r="AH540" i="19"/>
  <c r="AK526" i="19"/>
  <c r="AK522" i="19"/>
  <c r="AE503" i="19"/>
  <c r="AB479" i="19"/>
  <c r="AN464" i="19"/>
  <c r="AN447" i="19"/>
  <c r="AK444" i="19"/>
  <c r="AN382" i="19"/>
  <c r="Y333" i="19"/>
  <c r="AB312" i="19"/>
  <c r="AE268" i="19"/>
  <c r="N60" i="20"/>
  <c r="N61" i="20" s="1"/>
  <c r="AD60" i="20"/>
  <c r="AV60" i="20"/>
  <c r="AV61" i="20" s="1"/>
  <c r="AH898" i="19"/>
  <c r="AH890" i="19"/>
  <c r="AH982" i="19"/>
  <c r="AH960" i="19"/>
  <c r="AE949" i="19"/>
  <c r="AH946" i="19"/>
  <c r="AK941" i="19"/>
  <c r="Y935" i="19"/>
  <c r="AN907" i="19"/>
  <c r="AK902" i="19"/>
  <c r="AB899" i="19"/>
  <c r="Y870" i="19"/>
  <c r="AH868" i="19"/>
  <c r="AB867" i="19"/>
  <c r="AH864" i="19"/>
  <c r="AN857" i="19"/>
  <c r="AK763" i="19"/>
  <c r="AK757" i="19"/>
  <c r="AN733" i="19"/>
  <c r="AB721" i="19"/>
  <c r="AK715" i="19"/>
  <c r="AK675" i="19"/>
  <c r="Y671" i="19"/>
  <c r="AH669" i="19"/>
  <c r="AE600" i="19"/>
  <c r="Y595" i="19"/>
  <c r="AH561" i="19"/>
  <c r="AB542" i="19"/>
  <c r="AE540" i="19"/>
  <c r="AK537" i="19"/>
  <c r="Y521" i="19"/>
  <c r="Y506" i="19"/>
  <c r="Y468" i="19"/>
  <c r="AK461" i="19"/>
  <c r="AN445" i="19"/>
  <c r="AB429" i="19"/>
  <c r="AH426" i="19"/>
  <c r="Y425" i="19"/>
  <c r="AE401" i="19"/>
  <c r="AE377" i="19"/>
  <c r="AE264" i="19"/>
  <c r="D14" i="19"/>
  <c r="AB991" i="19"/>
  <c r="AK717" i="19"/>
  <c r="AK993" i="19"/>
  <c r="AK987" i="19"/>
  <c r="AE986" i="19"/>
  <c r="Y985" i="19"/>
  <c r="AE902" i="19"/>
  <c r="AK893" i="19"/>
  <c r="AH877" i="19"/>
  <c r="AB873" i="19"/>
  <c r="AK865" i="19"/>
  <c r="AK861" i="19"/>
  <c r="Y859" i="19"/>
  <c r="AN716" i="19"/>
  <c r="AK695" i="19"/>
  <c r="Y693" i="19"/>
  <c r="AK691" i="19"/>
  <c r="AE669" i="19"/>
  <c r="AE665" i="19"/>
  <c r="Y647" i="19"/>
  <c r="AN643" i="19"/>
  <c r="AK577" i="19"/>
  <c r="AB540" i="19"/>
  <c r="AH461" i="19"/>
  <c r="AH457" i="19"/>
  <c r="AK403" i="19"/>
  <c r="D25" i="19"/>
  <c r="Y304" i="19"/>
  <c r="AK286" i="19"/>
  <c r="Y270" i="19"/>
  <c r="AE262" i="19"/>
  <c r="AE245" i="19"/>
  <c r="AN217" i="19"/>
  <c r="AN186" i="19"/>
  <c r="AB159" i="19"/>
  <c r="AK108" i="19"/>
  <c r="AE35" i="19"/>
  <c r="AB47" i="19"/>
  <c r="AN219" i="19"/>
  <c r="AE286" i="19"/>
  <c r="AE267" i="19"/>
  <c r="AK260" i="19"/>
  <c r="AH236" i="19"/>
  <c r="AE184" i="19"/>
  <c r="AE142" i="19"/>
  <c r="AE293" i="19"/>
  <c r="AN288" i="19"/>
  <c r="AB286" i="19"/>
  <c r="AE266" i="19"/>
  <c r="AH260" i="19"/>
  <c r="Y236" i="19"/>
  <c r="AN206" i="19"/>
  <c r="AH181" i="19"/>
  <c r="D18" i="19"/>
  <c r="AR60" i="20"/>
  <c r="AR61" i="20" s="1"/>
  <c r="Y293" i="19"/>
  <c r="Y286" i="19"/>
  <c r="AK265" i="19"/>
  <c r="AE260" i="19"/>
  <c r="AE203" i="19"/>
  <c r="AN180" i="19"/>
  <c r="AE129" i="19"/>
  <c r="AB73" i="19"/>
  <c r="Y196" i="19"/>
  <c r="Y274" i="19"/>
  <c r="AE263" i="19"/>
  <c r="AE251" i="19"/>
  <c r="AN223" i="19"/>
  <c r="AK122" i="19"/>
  <c r="D35" i="19"/>
  <c r="D24" i="19"/>
  <c r="D10" i="19"/>
  <c r="Y272" i="19"/>
  <c r="Y263" i="19"/>
  <c r="Y248" i="19"/>
  <c r="AN221" i="19"/>
  <c r="Y150" i="19"/>
  <c r="D20" i="19"/>
  <c r="R60" i="20"/>
  <c r="R61" i="20" s="1"/>
  <c r="Y407" i="19"/>
  <c r="Y404" i="19"/>
  <c r="AH385" i="19"/>
  <c r="AH360" i="19"/>
  <c r="Y348" i="19"/>
  <c r="AH331" i="19"/>
  <c r="Y289" i="19"/>
  <c r="AK242" i="19"/>
  <c r="AH220" i="19"/>
  <c r="AN31" i="19"/>
  <c r="AN402" i="19"/>
  <c r="AN404" i="19"/>
  <c r="BZ26" i="20"/>
  <c r="AX26" i="20"/>
  <c r="V28" i="20"/>
  <c r="CW25" i="20"/>
  <c r="AH356" i="19"/>
  <c r="AK297" i="19"/>
  <c r="AE223" i="19"/>
  <c r="AB227" i="19"/>
  <c r="AN239" i="19"/>
  <c r="AH242" i="19"/>
  <c r="AB245" i="19"/>
  <c r="AN247" i="19"/>
  <c r="AB251" i="19"/>
  <c r="AB255" i="19"/>
  <c r="Y265" i="19"/>
  <c r="AK267" i="19"/>
  <c r="AN269" i="19"/>
  <c r="AN271" i="19"/>
  <c r="AN273" i="19"/>
  <c r="AN277" i="19"/>
  <c r="AH287" i="19"/>
  <c r="AB290" i="19"/>
  <c r="AH291" i="19"/>
  <c r="AB294" i="19"/>
  <c r="AH295" i="19"/>
  <c r="AB297" i="19"/>
  <c r="AN307" i="19"/>
  <c r="AB309" i="19"/>
  <c r="AH310" i="19"/>
  <c r="AN311" i="19"/>
  <c r="AK317" i="19"/>
  <c r="AB323" i="19"/>
  <c r="AH324" i="19"/>
  <c r="AB327" i="19"/>
  <c r="AH328" i="19"/>
  <c r="AN332" i="19"/>
  <c r="AH334" i="19"/>
  <c r="AH336" i="19"/>
  <c r="AH346" i="19"/>
  <c r="AN347" i="19"/>
  <c r="AB349" i="19"/>
  <c r="AH350" i="19"/>
  <c r="AN351" i="19"/>
  <c r="AB353" i="19"/>
  <c r="AK354" i="19"/>
  <c r="AE356" i="19"/>
  <c r="AN357" i="19"/>
  <c r="AN359" i="19"/>
  <c r="AN362" i="19"/>
  <c r="Y376" i="19"/>
  <c r="AK378" i="19"/>
  <c r="Y380" i="19"/>
  <c r="AK382" i="19"/>
  <c r="Y384" i="19"/>
  <c r="AE385" i="19"/>
  <c r="AN386" i="19"/>
  <c r="Y397" i="19"/>
  <c r="AE398" i="19"/>
  <c r="AK399" i="19"/>
  <c r="Y401" i="19"/>
  <c r="AE402" i="19"/>
  <c r="Y405" i="19"/>
  <c r="AH406" i="19"/>
  <c r="Y409" i="19"/>
  <c r="AH411" i="19"/>
  <c r="AN418" i="19"/>
  <c r="AB420" i="19"/>
  <c r="AE105" i="19"/>
  <c r="AK142" i="19"/>
  <c r="AB150" i="19"/>
  <c r="AH160" i="19"/>
  <c r="AK166" i="19"/>
  <c r="Y172" i="19"/>
  <c r="AH188" i="19"/>
  <c r="AK196" i="19"/>
  <c r="Y200" i="19"/>
  <c r="AH203" i="19"/>
  <c r="AK207" i="19"/>
  <c r="AK220" i="19"/>
  <c r="AH224" i="19"/>
  <c r="AB228" i="19"/>
  <c r="AB237" i="19"/>
  <c r="AB240" i="19"/>
  <c r="AN242" i="19"/>
  <c r="AH245" i="19"/>
  <c r="AB248" i="19"/>
  <c r="AK251" i="19"/>
  <c r="AB263" i="19"/>
  <c r="AN265" i="19"/>
  <c r="AH268" i="19"/>
  <c r="AB270" i="19"/>
  <c r="AB272" i="19"/>
  <c r="AB274" i="19"/>
  <c r="AN279" i="19"/>
  <c r="AN287" i="19"/>
  <c r="AB289" i="19"/>
  <c r="AH290" i="19"/>
  <c r="AN291" i="19"/>
  <c r="AB293" i="19"/>
  <c r="AH294" i="19"/>
  <c r="Y296" i="19"/>
  <c r="AB298" i="19"/>
  <c r="AB304" i="19"/>
  <c r="AN306" i="19"/>
  <c r="AB308" i="19"/>
  <c r="AH309" i="19"/>
  <c r="AN310" i="19"/>
  <c r="AE312" i="19"/>
  <c r="AH314" i="19"/>
  <c r="AH323" i="19"/>
  <c r="AB326" i="19"/>
  <c r="AH327" i="19"/>
  <c r="AB330" i="19"/>
  <c r="AK331" i="19"/>
  <c r="Y335" i="19"/>
  <c r="AE337" i="19"/>
  <c r="AN346" i="19"/>
  <c r="AB348" i="19"/>
  <c r="AH349" i="19"/>
  <c r="AN350" i="19"/>
  <c r="AB352" i="19"/>
  <c r="AH353" i="19"/>
  <c r="AB355" i="19"/>
  <c r="AK356" i="19"/>
  <c r="AH358" i="19"/>
  <c r="AK360" i="19"/>
  <c r="Y375" i="19"/>
  <c r="AK377" i="19"/>
  <c r="Y379" i="19"/>
  <c r="AK381" i="19"/>
  <c r="Y383" i="19"/>
  <c r="AE384" i="19"/>
  <c r="AK385" i="19"/>
  <c r="AE387" i="19"/>
  <c r="AN389" i="19"/>
  <c r="Y204" i="19"/>
  <c r="AN207" i="19"/>
  <c r="AB221" i="19"/>
  <c r="AK224" i="19"/>
  <c r="AH229" i="19"/>
  <c r="AE237" i="19"/>
  <c r="AH240" i="19"/>
  <c r="AB243" i="19"/>
  <c r="AN245" i="19"/>
  <c r="AK248" i="19"/>
  <c r="AB252" i="19"/>
  <c r="Y266" i="19"/>
  <c r="AK268" i="19"/>
  <c r="AH270" i="19"/>
  <c r="AH272" i="19"/>
  <c r="AH274" i="19"/>
  <c r="AN280" i="19"/>
  <c r="Y288" i="19"/>
  <c r="AK290" i="19"/>
  <c r="Y292" i="19"/>
  <c r="AK294" i="19"/>
  <c r="AB296" i="19"/>
  <c r="AE304" i="19"/>
  <c r="Y307" i="19"/>
  <c r="Y311" i="19"/>
  <c r="AH312" i="19"/>
  <c r="AK314" i="19"/>
  <c r="AK323" i="19"/>
  <c r="Y325" i="19"/>
  <c r="Y329" i="19"/>
  <c r="AN331" i="19"/>
  <c r="AH333" i="19"/>
  <c r="AE335" i="19"/>
  <c r="AH337" i="19"/>
  <c r="Y347" i="19"/>
  <c r="AE348" i="19"/>
  <c r="AK349" i="19"/>
  <c r="Y351" i="19"/>
  <c r="AE352" i="19"/>
  <c r="AK353" i="19"/>
  <c r="AE355" i="19"/>
  <c r="AN356" i="19"/>
  <c r="AK358" i="19"/>
  <c r="AN360" i="19"/>
  <c r="AN364" i="19"/>
  <c r="AB375" i="19"/>
  <c r="AH376" i="19"/>
  <c r="AN377" i="19"/>
  <c r="AB379" i="19"/>
  <c r="AH380" i="19"/>
  <c r="AN381" i="19"/>
  <c r="AB383" i="19"/>
  <c r="AH384" i="19"/>
  <c r="AN385" i="19"/>
  <c r="AH387" i="19"/>
  <c r="AN390" i="19"/>
  <c r="AB396" i="19"/>
  <c r="AH397" i="19"/>
  <c r="AB400" i="19"/>
  <c r="AH401" i="19"/>
  <c r="AB404" i="19"/>
  <c r="AH405" i="19"/>
  <c r="AB407" i="19"/>
  <c r="Y410" i="19"/>
  <c r="AH412" i="19"/>
  <c r="AH58" i="19"/>
  <c r="AH83" i="19"/>
  <c r="Y145" i="19"/>
  <c r="AK151" i="19"/>
  <c r="Y162" i="19"/>
  <c r="AE167" i="19"/>
  <c r="Y175" i="19"/>
  <c r="AB182" i="19"/>
  <c r="AK185" i="19"/>
  <c r="AE197" i="19"/>
  <c r="AN200" i="19"/>
  <c r="AK204" i="19"/>
  <c r="AH208" i="19"/>
  <c r="Y218" i="19"/>
  <c r="AB225" i="19"/>
  <c r="AK229" i="19"/>
  <c r="AN237" i="19"/>
  <c r="AB241" i="19"/>
  <c r="AN243" i="19"/>
  <c r="AH246" i="19"/>
  <c r="AE249" i="19"/>
  <c r="AE253" i="19"/>
  <c r="Y261" i="19"/>
  <c r="AK263" i="19"/>
  <c r="AN268" i="19"/>
  <c r="AK270" i="19"/>
  <c r="AN272" i="19"/>
  <c r="AN274" i="19"/>
  <c r="AB288" i="19"/>
  <c r="AH289" i="19"/>
  <c r="AN290" i="19"/>
  <c r="AB292" i="19"/>
  <c r="AH293" i="19"/>
  <c r="AH296" i="19"/>
  <c r="AN305" i="19"/>
  <c r="AB307" i="19"/>
  <c r="AH308" i="19"/>
  <c r="AN309" i="19"/>
  <c r="AB311" i="19"/>
  <c r="AH315" i="19"/>
  <c r="AN323" i="19"/>
  <c r="AB325" i="19"/>
  <c r="AH326" i="19"/>
  <c r="AB329" i="19"/>
  <c r="AH330" i="19"/>
  <c r="Y332" i="19"/>
  <c r="AK333" i="19"/>
  <c r="AH335" i="19"/>
  <c r="AH338" i="19"/>
  <c r="AB347" i="19"/>
  <c r="AH348" i="19"/>
  <c r="AN349" i="19"/>
  <c r="AB351" i="19"/>
  <c r="AH352" i="19"/>
  <c r="AN353" i="19"/>
  <c r="AH355" i="19"/>
  <c r="AB357" i="19"/>
  <c r="AN358" i="19"/>
  <c r="AH361" i="19"/>
  <c r="AK376" i="19"/>
  <c r="Y378" i="19"/>
  <c r="AK380" i="19"/>
  <c r="Y382" i="19"/>
  <c r="AE383" i="19"/>
  <c r="AK384" i="19"/>
  <c r="AN182" i="19"/>
  <c r="AB186" i="19"/>
  <c r="AB190" i="19"/>
  <c r="Y198" i="19"/>
  <c r="AE201" i="19"/>
  <c r="AN204" i="19"/>
  <c r="AK209" i="19"/>
  <c r="AH218" i="19"/>
  <c r="Y222" i="19"/>
  <c r="AN225" i="19"/>
  <c r="AK230" i="19"/>
  <c r="AH238" i="19"/>
  <c r="AE241" i="19"/>
  <c r="Y244" i="19"/>
  <c r="AK246" i="19"/>
  <c r="AK249" i="19"/>
  <c r="AB254" i="19"/>
  <c r="AK261" i="19"/>
  <c r="Y267" i="19"/>
  <c r="Y269" i="19"/>
  <c r="AB271" i="19"/>
  <c r="Y273" i="19"/>
  <c r="AH275" i="19"/>
  <c r="AN281" i="19"/>
  <c r="Y287" i="19"/>
  <c r="AK289" i="19"/>
  <c r="Y291" i="19"/>
  <c r="AK293" i="19"/>
  <c r="Y295" i="19"/>
  <c r="AK296" i="19"/>
  <c r="AK304" i="19"/>
  <c r="Y306" i="19"/>
  <c r="Y310" i="19"/>
  <c r="AE311" i="19"/>
  <c r="AB313" i="19"/>
  <c r="AK315" i="19"/>
  <c r="Y324" i="19"/>
  <c r="AK326" i="19"/>
  <c r="Y328" i="19"/>
  <c r="AK330" i="19"/>
  <c r="AN333" i="19"/>
  <c r="AK335" i="19"/>
  <c r="Y346" i="19"/>
  <c r="AK348" i="19"/>
  <c r="Y350" i="19"/>
  <c r="AE351" i="19"/>
  <c r="AK352" i="19"/>
  <c r="AB354" i="19"/>
  <c r="AK355" i="19"/>
  <c r="AE357" i="19"/>
  <c r="AB359" i="19"/>
  <c r="AK361" i="19"/>
  <c r="AH375" i="19"/>
  <c r="AN376" i="19"/>
  <c r="AB378" i="19"/>
  <c r="AH379" i="19"/>
  <c r="AN380" i="19"/>
  <c r="AB382" i="19"/>
  <c r="AH383" i="19"/>
  <c r="AN384" i="19"/>
  <c r="AE386" i="19"/>
  <c r="Y388" i="19"/>
  <c r="AH396" i="19"/>
  <c r="AB399" i="19"/>
  <c r="AH400" i="19"/>
  <c r="AB403" i="19"/>
  <c r="AH404" i="19"/>
  <c r="Y406" i="19"/>
  <c r="Y408" i="19"/>
  <c r="AN63" i="19"/>
  <c r="Y89" i="19"/>
  <c r="AH112" i="19"/>
  <c r="Y147" i="19"/>
  <c r="AB153" i="19"/>
  <c r="AH163" i="19"/>
  <c r="AE168" i="19"/>
  <c r="Y183" i="19"/>
  <c r="AK190" i="19"/>
  <c r="AB198" i="19"/>
  <c r="Y202" i="19"/>
  <c r="AE205" i="19"/>
  <c r="AN209" i="19"/>
  <c r="AB219" i="19"/>
  <c r="AH222" i="19"/>
  <c r="Y226" i="19"/>
  <c r="AK238" i="19"/>
  <c r="AH241" i="19"/>
  <c r="AB244" i="19"/>
  <c r="AN246" i="19"/>
  <c r="AN249" i="19"/>
  <c r="AE254" i="19"/>
  <c r="AH264" i="19"/>
  <c r="AB267" i="19"/>
  <c r="AB269" i="19"/>
  <c r="AH271" i="19"/>
  <c r="AB273" i="19"/>
  <c r="AN275" i="19"/>
  <c r="AN282" i="19"/>
  <c r="AB287" i="19"/>
  <c r="AH288" i="19"/>
  <c r="AN289" i="19"/>
  <c r="AB291" i="19"/>
  <c r="AH292" i="19"/>
  <c r="AN293" i="19"/>
  <c r="AB295" i="19"/>
  <c r="AN304" i="19"/>
  <c r="AB306" i="19"/>
  <c r="AN308" i="19"/>
  <c r="AB310" i="19"/>
  <c r="AH311" i="19"/>
  <c r="AE313" i="19"/>
  <c r="AB324" i="19"/>
  <c r="AH325" i="19"/>
  <c r="AB328" i="19"/>
  <c r="AH329" i="19"/>
  <c r="AN330" i="19"/>
  <c r="AH332" i="19"/>
  <c r="Y334" i="19"/>
  <c r="Y336" i="19"/>
  <c r="AH339" i="19"/>
  <c r="AB346" i="19"/>
  <c r="AH347" i="19"/>
  <c r="AN348" i="19"/>
  <c r="AB350" i="19"/>
  <c r="AH351" i="19"/>
  <c r="AN352" i="19"/>
  <c r="AE354" i="19"/>
  <c r="AN355" i="19"/>
  <c r="AH357" i="19"/>
  <c r="AH359" i="19"/>
  <c r="AN361" i="19"/>
  <c r="AK375" i="19"/>
  <c r="Y377" i="19"/>
  <c r="AK379" i="19"/>
  <c r="Y381" i="19"/>
  <c r="AK383" i="19"/>
  <c r="Y385" i="19"/>
  <c r="AH386" i="19"/>
  <c r="AE388" i="19"/>
  <c r="AK396" i="19"/>
  <c r="Y398" i="19"/>
  <c r="AB223" i="19"/>
  <c r="AH226" i="19"/>
  <c r="Y232" i="19"/>
  <c r="AB239" i="19"/>
  <c r="AN241" i="19"/>
  <c r="AH244" i="19"/>
  <c r="AB247" i="19"/>
  <c r="AB250" i="19"/>
  <c r="Y262" i="19"/>
  <c r="AK264" i="19"/>
  <c r="AK269" i="19"/>
  <c r="AK271" i="19"/>
  <c r="AH273" i="19"/>
  <c r="AN276" i="19"/>
  <c r="AK288" i="19"/>
  <c r="Y290" i="19"/>
  <c r="AK292" i="19"/>
  <c r="Y294" i="19"/>
  <c r="Y297" i="19"/>
  <c r="Y305" i="19"/>
  <c r="Y309" i="19"/>
  <c r="AH313" i="19"/>
  <c r="AK316" i="19"/>
  <c r="Y323" i="19"/>
  <c r="AK325" i="19"/>
  <c r="Y327" i="19"/>
  <c r="AK329" i="19"/>
  <c r="Y331" i="19"/>
  <c r="AK332" i="19"/>
  <c r="AE336" i="19"/>
  <c r="AE346" i="19"/>
  <c r="AK347" i="19"/>
  <c r="Y349" i="19"/>
  <c r="AE350" i="19"/>
  <c r="AK351" i="19"/>
  <c r="Y353" i="19"/>
  <c r="AH354" i="19"/>
  <c r="AB356" i="19"/>
  <c r="AK357" i="19"/>
  <c r="AK359" i="19"/>
  <c r="AK362" i="19"/>
  <c r="AN375" i="19"/>
  <c r="AB377" i="19"/>
  <c r="AH378" i="19"/>
  <c r="AN379" i="19"/>
  <c r="AB381" i="19"/>
  <c r="AH382" i="19"/>
  <c r="AN383" i="19"/>
  <c r="AB385" i="19"/>
  <c r="AK386" i="19"/>
  <c r="AN388" i="19"/>
  <c r="AB398" i="19"/>
  <c r="AH399" i="19"/>
  <c r="AB402" i="19"/>
  <c r="AH403" i="19"/>
  <c r="AE406" i="19"/>
  <c r="AH408" i="19"/>
  <c r="AB411" i="19"/>
  <c r="AE12" i="19"/>
  <c r="AH212" i="19"/>
  <c r="Y47" i="19"/>
  <c r="D21" i="19"/>
  <c r="D22" i="19"/>
  <c r="Y403" i="19"/>
  <c r="AH381" i="19"/>
  <c r="AK295" i="19"/>
  <c r="AN278" i="19"/>
  <c r="AK202" i="19"/>
  <c r="AE219" i="19"/>
  <c r="AN210" i="19"/>
  <c r="AB206" i="19"/>
  <c r="AB202" i="19"/>
  <c r="AK198" i="19"/>
  <c r="AE195" i="19"/>
  <c r="Y187" i="19"/>
  <c r="AH183" i="19"/>
  <c r="AB180" i="19"/>
  <c r="AN168" i="19"/>
  <c r="AN163" i="19"/>
  <c r="AE148" i="19"/>
  <c r="AN135" i="19"/>
  <c r="Y65" i="19"/>
  <c r="Y39" i="19"/>
  <c r="AT60" i="20"/>
  <c r="AT61" i="20" s="1"/>
  <c r="T60" i="20"/>
  <c r="T61" i="20" s="1"/>
  <c r="AK33" i="19"/>
  <c r="D26" i="19"/>
  <c r="AH4" i="19"/>
  <c r="Y179" i="19"/>
  <c r="AB168" i="19"/>
  <c r="AB162" i="19"/>
  <c r="Y153" i="19"/>
  <c r="AN146" i="19"/>
  <c r="AE130" i="19"/>
  <c r="Y112" i="19"/>
  <c r="AK87" i="19"/>
  <c r="AK59" i="19"/>
  <c r="AH33" i="19"/>
  <c r="D29" i="19"/>
  <c r="D16" i="19"/>
  <c r="D13" i="19"/>
  <c r="AX60" i="20"/>
  <c r="AX61" i="20" s="1"/>
  <c r="AK10" i="19"/>
  <c r="AK200" i="19"/>
  <c r="AN196" i="19"/>
  <c r="AB189" i="19"/>
  <c r="AH185" i="19"/>
  <c r="AK181" i="19"/>
  <c r="AN166" i="19"/>
  <c r="AK160" i="19"/>
  <c r="AH151" i="19"/>
  <c r="AK144" i="19"/>
  <c r="AH126" i="19"/>
  <c r="AH108" i="19"/>
  <c r="AE82" i="19"/>
  <c r="AB35" i="19"/>
  <c r="D9" i="19"/>
  <c r="BR41" i="20"/>
  <c r="N26" i="20"/>
  <c r="DC28" i="20"/>
  <c r="P66" i="20"/>
  <c r="AB40" i="20"/>
  <c r="V60" i="20"/>
  <c r="V61" i="20" s="1"/>
  <c r="AN60" i="20"/>
  <c r="X60" i="20"/>
  <c r="X61" i="20" s="1"/>
  <c r="P60" i="20"/>
  <c r="P61" i="20" s="1"/>
  <c r="AF60" i="20"/>
  <c r="AF61" i="20" s="1"/>
  <c r="AE206" i="19"/>
  <c r="AE199" i="19"/>
  <c r="AH195" i="19"/>
  <c r="AH187" i="19"/>
  <c r="AB184" i="19"/>
  <c r="AE180" i="19"/>
  <c r="AN169" i="19"/>
  <c r="AB165" i="19"/>
  <c r="Y159" i="19"/>
  <c r="AK148" i="19"/>
  <c r="Y140" i="19"/>
  <c r="AH122" i="19"/>
  <c r="Y97" i="19"/>
  <c r="Y70" i="19"/>
  <c r="AB39" i="19"/>
  <c r="D33" i="19"/>
  <c r="D11" i="19"/>
  <c r="V29" i="20"/>
  <c r="Z60" i="20"/>
  <c r="Z61" i="20" s="1"/>
  <c r="AJ60" i="20"/>
  <c r="AJ61" i="20" s="1"/>
  <c r="BZ27" i="20"/>
  <c r="L37" i="20"/>
  <c r="BT38" i="20"/>
  <c r="BT41" i="20"/>
  <c r="CQ26" i="20"/>
  <c r="AH37" i="20"/>
  <c r="AL28" i="20"/>
  <c r="DC27" i="20"/>
  <c r="BV27" i="20"/>
  <c r="BF27" i="20"/>
  <c r="AP27" i="20"/>
  <c r="Z27" i="20"/>
  <c r="BJ26" i="20"/>
  <c r="AT26" i="20"/>
  <c r="AD26" i="20"/>
  <c r="CQ25" i="20"/>
  <c r="BN25" i="20"/>
  <c r="AH25" i="20"/>
  <c r="R25" i="20"/>
  <c r="AP26" i="20"/>
  <c r="Z26" i="20"/>
  <c r="BZ25" i="20"/>
  <c r="BJ25" i="20"/>
  <c r="AT25" i="20"/>
  <c r="AD25" i="20"/>
  <c r="N25" i="20"/>
  <c r="CT68" i="20"/>
  <c r="CW55" i="20"/>
  <c r="BX54" i="20"/>
  <c r="BH56" i="20"/>
  <c r="BB54" i="20"/>
  <c r="BJ83" i="20"/>
  <c r="Z65" i="20"/>
  <c r="BB55" i="20"/>
  <c r="CK15" i="20"/>
  <c r="CK13" i="20"/>
  <c r="CK12" i="20"/>
  <c r="CK16" i="20"/>
  <c r="CK14" i="20"/>
  <c r="CK11" i="20"/>
  <c r="CK17" i="20" s="1"/>
  <c r="BF37" i="20"/>
  <c r="AZ40" i="20"/>
  <c r="CW37" i="20"/>
  <c r="N39" i="20"/>
  <c r="BZ40" i="20"/>
  <c r="R26" i="20"/>
  <c r="N27" i="20"/>
  <c r="Z28" i="20"/>
  <c r="AL29" i="20"/>
  <c r="AJ39" i="20"/>
  <c r="AL25" i="20"/>
  <c r="AH26" i="20"/>
  <c r="AD27" i="20"/>
  <c r="AP28" i="20"/>
  <c r="BB29" i="20"/>
  <c r="BL39" i="20"/>
  <c r="N67" i="20"/>
  <c r="BB25" i="20"/>
  <c r="AT27" i="20"/>
  <c r="BF28" i="20"/>
  <c r="BR29" i="20"/>
  <c r="V38" i="20"/>
  <c r="CZ39" i="20"/>
  <c r="V41" i="20"/>
  <c r="BR25" i="20"/>
  <c r="BN26" i="20"/>
  <c r="BJ27" i="20"/>
  <c r="BV28" i="20"/>
  <c r="CW29" i="20"/>
  <c r="AX38" i="20"/>
  <c r="AR41" i="20"/>
  <c r="X25" i="20"/>
  <c r="AN25" i="20"/>
  <c r="BD25" i="20"/>
  <c r="BT25" i="20"/>
  <c r="CZ25" i="20"/>
  <c r="T26" i="20"/>
  <c r="AJ26" i="20"/>
  <c r="AZ26" i="20"/>
  <c r="BP26" i="20"/>
  <c r="CT26" i="20"/>
  <c r="P27" i="20"/>
  <c r="AF27" i="20"/>
  <c r="AV27" i="20"/>
  <c r="BL27" i="20"/>
  <c r="CB27" i="20"/>
  <c r="L28" i="20"/>
  <c r="AB28" i="20"/>
  <c r="AR28" i="20"/>
  <c r="BH28" i="20"/>
  <c r="BX28" i="20"/>
  <c r="X29" i="20"/>
  <c r="AN29" i="20"/>
  <c r="BD29" i="20"/>
  <c r="BT29" i="20"/>
  <c r="CZ29" i="20"/>
  <c r="P37" i="20"/>
  <c r="AL37" i="20"/>
  <c r="BH37" i="20"/>
  <c r="CZ37" i="20"/>
  <c r="X38" i="20"/>
  <c r="AZ38" i="20"/>
  <c r="BX38" i="20"/>
  <c r="P39" i="20"/>
  <c r="AN39" i="20"/>
  <c r="BN39" i="20"/>
  <c r="AD40" i="20"/>
  <c r="BF40" i="20"/>
  <c r="CB40" i="20"/>
  <c r="X41" i="20"/>
  <c r="AV41" i="20"/>
  <c r="BV41" i="20"/>
  <c r="H46" i="20"/>
  <c r="BD54" i="20"/>
  <c r="CW54" i="20"/>
  <c r="BD55" i="20"/>
  <c r="CZ55" i="20"/>
  <c r="AP60" i="20"/>
  <c r="AP61" i="20" s="1"/>
  <c r="BR56" i="20"/>
  <c r="BB57" i="20"/>
  <c r="AZ58" i="20"/>
  <c r="AB65" i="20"/>
  <c r="AB66" i="20"/>
  <c r="AV69" i="20"/>
  <c r="Z25" i="20"/>
  <c r="AP25" i="20"/>
  <c r="BF25" i="20"/>
  <c r="BV25" i="20"/>
  <c r="DC25" i="20"/>
  <c r="V26" i="20"/>
  <c r="AL26" i="20"/>
  <c r="BB26" i="20"/>
  <c r="BR26" i="20"/>
  <c r="CW26" i="20"/>
  <c r="R27" i="20"/>
  <c r="AH27" i="20"/>
  <c r="AX27" i="20"/>
  <c r="BN27" i="20"/>
  <c r="CQ27" i="20"/>
  <c r="N28" i="20"/>
  <c r="AD28" i="20"/>
  <c r="AT28" i="20"/>
  <c r="BJ28" i="20"/>
  <c r="BZ28" i="20"/>
  <c r="Z29" i="20"/>
  <c r="AP29" i="20"/>
  <c r="BF29" i="20"/>
  <c r="BV29" i="20"/>
  <c r="DC29" i="20"/>
  <c r="R37" i="20"/>
  <c r="AN37" i="20"/>
  <c r="BL37" i="20"/>
  <c r="DC37" i="20"/>
  <c r="AB38" i="20"/>
  <c r="BB38" i="20"/>
  <c r="CQ38" i="20"/>
  <c r="R39" i="20"/>
  <c r="AT39" i="20"/>
  <c r="BP39" i="20"/>
  <c r="AF40" i="20"/>
  <c r="BH40" i="20"/>
  <c r="CT40" i="20"/>
  <c r="Z41" i="20"/>
  <c r="BB41" i="20"/>
  <c r="BX41" i="20"/>
  <c r="BF54" i="20"/>
  <c r="CZ54" i="20"/>
  <c r="BF55" i="20"/>
  <c r="DC55" i="20"/>
  <c r="BV56" i="20"/>
  <c r="BF57" i="20"/>
  <c r="BB58" i="20"/>
  <c r="AR65" i="20"/>
  <c r="AD66" i="20"/>
  <c r="L25" i="20"/>
  <c r="AB25" i="20"/>
  <c r="AR25" i="20"/>
  <c r="BH25" i="20"/>
  <c r="BX25" i="20"/>
  <c r="X26" i="20"/>
  <c r="AN26" i="20"/>
  <c r="BD26" i="20"/>
  <c r="BT26" i="20"/>
  <c r="CZ26" i="20"/>
  <c r="T27" i="20"/>
  <c r="AJ27" i="20"/>
  <c r="AZ27" i="20"/>
  <c r="BP27" i="20"/>
  <c r="CT27" i="20"/>
  <c r="P28" i="20"/>
  <c r="AF28" i="20"/>
  <c r="AV28" i="20"/>
  <c r="BL28" i="20"/>
  <c r="CB28" i="20"/>
  <c r="L29" i="20"/>
  <c r="AB29" i="20"/>
  <c r="AR29" i="20"/>
  <c r="BH29" i="20"/>
  <c r="BX29" i="20"/>
  <c r="V37" i="20"/>
  <c r="AP37" i="20"/>
  <c r="BR37" i="20"/>
  <c r="AH38" i="20"/>
  <c r="BD38" i="20"/>
  <c r="CT38" i="20"/>
  <c r="T39" i="20"/>
  <c r="AV39" i="20"/>
  <c r="BT39" i="20"/>
  <c r="L40" i="20"/>
  <c r="AJ40" i="20"/>
  <c r="BJ40" i="20"/>
  <c r="DC40" i="20"/>
  <c r="AB41" i="20"/>
  <c r="BD41" i="20"/>
  <c r="CB41" i="20"/>
  <c r="G46" i="20"/>
  <c r="BH54" i="20"/>
  <c r="DC54" i="20"/>
  <c r="BH55" i="20"/>
  <c r="L56" i="20"/>
  <c r="AB60" i="20"/>
  <c r="AB61" i="20" s="1"/>
  <c r="BX56" i="20"/>
  <c r="BH57" i="20"/>
  <c r="BR58" i="20"/>
  <c r="AV65" i="20"/>
  <c r="BJ66" i="20"/>
  <c r="J74" i="20"/>
  <c r="BF26" i="20"/>
  <c r="BV26" i="20"/>
  <c r="DC26" i="20"/>
  <c r="V27" i="20"/>
  <c r="V31" i="20" s="1"/>
  <c r="V32" i="20" s="1"/>
  <c r="AL27" i="20"/>
  <c r="BB27" i="20"/>
  <c r="BR27" i="20"/>
  <c r="CW27" i="20"/>
  <c r="R28" i="20"/>
  <c r="AH28" i="20"/>
  <c r="AX28" i="20"/>
  <c r="BN28" i="20"/>
  <c r="CQ28" i="20"/>
  <c r="N29" i="20"/>
  <c r="AD29" i="20"/>
  <c r="AT29" i="20"/>
  <c r="BJ29" i="20"/>
  <c r="BZ29" i="20"/>
  <c r="X37" i="20"/>
  <c r="AR37" i="20"/>
  <c r="BT37" i="20"/>
  <c r="AJ38" i="20"/>
  <c r="BH38" i="20"/>
  <c r="CW38" i="20"/>
  <c r="X39" i="20"/>
  <c r="AX39" i="20"/>
  <c r="BZ39" i="20"/>
  <c r="N40" i="20"/>
  <c r="AP40" i="20"/>
  <c r="BL40" i="20"/>
  <c r="AF41" i="20"/>
  <c r="BF41" i="20"/>
  <c r="CW41" i="20"/>
  <c r="BL54" i="20"/>
  <c r="BR55" i="20"/>
  <c r="AD61" i="20"/>
  <c r="CW56" i="20"/>
  <c r="BR57" i="20"/>
  <c r="CB58" i="20"/>
  <c r="AX65" i="20"/>
  <c r="CW97" i="20"/>
  <c r="BR97" i="20"/>
  <c r="BB97" i="20"/>
  <c r="AL97" i="20"/>
  <c r="V97" i="20"/>
  <c r="CW96" i="20"/>
  <c r="BR96" i="20"/>
  <c r="BB96" i="20"/>
  <c r="AL96" i="20"/>
  <c r="V96" i="20"/>
  <c r="CW95" i="20"/>
  <c r="BR95" i="20"/>
  <c r="BB95" i="20"/>
  <c r="AL95" i="20"/>
  <c r="V95" i="20"/>
  <c r="CW94" i="20"/>
  <c r="BR94" i="20"/>
  <c r="BB94" i="20"/>
  <c r="AL94" i="20"/>
  <c r="V94" i="20"/>
  <c r="CW93" i="20"/>
  <c r="BR93" i="20"/>
  <c r="BB93" i="20"/>
  <c r="AL93" i="20"/>
  <c r="V93" i="20"/>
  <c r="CT97" i="20"/>
  <c r="BP97" i="20"/>
  <c r="AZ97" i="20"/>
  <c r="AJ97" i="20"/>
  <c r="T97" i="20"/>
  <c r="CT96" i="20"/>
  <c r="BP96" i="20"/>
  <c r="AZ96" i="20"/>
  <c r="AJ96" i="20"/>
  <c r="T96" i="20"/>
  <c r="CT95" i="20"/>
  <c r="BP95" i="20"/>
  <c r="AZ95" i="20"/>
  <c r="AJ95" i="20"/>
  <c r="T95" i="20"/>
  <c r="CT94" i="20"/>
  <c r="BP94" i="20"/>
  <c r="AZ94" i="20"/>
  <c r="AJ94" i="20"/>
  <c r="T94" i="20"/>
  <c r="CT93" i="20"/>
  <c r="BP93" i="20"/>
  <c r="AZ93" i="20"/>
  <c r="AJ93" i="20"/>
  <c r="T93" i="20"/>
  <c r="CT86" i="20"/>
  <c r="BP86" i="20"/>
  <c r="AZ86" i="20"/>
  <c r="AJ86" i="20"/>
  <c r="T86" i="20"/>
  <c r="CT85" i="20"/>
  <c r="BP85" i="20"/>
  <c r="AZ85" i="20"/>
  <c r="AJ85" i="20"/>
  <c r="T85" i="20"/>
  <c r="CT84" i="20"/>
  <c r="BP84" i="20"/>
  <c r="AZ84" i="20"/>
  <c r="AJ84" i="20"/>
  <c r="T84" i="20"/>
  <c r="CT83" i="20"/>
  <c r="BP83" i="20"/>
  <c r="AZ83" i="20"/>
  <c r="CQ97" i="20"/>
  <c r="BN97" i="20"/>
  <c r="AX97" i="20"/>
  <c r="AH97" i="20"/>
  <c r="R97" i="20"/>
  <c r="CQ96" i="20"/>
  <c r="BN96" i="20"/>
  <c r="AX96" i="20"/>
  <c r="AH96" i="20"/>
  <c r="R96" i="20"/>
  <c r="CQ95" i="20"/>
  <c r="BN95" i="20"/>
  <c r="AX95" i="20"/>
  <c r="AH95" i="20"/>
  <c r="R95" i="20"/>
  <c r="CQ94" i="20"/>
  <c r="BN94" i="20"/>
  <c r="AX94" i="20"/>
  <c r="AH94" i="20"/>
  <c r="R94" i="20"/>
  <c r="CQ93" i="20"/>
  <c r="BN93" i="20"/>
  <c r="AX93" i="20"/>
  <c r="AH93" i="20"/>
  <c r="R93" i="20"/>
  <c r="CQ86" i="20"/>
  <c r="BN86" i="20"/>
  <c r="AX86" i="20"/>
  <c r="AH86" i="20"/>
  <c r="R86" i="20"/>
  <c r="CQ85" i="20"/>
  <c r="BN85" i="20"/>
  <c r="AX85" i="20"/>
  <c r="AH85" i="20"/>
  <c r="R85" i="20"/>
  <c r="CQ84" i="20"/>
  <c r="BN84" i="20"/>
  <c r="AX84" i="20"/>
  <c r="AH84" i="20"/>
  <c r="R84" i="20"/>
  <c r="CQ83" i="20"/>
  <c r="BN83" i="20"/>
  <c r="CB97" i="20"/>
  <c r="BL97" i="20"/>
  <c r="AV97" i="20"/>
  <c r="AF97" i="20"/>
  <c r="P97" i="20"/>
  <c r="CB96" i="20"/>
  <c r="BL96" i="20"/>
  <c r="AV96" i="20"/>
  <c r="AF96" i="20"/>
  <c r="P96" i="20"/>
  <c r="CB95" i="20"/>
  <c r="BL95" i="20"/>
  <c r="AV95" i="20"/>
  <c r="AF95" i="20"/>
  <c r="P95" i="20"/>
  <c r="CB94" i="20"/>
  <c r="BL94" i="20"/>
  <c r="AV94" i="20"/>
  <c r="AF94" i="20"/>
  <c r="P94" i="20"/>
  <c r="CB93" i="20"/>
  <c r="BL93" i="20"/>
  <c r="AV93" i="20"/>
  <c r="AF93" i="20"/>
  <c r="P93" i="20"/>
  <c r="CB86" i="20"/>
  <c r="BL86" i="20"/>
  <c r="AV86" i="20"/>
  <c r="AF86" i="20"/>
  <c r="P86" i="20"/>
  <c r="CB85" i="20"/>
  <c r="BL85" i="20"/>
  <c r="AV85" i="20"/>
  <c r="AF85" i="20"/>
  <c r="P85" i="20"/>
  <c r="CB84" i="20"/>
  <c r="BL84" i="20"/>
  <c r="AV84" i="20"/>
  <c r="AF84" i="20"/>
  <c r="P84" i="20"/>
  <c r="CB83" i="20"/>
  <c r="BL83" i="20"/>
  <c r="AV83" i="20"/>
  <c r="BZ97" i="20"/>
  <c r="BJ97" i="20"/>
  <c r="AT97" i="20"/>
  <c r="AD97" i="20"/>
  <c r="N97" i="20"/>
  <c r="BZ96" i="20"/>
  <c r="BJ96" i="20"/>
  <c r="AT96" i="20"/>
  <c r="AD96" i="20"/>
  <c r="N96" i="20"/>
  <c r="BZ95" i="20"/>
  <c r="BJ95" i="20"/>
  <c r="AT95" i="20"/>
  <c r="AD95" i="20"/>
  <c r="N95" i="20"/>
  <c r="BZ94" i="20"/>
  <c r="BJ94" i="20"/>
  <c r="AT94" i="20"/>
  <c r="AD94" i="20"/>
  <c r="N94" i="20"/>
  <c r="BZ93" i="20"/>
  <c r="BJ93" i="20"/>
  <c r="AT93" i="20"/>
  <c r="AD93" i="20"/>
  <c r="N93" i="20"/>
  <c r="BZ86" i="20"/>
  <c r="BJ86" i="20"/>
  <c r="AT86" i="20"/>
  <c r="AD86" i="20"/>
  <c r="N86" i="20"/>
  <c r="BZ85" i="20"/>
  <c r="BJ85" i="20"/>
  <c r="AT85" i="20"/>
  <c r="AD85" i="20"/>
  <c r="N85" i="20"/>
  <c r="BZ84" i="20"/>
  <c r="BX97" i="20"/>
  <c r="BH97" i="20"/>
  <c r="AR97" i="20"/>
  <c r="AB97" i="20"/>
  <c r="L97" i="20"/>
  <c r="BX96" i="20"/>
  <c r="BH96" i="20"/>
  <c r="AR96" i="20"/>
  <c r="AB96" i="20"/>
  <c r="L96" i="20"/>
  <c r="BX95" i="20"/>
  <c r="BH95" i="20"/>
  <c r="AR95" i="20"/>
  <c r="AB95" i="20"/>
  <c r="L95" i="20"/>
  <c r="BX94" i="20"/>
  <c r="BH94" i="20"/>
  <c r="AR94" i="20"/>
  <c r="AB94" i="20"/>
  <c r="L94" i="20"/>
  <c r="BX93" i="20"/>
  <c r="BH93" i="20"/>
  <c r="AR93" i="20"/>
  <c r="AB93" i="20"/>
  <c r="L93" i="20"/>
  <c r="DC97" i="20"/>
  <c r="BV97" i="20"/>
  <c r="BF97" i="20"/>
  <c r="AP97" i="20"/>
  <c r="Z97" i="20"/>
  <c r="DC96" i="20"/>
  <c r="BV96" i="20"/>
  <c r="BF96" i="20"/>
  <c r="AP96" i="20"/>
  <c r="Z96" i="20"/>
  <c r="DC95" i="20"/>
  <c r="BV95" i="20"/>
  <c r="BF95" i="20"/>
  <c r="AP95" i="20"/>
  <c r="Z95" i="20"/>
  <c r="DC94" i="20"/>
  <c r="BV94" i="20"/>
  <c r="BF94" i="20"/>
  <c r="AP94" i="20"/>
  <c r="Z94" i="20"/>
  <c r="DC93" i="20"/>
  <c r="BV93" i="20"/>
  <c r="BF93" i="20"/>
  <c r="AP93" i="20"/>
  <c r="Z93" i="20"/>
  <c r="DC86" i="20"/>
  <c r="BV86" i="20"/>
  <c r="BF86" i="20"/>
  <c r="AP86" i="20"/>
  <c r="Z86" i="20"/>
  <c r="DC85" i="20"/>
  <c r="BV85" i="20"/>
  <c r="BF85" i="20"/>
  <c r="AP85" i="20"/>
  <c r="Z85" i="20"/>
  <c r="DC84" i="20"/>
  <c r="BV84" i="20"/>
  <c r="BF84" i="20"/>
  <c r="AP84" i="20"/>
  <c r="Z84" i="20"/>
  <c r="DC83" i="20"/>
  <c r="BV83" i="20"/>
  <c r="BF83" i="20"/>
  <c r="CZ96" i="20"/>
  <c r="AN95" i="20"/>
  <c r="BT93" i="20"/>
  <c r="CZ86" i="20"/>
  <c r="AR86" i="20"/>
  <c r="CW85" i="20"/>
  <c r="AN85" i="20"/>
  <c r="BX84" i="20"/>
  <c r="AR84" i="20"/>
  <c r="L84" i="20"/>
  <c r="BH83" i="20"/>
  <c r="AL83" i="20"/>
  <c r="V83" i="20"/>
  <c r="CW82" i="20"/>
  <c r="BR82" i="20"/>
  <c r="BB82" i="20"/>
  <c r="AL82" i="20"/>
  <c r="V82" i="20"/>
  <c r="CQ69" i="20"/>
  <c r="BN69" i="20"/>
  <c r="AX69" i="20"/>
  <c r="AH69" i="20"/>
  <c r="R69" i="20"/>
  <c r="CQ68" i="20"/>
  <c r="BN68" i="20"/>
  <c r="AX68" i="20"/>
  <c r="AH68" i="20"/>
  <c r="R68" i="20"/>
  <c r="CQ67" i="20"/>
  <c r="BN67" i="20"/>
  <c r="AX67" i="20"/>
  <c r="AH67" i="20"/>
  <c r="R67" i="20"/>
  <c r="CQ66" i="20"/>
  <c r="BN66" i="20"/>
  <c r="AX66" i="20"/>
  <c r="AH66" i="20"/>
  <c r="R66" i="20"/>
  <c r="BT96" i="20"/>
  <c r="X95" i="20"/>
  <c r="BD93" i="20"/>
  <c r="CW86" i="20"/>
  <c r="AN86" i="20"/>
  <c r="BX85" i="20"/>
  <c r="AL85" i="20"/>
  <c r="BT84" i="20"/>
  <c r="AN84" i="20"/>
  <c r="CZ83" i="20"/>
  <c r="BD83" i="20"/>
  <c r="AJ83" i="20"/>
  <c r="T83" i="20"/>
  <c r="CT82" i="20"/>
  <c r="BP82" i="20"/>
  <c r="AZ82" i="20"/>
  <c r="AJ82" i="20"/>
  <c r="T82" i="20"/>
  <c r="BD96" i="20"/>
  <c r="CZ94" i="20"/>
  <c r="AN93" i="20"/>
  <c r="BX86" i="20"/>
  <c r="AL86" i="20"/>
  <c r="BT85" i="20"/>
  <c r="AB85" i="20"/>
  <c r="BR84" i="20"/>
  <c r="AL84" i="20"/>
  <c r="CW83" i="20"/>
  <c r="BB83" i="20"/>
  <c r="AH83" i="20"/>
  <c r="R83" i="20"/>
  <c r="CQ82" i="20"/>
  <c r="BN82" i="20"/>
  <c r="AX82" i="20"/>
  <c r="AH82" i="20"/>
  <c r="R82" i="20"/>
  <c r="BZ69" i="20"/>
  <c r="BJ69" i="20"/>
  <c r="AT69" i="20"/>
  <c r="AD69" i="20"/>
  <c r="N69" i="20"/>
  <c r="BZ68" i="20"/>
  <c r="BJ68" i="20"/>
  <c r="AT68" i="20"/>
  <c r="AD68" i="20"/>
  <c r="N68" i="20"/>
  <c r="BZ67" i="20"/>
  <c r="CZ97" i="20"/>
  <c r="AN96" i="20"/>
  <c r="BT94" i="20"/>
  <c r="X93" i="20"/>
  <c r="BT86" i="20"/>
  <c r="AB86" i="20"/>
  <c r="BR85" i="20"/>
  <c r="X85" i="20"/>
  <c r="BJ84" i="20"/>
  <c r="AD84" i="20"/>
  <c r="BZ83" i="20"/>
  <c r="AX83" i="20"/>
  <c r="AF83" i="20"/>
  <c r="P83" i="20"/>
  <c r="CB82" i="20"/>
  <c r="BL82" i="20"/>
  <c r="AV82" i="20"/>
  <c r="AF82" i="20"/>
  <c r="P82" i="20"/>
  <c r="BT97" i="20"/>
  <c r="X96" i="20"/>
  <c r="BD94" i="20"/>
  <c r="BR86" i="20"/>
  <c r="X86" i="20"/>
  <c r="BH85" i="20"/>
  <c r="V85" i="20"/>
  <c r="BH84" i="20"/>
  <c r="AB84" i="20"/>
  <c r="BX83" i="20"/>
  <c r="AT83" i="20"/>
  <c r="AD83" i="20"/>
  <c r="N83" i="20"/>
  <c r="BZ82" i="20"/>
  <c r="BJ82" i="20"/>
  <c r="AT82" i="20"/>
  <c r="AD82" i="20"/>
  <c r="N82" i="20"/>
  <c r="CQ70" i="20"/>
  <c r="BV69" i="20"/>
  <c r="BF69" i="20"/>
  <c r="AP69" i="20"/>
  <c r="Z69" i="20"/>
  <c r="DC68" i="20"/>
  <c r="BV68" i="20"/>
  <c r="BF68" i="20"/>
  <c r="AP68" i="20"/>
  <c r="Z68" i="20"/>
  <c r="DC67" i="20"/>
  <c r="BV67" i="20"/>
  <c r="BF67" i="20"/>
  <c r="AP67" i="20"/>
  <c r="Z67" i="20"/>
  <c r="DC66" i="20"/>
  <c r="BV66" i="20"/>
  <c r="BF66" i="20"/>
  <c r="AP66" i="20"/>
  <c r="Z66" i="20"/>
  <c r="DC65" i="20"/>
  <c r="BT65" i="20"/>
  <c r="BD65" i="20"/>
  <c r="AN65" i="20"/>
  <c r="X65" i="20"/>
  <c r="BZ58" i="20"/>
  <c r="BJ58" i="20"/>
  <c r="BZ57" i="20"/>
  <c r="BD97" i="20"/>
  <c r="CZ95" i="20"/>
  <c r="AN94" i="20"/>
  <c r="BH86" i="20"/>
  <c r="V86" i="20"/>
  <c r="BD85" i="20"/>
  <c r="L85" i="20"/>
  <c r="BD84" i="20"/>
  <c r="X84" i="20"/>
  <c r="BT83" i="20"/>
  <c r="AR83" i="20"/>
  <c r="AB83" i="20"/>
  <c r="L83" i="20"/>
  <c r="BX82" i="20"/>
  <c r="BH82" i="20"/>
  <c r="AR82" i="20"/>
  <c r="AB82" i="20"/>
  <c r="L82" i="20"/>
  <c r="DC69" i="20"/>
  <c r="BT69" i="20"/>
  <c r="BD69" i="20"/>
  <c r="AN69" i="20"/>
  <c r="X69" i="20"/>
  <c r="CZ68" i="20"/>
  <c r="BT68" i="20"/>
  <c r="BD68" i="20"/>
  <c r="AN68" i="20"/>
  <c r="X68" i="20"/>
  <c r="CZ67" i="20"/>
  <c r="BT67" i="20"/>
  <c r="BD67" i="20"/>
  <c r="AN67" i="20"/>
  <c r="X67" i="20"/>
  <c r="CZ66" i="20"/>
  <c r="BT66" i="20"/>
  <c r="BD66" i="20"/>
  <c r="AN66" i="20"/>
  <c r="X66" i="20"/>
  <c r="CZ65" i="20"/>
  <c r="BR65" i="20"/>
  <c r="BB65" i="20"/>
  <c r="AL65" i="20"/>
  <c r="V65" i="20"/>
  <c r="BX58" i="20"/>
  <c r="BH58" i="20"/>
  <c r="L58" i="20"/>
  <c r="BX57" i="20"/>
  <c r="AN97" i="20"/>
  <c r="BT95" i="20"/>
  <c r="X94" i="20"/>
  <c r="BD86" i="20"/>
  <c r="L86" i="20"/>
  <c r="BB85" i="20"/>
  <c r="CZ84" i="20"/>
  <c r="BB84" i="20"/>
  <c r="V84" i="20"/>
  <c r="BR83" i="20"/>
  <c r="AP83" i="20"/>
  <c r="Z83" i="20"/>
  <c r="DC82" i="20"/>
  <c r="BV82" i="20"/>
  <c r="BF82" i="20"/>
  <c r="AP82" i="20"/>
  <c r="Z82" i="20"/>
  <c r="CW69" i="20"/>
  <c r="BR69" i="20"/>
  <c r="BB69" i="20"/>
  <c r="AL69" i="20"/>
  <c r="V69" i="20"/>
  <c r="CW68" i="20"/>
  <c r="BR68" i="20"/>
  <c r="BB68" i="20"/>
  <c r="AL68" i="20"/>
  <c r="V68" i="20"/>
  <c r="CW67" i="20"/>
  <c r="BR67" i="20"/>
  <c r="BB67" i="20"/>
  <c r="AL67" i="20"/>
  <c r="V67" i="20"/>
  <c r="CW66" i="20"/>
  <c r="BR66" i="20"/>
  <c r="BB66" i="20"/>
  <c r="AL66" i="20"/>
  <c r="V66" i="20"/>
  <c r="CW65" i="20"/>
  <c r="BP65" i="20"/>
  <c r="AZ65" i="20"/>
  <c r="AJ65" i="20"/>
  <c r="T65" i="20"/>
  <c r="DC58" i="20"/>
  <c r="BV58" i="20"/>
  <c r="BF58" i="20"/>
  <c r="DC57" i="20"/>
  <c r="BV57" i="20"/>
  <c r="AN83" i="20"/>
  <c r="CT69" i="20"/>
  <c r="AR69" i="20"/>
  <c r="CB68" i="20"/>
  <c r="AJ68" i="20"/>
  <c r="BX67" i="20"/>
  <c r="AR67" i="20"/>
  <c r="L67" i="20"/>
  <c r="BH66" i="20"/>
  <c r="X97" i="20"/>
  <c r="BB86" i="20"/>
  <c r="X83" i="20"/>
  <c r="CB69" i="20"/>
  <c r="AJ69" i="20"/>
  <c r="BX68" i="20"/>
  <c r="AF68" i="20"/>
  <c r="BP67" i="20"/>
  <c r="AJ67" i="20"/>
  <c r="CT66" i="20"/>
  <c r="AZ66" i="20"/>
  <c r="T66" i="20"/>
  <c r="BV65" i="20"/>
  <c r="AT65" i="20"/>
  <c r="R65" i="20"/>
  <c r="BT58" i="20"/>
  <c r="AH58" i="20"/>
  <c r="BT57" i="20"/>
  <c r="BD57" i="20"/>
  <c r="CZ56" i="20"/>
  <c r="BT56" i="20"/>
  <c r="BD56" i="20"/>
  <c r="BD95" i="20"/>
  <c r="CZ85" i="20"/>
  <c r="CZ82" i="20"/>
  <c r="BX69" i="20"/>
  <c r="AF69" i="20"/>
  <c r="BP68" i="20"/>
  <c r="AB68" i="20"/>
  <c r="BL67" i="20"/>
  <c r="AF67" i="20"/>
  <c r="AF71" i="20" s="1"/>
  <c r="AF72" i="20" s="1"/>
  <c r="AF74" i="20" s="1"/>
  <c r="Y112" i="20" s="1"/>
  <c r="CB66" i="20"/>
  <c r="AV66" i="20"/>
  <c r="CZ93" i="20"/>
  <c r="AR85" i="20"/>
  <c r="BT82" i="20"/>
  <c r="BP69" i="20"/>
  <c r="AB69" i="20"/>
  <c r="BL68" i="20"/>
  <c r="T68" i="20"/>
  <c r="BJ67" i="20"/>
  <c r="AD67" i="20"/>
  <c r="BZ66" i="20"/>
  <c r="AT66" i="20"/>
  <c r="N66" i="20"/>
  <c r="BL65" i="20"/>
  <c r="AP65" i="20"/>
  <c r="N65" i="20"/>
  <c r="BP58" i="20"/>
  <c r="BP57" i="20"/>
  <c r="AZ57" i="20"/>
  <c r="CT56" i="20"/>
  <c r="BP56" i="20"/>
  <c r="AZ56" i="20"/>
  <c r="CT55" i="20"/>
  <c r="BP55" i="20"/>
  <c r="AZ55" i="20"/>
  <c r="CT54" i="20"/>
  <c r="BP54" i="20"/>
  <c r="AZ54" i="20"/>
  <c r="CT41" i="20"/>
  <c r="BP41" i="20"/>
  <c r="AZ41" i="20"/>
  <c r="AJ41" i="20"/>
  <c r="T41" i="20"/>
  <c r="CZ40" i="20"/>
  <c r="BT40" i="20"/>
  <c r="BD40" i="20"/>
  <c r="AN40" i="20"/>
  <c r="X40" i="20"/>
  <c r="BX39" i="20"/>
  <c r="BH39" i="20"/>
  <c r="AR39" i="20"/>
  <c r="AB39" i="20"/>
  <c r="L39" i="20"/>
  <c r="CB38" i="20"/>
  <c r="BL38" i="20"/>
  <c r="AV38" i="20"/>
  <c r="AF38" i="20"/>
  <c r="P38" i="20"/>
  <c r="CT37" i="20"/>
  <c r="BP37" i="20"/>
  <c r="AZ37" i="20"/>
  <c r="AJ37" i="20"/>
  <c r="T37" i="20"/>
  <c r="CW84" i="20"/>
  <c r="BD82" i="20"/>
  <c r="BL69" i="20"/>
  <c r="T69" i="20"/>
  <c r="BH68" i="20"/>
  <c r="P68" i="20"/>
  <c r="BH67" i="20"/>
  <c r="AB67" i="20"/>
  <c r="BX66" i="20"/>
  <c r="AR66" i="20"/>
  <c r="L66" i="20"/>
  <c r="BJ65" i="20"/>
  <c r="AH65" i="20"/>
  <c r="L65" i="20"/>
  <c r="CZ58" i="20"/>
  <c r="BN58" i="20"/>
  <c r="CZ57" i="20"/>
  <c r="BN57" i="20"/>
  <c r="AH57" i="20"/>
  <c r="CQ56" i="20"/>
  <c r="BN56" i="20"/>
  <c r="AH56" i="20"/>
  <c r="CQ55" i="20"/>
  <c r="BN55" i="20"/>
  <c r="CQ54" i="20"/>
  <c r="BN54" i="20"/>
  <c r="CQ41" i="20"/>
  <c r="BN41" i="20"/>
  <c r="AX41" i="20"/>
  <c r="AH41" i="20"/>
  <c r="R41" i="20"/>
  <c r="CW40" i="20"/>
  <c r="BR40" i="20"/>
  <c r="BB40" i="20"/>
  <c r="AL40" i="20"/>
  <c r="V40" i="20"/>
  <c r="DC39" i="20"/>
  <c r="BV39" i="20"/>
  <c r="BF39" i="20"/>
  <c r="AP39" i="20"/>
  <c r="Z39" i="20"/>
  <c r="BZ38" i="20"/>
  <c r="BJ38" i="20"/>
  <c r="AT38" i="20"/>
  <c r="AD38" i="20"/>
  <c r="N38" i="20"/>
  <c r="CQ37" i="20"/>
  <c r="BN37" i="20"/>
  <c r="AX37" i="20"/>
  <c r="AT84" i="20"/>
  <c r="AN82" i="20"/>
  <c r="BH69" i="20"/>
  <c r="P69" i="20"/>
  <c r="AZ68" i="20"/>
  <c r="L68" i="20"/>
  <c r="AZ67" i="20"/>
  <c r="T67" i="20"/>
  <c r="BP66" i="20"/>
  <c r="AJ66" i="20"/>
  <c r="CT65" i="20"/>
  <c r="BH65" i="20"/>
  <c r="AF65" i="20"/>
  <c r="CW58" i="20"/>
  <c r="BL58" i="20"/>
  <c r="CW57" i="20"/>
  <c r="BL57" i="20"/>
  <c r="CB56" i="20"/>
  <c r="BL56" i="20"/>
  <c r="CB55" i="20"/>
  <c r="BL55" i="20"/>
  <c r="CB54" i="20"/>
  <c r="N84" i="20"/>
  <c r="X82" i="20"/>
  <c r="AZ69" i="20"/>
  <c r="L69" i="20"/>
  <c r="AV68" i="20"/>
  <c r="CT67" i="20"/>
  <c r="AV67" i="20"/>
  <c r="P67" i="20"/>
  <c r="P71" i="20" s="1"/>
  <c r="BL66" i="20"/>
  <c r="AF66" i="20"/>
  <c r="CB65" i="20"/>
  <c r="BF65" i="20"/>
  <c r="AD65" i="20"/>
  <c r="CT58" i="20"/>
  <c r="BD58" i="20"/>
  <c r="CT57" i="20"/>
  <c r="BJ57" i="20"/>
  <c r="BZ56" i="20"/>
  <c r="BJ56" i="20"/>
  <c r="BZ55" i="20"/>
  <c r="BJ55" i="20"/>
  <c r="BZ54" i="20"/>
  <c r="BJ54" i="20"/>
  <c r="BZ41" i="20"/>
  <c r="BJ41" i="20"/>
  <c r="AT41" i="20"/>
  <c r="AD41" i="20"/>
  <c r="N41" i="20"/>
  <c r="CQ40" i="20"/>
  <c r="BN40" i="20"/>
  <c r="AX40" i="20"/>
  <c r="AH40" i="20"/>
  <c r="R40" i="20"/>
  <c r="CW39" i="20"/>
  <c r="BR39" i="20"/>
  <c r="BB39" i="20"/>
  <c r="AL39" i="20"/>
  <c r="V39" i="20"/>
  <c r="DC38" i="20"/>
  <c r="BV38" i="20"/>
  <c r="BF38" i="20"/>
  <c r="AP38" i="20"/>
  <c r="Z38" i="20"/>
  <c r="BZ37" i="20"/>
  <c r="BJ37" i="20"/>
  <c r="AT37" i="20"/>
  <c r="AD37" i="20"/>
  <c r="N37" i="20"/>
  <c r="P25" i="20"/>
  <c r="AF25" i="20"/>
  <c r="AV25" i="20"/>
  <c r="BL25" i="20"/>
  <c r="CB25" i="20"/>
  <c r="L26" i="20"/>
  <c r="AB26" i="20"/>
  <c r="AR26" i="20"/>
  <c r="BH26" i="20"/>
  <c r="BX26" i="20"/>
  <c r="X27" i="20"/>
  <c r="AN27" i="20"/>
  <c r="BD27" i="20"/>
  <c r="BT27" i="20"/>
  <c r="CZ27" i="20"/>
  <c r="T28" i="20"/>
  <c r="AJ28" i="20"/>
  <c r="AZ28" i="20"/>
  <c r="BP28" i="20"/>
  <c r="CT28" i="20"/>
  <c r="P29" i="20"/>
  <c r="AF29" i="20"/>
  <c r="AV29" i="20"/>
  <c r="BL29" i="20"/>
  <c r="CB29" i="20"/>
  <c r="Z37" i="20"/>
  <c r="AV37" i="20"/>
  <c r="BV37" i="20"/>
  <c r="L38" i="20"/>
  <c r="AL38" i="20"/>
  <c r="BN38" i="20"/>
  <c r="CZ38" i="20"/>
  <c r="AD39" i="20"/>
  <c r="AZ39" i="20"/>
  <c r="CB39" i="20"/>
  <c r="P40" i="20"/>
  <c r="AR40" i="20"/>
  <c r="BP40" i="20"/>
  <c r="AL41" i="20"/>
  <c r="BH41" i="20"/>
  <c r="CZ41" i="20"/>
  <c r="I46" i="20"/>
  <c r="BR54" i="20"/>
  <c r="BT55" i="20"/>
  <c r="DC56" i="20"/>
  <c r="CB57" i="20"/>
  <c r="CQ58" i="20"/>
  <c r="BN65" i="20"/>
  <c r="AT67" i="20"/>
  <c r="BB28" i="20"/>
  <c r="BR28" i="20"/>
  <c r="CW28" i="20"/>
  <c r="R29" i="20"/>
  <c r="AH29" i="20"/>
  <c r="AX29" i="20"/>
  <c r="BN29" i="20"/>
  <c r="CQ29" i="20"/>
  <c r="AB37" i="20"/>
  <c r="BB37" i="20"/>
  <c r="BX37" i="20"/>
  <c r="R38" i="20"/>
  <c r="AN38" i="20"/>
  <c r="BP38" i="20"/>
  <c r="AF39" i="20"/>
  <c r="BD39" i="20"/>
  <c r="CQ39" i="20"/>
  <c r="T40" i="20"/>
  <c r="AT40" i="20"/>
  <c r="BV40" i="20"/>
  <c r="L41" i="20"/>
  <c r="AN41" i="20"/>
  <c r="BL41" i="20"/>
  <c r="DC41" i="20"/>
  <c r="J46" i="20"/>
  <c r="J44" i="20"/>
  <c r="BT54" i="20"/>
  <c r="BV55" i="20"/>
  <c r="BB56" i="20"/>
  <c r="BB60" i="20" s="1"/>
  <c r="BB61" i="20" s="1"/>
  <c r="L57" i="20"/>
  <c r="CQ57" i="20"/>
  <c r="BX65" i="20"/>
  <c r="CB67" i="20"/>
  <c r="T25" i="20"/>
  <c r="AJ25" i="20"/>
  <c r="AZ25" i="20"/>
  <c r="BP25" i="20"/>
  <c r="CT25" i="20"/>
  <c r="P26" i="20"/>
  <c r="AF26" i="20"/>
  <c r="AV26" i="20"/>
  <c r="BL26" i="20"/>
  <c r="CB26" i="20"/>
  <c r="L27" i="20"/>
  <c r="AB27" i="20"/>
  <c r="AR27" i="20"/>
  <c r="AR31" i="20" s="1"/>
  <c r="AR32" i="20" s="1"/>
  <c r="BH27" i="20"/>
  <c r="BX27" i="20"/>
  <c r="X28" i="20"/>
  <c r="AN28" i="20"/>
  <c r="BD28" i="20"/>
  <c r="BT28" i="20"/>
  <c r="CZ28" i="20"/>
  <c r="T29" i="20"/>
  <c r="AJ29" i="20"/>
  <c r="AZ29" i="20"/>
  <c r="BP29" i="20"/>
  <c r="CT29" i="20"/>
  <c r="AF37" i="20"/>
  <c r="BD37" i="20"/>
  <c r="CB37" i="20"/>
  <c r="T38" i="20"/>
  <c r="AR38" i="20"/>
  <c r="BR38" i="20"/>
  <c r="AH39" i="20"/>
  <c r="BJ39" i="20"/>
  <c r="CT39" i="20"/>
  <c r="Z40" i="20"/>
  <c r="AV40" i="20"/>
  <c r="BX40" i="20"/>
  <c r="P41" i="20"/>
  <c r="AP41" i="20"/>
  <c r="BV54" i="20"/>
  <c r="BX55" i="20"/>
  <c r="AL61" i="20"/>
  <c r="BF56" i="20"/>
  <c r="P65" i="20"/>
  <c r="BZ65" i="20"/>
  <c r="AR68" i="20"/>
  <c r="AN61" i="20"/>
  <c r="I102" i="20"/>
  <c r="AN774" i="19"/>
  <c r="AN799" i="19" s="1"/>
  <c r="AN801" i="19"/>
  <c r="AN775" i="19"/>
  <c r="AN800" i="19" s="1"/>
  <c r="AF774" i="19"/>
  <c r="AF799" i="19" s="1"/>
  <c r="AF801" i="19"/>
  <c r="AF775" i="19"/>
  <c r="AF800" i="19" s="1"/>
  <c r="X774" i="19"/>
  <c r="X799" i="19" s="1"/>
  <c r="X801" i="19"/>
  <c r="X775" i="19"/>
  <c r="X800" i="19" s="1"/>
  <c r="AS773" i="19"/>
  <c r="P774" i="19"/>
  <c r="P775" i="19"/>
  <c r="AK794" i="19"/>
  <c r="AK795" i="19"/>
  <c r="AP795" i="19"/>
  <c r="AP794" i="19"/>
  <c r="AM774" i="19"/>
  <c r="AM775" i="19"/>
  <c r="AE774" i="19"/>
  <c r="AE799" i="19" s="1"/>
  <c r="AE801" i="19"/>
  <c r="AE775" i="19"/>
  <c r="AE800" i="19" s="1"/>
  <c r="W774" i="19"/>
  <c r="W775" i="19"/>
  <c r="AR775" i="19"/>
  <c r="AR774" i="19"/>
  <c r="AJ794" i="19"/>
  <c r="AJ809" i="19" s="1"/>
  <c r="AJ795" i="19"/>
  <c r="AJ810" i="19" s="1"/>
  <c r="AJ811" i="19"/>
  <c r="AN806" i="19"/>
  <c r="AN784" i="19"/>
  <c r="AN804" i="19" s="1"/>
  <c r="AN785" i="19"/>
  <c r="AN805" i="19" s="1"/>
  <c r="AF806" i="19"/>
  <c r="AF784" i="19"/>
  <c r="AF804" i="19" s="1"/>
  <c r="AF785" i="19"/>
  <c r="AF805" i="19" s="1"/>
  <c r="X806" i="19"/>
  <c r="X784" i="19"/>
  <c r="X804" i="19" s="1"/>
  <c r="X785" i="19"/>
  <c r="X805" i="19" s="1"/>
  <c r="AS783" i="19"/>
  <c r="AL801" i="19"/>
  <c r="AL775" i="19"/>
  <c r="AL800" i="19" s="1"/>
  <c r="AL774" i="19"/>
  <c r="AL799" i="19" s="1"/>
  <c r="AD801" i="19"/>
  <c r="AD775" i="19"/>
  <c r="AD800" i="19" s="1"/>
  <c r="AD774" i="19"/>
  <c r="AD799" i="19" s="1"/>
  <c r="V774" i="19"/>
  <c r="V775" i="19"/>
  <c r="AC794" i="19"/>
  <c r="AC809" i="19" s="1"/>
  <c r="AC811" i="19"/>
  <c r="AC795" i="19"/>
  <c r="AC810" i="19" s="1"/>
  <c r="AR794" i="19"/>
  <c r="AR795" i="19"/>
  <c r="AM784" i="19"/>
  <c r="AM785" i="19"/>
  <c r="AE784" i="19"/>
  <c r="AE804" i="19" s="1"/>
  <c r="AE785" i="19"/>
  <c r="AE805" i="19" s="1"/>
  <c r="AE806" i="19"/>
  <c r="W784" i="19"/>
  <c r="W785" i="19"/>
  <c r="AL806" i="19"/>
  <c r="AL784" i="19"/>
  <c r="AL804" i="19" s="1"/>
  <c r="AL785" i="19"/>
  <c r="AL805" i="19" s="1"/>
  <c r="AD784" i="19"/>
  <c r="AD804" i="19" s="1"/>
  <c r="AD785" i="19"/>
  <c r="AD805" i="19" s="1"/>
  <c r="AD806" i="19"/>
  <c r="V784" i="19"/>
  <c r="V785" i="19"/>
  <c r="AL794" i="19"/>
  <c r="AL809" i="19" s="1"/>
  <c r="AL795" i="19"/>
  <c r="AL810" i="19" s="1"/>
  <c r="AL811" i="19"/>
  <c r="AD811" i="19"/>
  <c r="AD794" i="19"/>
  <c r="AD809" i="19" s="1"/>
  <c r="AD795" i="19"/>
  <c r="AD810" i="19" s="1"/>
  <c r="V795" i="19"/>
  <c r="V794" i="19"/>
  <c r="AO785" i="19"/>
  <c r="AG785" i="19"/>
  <c r="AG805" i="19" s="1"/>
  <c r="AB811" i="19"/>
  <c r="T795" i="19"/>
  <c r="AO794" i="19"/>
  <c r="AG794" i="19"/>
  <c r="AG809" i="19" s="1"/>
  <c r="X794" i="19"/>
  <c r="X809" i="19" s="1"/>
  <c r="P794" i="19"/>
  <c r="AO775" i="19"/>
  <c r="AG775" i="19"/>
  <c r="AG800" i="19" s="1"/>
  <c r="Q794" i="19"/>
  <c r="AN794" i="19"/>
  <c r="AN809" i="19" s="1"/>
  <c r="AF794" i="19"/>
  <c r="AF809" i="19" s="1"/>
  <c r="AS793" i="19"/>
  <c r="U785" i="19"/>
  <c r="AK785" i="19"/>
  <c r="AC785" i="19"/>
  <c r="AC805" i="19" s="1"/>
  <c r="AG811" i="19"/>
  <c r="X811" i="19"/>
  <c r="AF811" i="19"/>
  <c r="AQ785" i="19"/>
  <c r="AI785" i="19"/>
  <c r="AI805" i="19" s="1"/>
  <c r="AA785" i="19"/>
  <c r="AA805" i="19" s="1"/>
  <c r="AB20" i="19"/>
  <c r="Y41" i="19"/>
  <c r="Y49" i="19"/>
  <c r="AN59" i="19"/>
  <c r="AB65" i="19"/>
  <c r="AK83" i="19"/>
  <c r="AB89" i="19"/>
  <c r="Y102" i="19"/>
  <c r="AN105" i="19"/>
  <c r="AE109" i="19"/>
  <c r="AK112" i="19"/>
  <c r="AE123" i="19"/>
  <c r="AK126" i="19"/>
  <c r="AN130" i="19"/>
  <c r="AB140" i="19"/>
  <c r="AN142" i="19"/>
  <c r="AE145" i="19"/>
  <c r="AE147" i="19"/>
  <c r="AN148" i="19"/>
  <c r="AE150" i="19"/>
  <c r="AN151" i="19"/>
  <c r="AH153" i="19"/>
  <c r="AE159" i="19"/>
  <c r="AN160" i="19"/>
  <c r="AH162" i="19"/>
  <c r="Y164" i="19"/>
  <c r="AH165" i="19"/>
  <c r="Y167" i="19"/>
  <c r="AH168" i="19"/>
  <c r="AB170" i="19"/>
  <c r="AB179" i="19"/>
  <c r="AH180" i="19"/>
  <c r="AN181" i="19"/>
  <c r="AB183" i="19"/>
  <c r="AH184" i="19"/>
  <c r="AN185" i="19"/>
  <c r="AB187" i="19"/>
  <c r="AK188" i="19"/>
  <c r="AE190" i="19"/>
  <c r="AK195" i="19"/>
  <c r="Y197" i="19"/>
  <c r="AE198" i="19"/>
  <c r="AK199" i="19"/>
  <c r="Y201" i="19"/>
  <c r="AE202" i="19"/>
  <c r="AK203" i="19"/>
  <c r="Y205" i="19"/>
  <c r="AH206" i="19"/>
  <c r="AB208" i="19"/>
  <c r="AH210" i="19"/>
  <c r="AH213" i="19"/>
  <c r="AB218" i="19"/>
  <c r="AH219" i="19"/>
  <c r="AN220" i="19"/>
  <c r="AB222" i="19"/>
  <c r="AH223" i="19"/>
  <c r="AN224" i="19"/>
  <c r="AB226" i="19"/>
  <c r="AK227" i="19"/>
  <c r="Y230" i="19"/>
  <c r="AB236" i="19"/>
  <c r="AH237" i="19"/>
  <c r="AN238" i="19"/>
  <c r="AK20" i="19"/>
  <c r="Y29" i="19"/>
  <c r="AB41" i="19"/>
  <c r="AB49" i="19"/>
  <c r="Y61" i="19"/>
  <c r="AE66" i="19"/>
  <c r="AH79" i="19"/>
  <c r="AN84" i="19"/>
  <c r="AH90" i="19"/>
  <c r="AK102" i="19"/>
  <c r="Y106" i="19"/>
  <c r="AN109" i="19"/>
  <c r="AK113" i="19"/>
  <c r="AN123" i="19"/>
  <c r="AE127" i="19"/>
  <c r="AE131" i="19"/>
  <c r="AE140" i="19"/>
  <c r="Y143" i="19"/>
  <c r="AH145" i="19"/>
  <c r="AH147" i="19"/>
  <c r="Y149" i="19"/>
  <c r="AH150" i="19"/>
  <c r="Y152" i="19"/>
  <c r="AK153" i="19"/>
  <c r="AH159" i="19"/>
  <c r="AB161" i="19"/>
  <c r="AK162" i="19"/>
  <c r="AB164" i="19"/>
  <c r="AK165" i="19"/>
  <c r="AB167" i="19"/>
  <c r="AK168" i="19"/>
  <c r="AE170" i="19"/>
  <c r="AE179" i="19"/>
  <c r="AK180" i="19"/>
  <c r="Y182" i="19"/>
  <c r="AE183" i="19"/>
  <c r="AK184" i="19"/>
  <c r="Y186" i="19"/>
  <c r="AE187" i="19"/>
  <c r="Y189" i="19"/>
  <c r="AH190" i="19"/>
  <c r="AN195" i="19"/>
  <c r="AB197" i="19"/>
  <c r="AH198" i="19"/>
  <c r="AN199" i="19"/>
  <c r="AB201" i="19"/>
  <c r="AH202" i="19"/>
  <c r="AN203" i="19"/>
  <c r="AB205" i="19"/>
  <c r="AK206" i="19"/>
  <c r="AE208" i="19"/>
  <c r="AK210" i="19"/>
  <c r="Y217" i="19"/>
  <c r="AE218" i="19"/>
  <c r="AK219" i="19"/>
  <c r="Y221" i="19"/>
  <c r="AE222" i="19"/>
  <c r="AK223" i="19"/>
  <c r="Y225" i="19"/>
  <c r="AE226" i="19"/>
  <c r="Y228" i="19"/>
  <c r="AH230" i="19"/>
  <c r="AE236" i="19"/>
  <c r="AK237" i="19"/>
  <c r="Y239" i="19"/>
  <c r="AE240" i="19"/>
  <c r="AK241" i="19"/>
  <c r="Y243" i="19"/>
  <c r="AE244" i="19"/>
  <c r="AK245" i="19"/>
  <c r="Y247" i="19"/>
  <c r="AE248" i="19"/>
  <c r="Y250" i="19"/>
  <c r="AN251" i="19"/>
  <c r="AN260" i="19"/>
  <c r="AB262" i="19"/>
  <c r="AH263" i="19"/>
  <c r="AN264" i="19"/>
  <c r="AB266" i="19"/>
  <c r="AH267" i="19"/>
  <c r="AB13" i="19"/>
  <c r="AK32" i="19"/>
  <c r="AE34" i="19"/>
  <c r="AB36" i="19"/>
  <c r="Y43" i="19"/>
  <c r="AB61" i="19"/>
  <c r="AH66" i="19"/>
  <c r="AK79" i="19"/>
  <c r="Y85" i="19"/>
  <c r="AN90" i="19"/>
  <c r="AB103" i="19"/>
  <c r="AK106" i="19"/>
  <c r="Y110" i="19"/>
  <c r="AK115" i="19"/>
  <c r="Y124" i="19"/>
  <c r="AN127" i="19"/>
  <c r="AE132" i="19"/>
  <c r="Y141" i="19"/>
  <c r="AK143" i="19"/>
  <c r="AK145" i="19"/>
  <c r="AK147" i="19"/>
  <c r="AB149" i="19"/>
  <c r="AK150" i="19"/>
  <c r="AB152" i="19"/>
  <c r="AN159" i="19"/>
  <c r="AE161" i="19"/>
  <c r="AN162" i="19"/>
  <c r="AE164" i="19"/>
  <c r="AN165" i="19"/>
  <c r="AN32" i="19"/>
  <c r="AH34" i="19"/>
  <c r="AE36" i="19"/>
  <c r="AB43" i="19"/>
  <c r="Y57" i="19"/>
  <c r="AE62" i="19"/>
  <c r="Y68" i="19"/>
  <c r="AN80" i="19"/>
  <c r="AB86" i="19"/>
  <c r="AN93" i="19"/>
  <c r="AE103" i="19"/>
  <c r="AB107" i="19"/>
  <c r="AK110" i="19"/>
  <c r="AK116" i="19"/>
  <c r="AK124" i="19"/>
  <c r="Y128" i="19"/>
  <c r="AN132" i="19"/>
  <c r="AE141" i="19"/>
  <c r="Y144" i="19"/>
  <c r="Y146" i="19"/>
  <c r="AN147" i="19"/>
  <c r="AE149" i="19"/>
  <c r="AN150" i="19"/>
  <c r="AE152" i="19"/>
  <c r="AK154" i="19"/>
  <c r="Y160" i="19"/>
  <c r="AH161" i="19"/>
  <c r="Y163" i="19"/>
  <c r="AH164" i="19"/>
  <c r="Y166" i="19"/>
  <c r="AH167" i="19"/>
  <c r="AB169" i="19"/>
  <c r="Y173" i="19"/>
  <c r="AK179" i="19"/>
  <c r="Y181" i="19"/>
  <c r="AE182" i="19"/>
  <c r="AK183" i="19"/>
  <c r="Y185" i="19"/>
  <c r="AE186" i="19"/>
  <c r="AK187" i="19"/>
  <c r="AE189" i="19"/>
  <c r="AH191" i="19"/>
  <c r="AB196" i="19"/>
  <c r="AH197" i="19"/>
  <c r="AN198" i="19"/>
  <c r="AB200" i="19"/>
  <c r="AH201" i="19"/>
  <c r="AN202" i="19"/>
  <c r="AB204" i="19"/>
  <c r="AH205" i="19"/>
  <c r="AB207" i="19"/>
  <c r="AK208" i="19"/>
  <c r="AH211" i="19"/>
  <c r="AE217" i="19"/>
  <c r="AK218" i="19"/>
  <c r="Y220" i="19"/>
  <c r="AE221" i="19"/>
  <c r="AK222" i="19"/>
  <c r="Y224" i="19"/>
  <c r="AE225" i="19"/>
  <c r="AK226" i="19"/>
  <c r="AH228" i="19"/>
  <c r="AK236" i="19"/>
  <c r="Y238" i="19"/>
  <c r="AE239" i="19"/>
  <c r="AK240" i="19"/>
  <c r="Y242" i="19"/>
  <c r="AE243" i="19"/>
  <c r="AK244" i="19"/>
  <c r="Y246" i="19"/>
  <c r="AE247" i="19"/>
  <c r="AN248" i="19"/>
  <c r="AE250" i="19"/>
  <c r="AE252" i="19"/>
  <c r="AE255" i="19"/>
  <c r="AB261" i="19"/>
  <c r="AH262" i="19"/>
  <c r="AN263" i="19"/>
  <c r="AB265" i="19"/>
  <c r="AH266" i="19"/>
  <c r="AN267" i="19"/>
  <c r="AN16" i="19"/>
  <c r="AH37" i="19"/>
  <c r="Y45" i="19"/>
  <c r="AB57" i="19"/>
  <c r="AH62" i="19"/>
  <c r="AB68" i="19"/>
  <c r="Y81" i="19"/>
  <c r="AE86" i="19"/>
  <c r="Y94" i="19"/>
  <c r="Y104" i="19"/>
  <c r="AE107" i="19"/>
  <c r="AB111" i="19"/>
  <c r="AB125" i="19"/>
  <c r="AK128" i="19"/>
  <c r="AK133" i="19"/>
  <c r="AH141" i="19"/>
  <c r="AB144" i="19"/>
  <c r="AE146" i="19"/>
  <c r="Y148" i="19"/>
  <c r="AH149" i="19"/>
  <c r="Y151" i="19"/>
  <c r="AK152" i="19"/>
  <c r="AH155" i="19"/>
  <c r="AB160" i="19"/>
  <c r="AK161" i="19"/>
  <c r="AB163" i="19"/>
  <c r="AK164" i="19"/>
  <c r="AB166" i="19"/>
  <c r="AN167" i="19"/>
  <c r="AE169" i="19"/>
  <c r="AN179" i="19"/>
  <c r="AB181" i="19"/>
  <c r="AH182" i="19"/>
  <c r="AN183" i="19"/>
  <c r="AB185" i="19"/>
  <c r="AH186" i="19"/>
  <c r="Y188" i="19"/>
  <c r="AH189" i="19"/>
  <c r="Y195" i="19"/>
  <c r="AE196" i="19"/>
  <c r="AK197" i="19"/>
  <c r="Y199" i="19"/>
  <c r="AE200" i="19"/>
  <c r="AK201" i="19"/>
  <c r="Y203" i="19"/>
  <c r="AE204" i="19"/>
  <c r="AK205" i="19"/>
  <c r="AE207" i="19"/>
  <c r="AN208" i="19"/>
  <c r="AK211" i="19"/>
  <c r="AH217" i="19"/>
  <c r="AN218" i="19"/>
  <c r="AB220" i="19"/>
  <c r="AH221" i="19"/>
  <c r="AN222" i="19"/>
  <c r="AB224" i="19"/>
  <c r="AH225" i="19"/>
  <c r="AN226" i="19"/>
  <c r="AK228" i="19"/>
  <c r="Y231" i="19"/>
  <c r="AN236" i="19"/>
  <c r="AB238" i="19"/>
  <c r="AH239" i="19"/>
  <c r="AN240" i="19"/>
  <c r="AB242" i="19"/>
  <c r="AH243" i="19"/>
  <c r="AN244" i="19"/>
  <c r="AB246" i="19"/>
  <c r="AH247" i="19"/>
  <c r="Y249" i="19"/>
  <c r="AK250" i="19"/>
  <c r="AK252" i="19"/>
  <c r="Y260" i="19"/>
  <c r="AE261" i="19"/>
  <c r="AK262" i="19"/>
  <c r="Y264" i="19"/>
  <c r="AE265" i="19"/>
  <c r="AK266" i="19"/>
  <c r="Y268" i="19"/>
  <c r="AE269" i="19"/>
  <c r="AN270" i="19"/>
  <c r="AH10" i="19"/>
  <c r="AB12" i="19"/>
  <c r="AK37" i="19"/>
  <c r="AB45" i="19"/>
  <c r="AE58" i="19"/>
  <c r="AK63" i="19"/>
  <c r="AK69" i="19"/>
  <c r="AB82" i="19"/>
  <c r="AH87" i="19"/>
  <c r="Y96" i="19"/>
  <c r="AH104" i="19"/>
  <c r="Y108" i="19"/>
  <c r="AE111" i="19"/>
  <c r="Y122" i="19"/>
  <c r="AE125" i="19"/>
  <c r="AB129" i="19"/>
  <c r="AK141" i="19"/>
  <c r="AE144" i="19"/>
  <c r="AK146" i="19"/>
  <c r="AB148" i="19"/>
  <c r="AK149" i="19"/>
  <c r="AE151" i="19"/>
  <c r="AN152" i="19"/>
  <c r="AK155" i="19"/>
  <c r="AE160" i="19"/>
  <c r="AN161" i="19"/>
  <c r="AE163" i="19"/>
  <c r="AN164" i="19"/>
  <c r="AH166" i="19"/>
  <c r="Y168" i="19"/>
  <c r="AK169" i="19"/>
  <c r="Y174" i="19"/>
  <c r="Y180" i="19"/>
  <c r="AE181" i="19"/>
  <c r="AK182" i="19"/>
  <c r="Y184" i="19"/>
  <c r="AE185" i="19"/>
  <c r="AK186" i="19"/>
  <c r="AB188" i="19"/>
  <c r="AK189" i="19"/>
  <c r="AB195" i="19"/>
  <c r="AH196" i="19"/>
  <c r="AN197" i="19"/>
  <c r="AB199" i="19"/>
  <c r="AH200" i="19"/>
  <c r="AN201" i="19"/>
  <c r="AB203" i="19"/>
  <c r="AH204" i="19"/>
  <c r="AN205" i="19"/>
  <c r="AH207" i="19"/>
  <c r="AH209" i="19"/>
  <c r="AN211" i="19"/>
  <c r="AK217" i="19"/>
  <c r="Y219" i="19"/>
  <c r="AE220" i="19"/>
  <c r="AK221" i="19"/>
  <c r="Y223" i="19"/>
  <c r="AE224" i="19"/>
  <c r="AK225" i="19"/>
  <c r="Y227" i="19"/>
  <c r="Y229" i="19"/>
  <c r="AH231" i="19"/>
  <c r="Y237" i="19"/>
  <c r="AE238" i="19"/>
  <c r="AK239" i="19"/>
  <c r="Y241" i="19"/>
  <c r="AE242" i="19"/>
  <c r="AK243" i="19"/>
  <c r="Y245" i="19"/>
  <c r="AE246" i="19"/>
  <c r="AK247" i="19"/>
  <c r="AB249" i="19"/>
  <c r="AN250" i="19"/>
  <c r="AB253" i="19"/>
  <c r="AB260" i="19"/>
  <c r="AH261" i="19"/>
  <c r="AN262" i="19"/>
  <c r="AB264" i="19"/>
  <c r="AH265" i="19"/>
  <c r="AN266" i="19"/>
  <c r="AB268" i="19"/>
  <c r="AH269" i="19"/>
  <c r="Y271" i="19"/>
  <c r="AP785" i="19"/>
  <c r="AH785" i="19"/>
  <c r="AH805" i="19" s="1"/>
  <c r="Z785" i="19"/>
  <c r="Z805" i="19" s="1"/>
  <c r="Y14" i="19"/>
  <c r="AN8" i="19"/>
  <c r="B38" i="19"/>
  <c r="D27" i="19"/>
  <c r="AK4" i="19"/>
  <c r="AK5" i="19"/>
  <c r="Y7" i="19"/>
  <c r="AN10" i="19"/>
  <c r="AK11" i="19"/>
  <c r="AH12" i="19"/>
  <c r="AE13" i="19"/>
  <c r="AB14" i="19"/>
  <c r="Y15" i="19"/>
  <c r="AB29" i="19"/>
  <c r="Y30" i="19"/>
  <c r="AN33" i="19"/>
  <c r="AK34" i="19"/>
  <c r="AH35" i="19"/>
  <c r="AH36" i="19"/>
  <c r="AN37" i="19"/>
  <c r="AE39" i="19"/>
  <c r="AE41" i="19"/>
  <c r="AE43" i="19"/>
  <c r="AE45" i="19"/>
  <c r="AE47" i="19"/>
  <c r="AE49" i="19"/>
  <c r="AE57" i="19"/>
  <c r="AK58" i="19"/>
  <c r="Y60" i="19"/>
  <c r="AE61" i="19"/>
  <c r="AK62" i="19"/>
  <c r="Y64" i="19"/>
  <c r="AE65" i="19"/>
  <c r="AK66" i="19"/>
  <c r="AE68" i="19"/>
  <c r="AB70" i="19"/>
  <c r="Y74" i="19"/>
  <c r="AN79" i="19"/>
  <c r="AB81" i="19"/>
  <c r="AH82" i="19"/>
  <c r="AN83" i="19"/>
  <c r="AB85" i="19"/>
  <c r="AH86" i="19"/>
  <c r="AN87" i="19"/>
  <c r="AE89" i="19"/>
  <c r="Y91" i="19"/>
  <c r="AN94" i="19"/>
  <c r="AB102" i="19"/>
  <c r="AH103" i="19"/>
  <c r="AN104" i="19"/>
  <c r="AB106" i="19"/>
  <c r="AH107" i="19"/>
  <c r="AN108" i="19"/>
  <c r="AB110" i="19"/>
  <c r="AH111" i="19"/>
  <c r="AN112" i="19"/>
  <c r="AN122" i="19"/>
  <c r="AB124" i="19"/>
  <c r="AH125" i="19"/>
  <c r="AN126" i="19"/>
  <c r="AB128" i="19"/>
  <c r="AH129" i="19"/>
  <c r="AH131" i="19"/>
  <c r="AN133" i="19"/>
  <c r="AH140" i="19"/>
  <c r="AN141" i="19"/>
  <c r="AB143" i="19"/>
  <c r="AH144" i="19"/>
  <c r="AN145" i="19"/>
  <c r="AB147" i="19"/>
  <c r="AH148" i="19"/>
  <c r="AN149" i="19"/>
  <c r="AB151" i="19"/>
  <c r="AH152" i="19"/>
  <c r="AH154" i="19"/>
  <c r="AK159" i="19"/>
  <c r="Y161" i="19"/>
  <c r="AE162" i="19"/>
  <c r="AK163" i="19"/>
  <c r="Y165" i="19"/>
  <c r="AE166" i="19"/>
  <c r="AK167" i="19"/>
  <c r="Y169" i="19"/>
  <c r="Y171" i="19"/>
  <c r="AN4" i="19"/>
  <c r="AN5" i="19"/>
  <c r="AB7" i="19"/>
  <c r="Y8" i="19"/>
  <c r="AN11" i="19"/>
  <c r="AK12" i="19"/>
  <c r="AH13" i="19"/>
  <c r="AE14" i="19"/>
  <c r="AB15" i="19"/>
  <c r="Y16" i="19"/>
  <c r="AB19" i="19"/>
  <c r="AK22" i="19"/>
  <c r="AE29" i="19"/>
  <c r="AB30" i="19"/>
  <c r="Y31" i="19"/>
  <c r="AN34" i="19"/>
  <c r="AK35" i="19"/>
  <c r="AK36" i="19"/>
  <c r="AK39" i="19"/>
  <c r="AK41" i="19"/>
  <c r="AK43" i="19"/>
  <c r="AK45" i="19"/>
  <c r="AK47" i="19"/>
  <c r="AK49" i="19"/>
  <c r="AH57" i="19"/>
  <c r="AN58" i="19"/>
  <c r="AB60" i="19"/>
  <c r="AH61" i="19"/>
  <c r="AN62" i="19"/>
  <c r="AB64" i="19"/>
  <c r="AH65" i="19"/>
  <c r="Y67" i="19"/>
  <c r="AH68" i="19"/>
  <c r="Y71" i="19"/>
  <c r="AB74" i="19"/>
  <c r="Y80" i="19"/>
  <c r="AE81" i="19"/>
  <c r="AK82" i="19"/>
  <c r="Y84" i="19"/>
  <c r="AE85" i="19"/>
  <c r="AK86" i="19"/>
  <c r="Y88" i="19"/>
  <c r="AH89" i="19"/>
  <c r="AE91" i="19"/>
  <c r="Y95" i="19"/>
  <c r="AE102" i="19"/>
  <c r="AK103" i="19"/>
  <c r="Y105" i="19"/>
  <c r="AE106" i="19"/>
  <c r="AK107" i="19"/>
  <c r="Y109" i="19"/>
  <c r="AE110" i="19"/>
  <c r="AK111" i="19"/>
  <c r="AB113" i="19"/>
  <c r="AK117" i="19"/>
  <c r="Y123" i="19"/>
  <c r="AE124" i="19"/>
  <c r="AK125" i="19"/>
  <c r="Y127" i="19"/>
  <c r="AE128" i="19"/>
  <c r="AK129" i="19"/>
  <c r="AK131" i="19"/>
  <c r="AN134" i="19"/>
  <c r="AK140" i="19"/>
  <c r="Y142" i="19"/>
  <c r="AE143" i="19"/>
  <c r="Y6" i="19"/>
  <c r="AE7" i="19"/>
  <c r="AB8" i="19"/>
  <c r="Y9" i="19"/>
  <c r="AN12" i="19"/>
  <c r="AK13" i="19"/>
  <c r="AH14" i="19"/>
  <c r="AE15" i="19"/>
  <c r="AB16" i="19"/>
  <c r="Y17" i="19"/>
  <c r="Y18" i="19"/>
  <c r="AK19" i="19"/>
  <c r="AH29" i="19"/>
  <c r="AE30" i="19"/>
  <c r="AB31" i="19"/>
  <c r="Y32" i="19"/>
  <c r="AN35" i="19"/>
  <c r="AN36" i="19"/>
  <c r="Y38" i="19"/>
  <c r="Y40" i="19"/>
  <c r="Y42" i="19"/>
  <c r="Y44" i="19"/>
  <c r="Y46" i="19"/>
  <c r="Y48" i="19"/>
  <c r="AB50" i="19"/>
  <c r="AK57" i="19"/>
  <c r="Y59" i="19"/>
  <c r="AE60" i="19"/>
  <c r="AK61" i="19"/>
  <c r="Y63" i="19"/>
  <c r="AE64" i="19"/>
  <c r="AK65" i="19"/>
  <c r="AB67" i="19"/>
  <c r="AK68" i="19"/>
  <c r="AB71" i="19"/>
  <c r="AB75" i="19"/>
  <c r="AB80" i="19"/>
  <c r="AH81" i="19"/>
  <c r="AN82" i="19"/>
  <c r="AB84" i="19"/>
  <c r="AH85" i="19"/>
  <c r="AN86" i="19"/>
  <c r="AB88" i="19"/>
  <c r="AN89" i="19"/>
  <c r="AN91" i="19"/>
  <c r="AN95" i="19"/>
  <c r="AH102" i="19"/>
  <c r="AN103" i="19"/>
  <c r="AB105" i="19"/>
  <c r="AH106" i="19"/>
  <c r="AN107" i="19"/>
  <c r="AB109" i="19"/>
  <c r="AH110" i="19"/>
  <c r="AN111" i="19"/>
  <c r="AE113" i="19"/>
  <c r="AK118" i="19"/>
  <c r="AB123" i="19"/>
  <c r="AH124" i="19"/>
  <c r="AN125" i="19"/>
  <c r="AB127" i="19"/>
  <c r="AH128" i="19"/>
  <c r="AN129" i="19"/>
  <c r="AN131" i="19"/>
  <c r="AN140" i="19"/>
  <c r="AB142" i="19"/>
  <c r="AH143" i="19"/>
  <c r="AN144" i="19"/>
  <c r="AB146" i="19"/>
  <c r="AB6" i="19"/>
  <c r="AH7" i="19"/>
  <c r="AE8" i="19"/>
  <c r="AB9" i="19"/>
  <c r="Y10" i="19"/>
  <c r="AN13" i="19"/>
  <c r="AK14" i="19"/>
  <c r="AH15" i="19"/>
  <c r="AE16" i="19"/>
  <c r="AB17" i="19"/>
  <c r="AB18" i="19"/>
  <c r="AB21" i="19"/>
  <c r="AK29" i="19"/>
  <c r="AH30" i="19"/>
  <c r="AE31" i="19"/>
  <c r="AB32" i="19"/>
  <c r="Y33" i="19"/>
  <c r="Y37" i="19"/>
  <c r="AB38" i="19"/>
  <c r="AB40" i="19"/>
  <c r="AB42" i="19"/>
  <c r="AB44" i="19"/>
  <c r="AB46" i="19"/>
  <c r="AB48" i="19"/>
  <c r="AK50" i="19"/>
  <c r="AN57" i="19"/>
  <c r="AB59" i="19"/>
  <c r="AH60" i="19"/>
  <c r="AN61" i="19"/>
  <c r="AB63" i="19"/>
  <c r="AH64" i="19"/>
  <c r="AN65" i="19"/>
  <c r="AE67" i="19"/>
  <c r="Y69" i="19"/>
  <c r="Y72" i="19"/>
  <c r="Y79" i="19"/>
  <c r="AE80" i="19"/>
  <c r="AK81" i="19"/>
  <c r="Y83" i="19"/>
  <c r="AE84" i="19"/>
  <c r="AK85" i="19"/>
  <c r="Y87" i="19"/>
  <c r="AE88" i="19"/>
  <c r="Y90" i="19"/>
  <c r="Y92" i="19"/>
  <c r="Y4" i="19"/>
  <c r="Y5" i="19"/>
  <c r="AE6" i="19"/>
  <c r="AK7" i="19"/>
  <c r="AH8" i="19"/>
  <c r="AE9" i="19"/>
  <c r="AB10" i="19"/>
  <c r="Y11" i="19"/>
  <c r="AN14" i="19"/>
  <c r="AK15" i="19"/>
  <c r="AH16" i="19"/>
  <c r="AE17" i="19"/>
  <c r="AE18" i="19"/>
  <c r="AK21" i="19"/>
  <c r="AN29" i="19"/>
  <c r="AK30" i="19"/>
  <c r="AH31" i="19"/>
  <c r="AE32" i="19"/>
  <c r="AB33" i="19"/>
  <c r="Y34" i="19"/>
  <c r="AB37" i="19"/>
  <c r="AE38" i="19"/>
  <c r="AE40" i="19"/>
  <c r="AE42" i="19"/>
  <c r="AE44" i="19"/>
  <c r="AE46" i="19"/>
  <c r="AE48" i="19"/>
  <c r="Y58" i="19"/>
  <c r="AE59" i="19"/>
  <c r="AK60" i="19"/>
  <c r="Y62" i="19"/>
  <c r="AE63" i="19"/>
  <c r="AK64" i="19"/>
  <c r="Y66" i="19"/>
  <c r="AH67" i="19"/>
  <c r="AB69" i="19"/>
  <c r="AB72" i="19"/>
  <c r="AB79" i="19"/>
  <c r="AH80" i="19"/>
  <c r="AN81" i="19"/>
  <c r="AB83" i="19"/>
  <c r="AH84" i="19"/>
  <c r="AN85" i="19"/>
  <c r="AB87" i="19"/>
  <c r="AH88" i="19"/>
  <c r="AB90" i="19"/>
  <c r="AN92" i="19"/>
  <c r="AN96" i="19"/>
  <c r="AN102" i="19"/>
  <c r="AB104" i="19"/>
  <c r="AH105" i="19"/>
  <c r="AN106" i="19"/>
  <c r="AB108" i="19"/>
  <c r="AH109" i="19"/>
  <c r="AN110" i="19"/>
  <c r="AB112" i="19"/>
  <c r="AN113" i="19"/>
  <c r="AB122" i="19"/>
  <c r="AH123" i="19"/>
  <c r="AN124" i="19"/>
  <c r="AB126" i="19"/>
  <c r="AH127" i="19"/>
  <c r="AN128" i="19"/>
  <c r="AH130" i="19"/>
  <c r="AH132" i="19"/>
  <c r="AN136" i="19"/>
  <c r="AB141" i="19"/>
  <c r="AH142" i="19"/>
  <c r="AN143" i="19"/>
  <c r="AB145" i="19"/>
  <c r="AH146" i="19"/>
  <c r="AB4" i="19"/>
  <c r="AB5" i="19"/>
  <c r="AH6" i="19"/>
  <c r="AN7" i="19"/>
  <c r="AK8" i="19"/>
  <c r="AH9" i="19"/>
  <c r="AE10" i="19"/>
  <c r="AB11" i="19"/>
  <c r="Y12" i="19"/>
  <c r="AN15" i="19"/>
  <c r="AK16" i="19"/>
  <c r="AK17" i="19"/>
  <c r="AK18" i="19"/>
  <c r="AN30" i="19"/>
  <c r="AK31" i="19"/>
  <c r="AH32" i="19"/>
  <c r="AE33" i="19"/>
  <c r="AB34" i="19"/>
  <c r="Y35" i="19"/>
  <c r="Y36" i="19"/>
  <c r="AE37" i="19"/>
  <c r="AK38" i="19"/>
  <c r="AK40" i="19"/>
  <c r="AK42" i="19"/>
  <c r="AK44" i="19"/>
  <c r="AK46" i="19"/>
  <c r="AK48" i="19"/>
  <c r="AB51" i="19"/>
  <c r="AB58" i="19"/>
  <c r="AH59" i="19"/>
  <c r="AN60" i="19"/>
  <c r="AB62" i="19"/>
  <c r="AH63" i="19"/>
  <c r="AN64" i="19"/>
  <c r="AB66" i="19"/>
  <c r="AK67" i="19"/>
  <c r="AE69" i="19"/>
  <c r="Y73" i="19"/>
  <c r="AE79" i="19"/>
  <c r="AK80" i="19"/>
  <c r="Y82" i="19"/>
  <c r="AE83" i="19"/>
  <c r="AK84" i="19"/>
  <c r="Y86" i="19"/>
  <c r="AE87" i="19"/>
  <c r="AN88" i="19"/>
  <c r="AE90" i="19"/>
  <c r="Y93" i="19"/>
  <c r="Y103" i="19"/>
  <c r="AE104" i="19"/>
  <c r="AK105" i="19"/>
  <c r="Y107" i="19"/>
  <c r="AE108" i="19"/>
  <c r="AK109" i="19"/>
  <c r="Y111" i="19"/>
  <c r="AE112" i="19"/>
  <c r="AK114" i="19"/>
  <c r="AE122" i="19"/>
  <c r="AK123" i="19"/>
  <c r="Y125" i="19"/>
  <c r="AE126" i="19"/>
  <c r="AK127" i="19"/>
  <c r="Y129" i="19"/>
  <c r="AK130" i="19"/>
  <c r="AK132" i="19"/>
  <c r="AE4" i="19"/>
  <c r="AN6" i="19"/>
  <c r="AH11" i="19"/>
  <c r="AN9" i="19"/>
  <c r="AK6" i="19"/>
  <c r="D31" i="19"/>
  <c r="Y13" i="19"/>
  <c r="AE11" i="19"/>
  <c r="AK9" i="19"/>
  <c r="AH5" i="19"/>
  <c r="AN17" i="19"/>
  <c r="D8" i="19"/>
  <c r="AE5" i="19"/>
  <c r="AZ43" i="20" l="1"/>
  <c r="AZ44" i="20" s="1"/>
  <c r="BZ60" i="20"/>
  <c r="BZ61" i="20" s="1"/>
  <c r="AZ60" i="20"/>
  <c r="AZ61" i="20" s="1"/>
  <c r="AD43" i="20"/>
  <c r="AD44" i="20" s="1"/>
  <c r="BB43" i="20"/>
  <c r="BB44" i="20" s="1"/>
  <c r="BX31" i="20"/>
  <c r="BX32" i="20" s="1"/>
  <c r="CW43" i="20"/>
  <c r="CW44" i="20" s="1"/>
  <c r="CW88" i="20"/>
  <c r="CW89" i="20" s="1"/>
  <c r="CZ71" i="20"/>
  <c r="CZ72" i="20" s="1"/>
  <c r="BF60" i="20"/>
  <c r="BF61" i="20" s="1"/>
  <c r="L31" i="20"/>
  <c r="L32" i="20" s="1"/>
  <c r="AB43" i="20"/>
  <c r="AB44" i="20" s="1"/>
  <c r="CT43" i="20"/>
  <c r="CT44" i="20" s="1"/>
  <c r="BJ43" i="20"/>
  <c r="BJ44" i="20" s="1"/>
  <c r="CB43" i="20"/>
  <c r="CQ43" i="20"/>
  <c r="AT71" i="20"/>
  <c r="AT72" i="20" s="1"/>
  <c r="AT74" i="20" s="1"/>
  <c r="AF112" i="20" s="1"/>
  <c r="AF43" i="20"/>
  <c r="AF44" i="20" s="1"/>
  <c r="BP60" i="20"/>
  <c r="BP61" i="20" s="1"/>
  <c r="BT60" i="20"/>
  <c r="BT61" i="20" s="1"/>
  <c r="BR71" i="20"/>
  <c r="BR72" i="20" s="1"/>
  <c r="BV88" i="20"/>
  <c r="BV89" i="20" s="1"/>
  <c r="BF99" i="20"/>
  <c r="BF100" i="20" s="1"/>
  <c r="AB99" i="20"/>
  <c r="AB100" i="20" s="1"/>
  <c r="T71" i="20"/>
  <c r="T72" i="20" s="1"/>
  <c r="T74" i="20" s="1"/>
  <c r="S112" i="20" s="1"/>
  <c r="CT71" i="20"/>
  <c r="CT72" i="20" s="1"/>
  <c r="AD88" i="20"/>
  <c r="AD89" i="20" s="1"/>
  <c r="BF43" i="20"/>
  <c r="BF44" i="20" s="1"/>
  <c r="AB31" i="20"/>
  <c r="AB32" i="20" s="1"/>
  <c r="AV71" i="20"/>
  <c r="AV72" i="20" s="1"/>
  <c r="AV74" i="20" s="1"/>
  <c r="AG112" i="20" s="1"/>
  <c r="AH60" i="20"/>
  <c r="AH61" i="20" s="1"/>
  <c r="CZ99" i="20"/>
  <c r="CZ100" i="20" s="1"/>
  <c r="BL43" i="20"/>
  <c r="BL44" i="20" s="1"/>
  <c r="DC31" i="20"/>
  <c r="DC61" i="20" s="1"/>
  <c r="BT99" i="20"/>
  <c r="BT100" i="20" s="1"/>
  <c r="X88" i="20"/>
  <c r="X89" i="20" s="1"/>
  <c r="BJ71" i="20"/>
  <c r="BJ72" i="20" s="1"/>
  <c r="AH43" i="20"/>
  <c r="AH44" i="20" s="1"/>
  <c r="CB71" i="20"/>
  <c r="AT88" i="20"/>
  <c r="AT89" i="20" s="1"/>
  <c r="BD99" i="20"/>
  <c r="BD100" i="20" s="1"/>
  <c r="BD43" i="20"/>
  <c r="BD44" i="20" s="1"/>
  <c r="Z43" i="20"/>
  <c r="Z44" i="20" s="1"/>
  <c r="BL71" i="20"/>
  <c r="BL72" i="20" s="1"/>
  <c r="BD60" i="20"/>
  <c r="BD61" i="20" s="1"/>
  <c r="AR71" i="20"/>
  <c r="AR72" i="20" s="1"/>
  <c r="AR74" i="20" s="1"/>
  <c r="AE112" i="20" s="1"/>
  <c r="BB71" i="20"/>
  <c r="BB72" i="20" s="1"/>
  <c r="BB74" i="20" s="1"/>
  <c r="AJ112" i="20" s="1"/>
  <c r="BF88" i="20"/>
  <c r="BF89" i="20" s="1"/>
  <c r="AP99" i="20"/>
  <c r="AP100" i="20" s="1"/>
  <c r="L99" i="20"/>
  <c r="L100" i="20" s="1"/>
  <c r="BZ99" i="20"/>
  <c r="BZ100" i="20" s="1"/>
  <c r="AV88" i="20"/>
  <c r="AV89" i="20" s="1"/>
  <c r="AF99" i="20"/>
  <c r="AF100" i="20" s="1"/>
  <c r="R88" i="20"/>
  <c r="R89" i="20" s="1"/>
  <c r="CT99" i="20"/>
  <c r="CT100" i="20" s="1"/>
  <c r="BR99" i="20"/>
  <c r="BR100" i="20" s="1"/>
  <c r="AL31" i="20"/>
  <c r="AL32" i="20" s="1"/>
  <c r="BT43" i="20"/>
  <c r="BT44" i="20" s="1"/>
  <c r="AX31" i="20"/>
  <c r="AX32" i="20" s="1"/>
  <c r="BN43" i="20"/>
  <c r="BN44" i="20" s="1"/>
  <c r="P31" i="20"/>
  <c r="P32" i="20" s="1"/>
  <c r="AZ71" i="20"/>
  <c r="AZ72" i="20" s="1"/>
  <c r="BL88" i="20"/>
  <c r="BL89" i="20" s="1"/>
  <c r="AV99" i="20"/>
  <c r="AV100" i="20" s="1"/>
  <c r="AV102" i="20" s="1"/>
  <c r="AG116" i="20" s="1"/>
  <c r="AH88" i="20"/>
  <c r="AH89" i="20" s="1"/>
  <c r="R99" i="20"/>
  <c r="R100" i="20" s="1"/>
  <c r="R102" i="20" s="1"/>
  <c r="CW99" i="20"/>
  <c r="CW100" i="20" s="1"/>
  <c r="CW102" i="20" s="1"/>
  <c r="BH31" i="20"/>
  <c r="BH32" i="20" s="1"/>
  <c r="N88" i="20"/>
  <c r="N89" i="20" s="1"/>
  <c r="AZ74" i="20"/>
  <c r="AI112" i="20" s="1"/>
  <c r="AP43" i="20"/>
  <c r="AP44" i="20" s="1"/>
  <c r="AB71" i="20"/>
  <c r="AB72" i="20" s="1"/>
  <c r="AB74" i="20" s="1"/>
  <c r="W112" i="20" s="1"/>
  <c r="BX71" i="20"/>
  <c r="BX72" i="20" s="1"/>
  <c r="L88" i="20"/>
  <c r="L89" i="20" s="1"/>
  <c r="AN99" i="20"/>
  <c r="AN100" i="20" s="1"/>
  <c r="BF102" i="20"/>
  <c r="AL116" i="20" s="1"/>
  <c r="AV43" i="20"/>
  <c r="AV44" i="20" s="1"/>
  <c r="AH31" i="20"/>
  <c r="AH32" i="20" s="1"/>
  <c r="AN43" i="20"/>
  <c r="AN44" i="20" s="1"/>
  <c r="CZ43" i="20"/>
  <c r="CZ44" i="20" s="1"/>
  <c r="N31" i="20"/>
  <c r="N32" i="20" s="1"/>
  <c r="CW60" i="20"/>
  <c r="P72" i="20"/>
  <c r="BH71" i="20"/>
  <c r="BH72" i="20" s="1"/>
  <c r="CT60" i="20"/>
  <c r="CT61" i="20" s="1"/>
  <c r="CT74" i="20" s="1"/>
  <c r="CZ60" i="20"/>
  <c r="CW71" i="20"/>
  <c r="CW72" i="20" s="1"/>
  <c r="Z71" i="20"/>
  <c r="Z72" i="20" s="1"/>
  <c r="Z74" i="20" s="1"/>
  <c r="AB88" i="20"/>
  <c r="AB89" i="20" s="1"/>
  <c r="AB102" i="20" s="1"/>
  <c r="W116" i="20" s="1"/>
  <c r="AL88" i="20"/>
  <c r="AL89" i="20" s="1"/>
  <c r="R71" i="20"/>
  <c r="R72" i="20" s="1"/>
  <c r="R74" i="20" s="1"/>
  <c r="AR88" i="20"/>
  <c r="AR89" i="20" s="1"/>
  <c r="DC88" i="20"/>
  <c r="DC89" i="20" s="1"/>
  <c r="BV99" i="20"/>
  <c r="BV100" i="20" s="1"/>
  <c r="BV102" i="20" s="1"/>
  <c r="AT116" i="20" s="1"/>
  <c r="AR99" i="20"/>
  <c r="AR100" i="20" s="1"/>
  <c r="CB88" i="20"/>
  <c r="BL99" i="20"/>
  <c r="BL100" i="20" s="1"/>
  <c r="BL102" i="20" s="1"/>
  <c r="AO116" i="20" s="1"/>
  <c r="AX88" i="20"/>
  <c r="AX89" i="20" s="1"/>
  <c r="AH99" i="20"/>
  <c r="AH100" i="20" s="1"/>
  <c r="BZ43" i="20"/>
  <c r="BZ44" i="20" s="1"/>
  <c r="BX60" i="20"/>
  <c r="BX61" i="20" s="1"/>
  <c r="T43" i="20"/>
  <c r="T44" i="20" s="1"/>
  <c r="BP43" i="20"/>
  <c r="BP44" i="20" s="1"/>
  <c r="R31" i="20"/>
  <c r="R32" i="20" s="1"/>
  <c r="BR60" i="20"/>
  <c r="BR61" i="20" s="1"/>
  <c r="P43" i="20"/>
  <c r="BH60" i="20"/>
  <c r="BH61" i="20" s="1"/>
  <c r="CZ31" i="20"/>
  <c r="BV43" i="20"/>
  <c r="BV44" i="20" s="1"/>
  <c r="L43" i="20"/>
  <c r="L44" i="20" s="1"/>
  <c r="L46" i="20" s="1"/>
  <c r="AP71" i="20"/>
  <c r="AP72" i="20" s="1"/>
  <c r="AP74" i="20" s="1"/>
  <c r="AD112" i="20" s="1"/>
  <c r="BH88" i="20"/>
  <c r="BH89" i="20" s="1"/>
  <c r="BR88" i="20"/>
  <c r="BR89" i="20" s="1"/>
  <c r="X99" i="20"/>
  <c r="X100" i="20" s="1"/>
  <c r="X102" i="20" s="1"/>
  <c r="U116" i="20" s="1"/>
  <c r="AH71" i="20"/>
  <c r="AH72" i="20" s="1"/>
  <c r="BX88" i="20"/>
  <c r="BX89" i="20" s="1"/>
  <c r="DC99" i="20"/>
  <c r="DC100" i="20" s="1"/>
  <c r="BH99" i="20"/>
  <c r="BH100" i="20" s="1"/>
  <c r="CB99" i="20"/>
  <c r="BN88" i="20"/>
  <c r="BN89" i="20" s="1"/>
  <c r="AX99" i="20"/>
  <c r="AX100" i="20" s="1"/>
  <c r="T88" i="20"/>
  <c r="T89" i="20" s="1"/>
  <c r="AX43" i="20"/>
  <c r="AX44" i="20" s="1"/>
  <c r="CT31" i="20"/>
  <c r="CT32" i="20" s="1"/>
  <c r="CT46" i="20" s="1"/>
  <c r="AT43" i="20"/>
  <c r="AT44" i="20" s="1"/>
  <c r="AD31" i="20"/>
  <c r="AD32" i="20" s="1"/>
  <c r="AD46" i="20" s="1"/>
  <c r="X108" i="20" s="1"/>
  <c r="DC60" i="20"/>
  <c r="BT31" i="20"/>
  <c r="BT32" i="20" s="1"/>
  <c r="V43" i="20"/>
  <c r="V44" i="20" s="1"/>
  <c r="V46" i="20" s="1"/>
  <c r="T108" i="20" s="1"/>
  <c r="DC43" i="20"/>
  <c r="DC44" i="20" s="1"/>
  <c r="BN60" i="20"/>
  <c r="BN61" i="20" s="1"/>
  <c r="AD71" i="20"/>
  <c r="AD72" i="20" s="1"/>
  <c r="AD74" i="20" s="1"/>
  <c r="X112" i="20" s="1"/>
  <c r="X71" i="20"/>
  <c r="X72" i="20" s="1"/>
  <c r="X74" i="20" s="1"/>
  <c r="U112" i="20" s="1"/>
  <c r="BF71" i="20"/>
  <c r="BF72" i="20" s="1"/>
  <c r="BF74" i="20" s="1"/>
  <c r="AL112" i="20" s="1"/>
  <c r="AN88" i="20"/>
  <c r="AN89" i="20" s="1"/>
  <c r="AX71" i="20"/>
  <c r="AX72" i="20" s="1"/>
  <c r="AX74" i="20" s="1"/>
  <c r="AH112" i="20" s="1"/>
  <c r="BX99" i="20"/>
  <c r="BX100" i="20" s="1"/>
  <c r="N99" i="20"/>
  <c r="N100" i="20" s="1"/>
  <c r="CQ88" i="20"/>
  <c r="CQ89" i="20" s="1"/>
  <c r="BN99" i="20"/>
  <c r="BN100" i="20" s="1"/>
  <c r="AJ88" i="20"/>
  <c r="AJ89" i="20" s="1"/>
  <c r="T99" i="20"/>
  <c r="T100" i="20" s="1"/>
  <c r="X43" i="20"/>
  <c r="X44" i="20" s="1"/>
  <c r="L60" i="20"/>
  <c r="L61" i="20" s="1"/>
  <c r="BP31" i="20"/>
  <c r="BP32" i="20" s="1"/>
  <c r="R43" i="20"/>
  <c r="R44" i="20" s="1"/>
  <c r="CB31" i="20"/>
  <c r="N43" i="20"/>
  <c r="N44" i="20" s="1"/>
  <c r="N46" i="20" s="1"/>
  <c r="Z31" i="20"/>
  <c r="Z32" i="20" s="1"/>
  <c r="Z46" i="20" s="1"/>
  <c r="BR102" i="20"/>
  <c r="AR116" i="20" s="1"/>
  <c r="BD31" i="20"/>
  <c r="BD32" i="20" s="1"/>
  <c r="AL43" i="20"/>
  <c r="AL44" i="20" s="1"/>
  <c r="BL60" i="20"/>
  <c r="BL61" i="20" s="1"/>
  <c r="CQ60" i="20"/>
  <c r="CQ61" i="20" s="1"/>
  <c r="AR43" i="20"/>
  <c r="AR44" i="20" s="1"/>
  <c r="AR46" i="20" s="1"/>
  <c r="AE108" i="20" s="1"/>
  <c r="AJ71" i="20"/>
  <c r="AJ72" i="20" s="1"/>
  <c r="AJ74" i="20" s="1"/>
  <c r="AA112" i="20" s="1"/>
  <c r="V88" i="20"/>
  <c r="V89" i="20" s="1"/>
  <c r="AN71" i="20"/>
  <c r="AN72" i="20" s="1"/>
  <c r="AN74" i="20" s="1"/>
  <c r="AC112" i="20" s="1"/>
  <c r="BD88" i="20"/>
  <c r="BD89" i="20" s="1"/>
  <c r="BV71" i="20"/>
  <c r="BV72" i="20" s="1"/>
  <c r="BJ88" i="20"/>
  <c r="BJ89" i="20" s="1"/>
  <c r="BT88" i="20"/>
  <c r="BT89" i="20" s="1"/>
  <c r="BT102" i="20" s="1"/>
  <c r="AS116" i="20" s="1"/>
  <c r="BN71" i="20"/>
  <c r="BN72" i="20" s="1"/>
  <c r="AD99" i="20"/>
  <c r="AD100" i="20" s="1"/>
  <c r="AD102" i="20" s="1"/>
  <c r="X116" i="20" s="1"/>
  <c r="CQ99" i="20"/>
  <c r="AZ88" i="20"/>
  <c r="AZ89" i="20" s="1"/>
  <c r="AJ99" i="20"/>
  <c r="AJ100" i="20" s="1"/>
  <c r="V99" i="20"/>
  <c r="V100" i="20" s="1"/>
  <c r="CW31" i="20"/>
  <c r="AZ31" i="20"/>
  <c r="AZ32" i="20" s="1"/>
  <c r="AZ46" i="20" s="1"/>
  <c r="AI108" i="20" s="1"/>
  <c r="BL31" i="20"/>
  <c r="BL32" i="20" s="1"/>
  <c r="AT31" i="20"/>
  <c r="AT32" i="20" s="1"/>
  <c r="AP31" i="20"/>
  <c r="AP32" i="20" s="1"/>
  <c r="AN31" i="20"/>
  <c r="AN32" i="20" s="1"/>
  <c r="CB60" i="20"/>
  <c r="BH43" i="20"/>
  <c r="BH44" i="20" s="1"/>
  <c r="BP71" i="20"/>
  <c r="BP72" i="20" s="1"/>
  <c r="BP74" i="20" s="1"/>
  <c r="AQ112" i="20" s="1"/>
  <c r="V71" i="20"/>
  <c r="V72" i="20" s="1"/>
  <c r="V74" i="20" s="1"/>
  <c r="T112" i="20" s="1"/>
  <c r="BB88" i="20"/>
  <c r="BB89" i="20" s="1"/>
  <c r="BD71" i="20"/>
  <c r="BD72" i="20" s="1"/>
  <c r="DC71" i="20"/>
  <c r="DC72" i="20" s="1"/>
  <c r="BZ71" i="20"/>
  <c r="BZ72" i="20" s="1"/>
  <c r="BZ74" i="20" s="1"/>
  <c r="AV112" i="20" s="1"/>
  <c r="CQ71" i="20"/>
  <c r="Z88" i="20"/>
  <c r="Z89" i="20" s="1"/>
  <c r="AT99" i="20"/>
  <c r="AT100" i="20" s="1"/>
  <c r="AT102" i="20" s="1"/>
  <c r="AF116" i="20" s="1"/>
  <c r="P88" i="20"/>
  <c r="BP88" i="20"/>
  <c r="BP89" i="20" s="1"/>
  <c r="AZ99" i="20"/>
  <c r="AZ100" i="20" s="1"/>
  <c r="AL99" i="20"/>
  <c r="AL100" i="20" s="1"/>
  <c r="BR31" i="20"/>
  <c r="BR32" i="20" s="1"/>
  <c r="AJ31" i="20"/>
  <c r="AJ32" i="20" s="1"/>
  <c r="BV60" i="20"/>
  <c r="BV61" i="20" s="1"/>
  <c r="CQ31" i="20"/>
  <c r="CQ32" i="20" s="1"/>
  <c r="AV31" i="20"/>
  <c r="AV32" i="20" s="1"/>
  <c r="AJ43" i="20"/>
  <c r="AJ44" i="20" s="1"/>
  <c r="BF31" i="20"/>
  <c r="BF32" i="20" s="1"/>
  <c r="CB72" i="20"/>
  <c r="CQ100" i="20"/>
  <c r="CQ72" i="20"/>
  <c r="CQ44" i="20"/>
  <c r="CB44" i="20"/>
  <c r="X31" i="20"/>
  <c r="X32" i="20" s="1"/>
  <c r="BR43" i="20"/>
  <c r="BR44" i="20" s="1"/>
  <c r="BJ60" i="20"/>
  <c r="BJ61" i="20" s="1"/>
  <c r="BX43" i="20"/>
  <c r="BX44" i="20" s="1"/>
  <c r="BX46" i="20" s="1"/>
  <c r="AU108" i="20" s="1"/>
  <c r="L71" i="20"/>
  <c r="L72" i="20" s="1"/>
  <c r="L74" i="20" s="1"/>
  <c r="AL71" i="20"/>
  <c r="AL72" i="20" s="1"/>
  <c r="AL74" i="20" s="1"/>
  <c r="AB112" i="20" s="1"/>
  <c r="CZ88" i="20"/>
  <c r="CZ89" i="20" s="1"/>
  <c r="CZ102" i="20" s="1"/>
  <c r="BT71" i="20"/>
  <c r="BT72" i="20" s="1"/>
  <c r="AP88" i="20"/>
  <c r="AP89" i="20" s="1"/>
  <c r="Z99" i="20"/>
  <c r="Z100" i="20" s="1"/>
  <c r="BZ88" i="20"/>
  <c r="BZ89" i="20" s="1"/>
  <c r="BJ99" i="20"/>
  <c r="BJ100" i="20" s="1"/>
  <c r="BJ102" i="20" s="1"/>
  <c r="AN116" i="20" s="1"/>
  <c r="AF88" i="20"/>
  <c r="AF89" i="20" s="1"/>
  <c r="P99" i="20"/>
  <c r="CT88" i="20"/>
  <c r="CT89" i="20" s="1"/>
  <c r="CT102" i="20" s="1"/>
  <c r="BP99" i="20"/>
  <c r="BP100" i="20" s="1"/>
  <c r="BB99" i="20"/>
  <c r="BB100" i="20" s="1"/>
  <c r="BB102" i="20" s="1"/>
  <c r="AJ116" i="20" s="1"/>
  <c r="BB31" i="20"/>
  <c r="BB32" i="20" s="1"/>
  <c r="BB46" i="20" s="1"/>
  <c r="AJ108" i="20" s="1"/>
  <c r="T31" i="20"/>
  <c r="T32" i="20" s="1"/>
  <c r="BN31" i="20"/>
  <c r="BN32" i="20" s="1"/>
  <c r="AF31" i="20"/>
  <c r="AF32" i="20" s="1"/>
  <c r="AF46" i="20" s="1"/>
  <c r="Y108" i="20" s="1"/>
  <c r="BJ31" i="20"/>
  <c r="BJ32" i="20" s="1"/>
  <c r="BJ46" i="20" s="1"/>
  <c r="AN108" i="20" s="1"/>
  <c r="N71" i="20"/>
  <c r="N72" i="20" s="1"/>
  <c r="N74" i="20" s="1"/>
  <c r="BV31" i="20"/>
  <c r="BV32" i="20" s="1"/>
  <c r="BZ31" i="20"/>
  <c r="BZ32" i="20" s="1"/>
  <c r="AS797" i="19"/>
  <c r="V102" i="20" l="1"/>
  <c r="T116" i="20" s="1"/>
  <c r="AJ102" i="20"/>
  <c r="AA116" i="20" s="1"/>
  <c r="AR102" i="20"/>
  <c r="AE116" i="20" s="1"/>
  <c r="BN46" i="20"/>
  <c r="AP108" i="20" s="1"/>
  <c r="AB46" i="20"/>
  <c r="W108" i="20" s="1"/>
  <c r="BT74" i="20"/>
  <c r="AS112" i="20" s="1"/>
  <c r="BL74" i="20"/>
  <c r="AO112" i="20" s="1"/>
  <c r="BH46" i="20"/>
  <c r="AM108" i="20" s="1"/>
  <c r="T102" i="20"/>
  <c r="S116" i="20" s="1"/>
  <c r="AL102" i="20"/>
  <c r="AB116" i="20" s="1"/>
  <c r="BF46" i="20"/>
  <c r="AL108" i="20" s="1"/>
  <c r="BN102" i="20"/>
  <c r="AP116" i="20" s="1"/>
  <c r="AH46" i="20"/>
  <c r="Z108" i="20" s="1"/>
  <c r="AN46" i="20"/>
  <c r="AC108" i="20" s="1"/>
  <c r="AP102" i="20"/>
  <c r="AD116" i="20" s="1"/>
  <c r="BL46" i="20"/>
  <c r="AO108" i="20" s="1"/>
  <c r="BN74" i="20"/>
  <c r="AP112" i="20" s="1"/>
  <c r="CQ46" i="20"/>
  <c r="CQ74" i="20"/>
  <c r="AL46" i="20"/>
  <c r="AB108" i="20" s="1"/>
  <c r="AF102" i="20"/>
  <c r="Y116" i="20" s="1"/>
  <c r="BD102" i="20"/>
  <c r="AK116" i="20" s="1"/>
  <c r="L102" i="20"/>
  <c r="AZ102" i="20"/>
  <c r="AI116" i="20" s="1"/>
  <c r="CQ102" i="20"/>
  <c r="CE60" i="20"/>
  <c r="BV46" i="20"/>
  <c r="AT108" i="20" s="1"/>
  <c r="BZ102" i="20"/>
  <c r="AV116" i="20" s="1"/>
  <c r="DC74" i="20"/>
  <c r="BD46" i="20"/>
  <c r="AK108" i="20" s="1"/>
  <c r="BR46" i="20"/>
  <c r="AR108" i="20" s="1"/>
  <c r="BD74" i="20"/>
  <c r="AK112" i="20" s="1"/>
  <c r="DC32" i="20"/>
  <c r="DC46" i="20" s="1"/>
  <c r="AX46" i="20"/>
  <c r="AH108" i="20" s="1"/>
  <c r="AJ46" i="20"/>
  <c r="AA108" i="20" s="1"/>
  <c r="BT46" i="20"/>
  <c r="AS108" i="20" s="1"/>
  <c r="V112" i="20"/>
  <c r="V108" i="20"/>
  <c r="AH74" i="20"/>
  <c r="Z112" i="20" s="1"/>
  <c r="CD72" i="20"/>
  <c r="CF60" i="20"/>
  <c r="CB32" i="20"/>
  <c r="CG32" i="20" s="1"/>
  <c r="CG31" i="20"/>
  <c r="CZ61" i="20"/>
  <c r="CZ74" i="20" s="1"/>
  <c r="CZ32" i="20"/>
  <c r="CB89" i="20"/>
  <c r="CG89" i="20" s="1"/>
  <c r="CG88" i="20"/>
  <c r="CE71" i="20"/>
  <c r="CD31" i="20"/>
  <c r="CD32" i="20"/>
  <c r="AN102" i="20"/>
  <c r="AC116" i="20" s="1"/>
  <c r="CD88" i="20"/>
  <c r="P89" i="20"/>
  <c r="CI88" i="20"/>
  <c r="CH88" i="20"/>
  <c r="CF88" i="20"/>
  <c r="CE88" i="20"/>
  <c r="R46" i="20"/>
  <c r="N102" i="20"/>
  <c r="AX102" i="20"/>
  <c r="AH116" i="20" s="1"/>
  <c r="BP46" i="20"/>
  <c r="AQ108" i="20" s="1"/>
  <c r="CF71" i="20"/>
  <c r="CE31" i="20"/>
  <c r="AV46" i="20"/>
  <c r="AG108" i="20" s="1"/>
  <c r="CI31" i="20"/>
  <c r="Z102" i="20"/>
  <c r="V116" i="20" s="1"/>
  <c r="CG72" i="20"/>
  <c r="BJ74" i="20"/>
  <c r="AN112" i="20" s="1"/>
  <c r="BX102" i="20"/>
  <c r="AU116" i="20" s="1"/>
  <c r="T46" i="20"/>
  <c r="S108" i="20" s="1"/>
  <c r="CH71" i="20"/>
  <c r="BR74" i="20"/>
  <c r="AR112" i="20" s="1"/>
  <c r="CD71" i="20"/>
  <c r="CG71" i="20"/>
  <c r="CG99" i="20"/>
  <c r="CB100" i="20"/>
  <c r="CD100" i="20" s="1"/>
  <c r="CI71" i="20"/>
  <c r="R116" i="20"/>
  <c r="BX74" i="20"/>
  <c r="AU112" i="20" s="1"/>
  <c r="BP102" i="20"/>
  <c r="AQ116" i="20" s="1"/>
  <c r="CG60" i="20"/>
  <c r="CB61" i="20"/>
  <c r="CI61" i="20" s="1"/>
  <c r="CW61" i="20"/>
  <c r="CW74" i="20" s="1"/>
  <c r="CW32" i="20"/>
  <c r="CW46" i="20" s="1"/>
  <c r="X46" i="20"/>
  <c r="U108" i="20" s="1"/>
  <c r="CI60" i="20"/>
  <c r="BH102" i="20"/>
  <c r="AM116" i="20" s="1"/>
  <c r="BZ46" i="20"/>
  <c r="AV108" i="20" s="1"/>
  <c r="BH74" i="20"/>
  <c r="AM112" i="20" s="1"/>
  <c r="CH32" i="20"/>
  <c r="CH60" i="20"/>
  <c r="CD44" i="20"/>
  <c r="BV74" i="20"/>
  <c r="AT112" i="20" s="1"/>
  <c r="AT46" i="20"/>
  <c r="AF108" i="20" s="1"/>
  <c r="DC102" i="20"/>
  <c r="CD60" i="20"/>
  <c r="AH102" i="20"/>
  <c r="Z116" i="20" s="1"/>
  <c r="CF31" i="20"/>
  <c r="AP46" i="20"/>
  <c r="AD108" i="20" s="1"/>
  <c r="CI99" i="20"/>
  <c r="CH99" i="20"/>
  <c r="CF99" i="20"/>
  <c r="CE99" i="20"/>
  <c r="P100" i="20"/>
  <c r="CD99" i="20"/>
  <c r="CG43" i="20"/>
  <c r="CE43" i="20"/>
  <c r="CD43" i="20"/>
  <c r="CH43" i="20"/>
  <c r="CF43" i="20"/>
  <c r="P44" i="20"/>
  <c r="CG44" i="20" s="1"/>
  <c r="CI43" i="20"/>
  <c r="CL72" i="20"/>
  <c r="CI72" i="20"/>
  <c r="CH72" i="20"/>
  <c r="P74" i="20"/>
  <c r="CF72" i="20"/>
  <c r="CE72" i="20"/>
  <c r="CN72" i="20"/>
  <c r="CM72" i="20"/>
  <c r="CH31" i="20"/>
  <c r="CZ46" i="20"/>
  <c r="CN61" i="20" l="1"/>
  <c r="CI32" i="20"/>
  <c r="CE61" i="20"/>
  <c r="CL32" i="20"/>
  <c r="CN32" i="20"/>
  <c r="CF32" i="20"/>
  <c r="CI44" i="20"/>
  <c r="CH44" i="20"/>
  <c r="CF44" i="20"/>
  <c r="CE44" i="20"/>
  <c r="P46" i="20"/>
  <c r="CL44" i="20"/>
  <c r="CN44" i="20"/>
  <c r="CM44" i="20"/>
  <c r="CI100" i="20"/>
  <c r="CH100" i="20"/>
  <c r="CF100" i="20"/>
  <c r="CE100" i="20"/>
  <c r="P102" i="20"/>
  <c r="CB46" i="20"/>
  <c r="AW108" i="20" s="1"/>
  <c r="CE32" i="20"/>
  <c r="CG100" i="20"/>
  <c r="CB102" i="20"/>
  <c r="AW116" i="20" s="1"/>
  <c r="CG61" i="20"/>
  <c r="CL61" i="20"/>
  <c r="CB74" i="20"/>
  <c r="AW112" i="20" s="1"/>
  <c r="Q112" i="20"/>
  <c r="CI89" i="20"/>
  <c r="CH89" i="20"/>
  <c r="CF89" i="20"/>
  <c r="CE89" i="20"/>
  <c r="CD89" i="20"/>
  <c r="CM32" i="20"/>
  <c r="R112" i="20"/>
  <c r="R108" i="20"/>
  <c r="CJ46" i="20"/>
  <c r="CH61" i="20"/>
  <c r="CD61" i="20"/>
  <c r="CF61" i="20"/>
  <c r="CM61" i="20"/>
  <c r="CE74" i="20" l="1"/>
  <c r="CK74" i="20" s="1"/>
  <c r="CH74" i="20"/>
  <c r="CJ74" i="20"/>
  <c r="CN74" i="20"/>
  <c r="CL74" i="20"/>
  <c r="CM74" i="20"/>
  <c r="Q116" i="20"/>
  <c r="CN102" i="20"/>
  <c r="CH102" i="20"/>
  <c r="CE102" i="20"/>
  <c r="Q108" i="20"/>
  <c r="CL46" i="20"/>
  <c r="CH46" i="20"/>
  <c r="CN46" i="20"/>
  <c r="CM46" i="20"/>
  <c r="CE46" i="20"/>
  <c r="CJ102" i="20"/>
  <c r="CK46" i="20" l="1"/>
  <c r="CK102" i="20"/>
  <c r="L6" i="12" l="1"/>
  <c r="M6" i="12"/>
  <c r="N6" i="12"/>
  <c r="L7" i="12"/>
  <c r="M7" i="12"/>
  <c r="N7" i="12"/>
  <c r="L8" i="12"/>
  <c r="M8" i="12"/>
  <c r="N8" i="12"/>
  <c r="L10" i="12"/>
  <c r="M10" i="12"/>
  <c r="N10" i="12"/>
  <c r="L11" i="12"/>
  <c r="M11" i="12"/>
  <c r="N11" i="12"/>
  <c r="L12" i="12"/>
  <c r="M12" i="12"/>
  <c r="N12" i="12"/>
  <c r="L14" i="12"/>
  <c r="M14" i="12"/>
  <c r="N14" i="12"/>
  <c r="L15" i="12"/>
  <c r="M15" i="12"/>
  <c r="N15" i="12"/>
  <c r="L16" i="12"/>
  <c r="M16" i="12"/>
  <c r="N16" i="12"/>
  <c r="L18" i="12"/>
  <c r="M18" i="12"/>
  <c r="N18" i="12"/>
  <c r="L19" i="12"/>
  <c r="M19" i="12"/>
  <c r="N19" i="12"/>
  <c r="L20" i="12"/>
  <c r="M20" i="12"/>
  <c r="N20" i="12"/>
  <c r="L22" i="12"/>
  <c r="M22" i="12"/>
  <c r="N22" i="12"/>
  <c r="L23" i="12"/>
  <c r="M23" i="12"/>
  <c r="N23" i="12"/>
  <c r="L24" i="12"/>
  <c r="M24" i="12"/>
  <c r="N24" i="12"/>
  <c r="L26" i="12"/>
  <c r="M26" i="12"/>
  <c r="N26" i="12"/>
  <c r="L27" i="12"/>
  <c r="M27" i="12"/>
  <c r="N27" i="12"/>
  <c r="L28" i="12"/>
  <c r="M28" i="12"/>
  <c r="N28" i="12"/>
  <c r="L30" i="12"/>
  <c r="M30" i="12"/>
  <c r="N30" i="12"/>
  <c r="L31" i="12"/>
  <c r="M31" i="12"/>
  <c r="N31" i="12"/>
  <c r="L32" i="12"/>
  <c r="M32" i="12"/>
  <c r="N32" i="12"/>
  <c r="L34" i="12"/>
  <c r="M34" i="12"/>
  <c r="N34" i="12"/>
  <c r="L35" i="12"/>
  <c r="M35" i="12"/>
  <c r="N35" i="12"/>
  <c r="L36" i="12"/>
  <c r="M36" i="12"/>
  <c r="N36" i="12"/>
  <c r="L38" i="12"/>
  <c r="M38" i="12"/>
  <c r="N38" i="12"/>
  <c r="L39" i="12"/>
  <c r="M39" i="12"/>
  <c r="N39" i="12"/>
  <c r="L40" i="12"/>
  <c r="M40" i="12"/>
  <c r="N40" i="12"/>
  <c r="L42" i="12"/>
  <c r="M42" i="12"/>
  <c r="N42" i="12"/>
  <c r="L43" i="12"/>
  <c r="M43" i="12"/>
  <c r="N43" i="12"/>
  <c r="L44" i="12"/>
  <c r="M44" i="12"/>
  <c r="N44" i="12"/>
  <c r="L46" i="12"/>
  <c r="M46" i="12"/>
  <c r="N46" i="12"/>
  <c r="L47" i="12"/>
  <c r="M47" i="12"/>
  <c r="N47" i="12"/>
  <c r="L48" i="12"/>
  <c r="M48" i="12"/>
  <c r="N48" i="12"/>
  <c r="L50" i="12"/>
  <c r="M50" i="12"/>
  <c r="N50" i="12"/>
  <c r="L51" i="12"/>
  <c r="M51" i="12"/>
  <c r="N51" i="12"/>
  <c r="L52" i="12"/>
  <c r="M52" i="12"/>
  <c r="N52" i="12"/>
  <c r="L54" i="12"/>
  <c r="M54" i="12"/>
  <c r="N54" i="12"/>
  <c r="L55" i="12"/>
  <c r="M55" i="12"/>
  <c r="N55" i="12"/>
  <c r="L56" i="12"/>
  <c r="M56" i="12"/>
  <c r="N56" i="12"/>
  <c r="L58" i="12"/>
  <c r="M58" i="12"/>
  <c r="N58" i="12"/>
  <c r="L59" i="12"/>
  <c r="M59" i="12"/>
  <c r="N59" i="12"/>
  <c r="L60" i="12"/>
  <c r="M60" i="12"/>
  <c r="N60" i="12"/>
  <c r="L62" i="12"/>
  <c r="M62" i="12"/>
  <c r="N62" i="12"/>
  <c r="L63" i="12"/>
  <c r="M63" i="12"/>
  <c r="N63" i="12"/>
  <c r="L64" i="12"/>
  <c r="M64" i="12"/>
  <c r="N64" i="12"/>
  <c r="L66" i="12"/>
  <c r="M66" i="12"/>
  <c r="N66" i="12"/>
  <c r="L67" i="12"/>
  <c r="M67" i="12"/>
  <c r="N67" i="12"/>
  <c r="L68" i="12"/>
  <c r="M68" i="12"/>
  <c r="N68" i="12"/>
  <c r="L70" i="12"/>
  <c r="M70" i="12"/>
  <c r="N70" i="12"/>
  <c r="L71" i="12"/>
  <c r="M71" i="12"/>
  <c r="N71" i="12"/>
  <c r="L72" i="12"/>
  <c r="M72" i="12"/>
  <c r="N72" i="12"/>
  <c r="L74" i="12"/>
  <c r="M74" i="12"/>
  <c r="N74" i="12"/>
  <c r="L75" i="12"/>
  <c r="M75" i="12"/>
  <c r="N75" i="12"/>
  <c r="L76" i="12"/>
  <c r="M76" i="12"/>
  <c r="N76" i="12"/>
  <c r="L78" i="12"/>
  <c r="M78" i="12"/>
  <c r="N78" i="12"/>
  <c r="L79" i="12"/>
  <c r="M79" i="12"/>
  <c r="N79" i="12"/>
  <c r="L80" i="12"/>
  <c r="M80" i="12"/>
  <c r="N80" i="12"/>
  <c r="L82" i="12"/>
  <c r="M82" i="12"/>
  <c r="N82" i="12"/>
  <c r="L83" i="12"/>
  <c r="M83" i="12"/>
  <c r="N83" i="12"/>
  <c r="L84" i="12"/>
  <c r="M84" i="12"/>
  <c r="N84" i="12"/>
  <c r="L86" i="12"/>
  <c r="M86" i="12"/>
  <c r="N86" i="12"/>
  <c r="L87" i="12"/>
  <c r="M87" i="12"/>
  <c r="N87" i="12"/>
  <c r="L88" i="12"/>
  <c r="M88" i="12"/>
  <c r="N88" i="12"/>
  <c r="L90" i="12"/>
  <c r="M90" i="12"/>
  <c r="N90" i="12"/>
  <c r="L91" i="12"/>
  <c r="M91" i="12"/>
  <c r="N91" i="12"/>
  <c r="L92" i="12"/>
  <c r="M92" i="12"/>
  <c r="N92" i="12"/>
  <c r="L94" i="12"/>
  <c r="M94" i="12"/>
  <c r="N94" i="12"/>
  <c r="L95" i="12"/>
  <c r="M95" i="12"/>
  <c r="N95" i="12"/>
  <c r="L96" i="12"/>
  <c r="M96" i="12"/>
  <c r="N96" i="12"/>
  <c r="L98" i="12"/>
  <c r="M98" i="12"/>
  <c r="N98" i="12"/>
  <c r="L99" i="12"/>
  <c r="M99" i="12"/>
  <c r="N99" i="12"/>
  <c r="L100" i="12"/>
  <c r="M100" i="12"/>
  <c r="N100" i="12"/>
  <c r="L102" i="12"/>
  <c r="M102" i="12"/>
  <c r="N102" i="12"/>
  <c r="L103" i="12"/>
  <c r="M103" i="12"/>
  <c r="N103" i="12"/>
  <c r="L104" i="12"/>
  <c r="M104" i="12"/>
  <c r="N104" i="12"/>
  <c r="L106" i="12"/>
  <c r="M106" i="12"/>
  <c r="N106" i="12"/>
  <c r="L107" i="12"/>
  <c r="M107" i="12"/>
  <c r="N107" i="12"/>
  <c r="L108" i="12"/>
  <c r="M108" i="12"/>
  <c r="N108" i="12"/>
  <c r="L110" i="12"/>
  <c r="M110" i="12"/>
  <c r="N110" i="12"/>
  <c r="L111" i="12"/>
  <c r="M111" i="12"/>
  <c r="N111" i="12"/>
  <c r="L112" i="12"/>
  <c r="M112" i="12"/>
  <c r="N112" i="12"/>
  <c r="L114" i="12"/>
  <c r="M114" i="12"/>
  <c r="N114" i="12"/>
  <c r="L115" i="12"/>
  <c r="M115" i="12"/>
  <c r="N115" i="12"/>
  <c r="L116" i="12"/>
  <c r="M116" i="12"/>
  <c r="N116" i="12"/>
  <c r="L118" i="12"/>
  <c r="M118" i="12"/>
  <c r="N118" i="12"/>
  <c r="L119" i="12"/>
  <c r="M119" i="12"/>
  <c r="N119" i="12"/>
  <c r="L120" i="12"/>
  <c r="M120" i="12"/>
  <c r="N120" i="12"/>
  <c r="L122" i="12"/>
  <c r="M122" i="12"/>
  <c r="N122" i="12"/>
  <c r="L123" i="12"/>
  <c r="M123" i="12"/>
  <c r="N123" i="12"/>
  <c r="L124" i="12"/>
  <c r="M124" i="12"/>
  <c r="N124" i="12"/>
  <c r="L126" i="12"/>
  <c r="M126" i="12"/>
  <c r="N126" i="12"/>
  <c r="L127" i="12"/>
  <c r="M127" i="12"/>
  <c r="N127" i="12"/>
  <c r="L128" i="12"/>
  <c r="M128" i="12"/>
  <c r="N128" i="12"/>
  <c r="L130" i="12"/>
  <c r="M130" i="12"/>
  <c r="N130" i="12"/>
  <c r="L131" i="12"/>
  <c r="M131" i="12"/>
  <c r="N131" i="12"/>
  <c r="L132" i="12"/>
  <c r="M132" i="12"/>
  <c r="N132" i="12"/>
</calcChain>
</file>

<file path=xl/sharedStrings.xml><?xml version="1.0" encoding="utf-8"?>
<sst xmlns="http://schemas.openxmlformats.org/spreadsheetml/2006/main" count="32227" uniqueCount="1440">
  <si>
    <t>Frequency</t>
  </si>
  <si>
    <t>Luminance change</t>
  </si>
  <si>
    <t>T-test</t>
  </si>
  <si>
    <t>t-statistic</t>
  </si>
  <si>
    <t>t-critical</t>
  </si>
  <si>
    <t>Trial</t>
  </si>
  <si>
    <t>M27 - C3 : 2</t>
  </si>
  <si>
    <t>M25 - C3 : 2</t>
  </si>
  <si>
    <t>M23 - C3 : 2</t>
  </si>
  <si>
    <t>M22 - C3 : 2</t>
  </si>
  <si>
    <t>M21 - C3 : 2</t>
  </si>
  <si>
    <t>M20 - C3 : 2</t>
  </si>
  <si>
    <t>M19 - C3 : 2</t>
  </si>
  <si>
    <t>M18 - C3 : 2</t>
  </si>
  <si>
    <t>M16 - C3 : 2</t>
  </si>
  <si>
    <t>M14 - C3 : 2</t>
  </si>
  <si>
    <t>M12 - C3 : 1</t>
  </si>
  <si>
    <t>M13 - C3 : 2</t>
  </si>
  <si>
    <t>M12 - C3 : 2</t>
  </si>
  <si>
    <t>M11 - C3 : 1</t>
  </si>
  <si>
    <t>C1 - M15 : 1</t>
  </si>
  <si>
    <t>C1 - M18 : 1</t>
  </si>
  <si>
    <t>C1 - M21 : 1</t>
  </si>
  <si>
    <t>C1 - M22 : 1</t>
  </si>
  <si>
    <t>C1 - M23 : 1</t>
  </si>
  <si>
    <t>C1 - M24 : 1</t>
  </si>
  <si>
    <t>C1 - M21 : 2</t>
  </si>
  <si>
    <t>C1 - M20 : 1</t>
  </si>
  <si>
    <t>C1 - Mxx</t>
  </si>
  <si>
    <t>C2 - Mxx</t>
  </si>
  <si>
    <t>C2 - M15 : 1</t>
  </si>
  <si>
    <t>C2 - M18 : 1</t>
  </si>
  <si>
    <t>C2 - M21 : 1</t>
  </si>
  <si>
    <t>C2 - M24 : 1</t>
  </si>
  <si>
    <t>C2 - M24 : 2</t>
  </si>
  <si>
    <t>C2 - M23 : 2</t>
  </si>
  <si>
    <t>C2 - M23 : 1</t>
  </si>
  <si>
    <t>C2 - M25 : 1</t>
  </si>
  <si>
    <t>C2 - M26 : 1</t>
  </si>
  <si>
    <t>C3 - M15 : 2</t>
  </si>
  <si>
    <t>C3 - M13 : 1</t>
  </si>
  <si>
    <t>C3 - M13 : 2</t>
  </si>
  <si>
    <t>C3 - M12 : 2</t>
  </si>
  <si>
    <t>C3 - M11 : 2</t>
  </si>
  <si>
    <t>C3 - M10 : 2</t>
  </si>
  <si>
    <t>C3 - M14 : 2</t>
  </si>
  <si>
    <t>M15 - C1 : 2</t>
  </si>
  <si>
    <t>M18 - C1 : 2</t>
  </si>
  <si>
    <t>M20 - C1 : 1</t>
  </si>
  <si>
    <t>M19 - C1 : 1</t>
  </si>
  <si>
    <t>M19 - C1 : 2</t>
  </si>
  <si>
    <t>M20 - C1 : 2</t>
  </si>
  <si>
    <t>M21 - C1 : 1</t>
  </si>
  <si>
    <t>M15 - C2 : 2</t>
  </si>
  <si>
    <t>M18 - C2 : 2</t>
  </si>
  <si>
    <t>M20 - C2 : 1</t>
  </si>
  <si>
    <t>M21 - C2 : 1</t>
  </si>
  <si>
    <t>M20 - C2 : 2</t>
  </si>
  <si>
    <t>M19 - C2 : 2</t>
  </si>
  <si>
    <t>M15 - C3 : 2</t>
  </si>
  <si>
    <t>M17 - C3 : 1</t>
  </si>
  <si>
    <t>M16 - C3 : 1</t>
  </si>
  <si>
    <t>M15 - C3 : 1</t>
  </si>
  <si>
    <t>M17 - C3 : 2</t>
  </si>
  <si>
    <t>M18 - C3 : 1</t>
  </si>
  <si>
    <t>C1 - M18 : 2</t>
  </si>
  <si>
    <t>C1 - M16 : 1</t>
  </si>
  <si>
    <t>C1 - M17 : 1</t>
  </si>
  <si>
    <t>C1 - M19 : 1</t>
  </si>
  <si>
    <t>C1 - M25 : 1</t>
  </si>
  <si>
    <t>C1 - M26 : 1</t>
  </si>
  <si>
    <t>C1 - M28 : 1</t>
  </si>
  <si>
    <t>C1 - M16 : 2</t>
  </si>
  <si>
    <t>C2 - M25 : 2</t>
  </si>
  <si>
    <t>Average</t>
  </si>
  <si>
    <t>C3 - M18 : 1</t>
  </si>
  <si>
    <t>C3 - M21 : 1</t>
  </si>
  <si>
    <t>C3 - M23 : 2</t>
  </si>
  <si>
    <t>C3 - M22 : 2</t>
  </si>
  <si>
    <t>C3 - M21 : 2</t>
  </si>
  <si>
    <t>C3 - M20 : 2</t>
  </si>
  <si>
    <t>C3 - M20 : 1</t>
  </si>
  <si>
    <t>C3 - M22 : 1</t>
  </si>
  <si>
    <t>C3 - M23 : 1</t>
  </si>
  <si>
    <t>C3 - M24 : 1</t>
  </si>
  <si>
    <t>C3 - M25 : 1</t>
  </si>
  <si>
    <t>C3 - M19 : 1</t>
  </si>
  <si>
    <t>M17 - C1 : 1</t>
  </si>
  <si>
    <t>M15 - C1 : 1</t>
  </si>
  <si>
    <t>M13 - C1 : 2</t>
  </si>
  <si>
    <t>M14 - C1 : 2</t>
  </si>
  <si>
    <t>M18 - C2 : 1</t>
  </si>
  <si>
    <t>M15 - C2 : 1</t>
  </si>
  <si>
    <t>M12 - C2 : 1</t>
  </si>
  <si>
    <t>M10 - C2 : 2</t>
  </si>
  <si>
    <t>M11 - C2 : 2</t>
  </si>
  <si>
    <t>M12 - C2 : 2</t>
  </si>
  <si>
    <t>M13 - C2 : 2</t>
  </si>
  <si>
    <t>M14 - C2 : 2</t>
  </si>
  <si>
    <t>M16 - C2 : 2</t>
  </si>
  <si>
    <t>M17 - C2 : 2</t>
  </si>
  <si>
    <t>M13 - C3 : 1</t>
  </si>
  <si>
    <t xml:space="preserve"> Lum of Mxx at reversal 1</t>
  </si>
  <si>
    <t xml:space="preserve"> Lum of Mxx at reversal 2</t>
  </si>
  <si>
    <t xml:space="preserve"> Lum of Mxx at reversal 3</t>
  </si>
  <si>
    <t xml:space="preserve"> Lum of Mxx at reversal 4</t>
  </si>
  <si>
    <t xml:space="preserve"> Lum of Mxx at reversal 5</t>
  </si>
  <si>
    <t>Average lum of the monochromatic targets of the last 3 reversals</t>
  </si>
  <si>
    <t>Difference in luminance between the chromatic and the monochromatic targets</t>
  </si>
  <si>
    <t>Staircase 1: C1-Mxx</t>
  </si>
  <si>
    <t>C3 - Mxx</t>
  </si>
  <si>
    <t>C1 - M08 : 2</t>
  </si>
  <si>
    <t>C1 - M04 : 1r1</t>
  </si>
  <si>
    <t>C1 - M06 : 1</t>
  </si>
  <si>
    <t>C1 - M08 : 1</t>
  </si>
  <si>
    <t>C1 - M10 : 1</t>
  </si>
  <si>
    <t>C1 - M12 : 1</t>
  </si>
  <si>
    <t>C1 - M14 : 1</t>
  </si>
  <si>
    <t>C2 - M08 : 1</t>
  </si>
  <si>
    <t>C2 - M12 : 1</t>
  </si>
  <si>
    <t>C2 - M16 : 1</t>
  </si>
  <si>
    <t>C2 - M20 : 1</t>
  </si>
  <si>
    <t>C2 - M28 : 1</t>
  </si>
  <si>
    <t>C3 - M08 : 2</t>
  </si>
  <si>
    <t>C3 - M04 : 1r1</t>
  </si>
  <si>
    <t>C3 - M06 : 1</t>
  </si>
  <si>
    <t>C3 - M08 : 1</t>
  </si>
  <si>
    <t>C3 - M10 : 1</t>
  </si>
  <si>
    <t>C3 - M12 : 1</t>
  </si>
  <si>
    <t>C3 - M14 : 1</t>
  </si>
  <si>
    <t>C3 - M16 : 1</t>
  </si>
  <si>
    <t>00</t>
  </si>
  <si>
    <t>0000</t>
  </si>
  <si>
    <t>000</t>
  </si>
  <si>
    <t>0</t>
  </si>
  <si>
    <t>start point</t>
  </si>
  <si>
    <t>M08 - C1 : 2</t>
  </si>
  <si>
    <t>M12 - C1 : 2</t>
  </si>
  <si>
    <t>M16 - C1 : 2</t>
  </si>
  <si>
    <t>M24 - C1 : 1r1</t>
  </si>
  <si>
    <t>M22 - C1 : 2r2</t>
  </si>
  <si>
    <t>M23 - C1 : 2</t>
  </si>
  <si>
    <t>M24 - C1 : 2</t>
  </si>
  <si>
    <t>M25 - C1 : 2</t>
  </si>
  <si>
    <t>M26 - C1 : 2</t>
  </si>
  <si>
    <t>M27 - C1 : 2</t>
  </si>
  <si>
    <t>M28 - C1 : 1r3</t>
  </si>
  <si>
    <t>M28 - C1 : 2</t>
  </si>
  <si>
    <t>M08 - C2 : 2</t>
  </si>
  <si>
    <t>M24 - C2 : 2</t>
  </si>
  <si>
    <t>M28 - C2 : 1r1</t>
  </si>
  <si>
    <t>M26 - C2 : 1</t>
  </si>
  <si>
    <t>M25 - C2 : 2</t>
  </si>
  <si>
    <t>M26 - C2 : 2</t>
  </si>
  <si>
    <t>M27 - C2 : 1r5</t>
  </si>
  <si>
    <t>M08 - C3 : 2</t>
  </si>
  <si>
    <t>M20 - C3 : 1r1</t>
  </si>
  <si>
    <t>M18 - C3 : 2r2</t>
  </si>
  <si>
    <t>M19 - C3 : 1r3</t>
  </si>
  <si>
    <t>M18 - C3 : 2r4</t>
  </si>
  <si>
    <t>M19 - C3 : 1r5</t>
  </si>
  <si>
    <t>Staircase 2: C2-Mxx</t>
  </si>
  <si>
    <t>Range of threshold  (Δlum between Lum S5 &amp; Lum S2)</t>
  </si>
  <si>
    <t>C1 - M16 : 2r1</t>
  </si>
  <si>
    <t>C1 - M14 : 1r2</t>
  </si>
  <si>
    <t>C1 - M19 : 2r3</t>
  </si>
  <si>
    <t>C1 - M18 : 1r4</t>
  </si>
  <si>
    <t>C2 - M16 : 2r1</t>
  </si>
  <si>
    <t>C2 - M14 : 1r2</t>
  </si>
  <si>
    <t>C2 - M17 : 1</t>
  </si>
  <si>
    <t>C2 - M19 : 1</t>
  </si>
  <si>
    <t>C2 - M21 : 2r3</t>
  </si>
  <si>
    <t>C2 - M20 : 2</t>
  </si>
  <si>
    <t>C2 - M19 : 1r4</t>
  </si>
  <si>
    <t>C2 - M22 : 1</t>
  </si>
  <si>
    <t>M28 - C1 : 1r1</t>
  </si>
  <si>
    <t>M28 - C1 : 1</t>
  </si>
  <si>
    <t>M21 - C2 : 2</t>
  </si>
  <si>
    <t>M22 - C2 : 2</t>
  </si>
  <si>
    <t>M23 - C2 : 2</t>
  </si>
  <si>
    <t>M23 - C2 : 1</t>
  </si>
  <si>
    <t>M22 - C2 : 1</t>
  </si>
  <si>
    <t>M20 - C3 : 1r3</t>
  </si>
  <si>
    <t>M19 - C3 : 1</t>
  </si>
  <si>
    <t>Staircase 3: C3- Mxx</t>
  </si>
  <si>
    <t>C1 - M24 : 2r1</t>
  </si>
  <si>
    <t>C1 - M22 : 2</t>
  </si>
  <si>
    <t>C1 - M20 : 2</t>
  </si>
  <si>
    <t>C1 - M18 : 1r2</t>
  </si>
  <si>
    <t>C1 - M20 : 2r3</t>
  </si>
  <si>
    <t>C1 - M19 : 1r4</t>
  </si>
  <si>
    <t>C1 - M23 : 2r5</t>
  </si>
  <si>
    <t>C2 - M25 : 2r1</t>
  </si>
  <si>
    <t>C2 - M23 : 1r2</t>
  </si>
  <si>
    <t>C3 - M24 : 2r1</t>
  </si>
  <si>
    <t>C3 - M20 : 1r2</t>
  </si>
  <si>
    <t>C3 - M25 : 2r3</t>
  </si>
  <si>
    <t>C3 - M24 : 1r4</t>
  </si>
  <si>
    <t>C3 - M25 : 2r5</t>
  </si>
  <si>
    <t>M16 - C1 : 1r1</t>
  </si>
  <si>
    <t>M14 - C1 : 2r2</t>
  </si>
  <si>
    <t>M15 - C1 : 1r3</t>
  </si>
  <si>
    <t>M14 - C1 : 2r4</t>
  </si>
  <si>
    <t>M17 - C1 : 2</t>
  </si>
  <si>
    <t>M21 - C1 : 1r5</t>
  </si>
  <si>
    <t>M25 - C2 : 1r1</t>
  </si>
  <si>
    <t>M19 - C2 : 2 r2</t>
  </si>
  <si>
    <t>M22 - C2 : 1r3</t>
  </si>
  <si>
    <t>M20 - C2 : 2 r4</t>
  </si>
  <si>
    <t>M25 - C2 : 1r5</t>
  </si>
  <si>
    <t>M16 - C3 : 1r1</t>
  </si>
  <si>
    <t>M14 - C3 : 1</t>
  </si>
  <si>
    <t>M12 - C3 : 2r2</t>
  </si>
  <si>
    <t>M18 - C3 : 1r3</t>
  </si>
  <si>
    <t>M16 - C3 : 2 r4</t>
  </si>
  <si>
    <t>M17 - C3 : 1r5</t>
  </si>
  <si>
    <t>Staircase</t>
  </si>
  <si>
    <t>Mxx -C1</t>
  </si>
  <si>
    <t>Mxx -C2</t>
  </si>
  <si>
    <t>Mxx - C3</t>
  </si>
  <si>
    <t>Participant 1</t>
  </si>
  <si>
    <t>Participant 2</t>
  </si>
  <si>
    <t>C1 - M14 : 2</t>
  </si>
  <si>
    <t>C1 - M12 : 2</t>
  </si>
  <si>
    <t>C1 - M10 : 1r2</t>
  </si>
  <si>
    <t>C1 - M11 : 1</t>
  </si>
  <si>
    <t>C1 - M13 : 1</t>
  </si>
  <si>
    <t>C1 - M16 : 2r3</t>
  </si>
  <si>
    <t>C1 - M15 : 1r4</t>
  </si>
  <si>
    <t>C2 - M21 : 1r2</t>
  </si>
  <si>
    <t>C2 - M22 : 2r3</t>
  </si>
  <si>
    <t>C2 - M21 : 2</t>
  </si>
  <si>
    <t>C2 - M20 : 1r4</t>
  </si>
  <si>
    <t>C2 - M25 : 2r5</t>
  </si>
  <si>
    <t>C3 - M16 : 2r1</t>
  </si>
  <si>
    <t>C3 - M08 : 1r2</t>
  </si>
  <si>
    <t>C3 - M09 : 1</t>
  </si>
  <si>
    <t>C3 - M11 : 1</t>
  </si>
  <si>
    <t>C3 - M15 : 2r3</t>
  </si>
  <si>
    <t>C3 - M13 : 1r4</t>
  </si>
  <si>
    <t>C3 - M15 : 1</t>
  </si>
  <si>
    <t>C3 - M17 : 1</t>
  </si>
  <si>
    <t>C3 - M18 : 2r5</t>
  </si>
  <si>
    <t>M20 - C1 : 1r1</t>
  </si>
  <si>
    <t>M18 - C1 : 1</t>
  </si>
  <si>
    <t>M16 - C1 : 2r2</t>
  </si>
  <si>
    <t>M17 - C1 : 1r3</t>
  </si>
  <si>
    <t>M16 - C1 : 2r4</t>
  </si>
  <si>
    <t>M17 - C1 : 1r5</t>
  </si>
  <si>
    <t>M21 - C2 : 2r2</t>
  </si>
  <si>
    <t>M24 - C2 : 1r3</t>
  </si>
  <si>
    <t>M22 - C2 : 2r4</t>
  </si>
  <si>
    <t>M17 - C3 : 2r4</t>
  </si>
  <si>
    <t>M18 - C3 : 1r5</t>
  </si>
  <si>
    <t>Participant 3</t>
  </si>
  <si>
    <t>C1 - M28 : 2r1</t>
  </si>
  <si>
    <t>C1 - M26 : 2</t>
  </si>
  <si>
    <t>C1 - M24 : 2</t>
  </si>
  <si>
    <t>C1 - M16 : 1r2</t>
  </si>
  <si>
    <t>C1 - M18 : 2r3</t>
  </si>
  <si>
    <t>C1 - M17 : 1r4</t>
  </si>
  <si>
    <t>C1 - M19 : 2r5</t>
  </si>
  <si>
    <t>C2 - M12 : 2r1</t>
  </si>
  <si>
    <t>C2 - M10 : 2</t>
  </si>
  <si>
    <t>C2 - M08 : 2</t>
  </si>
  <si>
    <t>C2 - M06 : 1r2</t>
  </si>
  <si>
    <t>C2 - M07 : 2r3</t>
  </si>
  <si>
    <t>C2 - M06 : 1r4</t>
  </si>
  <si>
    <t>C2 - M07 : 1</t>
  </si>
  <si>
    <t>C2 - M09 : 1</t>
  </si>
  <si>
    <t>C2 - M10 : 1</t>
  </si>
  <si>
    <t>C2 - M11 : 1</t>
  </si>
  <si>
    <t>C2 - M13 : 1</t>
  </si>
  <si>
    <t>C2 - M14 : 1</t>
  </si>
  <si>
    <t>C2 - M17 : 2r5</t>
  </si>
  <si>
    <t>C3 - M12 : 2r1</t>
  </si>
  <si>
    <t>C3 - M06 : 2</t>
  </si>
  <si>
    <t>C3 - M04 : 2</t>
  </si>
  <si>
    <t>C3 - M02 : 2</t>
  </si>
  <si>
    <t>C3 - M00 : 1r2</t>
  </si>
  <si>
    <t>C3 - M01 : 1</t>
  </si>
  <si>
    <t>C3 - M02 : 2r3</t>
  </si>
  <si>
    <t>C3 - M01 : 1r4</t>
  </si>
  <si>
    <t>C3 - M02 : 2r5</t>
  </si>
  <si>
    <t>M12 - C1 : 1r1</t>
  </si>
  <si>
    <t>M10 - C1 : 2r2</t>
  </si>
  <si>
    <t>M11 - C1 : 2</t>
  </si>
  <si>
    <t>M13 - C1 : 1r3</t>
  </si>
  <si>
    <t>M12 - C1 : 2r4</t>
  </si>
  <si>
    <t>M16 - C1 : 1r5</t>
  </si>
  <si>
    <t>M12 - C2 : 1r1</t>
  </si>
  <si>
    <t>M10 - C2 : 2r2</t>
  </si>
  <si>
    <t>M15 - C2 : 1r3</t>
  </si>
  <si>
    <t>M14 - C2 : 2r4</t>
  </si>
  <si>
    <t>M17 - C2 : 1r5</t>
  </si>
  <si>
    <t>Participant 4</t>
  </si>
  <si>
    <t>C1 - M22 : 1r2</t>
  </si>
  <si>
    <t>C1 - M27 : 1</t>
  </si>
  <si>
    <t>C1 - M28 : 2r3</t>
  </si>
  <si>
    <t>C1 - M27 : 1r4</t>
  </si>
  <si>
    <t>C2 - M20 : 2 r1</t>
  </si>
  <si>
    <t>C2 - M18 : 1r2</t>
  </si>
  <si>
    <t>C2 - M22 : 2r5</t>
  </si>
  <si>
    <t>C3 - M24 : 2 r1</t>
  </si>
  <si>
    <t>C3 - M21 : 2r3</t>
  </si>
  <si>
    <t>C3 - M20 : 1r4</t>
  </si>
  <si>
    <t>C3 - M23 : 2r5</t>
  </si>
  <si>
    <t>M20 - C1 : 1 r1</t>
  </si>
  <si>
    <t>M18 - C1 : 2 r2</t>
  </si>
  <si>
    <t>M19 - C1 : 1r3</t>
  </si>
  <si>
    <t>M17 - C1 : 2r4</t>
  </si>
  <si>
    <t>M20 - C1 : 1r5</t>
  </si>
  <si>
    <t>M20 - C2 : 1r1</t>
  </si>
  <si>
    <t>M18 - C2 : 2 r2</t>
  </si>
  <si>
    <t>M19 - C2 : 1r3</t>
  </si>
  <si>
    <t>M18 - C2 : 2r4</t>
  </si>
  <si>
    <t>M19 - C2 : 1r5</t>
  </si>
  <si>
    <t>M24 - C3 : 1r1</t>
  </si>
  <si>
    <t>M22 - C3 : 1</t>
  </si>
  <si>
    <t>M20 - C3 : 1</t>
  </si>
  <si>
    <t>M16 - C3 : 2r2</t>
  </si>
  <si>
    <t>M16 - C3 : 2r4</t>
  </si>
  <si>
    <t>Participant 5</t>
  </si>
  <si>
    <t>C1 - M12 : 2 r1</t>
  </si>
  <si>
    <t>C1 - M15 : 2r3</t>
  </si>
  <si>
    <t>C1 - M14 : 1r4</t>
  </si>
  <si>
    <t>C1 - M15 : 2r5</t>
  </si>
  <si>
    <t>C2 - M20 : 2r1</t>
  </si>
  <si>
    <t>C2 - M18 : 2</t>
  </si>
  <si>
    <t>C2 - M16 : 2</t>
  </si>
  <si>
    <t>C2 - M16 : 2r3</t>
  </si>
  <si>
    <t>C2 - M15 : 1r4</t>
  </si>
  <si>
    <t>C2 - M16 : 2r5</t>
  </si>
  <si>
    <t>C3 - M10 : 1r2</t>
  </si>
  <si>
    <t>C3 - M12 : 2r3</t>
  </si>
  <si>
    <t>C3 - M11 : 1r4</t>
  </si>
  <si>
    <t>C3 - M13 : 2r5</t>
  </si>
  <si>
    <t>M08 - C1 : 1</t>
  </si>
  <si>
    <t>M04 - C1 : 2r1</t>
  </si>
  <si>
    <t>M06 - C1 : 2</t>
  </si>
  <si>
    <t>M10 - C1 : 2</t>
  </si>
  <si>
    <t>M14 - C1 : 1r2</t>
  </si>
  <si>
    <t>M13 - C1 : 2r3</t>
  </si>
  <si>
    <t>M14 - C1 : 1r4</t>
  </si>
  <si>
    <t>M13 - C1 : 2r5</t>
  </si>
  <si>
    <t>M16 - C2 : 1r1</t>
  </si>
  <si>
    <t>M14 - C2 : 1</t>
  </si>
  <si>
    <t>M10 - C2 : 1</t>
  </si>
  <si>
    <t>M08 - C2 : 2r2</t>
  </si>
  <si>
    <t>M09 - C2 : 2</t>
  </si>
  <si>
    <t>M11 - C2 : 1r3</t>
  </si>
  <si>
    <t>M09 - C2 : 2r4</t>
  </si>
  <si>
    <t>M13 - C2 : 1 r5</t>
  </si>
  <si>
    <t>M08 - C3 : 1</t>
  </si>
  <si>
    <t>M04 - C3 : 2r1</t>
  </si>
  <si>
    <t>M06 - C3 : 2</t>
  </si>
  <si>
    <t>M10 - C3 : 2</t>
  </si>
  <si>
    <t>M14 - C3 : 1r2</t>
  </si>
  <si>
    <t>M12 - C3 : 2r3</t>
  </si>
  <si>
    <t>M13 - C3 : 1r4</t>
  </si>
  <si>
    <t>M12 - C3 : 2r5</t>
  </si>
  <si>
    <t>Participant 6</t>
  </si>
  <si>
    <t>C1 - M06 : 2r2</t>
  </si>
  <si>
    <t>C1 - M05 : 1r3</t>
  </si>
  <si>
    <t>C1 - M07 : 2r4</t>
  </si>
  <si>
    <t>C1 - M06 : 1r5</t>
  </si>
  <si>
    <t>C2 - M04 : 1r1</t>
  </si>
  <si>
    <t>C2 - M06 : 2r2</t>
  </si>
  <si>
    <t>C2 - M05 : 1r3</t>
  </si>
  <si>
    <t>C2 - M06 : 1</t>
  </si>
  <si>
    <t>C2 - M07 : 2r4</t>
  </si>
  <si>
    <t>C2 - M06 : 1r5</t>
  </si>
  <si>
    <t>C3 - M04 : 1r2</t>
  </si>
  <si>
    <t>C3 - M05 : 2r3</t>
  </si>
  <si>
    <t>C3 - M03 : 1r4</t>
  </si>
  <si>
    <t>C3 - M04 : 2r5</t>
  </si>
  <si>
    <t>M12 - C1 : 1r2</t>
  </si>
  <si>
    <t>M11 - C1 : 2r3</t>
  </si>
  <si>
    <t>M13 - C1 : 1r4</t>
  </si>
  <si>
    <t>M12 - C1 : 2r5</t>
  </si>
  <si>
    <t>M16 - C2 : 2r2</t>
  </si>
  <si>
    <t>M17 - C2 : 1r3</t>
  </si>
  <si>
    <t>M16 - C2 : 2r4</t>
  </si>
  <si>
    <t>M14 - C3 : 2r2</t>
  </si>
  <si>
    <t>M16 - C3 : 1r3</t>
  </si>
  <si>
    <t>M12 - C3 : 2r4</t>
  </si>
  <si>
    <t>M16 - C3 : 1r5</t>
  </si>
  <si>
    <t>Participant 7</t>
  </si>
  <si>
    <t>C1 - M20 : 1r2</t>
  </si>
  <si>
    <t>C1 - M22 : 2r3</t>
  </si>
  <si>
    <t>C1 - M20 : 1r4</t>
  </si>
  <si>
    <t>C1 - M22 : 2 r5</t>
  </si>
  <si>
    <t>C2 - M19 : 2r3</t>
  </si>
  <si>
    <t>C2 - M18 : 1r4</t>
  </si>
  <si>
    <t>C2 - M24 : 2r5</t>
  </si>
  <si>
    <t>C3 - M09 : 2r3</t>
  </si>
  <si>
    <t>C3 - M08 : 1r4</t>
  </si>
  <si>
    <t>C3 - M14 : 2r5</t>
  </si>
  <si>
    <t>M23 - C1 : 1r3</t>
  </si>
  <si>
    <t>M22 - C1 : 1</t>
  </si>
  <si>
    <t>M19 - C1 : 2r4</t>
  </si>
  <si>
    <t>M21 - C1 : 2</t>
  </si>
  <si>
    <t>M22 - C1 : 2</t>
  </si>
  <si>
    <t>M23 - C1 : 1r5</t>
  </si>
  <si>
    <t>M14 - C2 : 2r2</t>
  </si>
  <si>
    <t>M21 - C2 : 1r3</t>
  </si>
  <si>
    <t>M20 - C2 : 2r4</t>
  </si>
  <si>
    <t>M23 - C2 : 1r5</t>
  </si>
  <si>
    <t>M17 - C3 : 1r3</t>
  </si>
  <si>
    <t>Participant 8</t>
  </si>
  <si>
    <t>C1 - M13 : 1r4</t>
  </si>
  <si>
    <t>C1 - M16 : 2r5</t>
  </si>
  <si>
    <t>C2 - M16 : 1r2</t>
  </si>
  <si>
    <t>C2 - M18 : 2r3</t>
  </si>
  <si>
    <t>C2 - M17 : 1r4</t>
  </si>
  <si>
    <t>C2 - M19 : 2r5</t>
  </si>
  <si>
    <t>C3 - M11 : 2r3</t>
  </si>
  <si>
    <t>C3 - M10 : 1r4</t>
  </si>
  <si>
    <t>C3 - M16 : 2r5</t>
  </si>
  <si>
    <t>M12 - C1 : 1r3</t>
  </si>
  <si>
    <t>M11 - C1 : 2r4</t>
  </si>
  <si>
    <t>M14 - C1 : 1r5</t>
  </si>
  <si>
    <t>M12 - C2 : 2r2</t>
  </si>
  <si>
    <t>M13 - C2 : 1r3</t>
  </si>
  <si>
    <t>M12 - C2 : 2r4</t>
  </si>
  <si>
    <t>M15 - C2 : 1r5</t>
  </si>
  <si>
    <t>M10 - C3 : 1r2</t>
  </si>
  <si>
    <t>M09 - C3 : 2r3</t>
  </si>
  <si>
    <t>M11 - C3 : 2</t>
  </si>
  <si>
    <t>M12 - C3 : 1r4</t>
  </si>
  <si>
    <t>M11 - C3 : 2r5</t>
  </si>
  <si>
    <t>R</t>
  </si>
  <si>
    <t>M05</t>
  </si>
  <si>
    <t xml:space="preserve">M06 </t>
  </si>
  <si>
    <t>M07</t>
  </si>
  <si>
    <t xml:space="preserve">M10 </t>
  </si>
  <si>
    <t xml:space="preserve">M12 </t>
  </si>
  <si>
    <t xml:space="preserve">M13 </t>
  </si>
  <si>
    <t xml:space="preserve">M14 </t>
  </si>
  <si>
    <t xml:space="preserve">M15 </t>
  </si>
  <si>
    <t xml:space="preserve">M16 </t>
  </si>
  <si>
    <t xml:space="preserve">M18 </t>
  </si>
  <si>
    <t xml:space="preserve">M19 </t>
  </si>
  <si>
    <t xml:space="preserve">M20 </t>
  </si>
  <si>
    <t xml:space="preserve">M22 </t>
  </si>
  <si>
    <t xml:space="preserve">M24 </t>
  </si>
  <si>
    <t xml:space="preserve">M26 </t>
  </si>
  <si>
    <t xml:space="preserve">M28 </t>
  </si>
  <si>
    <t>Measured</t>
  </si>
  <si>
    <t>L*</t>
  </si>
  <si>
    <t>a*</t>
  </si>
  <si>
    <t>b*</t>
  </si>
  <si>
    <t>Participant 9</t>
  </si>
  <si>
    <t>C1 - M15 : 2</t>
  </si>
  <si>
    <t>C1 - M14 : 2r5</t>
  </si>
  <si>
    <t>C2 - M15 : 2r3</t>
  </si>
  <si>
    <t>C2 - M14 : 2</t>
  </si>
  <si>
    <t>C2 - M13 : 2</t>
  </si>
  <si>
    <t>C2 - M12 : 1r4</t>
  </si>
  <si>
    <t>C2 - M15 : 2r5</t>
  </si>
  <si>
    <t>C3 - M07 : 2</t>
  </si>
  <si>
    <t>C3 - M06 : 1r4</t>
  </si>
  <si>
    <t>C3 - M07 : 1</t>
  </si>
  <si>
    <t>C3 - M09 : 2r5</t>
  </si>
  <si>
    <t>M16 - C1 : 1r3</t>
  </si>
  <si>
    <t>M15 - C1 : 2r4</t>
  </si>
  <si>
    <t>M12 - C3 : 1r1</t>
  </si>
  <si>
    <t>M10 - C3 : 2r2</t>
  </si>
  <si>
    <t>M11 - C3 : 1r3</t>
  </si>
  <si>
    <t>M10 - C3 : 1</t>
  </si>
  <si>
    <t>M09 - C3 : 2r4</t>
  </si>
  <si>
    <t>M10 - C3 : 1r5</t>
  </si>
  <si>
    <t>Participant 10</t>
  </si>
  <si>
    <t>C1 - M23 : 2r3</t>
  </si>
  <si>
    <t>C1 - M21 : 1r4</t>
  </si>
  <si>
    <t>C1 - M22 : 2r5</t>
  </si>
  <si>
    <t>C2 - M28 : 2r1</t>
  </si>
  <si>
    <t>C2 - M26 : 2</t>
  </si>
  <si>
    <t>C2 - M22 : 2</t>
  </si>
  <si>
    <t>C2 - M20 : 1r2</t>
  </si>
  <si>
    <t>C2 - M21 : 2r5</t>
  </si>
  <si>
    <t>C3 - M18 : 1r2</t>
  </si>
  <si>
    <t>C3 - M20 : 2r3</t>
  </si>
  <si>
    <t>C3 - M19 : 2</t>
  </si>
  <si>
    <t>C3 - M18 : 1r4</t>
  </si>
  <si>
    <t>C3 - M19 : 2r5</t>
  </si>
  <si>
    <t>M18 - C1 : 2r2</t>
  </si>
  <si>
    <t>M24 - C1 : 1r3</t>
  </si>
  <si>
    <t>M23 - C1 : 1</t>
  </si>
  <si>
    <t>M22 - C1 : 2r4</t>
  </si>
  <si>
    <t>M24 - C1 : 1r5</t>
  </si>
  <si>
    <t>M24 - C2 : 1r1</t>
  </si>
  <si>
    <t>M20 - C2 : 2r2</t>
  </si>
  <si>
    <t>M23 - C2 : 1r3</t>
  </si>
  <si>
    <t>M15 - C3 : 1r3</t>
  </si>
  <si>
    <t>M14 - C3 : 2r4</t>
  </si>
  <si>
    <t>Participant 11</t>
  </si>
  <si>
    <t>C1 - M20 : 2r1</t>
  </si>
  <si>
    <t>C1 - M22 : 1r4</t>
  </si>
  <si>
    <t>C1 - M24 : 1similar</t>
  </si>
  <si>
    <t>C1 - M26 : 2r5</t>
  </si>
  <si>
    <t>C2 - M17 : 2</t>
  </si>
  <si>
    <t>C2 - M16 : 1r4</t>
  </si>
  <si>
    <t>C3 - M14 : 1r2</t>
  </si>
  <si>
    <t>C3 - M16 : 2r3</t>
  </si>
  <si>
    <t>C3 - M15 : 1r4</t>
  </si>
  <si>
    <t>C3 - M17 : 2r5</t>
  </si>
  <si>
    <t>M16 - C1 : 1</t>
  </si>
  <si>
    <t>M14 - C1 : 1</t>
  </si>
  <si>
    <t>M13 - C1 : 2r4</t>
  </si>
  <si>
    <t>M14 - C2 : 1r3</t>
  </si>
  <si>
    <t>M13 - C2 : 1</t>
  </si>
  <si>
    <t>M16 - C2 : 1r5</t>
  </si>
  <si>
    <t>M12 - C3 : 1r1 same</t>
  </si>
  <si>
    <t>M08 - C3 : 2r2</t>
  </si>
  <si>
    <t>M09 - C3 : 2</t>
  </si>
  <si>
    <t>M10 - C3 : 2r4</t>
  </si>
  <si>
    <t>M11 - C3 : 1r5</t>
  </si>
  <si>
    <t>Participant 12</t>
  </si>
  <si>
    <t>C1 - M26 : 1r2</t>
  </si>
  <si>
    <t>C1 - M27 : 2</t>
  </si>
  <si>
    <t>C1 - M26 : 1r4</t>
  </si>
  <si>
    <t>C1 - M27 : 2r5</t>
  </si>
  <si>
    <t>C2 - M26 : 1r2</t>
  </si>
  <si>
    <t>C2 - M27 : 1</t>
  </si>
  <si>
    <t>C3 - M28 : 1</t>
  </si>
  <si>
    <t>C3 - M28 : 2r1</t>
  </si>
  <si>
    <t>C3 - M26 : 1r2</t>
  </si>
  <si>
    <t>C3 - M27 : 2r3</t>
  </si>
  <si>
    <t>C3 - M26 : 1r4</t>
  </si>
  <si>
    <t>C3 - M27 : 1</t>
  </si>
  <si>
    <t>M28 - C2 : 2</t>
  </si>
  <si>
    <t>M26 - C2 : 2r2</t>
  </si>
  <si>
    <t>M27 - C2 : 1r3</t>
  </si>
  <si>
    <t>M26 - C2 : 2r4</t>
  </si>
  <si>
    <t>M27 - C2 : 2</t>
  </si>
  <si>
    <t>M28 - C2 : 1r5</t>
  </si>
  <si>
    <t>M24 - C3 : 2</t>
  </si>
  <si>
    <t>M28 - C3 : 2</t>
  </si>
  <si>
    <t>M28 - C3 : 1r1</t>
  </si>
  <si>
    <t>M26 - C3 : 1</t>
  </si>
  <si>
    <t>M24 - C3 : 2r2</t>
  </si>
  <si>
    <t>M26 - C3 : 2</t>
  </si>
  <si>
    <t>M27 - C3 : 1r3</t>
  </si>
  <si>
    <t>M25 - C3 : 2r4</t>
  </si>
  <si>
    <t>M26 - C3 : 1r5</t>
  </si>
  <si>
    <t>Participant 13</t>
  </si>
  <si>
    <t>C1 - M25 : 2r3</t>
  </si>
  <si>
    <t>C1 - M23 : 2</t>
  </si>
  <si>
    <t>C2 - M12 : 2</t>
  </si>
  <si>
    <t>C2 - M10 : 1r2</t>
  </si>
  <si>
    <t>C2 - M12 : 2r3</t>
  </si>
  <si>
    <t>C2 - M11 : 1r4</t>
  </si>
  <si>
    <t>C3 - M07 : 1r4</t>
  </si>
  <si>
    <t>M21 - C1 : 1r3</t>
  </si>
  <si>
    <t>M20 - C1 : 2r4</t>
  </si>
  <si>
    <t>M18 - C2 : 2r2</t>
  </si>
  <si>
    <t>M20 - C2 : 1r3</t>
  </si>
  <si>
    <t>M19 - C2 : 2r4</t>
  </si>
  <si>
    <t>M22 - C2 : 1r5</t>
  </si>
  <si>
    <t>M20 - C3 : 1r2</t>
  </si>
  <si>
    <t>M13 - C3 : 2r3</t>
  </si>
  <si>
    <t>M15 - C3 : 1r4</t>
  </si>
  <si>
    <t>Participant 14</t>
  </si>
  <si>
    <t>C2 - M24 : 2r1</t>
  </si>
  <si>
    <t>C2 - M22 : 1r2</t>
  </si>
  <si>
    <t>C2 - M23 : 2r3</t>
  </si>
  <si>
    <t>C3 - M08 : 2r2</t>
  </si>
  <si>
    <t>C3 - M07 : 1r3</t>
  </si>
  <si>
    <t>C3 - M10 : 2r4</t>
  </si>
  <si>
    <t>C3 - M09 : 1r5</t>
  </si>
  <si>
    <t xml:space="preserve">M15 - C1 : 1r3 </t>
  </si>
  <si>
    <t>M16 - C2 : 1r3</t>
  </si>
  <si>
    <t>M13 - C2 : 2r4</t>
  </si>
  <si>
    <t>M12 - C3 : 1r3</t>
  </si>
  <si>
    <t>Participant 15</t>
  </si>
  <si>
    <t>C2 - M13 : 1r4</t>
  </si>
  <si>
    <t>C2 - M14 : 2r5</t>
  </si>
  <si>
    <t>C3 - M12 : 2r5</t>
  </si>
  <si>
    <t>M09 - C2 : 1</t>
  </si>
  <si>
    <t>M08 - C2 : 1</t>
  </si>
  <si>
    <t>M07 - C2 : 2r4</t>
  </si>
  <si>
    <t>M13 - C2 : 1r5</t>
  </si>
  <si>
    <t>M18 - C1 : 1r2</t>
  </si>
  <si>
    <t>M17 - C1 : 2r3</t>
  </si>
  <si>
    <t>M18 - C1 : 1r4</t>
  </si>
  <si>
    <t>M17 - C1 : 2r5</t>
  </si>
  <si>
    <t>Participant 16</t>
  </si>
  <si>
    <t>C1 - M21 : 2r3</t>
  </si>
  <si>
    <t>C2 - M12 : 1r2</t>
  </si>
  <si>
    <t>C2 - M13 : 2r3</t>
  </si>
  <si>
    <t>C2 - M13 : 2r5</t>
  </si>
  <si>
    <t>C3 - M06 : 1r2</t>
  </si>
  <si>
    <t>M26 - C1 : 2r2</t>
  </si>
  <si>
    <t>M27 - C1 : 1</t>
  </si>
  <si>
    <t>M26 - C1 : 1</t>
  </si>
  <si>
    <t>M25 - C1 : 2r4</t>
  </si>
  <si>
    <t>M28 - C1 : 1r5</t>
  </si>
  <si>
    <t>M14 - C2 : 1r5</t>
  </si>
  <si>
    <t>M09 - C3 : 1r3</t>
  </si>
  <si>
    <t>M08 - C3 : 2r4</t>
  </si>
  <si>
    <t>M13 - C3 : 1r5</t>
  </si>
  <si>
    <t>C1 - M19 : 2</t>
  </si>
  <si>
    <t>C1 - M21 : 2 r5</t>
  </si>
  <si>
    <t>C2 - M17 : 2r3</t>
  </si>
  <si>
    <t>C3 - M06 : 2r2</t>
  </si>
  <si>
    <t>C3 - M05 : 1r3</t>
  </si>
  <si>
    <t>C3 - M14 : 2r4</t>
  </si>
  <si>
    <t>C3 - M13 : 1r5</t>
  </si>
  <si>
    <t>M24 - C1 : 1</t>
  </si>
  <si>
    <t>M21 - C2 : 1r5</t>
  </si>
  <si>
    <t>Participant 17</t>
  </si>
  <si>
    <t>Participant 18</t>
  </si>
  <si>
    <t>Participant 19</t>
  </si>
  <si>
    <t>M26 - C1 : 1r3</t>
  </si>
  <si>
    <t>M25 - C1 : 1</t>
  </si>
  <si>
    <t>M24 - C1 : 2r4</t>
  </si>
  <si>
    <t>C1 - M24 : 2r3</t>
  </si>
  <si>
    <t>C1 - M24 : 2r5</t>
  </si>
  <si>
    <t>C3 - M20 : 2r1</t>
  </si>
  <si>
    <t>C3 - M18 : 2</t>
  </si>
  <si>
    <t>C3 - M16 : 1r2</t>
  </si>
  <si>
    <t>C3 - M17 : 2r3</t>
  </si>
  <si>
    <t>C3 - M14 : 1r4</t>
  </si>
  <si>
    <t>C3 - M15 : 2r5</t>
  </si>
  <si>
    <t>M12 - C1 : 2r2</t>
  </si>
  <si>
    <t>M11 - C2 : 1r5</t>
  </si>
  <si>
    <t>M04 - C3 : 1</t>
  </si>
  <si>
    <t>M00 - C3 : 1</t>
  </si>
  <si>
    <t>M00 - C3 : 2r1</t>
  </si>
  <si>
    <t>M02 - C3 : 1r2</t>
  </si>
  <si>
    <t>M01 - C3 : 1</t>
  </si>
  <si>
    <t>M00 - C3 : 2r5</t>
  </si>
  <si>
    <t>M03 - C3 : 2r3</t>
  </si>
  <si>
    <t xml:space="preserve">C3 - M16 : 2 </t>
  </si>
  <si>
    <t>M02 - C3 : 1r4</t>
  </si>
  <si>
    <t>Participant 20</t>
  </si>
  <si>
    <t>C1 - M04 : 2</t>
  </si>
  <si>
    <t>C1 - M00 : 1r1</t>
  </si>
  <si>
    <t>C1 - M02 : 1</t>
  </si>
  <si>
    <t>C1 - M03 : 2r2</t>
  </si>
  <si>
    <t>C1 - M02 : 1r3</t>
  </si>
  <si>
    <t>C1 - M03 : 1</t>
  </si>
  <si>
    <t>C1 - M04 : 1</t>
  </si>
  <si>
    <t>C1 - M05 : 1</t>
  </si>
  <si>
    <t>C1 - M06 : 2r4</t>
  </si>
  <si>
    <t>C1 - M05 : 1r5</t>
  </si>
  <si>
    <t>C2 - M08 : 1r2</t>
  </si>
  <si>
    <t>C2 - M10 : 2r3</t>
  </si>
  <si>
    <t>C2 - M09 : 2</t>
  </si>
  <si>
    <t>C2 - M08 : 1r4</t>
  </si>
  <si>
    <t>C2 - M09 : 2r5</t>
  </si>
  <si>
    <t>C3 - M10 : 2r5</t>
  </si>
  <si>
    <t>M18 - C1 : 1r5</t>
  </si>
  <si>
    <t>M04 - C2 : 2r1</t>
  </si>
  <si>
    <t>M06 - C2 : 2</t>
  </si>
  <si>
    <t>M10 - C2 : 1r2</t>
  </si>
  <si>
    <t>M08 - C2 : 2r3</t>
  </si>
  <si>
    <t>M09 - C2 : 1r4</t>
  </si>
  <si>
    <t>M07 - C2 : 2r5</t>
  </si>
  <si>
    <t>M14 - C3 : 1r5</t>
  </si>
  <si>
    <t>M28_grey_L100 point 3</t>
  </si>
  <si>
    <t>M28_grey_L100 point 2</t>
  </si>
  <si>
    <t>M28_grey_L100 point 1</t>
  </si>
  <si>
    <t>M27_grey_L99 point 3</t>
  </si>
  <si>
    <t>M27_grey_L99 point 2</t>
  </si>
  <si>
    <t>M27_grey_L99 point 1</t>
  </si>
  <si>
    <t>M26_grey_L97 point 3</t>
  </si>
  <si>
    <t>M26_grey_L97 point 2</t>
  </si>
  <si>
    <t>M26_grey_L97 point 1</t>
  </si>
  <si>
    <t>M25_grey_L95 point 3</t>
  </si>
  <si>
    <t>M25_grey_L95 point 2</t>
  </si>
  <si>
    <t>M25_grey_L95 point 1</t>
  </si>
  <si>
    <t>M24_grey_L93 point 3</t>
  </si>
  <si>
    <t>M24_grey_L93 point 2</t>
  </si>
  <si>
    <t>M24_grey_L93 point 1</t>
  </si>
  <si>
    <t>M23_grey_L91 point 3</t>
  </si>
  <si>
    <t>M23_grey_L91 point 2</t>
  </si>
  <si>
    <t>M23_grey_L91 point 1</t>
  </si>
  <si>
    <t>M22_grey_L89 point 3</t>
  </si>
  <si>
    <t>M22_grey_L89 point 2</t>
  </si>
  <si>
    <t>M22_grey_L89 point 1</t>
  </si>
  <si>
    <t>M21_grey_L87 point 3</t>
  </si>
  <si>
    <t>M21_grey_L87 point 2</t>
  </si>
  <si>
    <t>M21_grey_L87 point 1</t>
  </si>
  <si>
    <t>M20_grey_L85 point 3</t>
  </si>
  <si>
    <t>M20_grey_L85 point 2</t>
  </si>
  <si>
    <t>M20_grey_L85 point 1</t>
  </si>
  <si>
    <t>M19_grey_L83 point 3</t>
  </si>
  <si>
    <t>M19_grey_L83 point 2</t>
  </si>
  <si>
    <t>M19_grey_L83 point 1</t>
  </si>
  <si>
    <t>M18_grey_L81 point 3</t>
  </si>
  <si>
    <t>M18_grey_L81 point 2</t>
  </si>
  <si>
    <t>M18_grey_L81 point 1</t>
  </si>
  <si>
    <t>M17_grey_L79 point 3</t>
  </si>
  <si>
    <t>M17_grey_L79 point 2</t>
  </si>
  <si>
    <t>M17_grey_L79 point 1</t>
  </si>
  <si>
    <t>M16_grey_L77 point 3</t>
  </si>
  <si>
    <t>M16_grey_L77 point 2</t>
  </si>
  <si>
    <t>M16_grey_L77 point 1</t>
  </si>
  <si>
    <t>M15_grey_L75 point 3</t>
  </si>
  <si>
    <t>M15_grey_L75 point 2</t>
  </si>
  <si>
    <t>M15_grey_L75 point 1</t>
  </si>
  <si>
    <t>M14_grey_L73 point 3</t>
  </si>
  <si>
    <t>M14_grey_L73 point 2</t>
  </si>
  <si>
    <t>M14_grey_L73 point 1</t>
  </si>
  <si>
    <t>M13_grey_L71 point 3</t>
  </si>
  <si>
    <t>M13_grey_L71 point 2</t>
  </si>
  <si>
    <t>M13_grey_L71 point 1</t>
  </si>
  <si>
    <t>M12_grey_L69 point 3</t>
  </si>
  <si>
    <t>M12_grey_L69 point 2</t>
  </si>
  <si>
    <t>M12_grey_L69 point 1</t>
  </si>
  <si>
    <t>M11_grey_L67 point 3</t>
  </si>
  <si>
    <t>M11_grey_L67 point 2</t>
  </si>
  <si>
    <t>M11_grey_L67 point 1</t>
  </si>
  <si>
    <t>M10_grey_L65 point 3</t>
  </si>
  <si>
    <t>M10_grey_L65 point 2</t>
  </si>
  <si>
    <t>M10_grey_L65 point 1</t>
  </si>
  <si>
    <t>M09_grey_L63 point 3</t>
  </si>
  <si>
    <t>M09_grey_L63 point 2</t>
  </si>
  <si>
    <t>M09_grey_L63 point 1</t>
  </si>
  <si>
    <t>M08_grey_L61 point 3</t>
  </si>
  <si>
    <t>M08_grey_L61 point 2</t>
  </si>
  <si>
    <t>M08_grey_L61 point 1</t>
  </si>
  <si>
    <t>M07_grey_L59 point 3</t>
  </si>
  <si>
    <t>M07_grey_L59 point 2</t>
  </si>
  <si>
    <t>M07_grey_L59 point 1</t>
  </si>
  <si>
    <t>M06_grey_L57 point 3</t>
  </si>
  <si>
    <t>M06_grey_L57 point 2</t>
  </si>
  <si>
    <t>M06_grey_L57 point 1</t>
  </si>
  <si>
    <t>M05_grey_L55 point 3</t>
  </si>
  <si>
    <t>M05_grey_L55 point 2</t>
  </si>
  <si>
    <t>M05_grey_L55 point 1</t>
  </si>
  <si>
    <t>M04_grey_L53 point 3</t>
  </si>
  <si>
    <t>M04_grey_L53 point 2</t>
  </si>
  <si>
    <t>M04_grey_L53 point 1</t>
  </si>
  <si>
    <t>M03_grey_L51 point 3</t>
  </si>
  <si>
    <t>M03_grey_L51 point 2</t>
  </si>
  <si>
    <t>M03_grey_L51 point 1</t>
  </si>
  <si>
    <t>M02_grey_L49 point 3</t>
  </si>
  <si>
    <t>M02_grey_L49 point 2</t>
  </si>
  <si>
    <t>M02_grey_L49 point 1</t>
  </si>
  <si>
    <t>M01_grey_L47 point 3</t>
  </si>
  <si>
    <t>M01_grey_L47 point 2</t>
  </si>
  <si>
    <t>M01_grey_L47 point 1</t>
  </si>
  <si>
    <t>M00_grey_L45 point 3</t>
  </si>
  <si>
    <t>M00_grey_L45 point 2</t>
  </si>
  <si>
    <t>M00_grey_L45 point 1</t>
  </si>
  <si>
    <t>C1_green_L80 point 2</t>
  </si>
  <si>
    <t>C1_green_L80 point 1</t>
  </si>
  <si>
    <t>C1_orange_L80 point 2</t>
  </si>
  <si>
    <t>C1_orange_L80 point 1</t>
  </si>
  <si>
    <t>C1_blue_L80 point 3</t>
  </si>
  <si>
    <t>C1_blue_L80 point 2</t>
  </si>
  <si>
    <t>C1_blue_L80 point 1</t>
  </si>
  <si>
    <t>Final</t>
  </si>
  <si>
    <t>Previous readings (Friday experiment)</t>
  </si>
  <si>
    <t>Final readings</t>
  </si>
  <si>
    <t>Photoshop</t>
  </si>
  <si>
    <t>5by5 average</t>
  </si>
  <si>
    <t>Sample size</t>
  </si>
  <si>
    <t>Zoom</t>
  </si>
  <si>
    <t>C2_orange_L80 point 3</t>
  </si>
  <si>
    <t>C3_green_L80 point 3</t>
  </si>
  <si>
    <t>M24</t>
  </si>
  <si>
    <t>M19</t>
  </si>
  <si>
    <t>M16</t>
  </si>
  <si>
    <t>M23</t>
  </si>
  <si>
    <t>M28</t>
  </si>
  <si>
    <t>M10</t>
  </si>
  <si>
    <t>M15</t>
  </si>
  <si>
    <t>M04</t>
  </si>
  <si>
    <t>M22</t>
  </si>
  <si>
    <t>M13</t>
  </si>
  <si>
    <t>M14</t>
  </si>
  <si>
    <t>M21</t>
  </si>
  <si>
    <t>M20</t>
  </si>
  <si>
    <t>Participant 21</t>
  </si>
  <si>
    <t>C2 - M20 : 2r3</t>
  </si>
  <si>
    <t>C2 - M19 : 2</t>
  </si>
  <si>
    <t>C3 - M19 : 2r3</t>
  </si>
  <si>
    <t>C3 - M21 : 2r5</t>
  </si>
  <si>
    <t>M16 - C2 : 1</t>
  </si>
  <si>
    <t>M10 - C3 : 1r3</t>
  </si>
  <si>
    <t>M26</t>
  </si>
  <si>
    <t>M27</t>
  </si>
  <si>
    <t>M25</t>
  </si>
  <si>
    <t>M18</t>
  </si>
  <si>
    <t xml:space="preserve">M21 </t>
  </si>
  <si>
    <t xml:space="preserve">M05 </t>
  </si>
  <si>
    <t>M03</t>
  </si>
  <si>
    <t>M17</t>
  </si>
  <si>
    <t>M12</t>
  </si>
  <si>
    <t xml:space="preserve">M11 </t>
  </si>
  <si>
    <t xml:space="preserve">M25 </t>
  </si>
  <si>
    <t>Participant 22</t>
  </si>
  <si>
    <t>C1 - M18 : 2r5</t>
  </si>
  <si>
    <t>C2 - M14 : 1r4</t>
  </si>
  <si>
    <t>M06 - C1 : 1r2</t>
  </si>
  <si>
    <t>M05 - C1 : 2r3</t>
  </si>
  <si>
    <t>M07 - C1 : 2</t>
  </si>
  <si>
    <t>M09 - C1 : 2</t>
  </si>
  <si>
    <t>M13 - C1 : 1</t>
  </si>
  <si>
    <t>M14 - C2 : 1r2</t>
  </si>
  <si>
    <t>M12 - C2 : 2r3</t>
  </si>
  <si>
    <t>M14 - C2 : 1r4</t>
  </si>
  <si>
    <t>M12 - C2 : 2r5</t>
  </si>
  <si>
    <t>M11 - C3 : 2r4</t>
  </si>
  <si>
    <t>Participant 23</t>
  </si>
  <si>
    <t>C1 - M20 : 2r5</t>
  </si>
  <si>
    <t>M15 - C1 : 2r5</t>
  </si>
  <si>
    <t>M12 - C2 : 1r3</t>
  </si>
  <si>
    <t>M11 - C2 : 2r4</t>
  </si>
  <si>
    <t>M12 - C2 : 1r5</t>
  </si>
  <si>
    <t>M01 - C3 : 2r3</t>
  </si>
  <si>
    <t>M02 - C3 : 2</t>
  </si>
  <si>
    <t>M03 - C3 : 1r4</t>
  </si>
  <si>
    <t>M02 - C3 : 2r5</t>
  </si>
  <si>
    <t>Participant 24</t>
  </si>
  <si>
    <t>M06</t>
  </si>
  <si>
    <t>C3 - M16 : 2r2</t>
  </si>
  <si>
    <t>C3 - M14 : 1r3</t>
  </si>
  <si>
    <t>C3 - M15 : 2r4</t>
  </si>
  <si>
    <t>Participant 25</t>
  </si>
  <si>
    <t>C2 - M24 : 2r3</t>
  </si>
  <si>
    <t>C2 - M23 : 1r4</t>
  </si>
  <si>
    <t>C3 - M09 : 1r4</t>
  </si>
  <si>
    <t>M11 - C1 : 1r3</t>
  </si>
  <si>
    <t>M10 - C1 : 2r4</t>
  </si>
  <si>
    <t>M15 - C2 : 2r4</t>
  </si>
  <si>
    <t>M13 - C3 : 1r3</t>
  </si>
  <si>
    <t>M15 - C1 : 1r5</t>
  </si>
  <si>
    <t>M12 - C3 : 1r2</t>
  </si>
  <si>
    <t>M11 - C3 : 2r3</t>
  </si>
  <si>
    <t>Participant 26</t>
  </si>
  <si>
    <t>C2 - M15 : 2</t>
  </si>
  <si>
    <t>M14 - C3 : 1r3</t>
  </si>
  <si>
    <t>M13 - C3 : 2r4</t>
  </si>
  <si>
    <t>Participant 27</t>
  </si>
  <si>
    <t>C2 - M20 : 2r5</t>
  </si>
  <si>
    <t>C3 - M12 : 2r2</t>
  </si>
  <si>
    <t>C3 - M10 : 1r3</t>
  </si>
  <si>
    <t>C3 - M11 : 2r4</t>
  </si>
  <si>
    <t>C3 - M10 : 1r5</t>
  </si>
  <si>
    <t>M22 - C2 : 2r2</t>
  </si>
  <si>
    <t>M19 - C2 : 1</t>
  </si>
  <si>
    <t>M20 - C2 : 1r5</t>
  </si>
  <si>
    <t>M06 - C3 : 1r2</t>
  </si>
  <si>
    <t>M05 - C3 : 2r3</t>
  </si>
  <si>
    <t>M07 - C3 : 2</t>
  </si>
  <si>
    <t>M10 - C3 : 1r4</t>
  </si>
  <si>
    <t>M09 - C3 : 2r5</t>
  </si>
  <si>
    <t>Participant 28</t>
  </si>
  <si>
    <t>M11</t>
  </si>
  <si>
    <t>M12 - C3 : 1r5</t>
  </si>
  <si>
    <t>Participant 29</t>
  </si>
  <si>
    <t>C3 - M16 : 2</t>
  </si>
  <si>
    <t>C3 - M13 : 2r3</t>
  </si>
  <si>
    <t>M22 - C1 : 1r3</t>
  </si>
  <si>
    <t>M21 - C1 : 2r4</t>
  </si>
  <si>
    <t>M18 - C2 : 1r3</t>
  </si>
  <si>
    <t>M17 - C2 : 2r4</t>
  </si>
  <si>
    <t>M18 - C2 : 1r5</t>
  </si>
  <si>
    <t>M22 - C3 : 2r2</t>
  </si>
  <si>
    <t>M23 - C3 : 1r3</t>
  </si>
  <si>
    <t>M22 - C3 : 2r4</t>
  </si>
  <si>
    <t>M24 - C3 : 1r5</t>
  </si>
  <si>
    <t xml:space="preserve"> M25</t>
  </si>
  <si>
    <t xml:space="preserve">M07 </t>
  </si>
  <si>
    <t xml:space="preserve"> M15</t>
  </si>
  <si>
    <t xml:space="preserve"> M17</t>
  </si>
  <si>
    <t>M08</t>
  </si>
  <si>
    <t xml:space="preserve">M08 </t>
  </si>
  <si>
    <t>M09</t>
  </si>
  <si>
    <t>C1</t>
  </si>
  <si>
    <t>C2</t>
  </si>
  <si>
    <t>C3</t>
  </si>
  <si>
    <t>M00</t>
  </si>
  <si>
    <t>M01</t>
  </si>
  <si>
    <t>M02</t>
  </si>
  <si>
    <t>M31</t>
  </si>
  <si>
    <t>M32</t>
  </si>
  <si>
    <t>M35</t>
  </si>
  <si>
    <t>M36</t>
  </si>
  <si>
    <t>M39</t>
  </si>
  <si>
    <t>M40</t>
  </si>
  <si>
    <t>M43</t>
  </si>
  <si>
    <t>M44</t>
  </si>
  <si>
    <t>M47</t>
  </si>
  <si>
    <t>M48</t>
  </si>
  <si>
    <t>M51</t>
  </si>
  <si>
    <t>M52</t>
  </si>
  <si>
    <t>M55</t>
  </si>
  <si>
    <t>M56</t>
  </si>
  <si>
    <t>M59</t>
  </si>
  <si>
    <t>M60</t>
  </si>
  <si>
    <t>M63</t>
  </si>
  <si>
    <t>M64</t>
  </si>
  <si>
    <t>M67</t>
  </si>
  <si>
    <t>M68</t>
  </si>
  <si>
    <t>M71</t>
  </si>
  <si>
    <t>M72</t>
  </si>
  <si>
    <t>M75</t>
  </si>
  <si>
    <t>M76</t>
  </si>
  <si>
    <t>M79</t>
  </si>
  <si>
    <t>M80</t>
  </si>
  <si>
    <t>M83</t>
  </si>
  <si>
    <t>M84</t>
  </si>
  <si>
    <t>M87</t>
  </si>
  <si>
    <t>M88</t>
  </si>
  <si>
    <t>M91</t>
  </si>
  <si>
    <t>M92</t>
  </si>
  <si>
    <t>M95</t>
  </si>
  <si>
    <t>M96</t>
  </si>
  <si>
    <r>
      <t xml:space="preserve">L </t>
    </r>
    <r>
      <rPr>
        <vertAlign val="subscript"/>
        <sz val="9"/>
        <color theme="1"/>
        <rFont val="Arial"/>
        <family val="2"/>
      </rPr>
      <t>chromatic</t>
    </r>
    <r>
      <rPr>
        <sz val="9"/>
        <color theme="1"/>
        <rFont val="Arial"/>
        <family val="2"/>
      </rPr>
      <t xml:space="preserve"> </t>
    </r>
  </si>
  <si>
    <r>
      <t>Mean (M</t>
    </r>
    <r>
      <rPr>
        <b/>
        <vertAlign val="sub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>)</t>
    </r>
  </si>
  <si>
    <r>
      <t>Range (R</t>
    </r>
    <r>
      <rPr>
        <b/>
        <vertAlign val="sub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>)</t>
    </r>
  </si>
  <si>
    <r>
      <t>Variance (S</t>
    </r>
    <r>
      <rPr>
        <b/>
        <vertAlign val="sub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>)</t>
    </r>
  </si>
  <si>
    <r>
      <t>Standard deviation (S</t>
    </r>
    <r>
      <rPr>
        <b/>
        <vertAlign val="subscript"/>
        <sz val="9"/>
        <color theme="1"/>
        <rFont val="Arial"/>
        <family val="2"/>
      </rPr>
      <t>1</t>
    </r>
    <r>
      <rPr>
        <b/>
        <vertAlign val="superscript"/>
        <sz val="9"/>
        <color theme="1"/>
        <rFont val="Arial"/>
        <family val="2"/>
      </rPr>
      <t>2</t>
    </r>
    <r>
      <rPr>
        <b/>
        <sz val="9"/>
        <color theme="1"/>
        <rFont val="Arial"/>
        <family val="2"/>
      </rPr>
      <t>)</t>
    </r>
  </si>
  <si>
    <r>
      <t>M</t>
    </r>
    <r>
      <rPr>
        <vertAlign val="subscript"/>
        <sz val="9"/>
        <color theme="1"/>
        <rFont val="Arial"/>
        <family val="2"/>
      </rPr>
      <t>1</t>
    </r>
  </si>
  <si>
    <r>
      <t>M</t>
    </r>
    <r>
      <rPr>
        <vertAlign val="subscript"/>
        <sz val="9"/>
        <color theme="1"/>
        <rFont val="Arial"/>
        <family val="2"/>
      </rPr>
      <t>4</t>
    </r>
  </si>
  <si>
    <r>
      <t>s</t>
    </r>
    <r>
      <rPr>
        <vertAlign val="subscript"/>
        <sz val="9"/>
        <color theme="1"/>
        <rFont val="Arial"/>
        <family val="2"/>
      </rPr>
      <t>1</t>
    </r>
    <r>
      <rPr>
        <vertAlign val="superscript"/>
        <sz val="9"/>
        <color theme="1"/>
        <rFont val="Arial"/>
        <family val="2"/>
      </rPr>
      <t>2</t>
    </r>
  </si>
  <si>
    <r>
      <t>s</t>
    </r>
    <r>
      <rPr>
        <vertAlign val="subscript"/>
        <sz val="9"/>
        <color theme="1"/>
        <rFont val="Arial"/>
        <family val="2"/>
      </rPr>
      <t>4</t>
    </r>
    <r>
      <rPr>
        <vertAlign val="superscript"/>
        <sz val="9"/>
        <color theme="1"/>
        <rFont val="Arial"/>
        <family val="2"/>
      </rPr>
      <t>2</t>
    </r>
  </si>
  <si>
    <r>
      <t>N</t>
    </r>
    <r>
      <rPr>
        <vertAlign val="subscript"/>
        <sz val="9"/>
        <color theme="1"/>
        <rFont val="Arial"/>
        <family val="2"/>
      </rPr>
      <t>1</t>
    </r>
  </si>
  <si>
    <r>
      <t>N</t>
    </r>
    <r>
      <rPr>
        <vertAlign val="subscript"/>
        <sz val="9"/>
        <color theme="1"/>
        <rFont val="Arial"/>
        <family val="2"/>
      </rPr>
      <t>4</t>
    </r>
  </si>
  <si>
    <t>Participant 30</t>
  </si>
  <si>
    <t>C1 - M25 : 2r5</t>
  </si>
  <si>
    <t>M18 - C2 : 1r2</t>
  </si>
  <si>
    <t>M17 - C2 : 2r3</t>
  </si>
  <si>
    <t>M18 - C2 : 1r4</t>
  </si>
  <si>
    <t>M17 - C2 : 1</t>
  </si>
  <si>
    <t>M15 - C2 : 2r5</t>
  </si>
  <si>
    <t>Participant 31</t>
  </si>
  <si>
    <t>C1 - M23 : 1r4</t>
  </si>
  <si>
    <t>C2 - M25 : 2r3</t>
  </si>
  <si>
    <t>C2 - M22 : 1r4</t>
  </si>
  <si>
    <t>C3 - M05 : 2</t>
  </si>
  <si>
    <t>C3 - M04 : 1r3</t>
  </si>
  <si>
    <t>C3 - M05 : 1</t>
  </si>
  <si>
    <t>M15 - C3 : 2r4</t>
  </si>
  <si>
    <t>M20 - C3 : 1r5</t>
  </si>
  <si>
    <t>Participant 32</t>
  </si>
  <si>
    <t>C3 - M12 : 1r2</t>
  </si>
  <si>
    <t>C3 - M14 : 2r3</t>
  </si>
  <si>
    <t>M18 - C1 : 2r4</t>
  </si>
  <si>
    <t>M22 - C1 : 1r5</t>
  </si>
  <si>
    <t>M24 - C2 : 1</t>
  </si>
  <si>
    <t>Participant 33</t>
  </si>
  <si>
    <t>C2 - M28 : 2r3</t>
  </si>
  <si>
    <t>C2 - M27 : 1r4</t>
  </si>
  <si>
    <t>C2 - M28 : 2r5</t>
  </si>
  <si>
    <t>C3 - M26 : 1</t>
  </si>
  <si>
    <t>M27 - C3 : 1r2</t>
  </si>
  <si>
    <t>M26 - C3 : 2r3</t>
  </si>
  <si>
    <t>Range of threshold (Δlum between Lum S6 &amp; Lum S3)</t>
  </si>
  <si>
    <t>Participant</t>
  </si>
  <si>
    <t>Age</t>
  </si>
  <si>
    <t>Gender</t>
  </si>
  <si>
    <t>Education</t>
  </si>
  <si>
    <t>Experiment date</t>
  </si>
  <si>
    <t>F</t>
  </si>
  <si>
    <t>Vision</t>
  </si>
  <si>
    <t>C</t>
  </si>
  <si>
    <t>L</t>
  </si>
  <si>
    <t>A</t>
  </si>
  <si>
    <t>M</t>
  </si>
  <si>
    <t>N</t>
  </si>
  <si>
    <t>(Lazy eye)</t>
  </si>
  <si>
    <r>
      <t>SATURATION</t>
    </r>
    <r>
      <rPr>
        <vertAlign val="subscript"/>
        <sz val="9"/>
        <color theme="1"/>
        <rFont val="Arial"/>
        <family val="2"/>
      </rPr>
      <t xml:space="preserve"> chromatic</t>
    </r>
  </si>
  <si>
    <t>Experiment analysis</t>
  </si>
  <si>
    <t>Start time</t>
  </si>
  <si>
    <t>Participant 34</t>
  </si>
  <si>
    <t>C1 - M12 : 2r1</t>
  </si>
  <si>
    <t>C1 - M17 : 2r5</t>
  </si>
  <si>
    <t>M06 - C3 : 2r2</t>
  </si>
  <si>
    <t>Participant 35</t>
  </si>
  <si>
    <t>C1 - M27 : 2r3</t>
  </si>
  <si>
    <t>M13 - C1 : 1r5</t>
  </si>
  <si>
    <t>C3 - M24 : 2</t>
  </si>
  <si>
    <t>C3 - M25 : 2</t>
  </si>
  <si>
    <t>M25 - C2 : 1</t>
  </si>
  <si>
    <t>C1 - M28 : 2</t>
  </si>
  <si>
    <t>C2 - M07 : 2</t>
  </si>
  <si>
    <t>C3 - M00 : 1</t>
  </si>
  <si>
    <t>M12 - C1 : 1</t>
  </si>
  <si>
    <t>M24 - C3 : 1</t>
  </si>
  <si>
    <t>M04 - C1 : 2</t>
  </si>
  <si>
    <t>M11 - C2 : 1</t>
  </si>
  <si>
    <t>M04 - C3 : 2</t>
  </si>
  <si>
    <t>C1 - M06 : 2</t>
  </si>
  <si>
    <t>C1 - M07 : 2</t>
  </si>
  <si>
    <t>C2 - M04 : 1</t>
  </si>
  <si>
    <t>C2 - M06 : 2</t>
  </si>
  <si>
    <t>C2 - M05 : 1</t>
  </si>
  <si>
    <t>C3 - M04 : 1</t>
  </si>
  <si>
    <t>C3 - M03 : 1</t>
  </si>
  <si>
    <t>C3 - M09 : 2</t>
  </si>
  <si>
    <t>C2 - M28 : 2</t>
  </si>
  <si>
    <t>C3 - M17 : 2</t>
  </si>
  <si>
    <t>C3 - M28 : 2</t>
  </si>
  <si>
    <t>C3 - M27 : 2</t>
  </si>
  <si>
    <t>M28 - C2 : 1</t>
  </si>
  <si>
    <t>M27 - C2 : 1</t>
  </si>
  <si>
    <t>M28 - C3 : 1</t>
  </si>
  <si>
    <t>M27 - C3 : 1</t>
  </si>
  <si>
    <t>C1 - M25 : 2</t>
  </si>
  <si>
    <t>Colour is brighter</t>
  </si>
  <si>
    <t xml:space="preserve">Colour is brighter </t>
  </si>
  <si>
    <t>M07 - C2 : 2</t>
  </si>
  <si>
    <t>M09 - C3 : 1</t>
  </si>
  <si>
    <t>M00 - C3 : 2</t>
  </si>
  <si>
    <t>M02 - C3 : 1</t>
  </si>
  <si>
    <t>M03 - C3 : 2</t>
  </si>
  <si>
    <t>C1 - M00 : 1</t>
  </si>
  <si>
    <t>C1 - M03 : 2</t>
  </si>
  <si>
    <t>M04 - C2 : 2</t>
  </si>
  <si>
    <t>M06 - C1 : 1</t>
  </si>
  <si>
    <t>M05 - C1 : 2</t>
  </si>
  <si>
    <t>M01 - C3 : 2</t>
  </si>
  <si>
    <t>M03 - C3 : 1</t>
  </si>
  <si>
    <t>M11 - C1 : 1</t>
  </si>
  <si>
    <t>M06 - C3 : 1</t>
  </si>
  <si>
    <t>M05 - C3 : 2</t>
  </si>
  <si>
    <t>M23 - C3 : 1</t>
  </si>
  <si>
    <t>C1 - M17 : 2</t>
  </si>
  <si>
    <t>Total</t>
  </si>
  <si>
    <t>Achromatic is brighter total</t>
  </si>
  <si>
    <t>Achromatic is brighter</t>
  </si>
  <si>
    <t>Colour is brighter %</t>
  </si>
  <si>
    <t>Chromatic is brighter</t>
  </si>
  <si>
    <t xml:space="preserve">Chromatic is brighter </t>
  </si>
  <si>
    <t>number of trials</t>
  </si>
  <si>
    <t>% of trials</t>
  </si>
  <si>
    <t>Chromatic is brighter total</t>
  </si>
  <si>
    <t>Male</t>
  </si>
  <si>
    <t>Female</t>
  </si>
  <si>
    <t xml:space="preserve">Normal </t>
  </si>
  <si>
    <t>Corrected</t>
  </si>
  <si>
    <t>Abnormal</t>
  </si>
  <si>
    <t>Total participants</t>
  </si>
  <si>
    <t>Standard deviation (pop)</t>
  </si>
  <si>
    <t>Standard deviation (sam)</t>
  </si>
  <si>
    <t>Educ</t>
  </si>
  <si>
    <t>Lighting only</t>
  </si>
  <si>
    <t>Architecture only</t>
  </si>
  <si>
    <t>Interior design</t>
  </si>
  <si>
    <t>Lighting + arch</t>
  </si>
  <si>
    <t>Lighting + interior design</t>
  </si>
  <si>
    <t>L + A</t>
  </si>
  <si>
    <t>L + I</t>
  </si>
  <si>
    <t>None of these</t>
  </si>
  <si>
    <t>Check the luminance values for particpant 1 and participant 2 images</t>
  </si>
  <si>
    <t>Bias towards the second stimulus</t>
  </si>
  <si>
    <t>Bias towards the first stimulus</t>
  </si>
  <si>
    <t>No bias</t>
  </si>
  <si>
    <t xml:space="preserve"> </t>
  </si>
  <si>
    <t>m14</t>
  </si>
  <si>
    <t>-</t>
  </si>
  <si>
    <t>C - M</t>
  </si>
  <si>
    <t>M- C</t>
  </si>
  <si>
    <t>---------------</t>
  </si>
  <si>
    <t>Lum range</t>
  </si>
  <si>
    <t>Bias for the first image</t>
  </si>
  <si>
    <t>step size</t>
  </si>
  <si>
    <t>Duplicates</t>
  </si>
  <si>
    <t>No. of trials</t>
  </si>
  <si>
    <t>Total trials</t>
  </si>
  <si>
    <t>Number of trials</t>
  </si>
  <si>
    <t>MAX</t>
  </si>
  <si>
    <t>MIN</t>
  </si>
  <si>
    <t>AVERAGE</t>
  </si>
  <si>
    <t>OVERALL AV</t>
  </si>
  <si>
    <t>OVERALL</t>
  </si>
  <si>
    <t>OMIT</t>
  </si>
  <si>
    <t>% consistent</t>
  </si>
  <si>
    <t>max</t>
  </si>
  <si>
    <t>min</t>
  </si>
  <si>
    <r>
      <rPr>
        <b/>
        <sz val="9"/>
        <color theme="1"/>
        <rFont val="Calibri"/>
        <family val="2"/>
      </rPr>
      <t>Δ</t>
    </r>
    <r>
      <rPr>
        <b/>
        <sz val="5.4"/>
        <color theme="1"/>
        <rFont val="Arial"/>
        <family val="2"/>
      </rPr>
      <t xml:space="preserve"> Lum</t>
    </r>
  </si>
  <si>
    <t>Max lum difference</t>
  </si>
  <si>
    <t>Min Lum difference</t>
  </si>
  <si>
    <t>M17 - C1 : 1r5.2</t>
  </si>
  <si>
    <t>M17 - C1 : 1r5.1</t>
  </si>
  <si>
    <t>M14 - C1 : 2r4.2</t>
  </si>
  <si>
    <t>C3 - M14 : 1r5.2</t>
  </si>
  <si>
    <t>M15 - C2 : 2r5.2</t>
  </si>
  <si>
    <t>M14 - C1 : 2r4.1</t>
  </si>
  <si>
    <t>C3 - M14 : 1r5.1</t>
  </si>
  <si>
    <t>C2 - M18 : 2r5.2</t>
  </si>
  <si>
    <t>M15 - C2 : 2r5.1</t>
  </si>
  <si>
    <t>C2 - M18 : 2r5.1</t>
  </si>
  <si>
    <t>C1 - M17 : 2r5.2</t>
  </si>
  <si>
    <t>M15 - C1 : 2r4.1</t>
  </si>
  <si>
    <t>C3 - M15 : 1r5.1</t>
  </si>
  <si>
    <t>C1 - M17 : 2r5.1</t>
  </si>
  <si>
    <t>M16 - C2 : 2r5.1</t>
  </si>
  <si>
    <t>C3 - M16 : 2r4.2</t>
  </si>
  <si>
    <t>C2 - M16 : 1r4.2</t>
  </si>
  <si>
    <t>C3 - M16 : 2r4.1</t>
  </si>
  <si>
    <t>C2 - M16 : 1r4.1</t>
  </si>
  <si>
    <t>C1 - M16 : 2r5.1</t>
  </si>
  <si>
    <t>M15 - C3 : 1r5.2</t>
  </si>
  <si>
    <t>M18 - C2 : 1r4.2</t>
  </si>
  <si>
    <t>M18 - C1 : 1r3.2</t>
  </si>
  <si>
    <t>M15 - C3 : 1r5.1</t>
  </si>
  <si>
    <t>M18 - C2 : 1r4.1</t>
  </si>
  <si>
    <t>M18 - C1 : 1r3.1</t>
  </si>
  <si>
    <t>C3 - M14 : 1r3.2</t>
  </si>
  <si>
    <t>C2 - M17 : 1r4.1</t>
  </si>
  <si>
    <t>C1 - M14 : 1r4.2</t>
  </si>
  <si>
    <t>C3 - M14 : 1r3.1</t>
  </si>
  <si>
    <t>C1 - M14 : 1r4.1</t>
  </si>
  <si>
    <t>M13 - C3 : 2r4.1</t>
  </si>
  <si>
    <t>M16 - C2 : 2r3.2</t>
  </si>
  <si>
    <t>M17 - C1 : 1r3.1</t>
  </si>
  <si>
    <t>M16 - C2 : 2r3.1</t>
  </si>
  <si>
    <t>M16 - C1 : 2r2.2</t>
  </si>
  <si>
    <t>C2 - M20 : 2r3.2</t>
  </si>
  <si>
    <t>C1 - M16 : 2r3.2</t>
  </si>
  <si>
    <t>M16 - C1 : 2r2.1</t>
  </si>
  <si>
    <t>C2 - M20 : 2r3.1</t>
  </si>
  <si>
    <t>C1 - M16 : 2r3.1</t>
  </si>
  <si>
    <t>M14 - C3 : 2r4.1</t>
  </si>
  <si>
    <t>M17 - C2 : 2r3.1</t>
  </si>
  <si>
    <t>C3 - M18 : 2r2.2</t>
  </si>
  <si>
    <t>M15 - C3 : 1r3.2</t>
  </si>
  <si>
    <t>M18 - C2 : 1r2.2</t>
  </si>
  <si>
    <t>M18 - C1 : 2r2.1</t>
  </si>
  <si>
    <t>C3 - M18 : 2r2.1</t>
  </si>
  <si>
    <t>C2 - M18 : 1r2.2</t>
  </si>
  <si>
    <t>M15 - C3 : 1r3.1</t>
  </si>
  <si>
    <t>M18 - C2 : 1r2.1</t>
  </si>
  <si>
    <t>C2 - M18 : 1r2.1</t>
  </si>
  <si>
    <t>C1 - M13 : 2</t>
  </si>
  <si>
    <t>C3 - M16 : 2r2.1</t>
  </si>
  <si>
    <t>C1 - M13 : 2r3.1</t>
  </si>
  <si>
    <t>M22 - C1 : 2r2.1</t>
  </si>
  <si>
    <t>C1 - M12 : 1r2.2</t>
  </si>
  <si>
    <t>M24 - C1 : 1r1.2</t>
  </si>
  <si>
    <t>C2 - M24 : 2r1.2</t>
  </si>
  <si>
    <t>C1 - M12 : 1r2.1</t>
  </si>
  <si>
    <t>M24 - C1 : 1r1.1</t>
  </si>
  <si>
    <t>C2 - M24 : 2r1.1</t>
  </si>
  <si>
    <t>M10 - C3 : 2r2.2</t>
  </si>
  <si>
    <t>C1 - M16 : 2r1.2</t>
  </si>
  <si>
    <t>M10 - C3 : 2r2.1</t>
  </si>
  <si>
    <t>M20 - C1 : 1r1.1</t>
  </si>
  <si>
    <t>C1 - M16 : 2r1.1</t>
  </si>
  <si>
    <t>M12 - C3 : 1r1.2</t>
  </si>
  <si>
    <t>M04 - C2 : 2r1.2</t>
  </si>
  <si>
    <t>C3 - M04 : 1r1.2</t>
  </si>
  <si>
    <t>M12 - C3 : 1r1.1</t>
  </si>
  <si>
    <t>M04 - C2 : 2r1.1</t>
  </si>
  <si>
    <t>C3 - M04 : 1r1.1</t>
  </si>
  <si>
    <t>C2 - M12 : 2r 1.1</t>
  </si>
  <si>
    <t>C1 - M12 : 2r1.1</t>
  </si>
  <si>
    <t>METHOD 2</t>
  </si>
  <si>
    <t>Participant 0000</t>
  </si>
  <si>
    <t>Stimus ref.</t>
  </si>
  <si>
    <r>
      <t xml:space="preserve">Range of threshold  (Δlum between  lum </t>
    </r>
    <r>
      <rPr>
        <vertAlign val="subscript"/>
        <sz val="9"/>
        <color theme="1"/>
        <rFont val="Arial"/>
        <family val="2"/>
      </rPr>
      <t>achro</t>
    </r>
    <r>
      <rPr>
        <sz val="9"/>
        <color theme="1"/>
        <rFont val="Arial"/>
        <family val="2"/>
      </rPr>
      <t xml:space="preserve">-lum </t>
    </r>
    <r>
      <rPr>
        <vertAlign val="subscript"/>
        <sz val="9"/>
        <color theme="1"/>
        <rFont val="Arial"/>
        <family val="2"/>
      </rPr>
      <t>chro</t>
    </r>
    <r>
      <rPr>
        <sz val="9"/>
        <color theme="1"/>
        <rFont val="Arial"/>
        <family val="2"/>
      </rPr>
      <t xml:space="preserve"> for S4 &amp; lum achro-lum chro for S1)</t>
    </r>
  </si>
  <si>
    <t>OMITTED</t>
  </si>
  <si>
    <t>METHOD 1</t>
  </si>
  <si>
    <t>Mean age</t>
  </si>
  <si>
    <t>Red text</t>
  </si>
  <si>
    <t>reversals not achieved</t>
  </si>
  <si>
    <t>Measured luminance  L*</t>
  </si>
  <si>
    <t>Repeated reversal</t>
  </si>
  <si>
    <t>Duplicates at end due to reversals not reached, omitted</t>
  </si>
  <si>
    <t>FIRST 2 PARTICIPANTS ARE NOT INCLUDED IN ALL RESULTS, 2 STAIRCASES FROM PARTICIPANT 12 OMITTED FROM THESE RESULTS</t>
  </si>
  <si>
    <t>C1 – Mxx</t>
  </si>
  <si>
    <t>(Blue)</t>
  </si>
  <si>
    <t>C2 – Mxx</t>
  </si>
  <si>
    <t>(Orange)</t>
  </si>
  <si>
    <t>C3 – Mxx</t>
  </si>
  <si>
    <t>(Green)</t>
  </si>
  <si>
    <t>Mxx - C1</t>
  </si>
  <si>
    <t>Mxx – C2</t>
  </si>
  <si>
    <t>Mxx – C3</t>
  </si>
  <si>
    <t>Maximum</t>
  </si>
  <si>
    <t>Minimum</t>
  </si>
  <si>
    <t>STAIRCASES WHERE 5 REVERSALS WERE NOT ACHIEVED WERE EXCLUDED FROM MAX/MIN/AVERAGE</t>
  </si>
  <si>
    <t>Difference in apparent brightness between chromatic and achromatic</t>
  </si>
  <si>
    <t xml:space="preserve">Mean </t>
  </si>
  <si>
    <t xml:space="preserve">Range </t>
  </si>
  <si>
    <t>Variance (S)</t>
  </si>
  <si>
    <r>
      <t>Std Dev (S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</si>
  <si>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to</t>
  </si>
  <si>
    <r>
      <t>Change in brightness between chromatic and achromatic. L</t>
    </r>
    <r>
      <rPr>
        <vertAlign val="subscript"/>
        <sz val="8"/>
        <color theme="1"/>
        <rFont val="Arial"/>
        <family val="2"/>
      </rPr>
      <t xml:space="preserve">achromatic </t>
    </r>
    <r>
      <rPr>
        <sz val="8"/>
        <color theme="1"/>
        <rFont val="Arial"/>
        <family val="2"/>
      </rPr>
      <t>based on the average of the last 3 reversals. Difference in brightness = L</t>
    </r>
    <r>
      <rPr>
        <vertAlign val="subscript"/>
        <sz val="8"/>
        <color theme="1"/>
        <rFont val="Arial"/>
        <family val="2"/>
      </rPr>
      <t>achromatic</t>
    </r>
    <r>
      <rPr>
        <sz val="8"/>
        <color theme="1"/>
        <rFont val="Arial"/>
        <family val="2"/>
      </rPr>
      <t xml:space="preserve"> – L </t>
    </r>
    <r>
      <rPr>
        <vertAlign val="subscript"/>
        <sz val="8"/>
        <color theme="1"/>
        <rFont val="Arial"/>
        <family val="2"/>
      </rPr>
      <t>chromatic</t>
    </r>
    <r>
      <rPr>
        <sz val="8"/>
        <color theme="1"/>
        <rFont val="Arial"/>
        <family val="2"/>
      </rPr>
      <t xml:space="preserve"> </t>
    </r>
  </si>
  <si>
    <t>Refer to staircases where 5 reversals were achieved</t>
  </si>
  <si>
    <t>Staircases</t>
  </si>
  <si>
    <t>Average Δ Lum</t>
  </si>
  <si>
    <t>Bias</t>
  </si>
  <si>
    <t>C1-Mxx &amp; Mxx-C1</t>
  </si>
  <si>
    <t>Towards C1-Mxx</t>
  </si>
  <si>
    <t>C2-Mxx &amp; Mxx-C2</t>
  </si>
  <si>
    <t>Towards C2-Mxx</t>
  </si>
  <si>
    <t>C3-Mxx &amp; Mxx-C3</t>
  </si>
  <si>
    <t>Towards Mxx-C3</t>
  </si>
  <si>
    <t>Bias towards 1st/2nd stimulus</t>
  </si>
  <si>
    <t>% consistent of repeated answers</t>
  </si>
  <si>
    <t>Intra-observer variation?</t>
  </si>
  <si>
    <t>amount one observer varies between observations when reporting more than once on the same stimuli within the same staircase</t>
  </si>
  <si>
    <t>Does it make sense to average all?</t>
  </si>
  <si>
    <t>Inter-observer variation?</t>
  </si>
  <si>
    <t>This should be the most important data for my study</t>
  </si>
  <si>
    <t>M11 - C2 : 2r4.1</t>
  </si>
  <si>
    <t>M19 - C1 : 1r5.2</t>
  </si>
  <si>
    <t>M11 - C3 : 2r5.2</t>
  </si>
  <si>
    <t>M12 - C2 : 2r4.1</t>
  </si>
  <si>
    <t>M19 - C1 : 1r5.1</t>
  </si>
  <si>
    <t>M11 - C3 : 2r5.1</t>
  </si>
  <si>
    <t>C2 - M17 : 2r5.1</t>
  </si>
  <si>
    <t>C1 - M19 : 2r5.2</t>
  </si>
  <si>
    <t>M13 - C2 : 2r4.1</t>
  </si>
  <si>
    <t>M18 - C1 : 1r5.1</t>
  </si>
  <si>
    <t>C1 - M19 : 2r5.1</t>
  </si>
  <si>
    <t>M14 - C3 : 1r4.2</t>
  </si>
  <si>
    <t>M14 - C3 : 1r4.1</t>
  </si>
  <si>
    <t>M16 - C1 : 1r5.1</t>
  </si>
  <si>
    <t>C3 - M15 : 2r5.2</t>
  </si>
  <si>
    <t>M16 - C2 : 2r4.1</t>
  </si>
  <si>
    <t>C3 - M15 : 2r5.1</t>
  </si>
  <si>
    <t>C2 - M18 : 2r3.1</t>
  </si>
  <si>
    <t>M13 - C3 : 1r4.1</t>
  </si>
  <si>
    <t>M17 - C2 : 1r3.2</t>
  </si>
  <si>
    <t>M15 - C1 : 1r5.1</t>
  </si>
  <si>
    <t>C1 - M15 : 2r5.1</t>
  </si>
  <si>
    <t>M17 - C2 : 1r3.1</t>
  </si>
  <si>
    <t>C3 - M13 : 1r4.2</t>
  </si>
  <si>
    <t>M12 - C3 : 1r4.1</t>
  </si>
  <si>
    <t>C3 - M13 : 1r4.1</t>
  </si>
  <si>
    <t>C1 - M13 : 1r4.2</t>
  </si>
  <si>
    <t>M16 - C2 : 1r3.1</t>
  </si>
  <si>
    <t>M15 - C1 : 1r3.2</t>
  </si>
  <si>
    <t>C1 - M13 : 1r4.1</t>
  </si>
  <si>
    <t>M11 - C3 : 1r4.1</t>
  </si>
  <si>
    <t>M15 - C1 : 1r3.1</t>
  </si>
  <si>
    <t>C3 - M15 : 2r3.2</t>
  </si>
  <si>
    <t>M10 - C3 : 2r3.2</t>
  </si>
  <si>
    <t>C3 - M15 : 2r3.1</t>
  </si>
  <si>
    <t>M10 - C3 : 2r3.1</t>
  </si>
  <si>
    <t>M14 - C2 : 1r3.1</t>
  </si>
  <si>
    <t>C2 - M12 : 1r2.2</t>
  </si>
  <si>
    <t>M13 - C1 : 1r3.1</t>
  </si>
  <si>
    <t>C3 - M14 : 2r3.1</t>
  </si>
  <si>
    <t>C2 - M12 : 1r2.1</t>
  </si>
  <si>
    <t>M12 - C3 : 1r2.2</t>
  </si>
  <si>
    <t>M12 - C2 : 2r2.2</t>
  </si>
  <si>
    <t>M12 - C1 : 2r2.2</t>
  </si>
  <si>
    <t>M12 - C3 : 1r2.1</t>
  </si>
  <si>
    <t>M12 - C2 : 2r2.1</t>
  </si>
  <si>
    <t>M12 - C1 : 2r2.1</t>
  </si>
  <si>
    <t>C1 - M15 : 2r3.1</t>
  </si>
  <si>
    <t>C3 - M12 : 2r3.1</t>
  </si>
  <si>
    <t>C2 - M16 : 1r2.1</t>
  </si>
  <si>
    <t>C1 - M14 : 1r2.2</t>
  </si>
  <si>
    <t>M10 - C3 : 1r2.1</t>
  </si>
  <si>
    <t>M14 - C2 : 2r2.1</t>
  </si>
  <si>
    <t>M14 - C1 : 2r2.1</t>
  </si>
  <si>
    <t>C1 - M14 : 1r2.1</t>
  </si>
  <si>
    <t>M16 - C2 : 1r1.2</t>
  </si>
  <si>
    <t>M16 - C1 : 1r1.2</t>
  </si>
  <si>
    <t>C3 - M10 : 1r2.2</t>
  </si>
  <si>
    <t>C2 - M20 : 2r1.2</t>
  </si>
  <si>
    <t>M16 - C2 : 1r1.1</t>
  </si>
  <si>
    <t>M16 - C1 : 1r1.1</t>
  </si>
  <si>
    <t>C3 - M10 : 1r2.1</t>
  </si>
  <si>
    <t>C2 - M20 : 2r1.1</t>
  </si>
  <si>
    <t>M04 - C3 : 2r1.2</t>
  </si>
  <si>
    <t>C3 - M12 : 2r1.2</t>
  </si>
  <si>
    <t>M04 - C3 : 2r1.1</t>
  </si>
  <si>
    <t>M12 - C2 : 1r1.1</t>
  </si>
  <si>
    <t>M12 - C1 : 1r1.1</t>
  </si>
  <si>
    <t>C3 - M12 : 2r1.1</t>
  </si>
  <si>
    <t>M04 - C1 : 1</t>
  </si>
  <si>
    <t>M04 - C1 : 1r5.1</t>
  </si>
  <si>
    <t>M03 - C1 : 2</t>
  </si>
  <si>
    <t>M03 - C1 : 2r4.2</t>
  </si>
  <si>
    <t>M03 - C1 : 2r4.1</t>
  </si>
  <si>
    <t>M04 - C1 : 2r4.1</t>
  </si>
  <si>
    <t>M05 - C1 : 1</t>
  </si>
  <si>
    <t>M05 - C1 : 2r4.1</t>
  </si>
  <si>
    <t>M07 - C1 : 1</t>
  </si>
  <si>
    <t>M09 - C1 : 1</t>
  </si>
  <si>
    <t>M10 - C1 : 1</t>
  </si>
  <si>
    <t>M13 - C3 : 2r5.1</t>
  </si>
  <si>
    <t>M10 - C1 : 2r4.1</t>
  </si>
  <si>
    <t>C3 - M16 : 2r5.2</t>
  </si>
  <si>
    <t>M11 - C1 : 2r4.1</t>
  </si>
  <si>
    <t>C3 - M16 : 2r5.1</t>
  </si>
  <si>
    <t>M13 - C3 : 2r3.2</t>
  </si>
  <si>
    <t>M12 - C1 : 2r4.1</t>
  </si>
  <si>
    <t>M13 - C3 : 2r3.1</t>
  </si>
  <si>
    <t>M14 - C1 : 1r3.1</t>
  </si>
  <si>
    <t>M14 - C3 : 2r3.1</t>
  </si>
  <si>
    <t>C3 - M14 : 1r4.1</t>
  </si>
  <si>
    <t>M14 - C2 : 1r5.2</t>
  </si>
  <si>
    <t>M11 - C1 : 1r3.1</t>
  </si>
  <si>
    <t>C3 - M16 : 1r4.1</t>
  </si>
  <si>
    <t>M18 - C3 : 2r3.1</t>
  </si>
  <si>
    <t>M14 - C2 : 1r5.1</t>
  </si>
  <si>
    <t>C3 - M17 : 2r3.1</t>
  </si>
  <si>
    <t>C2 - M16 : 2r5.2</t>
  </si>
  <si>
    <t>M10 - C1 : 1r3.1</t>
  </si>
  <si>
    <t>C2 - M16 : 2r5.1</t>
  </si>
  <si>
    <t>C1 - M18 : 2r5.1</t>
  </si>
  <si>
    <t>M20 - C3 : 1r2.2</t>
  </si>
  <si>
    <t>C2 - M15 : 1r4.2</t>
  </si>
  <si>
    <t>M20 - C3 : 1r2.1</t>
  </si>
  <si>
    <t>M12 - C2 : 1r5.1</t>
  </si>
  <si>
    <t>C2 - M15 : 1r4.1</t>
  </si>
  <si>
    <t>C2 - M16 : 2r3.2</t>
  </si>
  <si>
    <t>C1 - M15 : 1r4.2</t>
  </si>
  <si>
    <t>M18 - C3 : 1r2.1</t>
  </si>
  <si>
    <t>M10 - C2 : 2r4.2</t>
  </si>
  <si>
    <t>C3 - M14 : 1r2.2</t>
  </si>
  <si>
    <t>C2 - M16 : 2r3.1</t>
  </si>
  <si>
    <t>C1 - M15 : 1r4.1</t>
  </si>
  <si>
    <t>M10 - C2 : 2r4.1</t>
  </si>
  <si>
    <t>C3 - M14 : 1r2.1</t>
  </si>
  <si>
    <t>M02 - C1 : 2</t>
  </si>
  <si>
    <t>C2 - M15 : 2r3.1</t>
  </si>
  <si>
    <t>C1 - M17 : 2r3.2</t>
  </si>
  <si>
    <t>M01 - C1 : 2</t>
  </si>
  <si>
    <t>C3 - M16 : 1r2.1</t>
  </si>
  <si>
    <t>C2 - M14 : 1r2.2</t>
  </si>
  <si>
    <t>C1 - M17 : 2r3.1</t>
  </si>
  <si>
    <t>M00 - C1 : 2</t>
  </si>
  <si>
    <t>M12 - C2 : 1r3.1</t>
  </si>
  <si>
    <t>M00 - C1 : 2r2.2</t>
  </si>
  <si>
    <t>C2 - M14 : 1r2.1</t>
  </si>
  <si>
    <t>M00 - C1 : 2r2.1</t>
  </si>
  <si>
    <t>C3 - M18 : 1r2.1</t>
  </si>
  <si>
    <t>M02 - C1 : 1</t>
  </si>
  <si>
    <t>M10 - C2 : 2r2.2</t>
  </si>
  <si>
    <t>M02 - C1 : 2r2.1</t>
  </si>
  <si>
    <t>M06 - C3 : 1r2.1</t>
  </si>
  <si>
    <t>M10 - C2 : 2r2.1</t>
  </si>
  <si>
    <t>C3 - M22 : 1r2.1</t>
  </si>
  <si>
    <t>C2 - M20 : 1r2.1</t>
  </si>
  <si>
    <t>C1 - M11 : 2</t>
  </si>
  <si>
    <t>C3 - M24 : 2r1.2</t>
  </si>
  <si>
    <t>C3 - M24 : 2r1.1</t>
  </si>
  <si>
    <t>C1 - M11 : 2r3.1</t>
  </si>
  <si>
    <t>M00 - C3 : 2r1.2</t>
  </si>
  <si>
    <t>C1 - M10 : 1r2.2</t>
  </si>
  <si>
    <t>M00 - C3 : 2r1.1</t>
  </si>
  <si>
    <t>M10 - C1 : 2r2.1</t>
  </si>
  <si>
    <t>C1 - M10 : 1r2.1</t>
  </si>
  <si>
    <t>M12 - C1 : 1r1.2</t>
  </si>
  <si>
    <t>C1 - M12 : 2r1.2</t>
  </si>
  <si>
    <t>Participant 05</t>
  </si>
  <si>
    <t>M18 - C3 : 1r5.2</t>
  </si>
  <si>
    <t>M18 - C3 : 1r5.1</t>
  </si>
  <si>
    <t>M14 - C3 : 2r4.2</t>
  </si>
  <si>
    <t>C3 - M19 : 2r5.2</t>
  </si>
  <si>
    <t>C3 - M19 : 2r5.1</t>
  </si>
  <si>
    <t>M16 - C3 : 2r4.1</t>
  </si>
  <si>
    <t>C3 - M18 : 1r4.1</t>
  </si>
  <si>
    <t>C1 - M20 : 2r5.2</t>
  </si>
  <si>
    <t>C1 - M20 : 2r5.1</t>
  </si>
  <si>
    <t>C1 - M19 : 1r4.2</t>
  </si>
  <si>
    <t>C3 - M19 : 1r4.1</t>
  </si>
  <si>
    <t>C1 - M19 : 1r4.1</t>
  </si>
  <si>
    <t>M20 - C3 : 1r3.2</t>
  </si>
  <si>
    <t>C3 - M20 : 1r4.1</t>
  </si>
  <si>
    <t>C1 - M20 : 1r4.1</t>
  </si>
  <si>
    <t>M20 - C3 : 1r3.1</t>
  </si>
  <si>
    <t>M22 - C2 : 1r5.2</t>
  </si>
  <si>
    <t>C3 - M21 : 1r4.1</t>
  </si>
  <si>
    <t>M19 - C3 : 1r3.1</t>
  </si>
  <si>
    <t>M22 - C2 : 1r5.1</t>
  </si>
  <si>
    <t>C1 - M23 : 2r3.2</t>
  </si>
  <si>
    <t>`18</t>
  </si>
  <si>
    <t>M21 - C2 : 2r4.2</t>
  </si>
  <si>
    <t>M21 - C1 : 1r5.2</t>
  </si>
  <si>
    <t>C3 - M22 : 1r4.1</t>
  </si>
  <si>
    <t>C1 - M23 : 2r3.1</t>
  </si>
  <si>
    <t>M21 - C2 : 2r4.1</t>
  </si>
  <si>
    <t>M21 - C1 : 1r5.1</t>
  </si>
  <si>
    <t>C2 - M26 : 2r5.2</t>
  </si>
  <si>
    <t>M16 - C3 : 2r2.2</t>
  </si>
  <si>
    <t>C3 - M23 : 1r4.1</t>
  </si>
  <si>
    <t>C2 - M26 : 2r5.1</t>
  </si>
  <si>
    <t>M16 - C3 : 2r2.1</t>
  </si>
  <si>
    <t>C3 - M24 : 2r3.2</t>
  </si>
  <si>
    <t>C1 - M21 : 2r3.1</t>
  </si>
  <si>
    <t>M18 - C1 : 2r4.2</t>
  </si>
  <si>
    <t>C3 - M24 : 2r3.1</t>
  </si>
  <si>
    <t>C2 - M24 : 1r4.2</t>
  </si>
  <si>
    <t>C1 - M20 : 1r2.2</t>
  </si>
  <si>
    <t>M25 - C2 : 1r3.2</t>
  </si>
  <si>
    <t>M18 - C1 : 2r4.1</t>
  </si>
  <si>
    <t>C2 - M24 : 1r4.1</t>
  </si>
  <si>
    <t>C1 - M20 : 1r2.1</t>
  </si>
  <si>
    <t>M20 - C3 : 2r2.1</t>
  </si>
  <si>
    <t>M25 - C2 : 1r3.1</t>
  </si>
  <si>
    <t>M19 - C1 : 1r3.2</t>
  </si>
  <si>
    <t>C3 - M22 : 1r2.2</t>
  </si>
  <si>
    <t>C2 - M25 : 2r3.2</t>
  </si>
  <si>
    <t>M24 - C2 : 2r2.2</t>
  </si>
  <si>
    <t>M19 - C1 : 1r3.1</t>
  </si>
  <si>
    <t>C2 - M25 : 2r3.1</t>
  </si>
  <si>
    <t>M24 - C2 : 2r2.1</t>
  </si>
  <si>
    <t>C3 - M26 : 2</t>
  </si>
  <si>
    <t>C1 - M28 : 2r1.2</t>
  </si>
  <si>
    <t>M26 - C3 : 2r2.1</t>
  </si>
  <si>
    <t>M28 - C2 : 1r1.2</t>
  </si>
  <si>
    <t>C3 - M28 : 2r1.2</t>
  </si>
  <si>
    <t>C2 - M22 : 1r2.2</t>
  </si>
  <si>
    <t>C1 - M28 : 2r1.1</t>
  </si>
  <si>
    <t>M28 - C3 : 1r1.2</t>
  </si>
  <si>
    <t>M28 - C2 : 1r1.1</t>
  </si>
  <si>
    <t>C3 - M28 : 2r1.1</t>
  </si>
  <si>
    <t>C2 - M22 : 1r2.1</t>
  </si>
  <si>
    <t>M28 - C3 : 1r1.1</t>
  </si>
  <si>
    <t>C1 - M24 : 2r1.1</t>
  </si>
  <si>
    <t>M24 - C2 : 1r1.1</t>
  </si>
  <si>
    <t>M20 - C1 : 1r1.2</t>
  </si>
  <si>
    <t>C3 - M20 : 2r1.1</t>
  </si>
  <si>
    <t>M16 - C2 : 2r5</t>
  </si>
  <si>
    <t>M17 - C2 : 1r4</t>
  </si>
  <si>
    <t>M13 - C2 : 2r3</t>
  </si>
  <si>
    <t>M15 - C3 : 1r5</t>
  </si>
  <si>
    <t>M16 - C2 : 1r2</t>
  </si>
  <si>
    <t>M20 - C1 : 1r3</t>
  </si>
  <si>
    <t>Median</t>
  </si>
  <si>
    <t>Staircase 4: Mxx</t>
  </si>
  <si>
    <t>Staircase 5: Mxx</t>
  </si>
  <si>
    <t>Staircase 6: Mxx</t>
  </si>
  <si>
    <t>% matches</t>
  </si>
  <si>
    <t>Repetitions</t>
  </si>
  <si>
    <t xml:space="preserve">M13 - C2 : 1 </t>
  </si>
  <si>
    <t xml:space="preserve">M20 - C1 : 1 </t>
  </si>
  <si>
    <t xml:space="preserve">C2 - M20 : 2 </t>
  </si>
  <si>
    <t xml:space="preserve">M20 - C2 : 2 </t>
  </si>
  <si>
    <t xml:space="preserve">M19 - C2 : 2 </t>
  </si>
  <si>
    <t>Bias towards second</t>
  </si>
  <si>
    <t>Bias towards first</t>
  </si>
  <si>
    <t>Absolute scene luminance</t>
  </si>
  <si>
    <t>Absolute facing wall wall luminance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</si>
</sst>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Wingdings 2"/>
      <family val="1"/>
      <charset val="2"/>
    </font>
    <font>
      <sz val="9"/>
      <name val="Arial"/>
      <family val="2"/>
    </font>
    <font>
      <b/>
      <sz val="9"/>
      <color theme="1"/>
      <name val="Arial"/>
      <family val="2"/>
    </font>
    <font>
      <vertAlign val="subscript"/>
      <sz val="9"/>
      <color theme="1"/>
      <name val="Arial"/>
      <family val="2"/>
    </font>
    <font>
      <b/>
      <vertAlign val="subscript"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vertAlign val="superscript"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theme="0" tint="-0.34998626667073579"/>
      <name val="Calibri"/>
      <family val="2"/>
      <scheme val="minor"/>
    </font>
    <font>
      <sz val="9"/>
      <color theme="0" tint="-0.34998626667073579"/>
      <name val="Arial"/>
      <family val="2"/>
    </font>
    <font>
      <b/>
      <sz val="18"/>
      <color theme="5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9"/>
      <color theme="1"/>
      <name val="Calibri"/>
      <family val="2"/>
    </font>
    <font>
      <b/>
      <sz val="5.4"/>
      <color theme="1"/>
      <name val="Arial"/>
      <family val="2"/>
    </font>
    <font>
      <b/>
      <sz val="9"/>
      <color rgb="FFFF0000"/>
      <name val="Arial"/>
      <family val="2"/>
    </font>
    <font>
      <sz val="9"/>
      <color rgb="FFFF0000"/>
      <name val="Calibri"/>
      <family val="2"/>
      <scheme val="minor"/>
    </font>
    <font>
      <b/>
      <vertAlign val="superscript"/>
      <sz val="10"/>
      <color theme="1"/>
      <name val="Arial"/>
      <family val="2"/>
    </font>
    <font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9"/>
      <color rgb="FF44546A"/>
      <name val="Arial"/>
      <family val="2"/>
    </font>
    <font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6" fillId="0" borderId="0" applyFont="0" applyFill="0" applyBorder="0" applyAlignment="0" applyProtection="0"/>
  </cellStyleXfs>
  <cellXfs count="2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/>
    <xf numFmtId="0" fontId="8" fillId="3" borderId="0" xfId="0" applyFont="1" applyFill="1" applyAlignment="1">
      <alignment vertical="center"/>
    </xf>
    <xf numFmtId="0" fontId="8" fillId="3" borderId="0" xfId="0" applyFont="1" applyFill="1"/>
    <xf numFmtId="0" fontId="8" fillId="0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10" fillId="2" borderId="0" xfId="0" applyFont="1" applyFill="1" applyAlignment="1">
      <alignment vertical="center"/>
    </xf>
    <xf numFmtId="0" fontId="8" fillId="0" borderId="0" xfId="0" applyNumberFormat="1" applyFont="1" applyAlignment="1">
      <alignment horizontal="left" wrapText="1"/>
    </xf>
    <xf numFmtId="0" fontId="8" fillId="0" borderId="2" xfId="0" applyNumberFormat="1" applyFont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Alignment="1">
      <alignment wrapText="1"/>
    </xf>
    <xf numFmtId="0" fontId="8" fillId="0" borderId="0" xfId="0" applyNumberFormat="1" applyFont="1" applyAlignment="1">
      <alignment horizontal="center" wrapText="1"/>
    </xf>
    <xf numFmtId="0" fontId="8" fillId="0" borderId="4" xfId="0" applyNumberFormat="1" applyFont="1" applyBorder="1" applyAlignment="1">
      <alignment horizontal="center" wrapText="1"/>
    </xf>
    <xf numFmtId="0" fontId="8" fillId="0" borderId="4" xfId="0" applyNumberFormat="1" applyFont="1" applyBorder="1" applyAlignment="1">
      <alignment wrapText="1"/>
    </xf>
    <xf numFmtId="0" fontId="8" fillId="0" borderId="1" xfId="0" applyNumberFormat="1" applyFont="1" applyBorder="1" applyAlignment="1">
      <alignment wrapText="1"/>
    </xf>
    <xf numFmtId="0" fontId="8" fillId="0" borderId="0" xfId="0" applyNumberFormat="1" applyFont="1" applyBorder="1" applyAlignment="1">
      <alignment wrapText="1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wrapText="1"/>
    </xf>
    <xf numFmtId="0" fontId="8" fillId="0" borderId="4" xfId="0" applyNumberFormat="1" applyFont="1" applyBorder="1" applyAlignment="1">
      <alignment horizontal="left" wrapText="1"/>
    </xf>
    <xf numFmtId="0" fontId="11" fillId="0" borderId="0" xfId="0" quotePrefix="1" applyNumberFormat="1" applyFont="1" applyAlignment="1">
      <alignment horizontal="center" wrapText="1"/>
    </xf>
    <xf numFmtId="0" fontId="11" fillId="0" borderId="0" xfId="0" applyNumberFormat="1" applyFont="1" applyBorder="1" applyAlignment="1">
      <alignment horizontal="center" wrapText="1"/>
    </xf>
    <xf numFmtId="0" fontId="11" fillId="0" borderId="4" xfId="0" applyNumberFormat="1" applyFont="1" applyBorder="1" applyAlignment="1">
      <alignment horizontal="center" wrapText="1"/>
    </xf>
    <xf numFmtId="0" fontId="11" fillId="0" borderId="0" xfId="0" applyNumberFormat="1" applyFont="1" applyAlignment="1">
      <alignment horizontal="center" wrapText="1"/>
    </xf>
    <xf numFmtId="0" fontId="8" fillId="0" borderId="2" xfId="0" applyNumberFormat="1" applyFont="1" applyBorder="1" applyAlignment="1">
      <alignment wrapText="1"/>
    </xf>
    <xf numFmtId="0" fontId="8" fillId="0" borderId="2" xfId="0" applyNumberFormat="1" applyFont="1" applyBorder="1" applyAlignment="1">
      <alignment horizontal="center" wrapText="1"/>
    </xf>
    <xf numFmtId="0" fontId="11" fillId="0" borderId="0" xfId="0" applyNumberFormat="1" applyFont="1" applyAlignment="1">
      <alignment wrapText="1"/>
    </xf>
    <xf numFmtId="0" fontId="11" fillId="0" borderId="4" xfId="0" quotePrefix="1" applyNumberFormat="1" applyFont="1" applyBorder="1" applyAlignment="1">
      <alignment horizontal="center" wrapText="1"/>
    </xf>
    <xf numFmtId="0" fontId="8" fillId="0" borderId="0" xfId="0" applyNumberFormat="1" applyFont="1" applyAlignment="1">
      <alignment horizontal="center"/>
    </xf>
    <xf numFmtId="0" fontId="8" fillId="0" borderId="4" xfId="0" applyNumberFormat="1" applyFont="1" applyBorder="1" applyAlignment="1">
      <alignment horizontal="center"/>
    </xf>
    <xf numFmtId="0" fontId="8" fillId="0" borderId="0" xfId="0" applyNumberFormat="1" applyFont="1" applyFill="1" applyAlignment="1">
      <alignment horizontal="center" wrapText="1"/>
    </xf>
    <xf numFmtId="0" fontId="11" fillId="0" borderId="0" xfId="0" applyNumberFormat="1" applyFont="1" applyAlignment="1">
      <alignment horizontal="center" vertical="center" wrapText="1"/>
    </xf>
    <xf numFmtId="0" fontId="11" fillId="0" borderId="1" xfId="0" applyNumberFormat="1" applyFont="1" applyBorder="1" applyAlignment="1">
      <alignment wrapText="1"/>
    </xf>
    <xf numFmtId="0" fontId="8" fillId="0" borderId="3" xfId="0" applyNumberFormat="1" applyFont="1" applyBorder="1" applyAlignment="1">
      <alignment wrapText="1"/>
    </xf>
    <xf numFmtId="0" fontId="8" fillId="0" borderId="5" xfId="0" applyNumberFormat="1" applyFont="1" applyBorder="1" applyAlignment="1">
      <alignment wrapText="1"/>
    </xf>
    <xf numFmtId="0" fontId="11" fillId="0" borderId="0" xfId="0" applyNumberFormat="1" applyFont="1" applyBorder="1" applyAlignment="1">
      <alignment wrapText="1"/>
    </xf>
    <xf numFmtId="0" fontId="11" fillId="0" borderId="2" xfId="0" applyNumberFormat="1" applyFont="1" applyBorder="1" applyAlignment="1">
      <alignment horizontal="center" wrapText="1"/>
    </xf>
    <xf numFmtId="0" fontId="8" fillId="0" borderId="0" xfId="0" applyNumberFormat="1" applyFont="1" applyFill="1" applyBorder="1" applyAlignment="1">
      <alignment wrapText="1"/>
    </xf>
    <xf numFmtId="0" fontId="8" fillId="0" borderId="4" xfId="0" applyNumberFormat="1" applyFont="1" applyFill="1" applyBorder="1" applyAlignment="1">
      <alignment wrapText="1"/>
    </xf>
    <xf numFmtId="0" fontId="8" fillId="0" borderId="2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8" fillId="0" borderId="0" xfId="0" applyNumberFormat="1" applyFont="1" applyFill="1" applyAlignment="1">
      <alignment wrapText="1"/>
    </xf>
    <xf numFmtId="0" fontId="8" fillId="0" borderId="2" xfId="0" applyNumberFormat="1" applyFont="1" applyFill="1" applyBorder="1" applyAlignment="1">
      <alignment wrapText="1"/>
    </xf>
    <xf numFmtId="14" fontId="11" fillId="0" borderId="0" xfId="0" applyNumberFormat="1" applyFont="1" applyAlignment="1">
      <alignment horizontal="center" wrapText="1"/>
    </xf>
    <xf numFmtId="14" fontId="11" fillId="0" borderId="2" xfId="0" applyNumberFormat="1" applyFont="1" applyBorder="1" applyAlignment="1">
      <alignment horizontal="center" wrapText="1"/>
    </xf>
    <xf numFmtId="14" fontId="11" fillId="0" borderId="0" xfId="0" applyNumberFormat="1" applyFont="1" applyBorder="1" applyAlignment="1">
      <alignment horizontal="center" wrapText="1"/>
    </xf>
    <xf numFmtId="0" fontId="11" fillId="0" borderId="2" xfId="0" applyNumberFormat="1" applyFont="1" applyBorder="1" applyAlignment="1">
      <alignment horizontal="left" wrapText="1"/>
    </xf>
    <xf numFmtId="0" fontId="11" fillId="0" borderId="0" xfId="0" applyNumberFormat="1" applyFont="1" applyAlignment="1">
      <alignment horizontal="left" wrapText="1"/>
    </xf>
    <xf numFmtId="0" fontId="2" fillId="0" borderId="0" xfId="0" applyFont="1" applyFill="1"/>
    <xf numFmtId="0" fontId="8" fillId="0" borderId="0" xfId="0" applyFont="1" applyAlignment="1">
      <alignment horizontal="center" vertical="center"/>
    </xf>
    <xf numFmtId="20" fontId="11" fillId="0" borderId="0" xfId="0" applyNumberFormat="1" applyFont="1" applyAlignment="1">
      <alignment horizontal="center" wrapText="1"/>
    </xf>
    <xf numFmtId="20" fontId="11" fillId="0" borderId="2" xfId="0" applyNumberFormat="1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7" fillId="0" borderId="6" xfId="0" applyFont="1" applyBorder="1" applyAlignment="1">
      <alignment horizontal="left"/>
    </xf>
    <xf numFmtId="0" fontId="8" fillId="0" borderId="7" xfId="0" applyFont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7" fillId="0" borderId="0" xfId="0" applyFont="1"/>
    <xf numFmtId="0" fontId="11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2" borderId="0" xfId="2" applyFont="1" applyFill="1" applyAlignment="1">
      <alignment horizontal="center"/>
    </xf>
    <xf numFmtId="9" fontId="2" fillId="5" borderId="0" xfId="2" applyFont="1" applyFill="1" applyAlignment="1">
      <alignment horizontal="center"/>
    </xf>
    <xf numFmtId="0" fontId="2" fillId="0" borderId="0" xfId="0" applyFont="1" applyFill="1" applyAlignment="1">
      <alignment horizontal="center"/>
    </xf>
    <xf numFmtId="9" fontId="8" fillId="0" borderId="0" xfId="2" applyFont="1" applyAlignment="1">
      <alignment wrapText="1"/>
    </xf>
    <xf numFmtId="0" fontId="8" fillId="0" borderId="0" xfId="0" applyNumberFormat="1" applyFont="1" applyAlignment="1">
      <alignment horizontal="right" wrapText="1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1" fillId="0" borderId="0" xfId="0" applyNumberFormat="1" applyFont="1" applyFill="1" applyAlignment="1">
      <alignment wrapText="1"/>
    </xf>
    <xf numFmtId="0" fontId="8" fillId="0" borderId="2" xfId="0" applyNumberFormat="1" applyFont="1" applyFill="1" applyBorder="1" applyAlignment="1">
      <alignment horizontal="center" wrapText="1"/>
    </xf>
    <xf numFmtId="0" fontId="8" fillId="0" borderId="0" xfId="0" applyNumberFormat="1" applyFont="1" applyFill="1" applyBorder="1" applyAlignment="1">
      <alignment horizontal="center" wrapText="1"/>
    </xf>
    <xf numFmtId="0" fontId="8" fillId="0" borderId="4" xfId="0" applyNumberFormat="1" applyFont="1" applyFill="1" applyBorder="1" applyAlignment="1">
      <alignment horizontal="center" wrapText="1"/>
    </xf>
    <xf numFmtId="9" fontId="8" fillId="0" borderId="0" xfId="0" applyNumberFormat="1" applyFont="1" applyAlignment="1">
      <alignment wrapText="1"/>
    </xf>
    <xf numFmtId="2" fontId="0" fillId="0" borderId="0" xfId="0" applyNumberFormat="1"/>
    <xf numFmtId="1" fontId="0" fillId="0" borderId="0" xfId="0" applyNumberFormat="1"/>
    <xf numFmtId="0" fontId="8" fillId="6" borderId="0" xfId="0" applyNumberFormat="1" applyFont="1" applyFill="1" applyAlignment="1">
      <alignment horizontal="center" wrapText="1"/>
    </xf>
    <xf numFmtId="0" fontId="17" fillId="0" borderId="0" xfId="0" applyNumberFormat="1" applyFont="1" applyFill="1" applyAlignment="1">
      <alignment horizontal="center" wrapText="1"/>
    </xf>
    <xf numFmtId="0" fontId="1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0" fontId="17" fillId="0" borderId="2" xfId="0" applyNumberFormat="1" applyFont="1" applyFill="1" applyBorder="1" applyAlignment="1">
      <alignment horizontal="center" wrapText="1"/>
    </xf>
    <xf numFmtId="0" fontId="8" fillId="0" borderId="0" xfId="0" applyNumberFormat="1" applyFont="1" applyAlignment="1">
      <alignment vertical="top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20" fillId="0" borderId="0" xfId="0" quotePrefix="1" applyFont="1"/>
    <xf numFmtId="0" fontId="21" fillId="0" borderId="0" xfId="0" quotePrefix="1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0" xfId="0" applyNumberFormat="1" applyFont="1" applyAlignment="1">
      <alignment horizontal="left" wrapText="1"/>
    </xf>
    <xf numFmtId="2" fontId="2" fillId="0" borderId="0" xfId="0" applyNumberFormat="1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0" fillId="0" borderId="1" xfId="0" applyBorder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left"/>
    </xf>
    <xf numFmtId="0" fontId="17" fillId="0" borderId="0" xfId="0" applyNumberFormat="1" applyFont="1" applyAlignment="1">
      <alignment wrapText="1"/>
    </xf>
    <xf numFmtId="9" fontId="0" fillId="0" borderId="0" xfId="2" applyFont="1"/>
    <xf numFmtId="0" fontId="0" fillId="0" borderId="12" xfId="0" applyBorder="1"/>
    <xf numFmtId="0" fontId="0" fillId="0" borderId="13" xfId="0" applyBorder="1"/>
    <xf numFmtId="9" fontId="0" fillId="0" borderId="13" xfId="2" applyFont="1" applyBorder="1"/>
    <xf numFmtId="9" fontId="0" fillId="0" borderId="14" xfId="2" applyFont="1" applyBorder="1"/>
    <xf numFmtId="0" fontId="23" fillId="0" borderId="0" xfId="0" applyFont="1" applyFill="1" applyAlignment="1">
      <alignment horizontal="left"/>
    </xf>
    <xf numFmtId="9" fontId="0" fillId="0" borderId="0" xfId="0" applyNumberFormat="1"/>
    <xf numFmtId="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2" borderId="0" xfId="2" applyNumberFormat="1" applyFont="1" applyFill="1" applyAlignment="1">
      <alignment horizontal="center"/>
    </xf>
    <xf numFmtId="0" fontId="2" fillId="5" borderId="0" xfId="2" applyNumberFormat="1" applyFont="1" applyFill="1" applyAlignment="1">
      <alignment horizontal="center"/>
    </xf>
    <xf numFmtId="0" fontId="11" fillId="0" borderId="2" xfId="0" quotePrefix="1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9" fillId="0" borderId="2" xfId="0" applyNumberFormat="1" applyFont="1" applyBorder="1" applyAlignment="1">
      <alignment horizontal="center" wrapText="1"/>
    </xf>
    <xf numFmtId="0" fontId="29" fillId="0" borderId="0" xfId="0" applyNumberFormat="1" applyFont="1" applyBorder="1" applyAlignment="1">
      <alignment horizont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wrapText="1"/>
    </xf>
    <xf numFmtId="0" fontId="2" fillId="7" borderId="0" xfId="0" applyFont="1" applyFill="1"/>
    <xf numFmtId="0" fontId="2" fillId="2" borderId="0" xfId="0" applyFont="1" applyFill="1"/>
    <xf numFmtId="0" fontId="30" fillId="0" borderId="0" xfId="0" applyFont="1"/>
    <xf numFmtId="9" fontId="24" fillId="0" borderId="0" xfId="2" applyFont="1"/>
    <xf numFmtId="9" fontId="24" fillId="0" borderId="13" xfId="2" applyFont="1" applyBorder="1"/>
    <xf numFmtId="0" fontId="1" fillId="0" borderId="0" xfId="0" applyFont="1" applyFill="1"/>
    <xf numFmtId="0" fontId="22" fillId="0" borderId="0" xfId="0" applyFont="1" applyFill="1"/>
    <xf numFmtId="0" fontId="0" fillId="0" borderId="0" xfId="0" applyFill="1"/>
    <xf numFmtId="0" fontId="0" fillId="0" borderId="1" xfId="0" applyFill="1" applyBorder="1"/>
    <xf numFmtId="0" fontId="26" fillId="0" borderId="0" xfId="0" applyFont="1" applyFill="1" applyAlignment="1">
      <alignment horizontal="left"/>
    </xf>
    <xf numFmtId="2" fontId="0" fillId="0" borderId="0" xfId="0" applyNumberFormat="1" applyFill="1"/>
    <xf numFmtId="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9" fontId="24" fillId="0" borderId="14" xfId="2" applyFont="1" applyBorder="1"/>
    <xf numFmtId="0" fontId="24" fillId="0" borderId="13" xfId="0" applyFont="1" applyBorder="1"/>
    <xf numFmtId="0" fontId="4" fillId="0" borderId="15" xfId="0" applyFont="1" applyBorder="1" applyAlignment="1">
      <alignment horizontal="justify" vertical="center" wrapText="1"/>
    </xf>
    <xf numFmtId="0" fontId="8" fillId="0" borderId="15" xfId="0" applyFont="1" applyBorder="1" applyAlignment="1">
      <alignment horizontal="justify" vertical="center" wrapText="1"/>
    </xf>
    <xf numFmtId="0" fontId="11" fillId="0" borderId="17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0" fontId="8" fillId="0" borderId="16" xfId="0" applyFont="1" applyBorder="1" applyAlignment="1">
      <alignment horizontal="justify" vertical="center" wrapText="1"/>
    </xf>
    <xf numFmtId="164" fontId="8" fillId="0" borderId="16" xfId="0" applyNumberFormat="1" applyFont="1" applyBorder="1" applyAlignment="1">
      <alignment horizontal="justify" vertical="center" wrapText="1"/>
    </xf>
    <xf numFmtId="2" fontId="4" fillId="0" borderId="16" xfId="0" applyNumberFormat="1" applyFont="1" applyBorder="1" applyAlignment="1">
      <alignment horizontal="center" vertical="center" wrapText="1"/>
    </xf>
    <xf numFmtId="0" fontId="32" fillId="0" borderId="0" xfId="0" applyFont="1"/>
    <xf numFmtId="0" fontId="34" fillId="0" borderId="0" xfId="0" applyFont="1"/>
    <xf numFmtId="0" fontId="5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justify" vertical="center" wrapText="1"/>
    </xf>
    <xf numFmtId="9" fontId="4" fillId="0" borderId="16" xfId="0" applyNumberFormat="1" applyFont="1" applyBorder="1" applyAlignment="1">
      <alignment horizontal="justify" vertical="center" wrapText="1"/>
    </xf>
    <xf numFmtId="0" fontId="35" fillId="0" borderId="18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6" fillId="0" borderId="0" xfId="0" applyFont="1"/>
    <xf numFmtId="0" fontId="4" fillId="0" borderId="0" xfId="0" applyFont="1" applyBorder="1" applyAlignment="1">
      <alignment horizontal="justify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6" borderId="0" xfId="0" applyFill="1"/>
    <xf numFmtId="0" fontId="5" fillId="6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/>
    </xf>
    <xf numFmtId="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9" fontId="0" fillId="6" borderId="0" xfId="0" applyNumberFormat="1" applyFill="1"/>
    <xf numFmtId="0" fontId="1" fillId="6" borderId="0" xfId="0" applyFont="1" applyFill="1"/>
    <xf numFmtId="9" fontId="0" fillId="6" borderId="0" xfId="2" applyFont="1" applyFill="1"/>
    <xf numFmtId="0" fontId="23" fillId="6" borderId="0" xfId="0" applyFont="1" applyFill="1" applyAlignment="1">
      <alignment horizontal="left"/>
    </xf>
    <xf numFmtId="0" fontId="8" fillId="6" borderId="0" xfId="0" applyNumberFormat="1" applyFont="1" applyFill="1" applyAlignment="1">
      <alignment wrapText="1"/>
    </xf>
    <xf numFmtId="0" fontId="11" fillId="6" borderId="0" xfId="0" applyNumberFormat="1" applyFont="1" applyFill="1" applyAlignment="1">
      <alignment wrapText="1"/>
    </xf>
    <xf numFmtId="0" fontId="11" fillId="6" borderId="0" xfId="0" applyNumberFormat="1" applyFont="1" applyFill="1" applyAlignment="1">
      <alignment horizontal="center" vertical="top"/>
    </xf>
    <xf numFmtId="0" fontId="11" fillId="6" borderId="12" xfId="0" applyNumberFormat="1" applyFont="1" applyFill="1" applyBorder="1" applyAlignment="1">
      <alignment vertical="top" wrapText="1"/>
    </xf>
    <xf numFmtId="0" fontId="8" fillId="6" borderId="14" xfId="0" applyNumberFormat="1" applyFont="1" applyFill="1" applyBorder="1" applyAlignment="1">
      <alignment horizontal="center" vertical="top" wrapText="1"/>
    </xf>
    <xf numFmtId="0" fontId="8" fillId="6" borderId="0" xfId="0" applyNumberFormat="1" applyFont="1" applyFill="1" applyAlignment="1">
      <alignment vertical="top" wrapText="1"/>
    </xf>
    <xf numFmtId="0" fontId="8" fillId="6" borderId="1" xfId="0" applyNumberFormat="1" applyFont="1" applyFill="1" applyBorder="1" applyAlignment="1">
      <alignment wrapText="1"/>
    </xf>
    <xf numFmtId="0" fontId="8" fillId="6" borderId="0" xfId="0" applyNumberFormat="1" applyFont="1" applyFill="1" applyBorder="1" applyAlignment="1">
      <alignment wrapText="1"/>
    </xf>
    <xf numFmtId="0" fontId="2" fillId="6" borderId="0" xfId="0" applyFont="1" applyFill="1"/>
    <xf numFmtId="0" fontId="7" fillId="6" borderId="0" xfId="0" applyFont="1" applyFill="1"/>
    <xf numFmtId="0" fontId="2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0" fontId="2" fillId="6" borderId="0" xfId="0" applyNumberFormat="1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3" xfId="0" applyBorder="1"/>
    <xf numFmtId="0" fontId="0" fillId="0" borderId="20" xfId="0" applyBorder="1"/>
    <xf numFmtId="0" fontId="1" fillId="0" borderId="24" xfId="0" applyFont="1" applyBorder="1"/>
    <xf numFmtId="0" fontId="1" fillId="0" borderId="20" xfId="0" applyFont="1" applyBorder="1"/>
    <xf numFmtId="0" fontId="1" fillId="0" borderId="25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4" xfId="0" applyFont="1" applyBorder="1" applyAlignment="1">
      <alignment wrapText="1"/>
    </xf>
    <xf numFmtId="9" fontId="0" fillId="0" borderId="0" xfId="2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0" fontId="4" fillId="6" borderId="15" xfId="0" applyFont="1" applyFill="1" applyBorder="1" applyAlignment="1">
      <alignment horizontal="justify" vertical="center" wrapText="1"/>
    </xf>
    <xf numFmtId="0" fontId="11" fillId="6" borderId="17" xfId="0" applyFont="1" applyFill="1" applyBorder="1" applyAlignment="1">
      <alignment horizontal="justify" vertical="center" wrapText="1"/>
    </xf>
    <xf numFmtId="0" fontId="11" fillId="6" borderId="16" xfId="0" applyFont="1" applyFill="1" applyBorder="1" applyAlignment="1">
      <alignment horizontal="justify" vertical="center" wrapText="1"/>
    </xf>
    <xf numFmtId="0" fontId="5" fillId="6" borderId="8" xfId="0" applyFont="1" applyFill="1" applyBorder="1" applyAlignment="1">
      <alignment horizontal="left" vertical="center" wrapText="1"/>
    </xf>
    <xf numFmtId="2" fontId="4" fillId="6" borderId="16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justify" vertical="center" wrapText="1"/>
    </xf>
    <xf numFmtId="2" fontId="8" fillId="6" borderId="16" xfId="0" applyNumberFormat="1" applyFont="1" applyFill="1" applyBorder="1" applyAlignment="1">
      <alignment horizontal="center" vertical="center" wrapText="1"/>
    </xf>
    <xf numFmtId="0" fontId="11" fillId="6" borderId="0" xfId="0" applyNumberFormat="1" applyFont="1" applyFill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justify" vertical="center" wrapText="1"/>
    </xf>
    <xf numFmtId="0" fontId="11" fillId="0" borderId="8" xfId="0" applyFont="1" applyBorder="1" applyAlignment="1">
      <alignment horizontal="justify" vertical="center" wrapText="1"/>
    </xf>
    <xf numFmtId="0" fontId="6" fillId="2" borderId="0" xfId="0" applyFont="1" applyFill="1" applyAlignment="1">
      <alignment vertical="center"/>
    </xf>
    <xf numFmtId="0" fontId="6" fillId="2" borderId="0" xfId="0" applyFont="1" applyFill="1"/>
    <xf numFmtId="0" fontId="2" fillId="0" borderId="0" xfId="0" quotePrefix="1" applyFont="1"/>
    <xf numFmtId="0" fontId="11" fillId="0" borderId="0" xfId="0" quotePrefix="1" applyFont="1" applyAlignment="1">
      <alignment horizontal="right"/>
    </xf>
    <xf numFmtId="0" fontId="11" fillId="0" borderId="0" xfId="0" quotePrefix="1" applyNumberFormat="1" applyFont="1" applyBorder="1" applyAlignment="1">
      <alignment horizontal="center" wrapText="1"/>
    </xf>
    <xf numFmtId="20" fontId="11" fillId="0" borderId="0" xfId="0" applyNumberFormat="1" applyFont="1" applyBorder="1" applyAlignment="1">
      <alignment horizontal="center" wrapText="1"/>
    </xf>
    <xf numFmtId="20" fontId="8" fillId="0" borderId="0" xfId="0" applyNumberFormat="1" applyFont="1" applyAlignment="1">
      <alignment horizont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1" xfId="0" applyNumberFormat="1" applyFont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11" fillId="6" borderId="0" xfId="0" applyNumberFormat="1" applyFont="1" applyFill="1" applyAlignment="1">
      <alignment horizontal="center" vertical="top" wrapText="1"/>
    </xf>
    <xf numFmtId="0" fontId="1" fillId="6" borderId="0" xfId="0" applyFont="1" applyFill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justify" vertical="center" wrapText="1"/>
    </xf>
    <xf numFmtId="0" fontId="11" fillId="0" borderId="8" xfId="0" applyFont="1" applyBorder="1" applyAlignment="1">
      <alignment horizontal="justify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justify" vertical="center" wrapText="1"/>
    </xf>
    <xf numFmtId="0" fontId="11" fillId="6" borderId="8" xfId="0" applyFont="1" applyFill="1" applyBorder="1" applyAlignment="1">
      <alignment horizontal="justify" vertical="center" wrapText="1"/>
    </xf>
    <xf numFmtId="0" fontId="32" fillId="0" borderId="18" xfId="0" applyFont="1" applyBorder="1" applyAlignment="1">
      <alignment horizontal="left" vertical="center"/>
    </xf>
    <xf numFmtId="0" fontId="11" fillId="0" borderId="19" xfId="0" applyFont="1" applyBorder="1" applyAlignment="1">
      <alignment horizontal="center" vertical="center" wrapText="1"/>
    </xf>
    <xf numFmtId="164" fontId="2" fillId="0" borderId="0" xfId="0" applyNumberFormat="1" applyFont="1"/>
  </cellXfs>
  <cellStyles count="3">
    <cellStyle name="Normal" xfId="0" builtinId="0"/>
    <cellStyle name="Normal 2" xfId="1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5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6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7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8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9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0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2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3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4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5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6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7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8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9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0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2.xml"/></Relationships>
</file>

<file path=xl/charts/_rels/chart1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3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4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5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6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7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8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9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0.xml"/></Relationships>
</file>

<file path=xl/charts/_rels/chart1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1.xml"/></Relationships>
</file>

<file path=xl/charts/_rels/chart1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2.xml"/></Relationships>
</file>

<file path=xl/charts/_rels/chart1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3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1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1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5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1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6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1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7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8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1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9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1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0.xml"/></Relationships>
</file>

<file path=xl/charts/_rels/chart1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1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1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2.xml"/></Relationships>
</file>

<file path=xl/charts/_rels/chart1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3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1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4.xml"/></Relationships>
</file>

<file path=xl/charts/_rels/chart1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5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1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6.xml"/></Relationships>
</file>

<file path=xl/charts/_rels/chart1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7.xml"/></Relationships>
</file>

<file path=xl/charts/_rels/chart1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8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1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9.xml"/></Relationships>
</file>

<file path=xl/charts/_rels/chart1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1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1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2.xml"/></Relationships>
</file>

<file path=xl/charts/_rels/chart1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3.xml"/></Relationships>
</file>

<file path=xl/charts/_rels/chart1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4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1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5.xml"/></Relationships>
</file>

<file path=xl/charts/_rels/chart1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6.xml"/></Relationships>
</file>

<file path=xl/charts/_rels/chart1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17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8.xml"/></Relationships>
</file>

<file path=xl/charts/_rels/chart1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9.xml"/></Relationships>
</file>

<file path=xl/charts/_rels/chart1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0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1.xml"/></Relationships>
</file>

<file path=xl/charts/_rels/chart1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2.xml"/></Relationships>
</file>

<file path=xl/charts/_rels/chart18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1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4.xml"/></Relationships>
</file>

<file path=xl/charts/_rels/chart1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5.xml"/></Relationships>
</file>

<file path=xl/charts/_rels/chart18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6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18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7.xml"/></Relationships>
</file>

<file path=xl/charts/_rels/chart18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8.xml"/></Relationships>
</file>

<file path=xl/charts/_rels/chart18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9.xml"/></Relationships>
</file>

<file path=xl/charts/_rels/chart18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9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1.xml"/></Relationships>
</file>

<file path=xl/charts/_rels/chart19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2.xml"/></Relationships>
</file>

<file path=xl/charts/_rels/chart19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3.xml"/></Relationships>
</file>

<file path=xl/charts/_rels/chart19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4.xml"/></Relationships>
</file>

<file path=xl/charts/_rels/chart19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5.xml"/></Relationships>
</file>

<file path=xl/charts/_rels/chart19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6.xml"/></Relationships>
</file>

<file path=xl/charts/_rels/chart19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7.xml"/></Relationships>
</file>

<file path=xl/charts/_rels/chart19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8.xml"/></Relationships>
</file>

<file path=xl/charts/_rels/chart19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9.xml"/></Relationships>
</file>

<file path=xl/charts/_rels/chart19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0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1.xml"/></Relationships>
</file>

<file path=xl/charts/_rels/chart20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2.xml"/></Relationships>
</file>

<file path=xl/charts/_rels/chart20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3.xml"/></Relationships>
</file>

<file path=xl/charts/_rels/chart20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4.xml"/></Relationships>
</file>

<file path=xl/charts/_rels/chart20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5.xml"/></Relationships>
</file>

<file path=xl/charts/_rels/chart20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6.xml"/></Relationships>
</file>

<file path=xl/charts/_rels/chart20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7.xml"/></Relationships>
</file>

<file path=xl/charts/_rels/chart20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8.xml"/></Relationships>
</file>

<file path=xl/charts/_rels/chart20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9.xml"/></Relationships>
</file>

<file path=xl/charts/_rels/chart20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1.xml"/></Relationships>
</file>

<file path=xl/charts/_rels/chart2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2.xml"/></Relationships>
</file>

<file path=xl/charts/_rels/chart2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3.xml"/></Relationships>
</file>

<file path=xl/charts/_rels/chart2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4.xml"/></Relationships>
</file>

<file path=xl/charts/_rels/chart2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5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6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7.xml"/></Relationships>
</file>

<file path=xl/charts/_rels/chart2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8.xml"/></Relationships>
</file>

<file path=xl/charts/_rels/chart2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9.xml"/></Relationships>
</file>

<file path=xl/charts/_rels/chart2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1.xml"/></Relationships>
</file>

<file path=xl/charts/_rels/chart2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2.xml"/></Relationships>
</file>

<file path=xl/charts/_rels/chart2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3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4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5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6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7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8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9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1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2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3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4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5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6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7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8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9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1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2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2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2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4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2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5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2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6.xml"/></Relationships>
</file>

<file path=xl/charts/_rels/chart2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7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8.xml"/></Relationships>
</file>

<file path=xl/charts/_rels/chart26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9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2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0.xml"/></Relationships>
</file>

<file path=xl/charts/_rels/chart2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1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2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2.xml"/></Relationships>
</file>

<file path=xl/charts/_rels/chart26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3.xml"/></Relationships>
</file>

<file path=xl/charts/_rels/chart2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4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2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6.xml"/></Relationships>
</file>

<file path=xl/charts/_rels/chart2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7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2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8.xml"/></Relationships>
</file>

<file path=xl/charts/_rels/chart27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9.xml"/></Relationships>
</file>

<file path=xl/charts/_rels/chart2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0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2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1.xml"/></Relationships>
</file>

<file path=xl/charts/_rels/chart2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2.xml"/></Relationships>
</file>

<file path=xl/charts/_rels/chart2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3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2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4.xml"/></Relationships>
</file>

<file path=xl/charts/_rels/chart27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28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6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2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7.xml"/></Relationships>
</file>

<file path=xl/charts/_rels/chart2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8.xml"/></Relationships>
</file>

<file path=xl/charts/_rels/chart28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9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2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0.xml"/></Relationships>
</file>

<file path=xl/charts/_rels/chart28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1.xml"/></Relationships>
</file>

<file path=xl/charts/_rels/chart28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2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28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3.xml"/></Relationships>
</file>

<file path=xl/charts/_rels/chart28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4.xml"/></Relationships>
</file>

<file path=xl/charts/_rels/chart28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9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6.xml"/></Relationships>
</file>

<file path=xl/charts/_rels/chart29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7.xml"/></Relationships>
</file>

<file path=xl/charts/_rels/chart29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8.xml"/></Relationships>
</file>

<file path=xl/charts/_rels/chart29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9.xml"/></Relationships>
</file>

<file path=xl/charts/_rels/chart29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0.xml"/></Relationships>
</file>

<file path=xl/charts/_rels/chart29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1.xml"/></Relationships>
</file>

<file path=xl/charts/_rels/chart29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2.xml"/></Relationships>
</file>

<file path=xl/charts/_rels/chart29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3.xml"/></Relationships>
</file>

<file path=xl/charts/_rels/chart29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4.xml"/></Relationships>
</file>

<file path=xl/charts/_rels/chart29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0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6.xml"/></Relationships>
</file>

<file path=xl/charts/_rels/chart30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7.xml"/></Relationships>
</file>

<file path=xl/charts/_rels/chart30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8.xml"/></Relationships>
</file>

<file path=xl/charts/_rels/chart30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9.xml"/></Relationships>
</file>

<file path=xl/charts/_rels/chart30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0.xml"/></Relationships>
</file>

<file path=xl/charts/_rels/chart30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1.xml"/></Relationships>
</file>

<file path=xl/charts/_rels/chart30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2.xml"/></Relationships>
</file>

<file path=xl/charts/_rels/chart30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3.xml"/></Relationships>
</file>

<file path=xl/charts/_rels/chart30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4.xml"/></Relationships>
</file>

<file path=xl/charts/_rels/chart30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3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6.xml"/></Relationships>
</file>

<file path=xl/charts/_rels/chart3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7.xml"/></Relationships>
</file>

<file path=xl/charts/_rels/chart3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8.xml"/></Relationships>
</file>

<file path=xl/charts/_rels/chart3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9.xml"/></Relationships>
</file>

<file path=xl/charts/_rels/chart3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0.xml"/></Relationships>
</file>

<file path=xl/charts/_rels/chart3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1.xml"/></Relationships>
</file>

<file path=xl/charts/_rels/chart3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2.xml"/></Relationships>
</file>

<file path=xl/charts/_rels/chart3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3.xml"/></Relationships>
</file>

<file path=xl/charts/_rels/chart3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4.xml"/></Relationships>
</file>

<file path=xl/charts/_rels/chart3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3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6.xml"/></Relationships>
</file>

<file path=xl/charts/_rels/chart3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7.xml"/></Relationships>
</file>

<file path=xl/charts/_rels/chart3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8.xml"/></Relationships>
</file>

<file path=xl/charts/_rels/chart3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9.xml"/></Relationships>
</file>

<file path=xl/charts/_rels/chart3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0.xml"/></Relationships>
</file>

<file path=xl/charts/_rels/chart3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1.xml"/></Relationships>
</file>

<file path=xl/charts/_rels/chart3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2.xml"/></Relationships>
</file>

<file path=xl/charts/_rels/chart3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3.xml"/></Relationships>
</file>

<file path=xl/charts/_rels/chart3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4.xml"/></Relationships>
</file>

<file path=xl/charts/_rels/chart3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5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6.xml"/></Relationships>
</file>

<file path=xl/charts/_rels/chart3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7.xml"/></Relationships>
</file>

<file path=xl/charts/_rels/chart3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8.xml"/></Relationships>
</file>

<file path=xl/charts/_rels/chart3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9.xml"/></Relationships>
</file>

<file path=xl/charts/_rels/chart3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0.xml"/></Relationships>
</file>

<file path=xl/charts/_rels/chart3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1.xml"/></Relationships>
</file>

<file path=xl/charts/_rels/chart3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2.xml"/></Relationships>
</file>

<file path=xl/charts/_rels/chart3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3.xml"/></Relationships>
</file>

<file path=xl/charts/_rels/chart3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4.xml"/></Relationships>
</file>

<file path=xl/charts/_rels/chart3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6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7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8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9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5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6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7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8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9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0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1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2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3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5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6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7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8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9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0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1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2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3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5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6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7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8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9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0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1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2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3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3)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C1-Mxx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Lab'!$Y$57:$Y$74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72.079750332635967</c:v>
                </c:pt>
                <c:pt idx="8">
                  <c:v>69.54549044703198</c:v>
                </c:pt>
                <c:pt idx="9">
                  <c:v>66.013332488948294</c:v>
                </c:pt>
                <c:pt idx="10">
                  <c:v>64.319990168929081</c:v>
                </c:pt>
                <c:pt idx="11">
                  <c:v>61.678725235050933</c:v>
                </c:pt>
                <c:pt idx="12">
                  <c:v>63.352807087567498</c:v>
                </c:pt>
                <c:pt idx="13">
                  <c:v>64.319990168929081</c:v>
                </c:pt>
                <c:pt idx="14">
                  <c:v>63.352807087567498</c:v>
                </c:pt>
                <c:pt idx="15">
                  <c:v>64.319990168929081</c:v>
                </c:pt>
                <c:pt idx="16">
                  <c:v>65.463749372686848</c:v>
                </c:pt>
                <c:pt idx="17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9-42B7-8823-53C737F7DA8C}"/>
            </c:ext>
          </c:extLst>
        </c:ser>
        <c:ser>
          <c:idx val="1"/>
          <c:order val="1"/>
          <c:tx>
            <c:v>Mxx-C1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Lab'!$AH$57:$AH$68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61.678725235050933</c:v>
                </c:pt>
                <c:pt idx="11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9-42B7-8823-53C737F7DA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9-42B7-8823-53C737F7D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345648"/>
        <c:axId val="-1944345104"/>
      </c:lineChart>
      <c:catAx>
        <c:axId val="-194434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44345104"/>
        <c:crosses val="autoZero"/>
        <c:auto val="1"/>
        <c:lblAlgn val="ctr"/>
        <c:lblOffset val="100"/>
        <c:noMultiLvlLbl val="0"/>
      </c:catAx>
      <c:valAx>
        <c:axId val="-194434510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44345648"/>
        <c:crossesAt val="1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9859649931488"/>
          <c:y val="7.3500434501181508E-3"/>
          <c:w val="0.17501395174440404"/>
          <c:h val="0.222058666077219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6)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Lab'!$Y$122:$Y$128</c:f>
              <c:numCache>
                <c:formatCode>General</c:formatCode>
                <c:ptCount val="7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51.976540463598752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1-431F-A010-1E0B7BFDAC04}"/>
            </c:ext>
          </c:extLst>
        </c:ser>
        <c:ser>
          <c:idx val="3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Lab'!$AH$122:$AH$132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57.68746068595226</c:v>
                </c:pt>
                <c:pt idx="10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1-431F-A010-1E0B7BFDAC04}"/>
            </c:ext>
          </c:extLst>
        </c:ser>
        <c:ser>
          <c:idx val="4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1-431F-A010-1E0B7BFDAC04}"/>
            </c:ext>
          </c:extLst>
        </c:ser>
        <c:ser>
          <c:idx val="0"/>
          <c:order val="3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Lab'!$Y$122:$Y$129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51.976540463598752</c:v>
                </c:pt>
                <c:pt idx="7">
                  <c:v>54.148149429121659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1-431F-A010-1E0B7BFDAC04}"/>
            </c:ext>
          </c:extLst>
        </c:ser>
        <c:ser>
          <c:idx val="1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Lab'!$AH$122:$AH$132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57.68746068595226</c:v>
                </c:pt>
                <c:pt idx="10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C1-431F-A010-1E0B7BFDA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7098576"/>
        <c:axId val="-1897100752"/>
      </c:lineChart>
      <c:catAx>
        <c:axId val="-189709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100752"/>
        <c:crosses val="autoZero"/>
        <c:auto val="1"/>
        <c:lblAlgn val="ctr"/>
        <c:lblOffset val="100"/>
        <c:noMultiLvlLbl val="0"/>
      </c:catAx>
      <c:valAx>
        <c:axId val="-18971007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09857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C-4ECD-9D74-D6884D1AF4C3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C-4ECD-9D74-D6884D1AF4C3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C-4ECD-9D74-D6884D1AF4C3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C-4ECD-9D74-D6884D1AF4C3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C-4ECD-9D74-D6884D1AF4C3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1C-4ECD-9D74-D6884D1AF4C3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1C-4ECD-9D74-D6884D1AF4C3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1C-4ECD-9D74-D6884D1AF4C3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1C-4ECD-9D74-D6884D1AF4C3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Lab'!$AB$728:$AB$742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73.788479760617932</c:v>
                </c:pt>
                <c:pt idx="9">
                  <c:v>72.079750332635967</c:v>
                </c:pt>
                <c:pt idx="10">
                  <c:v>70.490554036267866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1C-4ECD-9D74-D6884D1AF4C3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Lab'!$AK$728:$AK$736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1C-4ECD-9D74-D6884D1AF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78048"/>
        <c:axId val="-1879294368"/>
        <c:extLst/>
      </c:lineChart>
      <c:catAx>
        <c:axId val="-187927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94368"/>
        <c:crosses val="autoZero"/>
        <c:auto val="1"/>
        <c:lblAlgn val="ctr"/>
        <c:lblOffset val="100"/>
        <c:noMultiLvlLbl val="0"/>
      </c:catAx>
      <c:valAx>
        <c:axId val="-187929436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7804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2-438F-8F00-14AA9E7B1128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2-438F-8F00-14AA9E7B1128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2-438F-8F00-14AA9E7B1128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2-438F-8F00-14AA9E7B1128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E2-438F-8F00-14AA9E7B1128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E2-438F-8F00-14AA9E7B1128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E2-438F-8F00-14AA9E7B1128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E2-438F-8F00-14AA9E7B1128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E2-438F-8F00-14AA9E7B1128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Lab'!$AE$728:$AE$737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E2-438F-8F00-14AA9E7B1128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Lab'!$AN$728:$AN$737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55.327632324697404</c:v>
                </c:pt>
                <c:pt idx="5">
                  <c:v>54.89339976375399</c:v>
                </c:pt>
                <c:pt idx="6">
                  <c:v>55.327632324697404</c:v>
                </c:pt>
                <c:pt idx="7">
                  <c:v>56.425600143309396</c:v>
                </c:pt>
                <c:pt idx="8">
                  <c:v>57.68746068595226</c:v>
                </c:pt>
                <c:pt idx="9">
                  <c:v>56.425600143309396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E2-438F-8F00-14AA9E7B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94912"/>
        <c:axId val="-1879300352"/>
        <c:extLst/>
      </c:lineChart>
      <c:catAx>
        <c:axId val="-187929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300352"/>
        <c:crosses val="autoZero"/>
        <c:auto val="1"/>
        <c:lblAlgn val="ctr"/>
        <c:lblOffset val="100"/>
        <c:noMultiLvlLbl val="0"/>
      </c:catAx>
      <c:valAx>
        <c:axId val="-18793003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94912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Staircases C1-Mxx &amp; Mxx-C1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Lum Lab'!$W$799</c:f>
              <c:strCache>
                <c:ptCount val="1"/>
                <c:pt idx="0">
                  <c:v>Chromatic is brighter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Lum Lab'!$X$798:$AP$798</c:f>
              <c:strCache>
                <c:ptCount val="17"/>
                <c:pt idx="0">
                  <c:v>M08</c:v>
                </c:pt>
                <c:pt idx="1">
                  <c:v>M09</c:v>
                </c:pt>
                <c:pt idx="2">
                  <c:v>M10</c:v>
                </c:pt>
                <c:pt idx="3">
                  <c:v>M11</c:v>
                </c:pt>
                <c:pt idx="4">
                  <c:v>M12</c:v>
                </c:pt>
                <c:pt idx="5">
                  <c:v>M13</c:v>
                </c:pt>
                <c:pt idx="6">
                  <c:v>M14</c:v>
                </c:pt>
                <c:pt idx="7">
                  <c:v>M15</c:v>
                </c:pt>
                <c:pt idx="8">
                  <c:v>M16</c:v>
                </c:pt>
                <c:pt idx="9">
                  <c:v>M17</c:v>
                </c:pt>
                <c:pt idx="10">
                  <c:v>M18</c:v>
                </c:pt>
                <c:pt idx="11">
                  <c:v>M19</c:v>
                </c:pt>
                <c:pt idx="12">
                  <c:v>M20</c:v>
                </c:pt>
                <c:pt idx="13">
                  <c:v>M21</c:v>
                </c:pt>
                <c:pt idx="14">
                  <c:v>M22</c:v>
                </c:pt>
                <c:pt idx="15">
                  <c:v>M23</c:v>
                </c:pt>
                <c:pt idx="16">
                  <c:v>M24</c:v>
                </c:pt>
              </c:strCache>
            </c:strRef>
          </c:cat>
          <c:val>
            <c:numRef>
              <c:f>'Results Lum Lab'!$X$799:$AP$799</c:f>
              <c:numCache>
                <c:formatCode>General</c:formatCode>
                <c:ptCount val="19"/>
                <c:pt idx="0" formatCode="0%">
                  <c:v>0.91891891891891897</c:v>
                </c:pt>
                <c:pt idx="2" formatCode="0%">
                  <c:v>1</c:v>
                </c:pt>
                <c:pt idx="3" formatCode="0%">
                  <c:v>0.90909090909090906</c:v>
                </c:pt>
                <c:pt idx="4" formatCode="0%">
                  <c:v>0.89655172413793105</c:v>
                </c:pt>
                <c:pt idx="5" formatCode="0%">
                  <c:v>0.72</c:v>
                </c:pt>
                <c:pt idx="6" formatCode="0%">
                  <c:v>0.70370370370370372</c:v>
                </c:pt>
                <c:pt idx="7" formatCode="0%">
                  <c:v>0.63636363636363635</c:v>
                </c:pt>
                <c:pt idx="8" formatCode="0%">
                  <c:v>0.61702127659574468</c:v>
                </c:pt>
                <c:pt idx="9" formatCode="0%">
                  <c:v>0.69230769230769229</c:v>
                </c:pt>
                <c:pt idx="10" formatCode="0%">
                  <c:v>0.625</c:v>
                </c:pt>
                <c:pt idx="11" formatCode="0%">
                  <c:v>0.70588235294117652</c:v>
                </c:pt>
                <c:pt idx="12" formatCode="0%">
                  <c:v>0.64367816091954022</c:v>
                </c:pt>
                <c:pt idx="14" formatCode="0%">
                  <c:v>0.56060606060606055</c:v>
                </c:pt>
                <c:pt idx="16" formatCode="0%">
                  <c:v>0.28333333333333333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A-4439-8949-5425CF6CF5B3}"/>
            </c:ext>
          </c:extLst>
        </c:ser>
        <c:ser>
          <c:idx val="1"/>
          <c:order val="1"/>
          <c:tx>
            <c:v>Achromatic is brighter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Lum Lab'!$X$800:$AP$800</c:f>
              <c:numCache>
                <c:formatCode>General</c:formatCode>
                <c:ptCount val="19"/>
                <c:pt idx="0" formatCode="0%">
                  <c:v>8.1081081081081086E-2</c:v>
                </c:pt>
                <c:pt idx="2" formatCode="0%">
                  <c:v>0</c:v>
                </c:pt>
                <c:pt idx="3" formatCode="0%">
                  <c:v>9.0909090909090912E-2</c:v>
                </c:pt>
                <c:pt idx="4" formatCode="0%">
                  <c:v>0.10344827586206896</c:v>
                </c:pt>
                <c:pt idx="5" formatCode="0%">
                  <c:v>0.28000000000000003</c:v>
                </c:pt>
                <c:pt idx="6" formatCode="0%">
                  <c:v>0.29629629629629628</c:v>
                </c:pt>
                <c:pt idx="7" formatCode="0%">
                  <c:v>0.36363636363636365</c:v>
                </c:pt>
                <c:pt idx="8" formatCode="0%">
                  <c:v>0.38297872340425532</c:v>
                </c:pt>
                <c:pt idx="9" formatCode="0%">
                  <c:v>0.30769230769230771</c:v>
                </c:pt>
                <c:pt idx="10" formatCode="0%">
                  <c:v>0.375</c:v>
                </c:pt>
                <c:pt idx="11" formatCode="0%">
                  <c:v>0.29411764705882354</c:v>
                </c:pt>
                <c:pt idx="12" formatCode="0%">
                  <c:v>0.35632183908045978</c:v>
                </c:pt>
                <c:pt idx="14" formatCode="0%">
                  <c:v>0.43939393939393939</c:v>
                </c:pt>
                <c:pt idx="16" formatCode="0%">
                  <c:v>0.71666666666666667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A-4439-8949-5425CF6CF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879296544"/>
        <c:axId val="-1879271520"/>
      </c:barChart>
      <c:catAx>
        <c:axId val="-187929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Stimulus</a:t>
                </a:r>
                <a:r>
                  <a:rPr lang="en-GB" baseline="0"/>
                  <a:t> reference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71913925488675"/>
              <c:y val="0.85962481888231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271520"/>
        <c:crosses val="autoZero"/>
        <c:auto val="1"/>
        <c:lblAlgn val="ctr"/>
        <c:lblOffset val="100"/>
        <c:noMultiLvlLbl val="0"/>
      </c:catAx>
      <c:valAx>
        <c:axId val="-18792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%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2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Staircases C2-Mxx &amp; Mxx-C2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Lum Lab'!$W$804</c:f>
              <c:strCache>
                <c:ptCount val="1"/>
                <c:pt idx="0">
                  <c:v>Chromatic is brighter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Lum Lab'!$X$803:$AN$803</c:f>
              <c:strCache>
                <c:ptCount val="17"/>
                <c:pt idx="0">
                  <c:v>M08</c:v>
                </c:pt>
                <c:pt idx="1">
                  <c:v>M09</c:v>
                </c:pt>
                <c:pt idx="2">
                  <c:v>M10</c:v>
                </c:pt>
                <c:pt idx="3">
                  <c:v>M11</c:v>
                </c:pt>
                <c:pt idx="4">
                  <c:v>M12</c:v>
                </c:pt>
                <c:pt idx="5">
                  <c:v>M13</c:v>
                </c:pt>
                <c:pt idx="6">
                  <c:v>M14</c:v>
                </c:pt>
                <c:pt idx="7">
                  <c:v>M15</c:v>
                </c:pt>
                <c:pt idx="8">
                  <c:v>M16</c:v>
                </c:pt>
                <c:pt idx="9">
                  <c:v>M17</c:v>
                </c:pt>
                <c:pt idx="10">
                  <c:v>M18</c:v>
                </c:pt>
                <c:pt idx="11">
                  <c:v>M19</c:v>
                </c:pt>
                <c:pt idx="12">
                  <c:v>M20</c:v>
                </c:pt>
                <c:pt idx="13">
                  <c:v>M21</c:v>
                </c:pt>
                <c:pt idx="14">
                  <c:v>M22</c:v>
                </c:pt>
                <c:pt idx="15">
                  <c:v>M23</c:v>
                </c:pt>
                <c:pt idx="16">
                  <c:v>M24</c:v>
                </c:pt>
              </c:strCache>
            </c:strRef>
          </c:cat>
          <c:val>
            <c:numRef>
              <c:f>'Results Lum Lab'!$X$804:$AN$804</c:f>
              <c:numCache>
                <c:formatCode>General</c:formatCode>
                <c:ptCount val="17"/>
                <c:pt idx="0" formatCode="0%">
                  <c:v>0.91463414634146345</c:v>
                </c:pt>
                <c:pt idx="2" formatCode="0%">
                  <c:v>0.70370370370370372</c:v>
                </c:pt>
                <c:pt idx="3" formatCode="0%">
                  <c:v>0.8</c:v>
                </c:pt>
                <c:pt idx="4" formatCode="0%">
                  <c:v>0.82242990654205606</c:v>
                </c:pt>
                <c:pt idx="5" formatCode="0%">
                  <c:v>0.58536585365853655</c:v>
                </c:pt>
                <c:pt idx="6" formatCode="0%">
                  <c:v>0.56716417910447758</c:v>
                </c:pt>
                <c:pt idx="7" formatCode="0%">
                  <c:v>0.54545454545454541</c:v>
                </c:pt>
                <c:pt idx="8" formatCode="0%">
                  <c:v>0.61386138613861385</c:v>
                </c:pt>
                <c:pt idx="9" formatCode="0%">
                  <c:v>0.61764705882352944</c:v>
                </c:pt>
                <c:pt idx="10" formatCode="0%">
                  <c:v>0.52083333333333337</c:v>
                </c:pt>
                <c:pt idx="11" formatCode="0%">
                  <c:v>0.6</c:v>
                </c:pt>
                <c:pt idx="12" formatCode="0%">
                  <c:v>0.60869565217391308</c:v>
                </c:pt>
                <c:pt idx="14" formatCode="0%">
                  <c:v>0.55882352941176472</c:v>
                </c:pt>
                <c:pt idx="16" formatCode="0%">
                  <c:v>0.54054054054054057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9-43A1-85D8-895CBB25364A}"/>
            </c:ext>
          </c:extLst>
        </c:ser>
        <c:ser>
          <c:idx val="1"/>
          <c:order val="1"/>
          <c:tx>
            <c:strRef>
              <c:f>'Results Lum Lab'!$W$805</c:f>
              <c:strCache>
                <c:ptCount val="1"/>
                <c:pt idx="0">
                  <c:v>Achromatic is brighter 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Lum Lab'!$X$803:$AN$803</c:f>
              <c:strCache>
                <c:ptCount val="17"/>
                <c:pt idx="0">
                  <c:v>M08</c:v>
                </c:pt>
                <c:pt idx="1">
                  <c:v>M09</c:v>
                </c:pt>
                <c:pt idx="2">
                  <c:v>M10</c:v>
                </c:pt>
                <c:pt idx="3">
                  <c:v>M11</c:v>
                </c:pt>
                <c:pt idx="4">
                  <c:v>M12</c:v>
                </c:pt>
                <c:pt idx="5">
                  <c:v>M13</c:v>
                </c:pt>
                <c:pt idx="6">
                  <c:v>M14</c:v>
                </c:pt>
                <c:pt idx="7">
                  <c:v>M15</c:v>
                </c:pt>
                <c:pt idx="8">
                  <c:v>M16</c:v>
                </c:pt>
                <c:pt idx="9">
                  <c:v>M17</c:v>
                </c:pt>
                <c:pt idx="10">
                  <c:v>M18</c:v>
                </c:pt>
                <c:pt idx="11">
                  <c:v>M19</c:v>
                </c:pt>
                <c:pt idx="12">
                  <c:v>M20</c:v>
                </c:pt>
                <c:pt idx="13">
                  <c:v>M21</c:v>
                </c:pt>
                <c:pt idx="14">
                  <c:v>M22</c:v>
                </c:pt>
                <c:pt idx="15">
                  <c:v>M23</c:v>
                </c:pt>
                <c:pt idx="16">
                  <c:v>M24</c:v>
                </c:pt>
              </c:strCache>
            </c:strRef>
          </c:cat>
          <c:val>
            <c:numRef>
              <c:f>'Results Lum Lab'!$X$805:$AN$805</c:f>
              <c:numCache>
                <c:formatCode>General</c:formatCode>
                <c:ptCount val="17"/>
                <c:pt idx="0" formatCode="0%">
                  <c:v>8.5365853658536592E-2</c:v>
                </c:pt>
                <c:pt idx="2" formatCode="0%">
                  <c:v>0.29629629629629628</c:v>
                </c:pt>
                <c:pt idx="3" formatCode="0%">
                  <c:v>0.2</c:v>
                </c:pt>
                <c:pt idx="4" formatCode="0%">
                  <c:v>0.17757009345794392</c:v>
                </c:pt>
                <c:pt idx="5" formatCode="0%">
                  <c:v>0.41463414634146339</c:v>
                </c:pt>
                <c:pt idx="6" formatCode="0%">
                  <c:v>0.43283582089552236</c:v>
                </c:pt>
                <c:pt idx="7" formatCode="0%">
                  <c:v>0.45454545454545453</c:v>
                </c:pt>
                <c:pt idx="8" formatCode="0%">
                  <c:v>0.38613861386138615</c:v>
                </c:pt>
                <c:pt idx="9" formatCode="0%">
                  <c:v>0.38235294117647056</c:v>
                </c:pt>
                <c:pt idx="10" formatCode="0%">
                  <c:v>0.47916666666666669</c:v>
                </c:pt>
                <c:pt idx="11" formatCode="0%">
                  <c:v>0.4</c:v>
                </c:pt>
                <c:pt idx="12" formatCode="0%">
                  <c:v>0.39130434782608697</c:v>
                </c:pt>
                <c:pt idx="14" formatCode="0%">
                  <c:v>0.44117647058823528</c:v>
                </c:pt>
                <c:pt idx="16" formatCode="0%">
                  <c:v>0.45945945945945948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9-43A1-85D8-895CBB253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79270976"/>
        <c:axId val="-1879274784"/>
      </c:barChart>
      <c:catAx>
        <c:axId val="-18792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274784"/>
        <c:crosses val="autoZero"/>
        <c:auto val="1"/>
        <c:lblAlgn val="ctr"/>
        <c:lblOffset val="100"/>
        <c:noMultiLvlLbl val="0"/>
      </c:catAx>
      <c:valAx>
        <c:axId val="-18792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2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Staircases C3-Mxx &amp; Mxx-C3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Lum Lab'!$W$809</c:f>
              <c:strCache>
                <c:ptCount val="1"/>
                <c:pt idx="0">
                  <c:v>Chromatic is brighter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Lum Lab'!$X$808:$AN$808</c:f>
              <c:strCache>
                <c:ptCount val="17"/>
                <c:pt idx="0">
                  <c:v>M08</c:v>
                </c:pt>
                <c:pt idx="1">
                  <c:v>M09</c:v>
                </c:pt>
                <c:pt idx="2">
                  <c:v>M10</c:v>
                </c:pt>
                <c:pt idx="3">
                  <c:v>M11</c:v>
                </c:pt>
                <c:pt idx="4">
                  <c:v>M12</c:v>
                </c:pt>
                <c:pt idx="5">
                  <c:v>M13</c:v>
                </c:pt>
                <c:pt idx="6">
                  <c:v>M14</c:v>
                </c:pt>
                <c:pt idx="7">
                  <c:v>M15</c:v>
                </c:pt>
                <c:pt idx="8">
                  <c:v>M16</c:v>
                </c:pt>
                <c:pt idx="9">
                  <c:v>M17</c:v>
                </c:pt>
                <c:pt idx="10">
                  <c:v>M18</c:v>
                </c:pt>
                <c:pt idx="11">
                  <c:v>M19</c:v>
                </c:pt>
                <c:pt idx="12">
                  <c:v>M20</c:v>
                </c:pt>
                <c:pt idx="13">
                  <c:v>M21</c:v>
                </c:pt>
                <c:pt idx="14">
                  <c:v>M22</c:v>
                </c:pt>
                <c:pt idx="15">
                  <c:v>M23</c:v>
                </c:pt>
                <c:pt idx="16">
                  <c:v>M24</c:v>
                </c:pt>
              </c:strCache>
            </c:strRef>
          </c:cat>
          <c:val>
            <c:numRef>
              <c:f>'Results Lum Lab'!$X$809:$AN$809</c:f>
              <c:numCache>
                <c:formatCode>General</c:formatCode>
                <c:ptCount val="17"/>
                <c:pt idx="0" formatCode="0%">
                  <c:v>0.80555555555555558</c:v>
                </c:pt>
                <c:pt idx="2" formatCode="0%">
                  <c:v>0.57534246575342463</c:v>
                </c:pt>
                <c:pt idx="3" formatCode="0%">
                  <c:v>0.62222222222222223</c:v>
                </c:pt>
                <c:pt idx="4" formatCode="0%">
                  <c:v>0.58715596330275233</c:v>
                </c:pt>
                <c:pt idx="5" formatCode="0%">
                  <c:v>0.7142857142857143</c:v>
                </c:pt>
                <c:pt idx="6" formatCode="0%">
                  <c:v>0.46774193548387094</c:v>
                </c:pt>
                <c:pt idx="7" formatCode="0%">
                  <c:v>0.62857142857142856</c:v>
                </c:pt>
                <c:pt idx="8" formatCode="0%">
                  <c:v>0.48</c:v>
                </c:pt>
                <c:pt idx="9" formatCode="0%">
                  <c:v>0.45454545454545453</c:v>
                </c:pt>
                <c:pt idx="10" formatCode="0%">
                  <c:v>0.46875</c:v>
                </c:pt>
                <c:pt idx="11" formatCode="0%">
                  <c:v>0.375</c:v>
                </c:pt>
                <c:pt idx="12" formatCode="0%">
                  <c:v>0.51515151515151514</c:v>
                </c:pt>
                <c:pt idx="14" formatCode="0%">
                  <c:v>0.5</c:v>
                </c:pt>
                <c:pt idx="16" formatCode="0%">
                  <c:v>0.47058823529411764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A-42ED-A469-8B4C5885F03D}"/>
            </c:ext>
          </c:extLst>
        </c:ser>
        <c:ser>
          <c:idx val="1"/>
          <c:order val="1"/>
          <c:tx>
            <c:strRef>
              <c:f>'Results Lum Lab'!$W$810</c:f>
              <c:strCache>
                <c:ptCount val="1"/>
                <c:pt idx="0">
                  <c:v>Achromatic is brighter 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Lum Lab'!$X$808:$AN$808</c:f>
              <c:strCache>
                <c:ptCount val="17"/>
                <c:pt idx="0">
                  <c:v>M08</c:v>
                </c:pt>
                <c:pt idx="1">
                  <c:v>M09</c:v>
                </c:pt>
                <c:pt idx="2">
                  <c:v>M10</c:v>
                </c:pt>
                <c:pt idx="3">
                  <c:v>M11</c:v>
                </c:pt>
                <c:pt idx="4">
                  <c:v>M12</c:v>
                </c:pt>
                <c:pt idx="5">
                  <c:v>M13</c:v>
                </c:pt>
                <c:pt idx="6">
                  <c:v>M14</c:v>
                </c:pt>
                <c:pt idx="7">
                  <c:v>M15</c:v>
                </c:pt>
                <c:pt idx="8">
                  <c:v>M16</c:v>
                </c:pt>
                <c:pt idx="9">
                  <c:v>M17</c:v>
                </c:pt>
                <c:pt idx="10">
                  <c:v>M18</c:v>
                </c:pt>
                <c:pt idx="11">
                  <c:v>M19</c:v>
                </c:pt>
                <c:pt idx="12">
                  <c:v>M20</c:v>
                </c:pt>
                <c:pt idx="13">
                  <c:v>M21</c:v>
                </c:pt>
                <c:pt idx="14">
                  <c:v>M22</c:v>
                </c:pt>
                <c:pt idx="15">
                  <c:v>M23</c:v>
                </c:pt>
                <c:pt idx="16">
                  <c:v>M24</c:v>
                </c:pt>
              </c:strCache>
            </c:strRef>
          </c:cat>
          <c:val>
            <c:numRef>
              <c:f>'Results Lum Lab'!$X$810:$AN$810</c:f>
              <c:numCache>
                <c:formatCode>General</c:formatCode>
                <c:ptCount val="17"/>
                <c:pt idx="0" formatCode="0%">
                  <c:v>0.19444444444444445</c:v>
                </c:pt>
                <c:pt idx="2" formatCode="0%">
                  <c:v>0.42465753424657532</c:v>
                </c:pt>
                <c:pt idx="3" formatCode="0%">
                  <c:v>0.37777777777777777</c:v>
                </c:pt>
                <c:pt idx="4" formatCode="0%">
                  <c:v>0.41284403669724773</c:v>
                </c:pt>
                <c:pt idx="5" formatCode="0%">
                  <c:v>0.2857142857142857</c:v>
                </c:pt>
                <c:pt idx="6" formatCode="0%">
                  <c:v>0.532258064516129</c:v>
                </c:pt>
                <c:pt idx="7" formatCode="0%">
                  <c:v>0.37142857142857144</c:v>
                </c:pt>
                <c:pt idx="8" formatCode="0%">
                  <c:v>0.52</c:v>
                </c:pt>
                <c:pt idx="9" formatCode="0%">
                  <c:v>0.54545454545454541</c:v>
                </c:pt>
                <c:pt idx="10" formatCode="0%">
                  <c:v>0.53125</c:v>
                </c:pt>
                <c:pt idx="11" formatCode="0%">
                  <c:v>0.625</c:v>
                </c:pt>
                <c:pt idx="12" formatCode="0%">
                  <c:v>0.48484848484848486</c:v>
                </c:pt>
                <c:pt idx="14" formatCode="0%">
                  <c:v>0.5</c:v>
                </c:pt>
                <c:pt idx="16" formatCode="0%">
                  <c:v>0.52941176470588236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A-42ED-A469-8B4C5885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79279136"/>
        <c:axId val="-1879301440"/>
      </c:barChart>
      <c:catAx>
        <c:axId val="-18792791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301440"/>
        <c:crosses val="autoZero"/>
        <c:auto val="1"/>
        <c:lblAlgn val="ctr"/>
        <c:lblOffset val="100"/>
        <c:noMultiLvlLbl val="0"/>
      </c:catAx>
      <c:valAx>
        <c:axId val="-1879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2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0000)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Lab'!$Y$850:$Y$872</c:f>
              <c:numCache>
                <c:formatCode>General</c:formatCode>
                <c:ptCount val="23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61.678725235050933</c:v>
                </c:pt>
                <c:pt idx="5">
                  <c:v>60.266537294414391</c:v>
                </c:pt>
                <c:pt idx="6">
                  <c:v>57.68746068595226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61.678725235050933</c:v>
                </c:pt>
                <c:pt idx="13">
                  <c:v>61.678725235050933</c:v>
                </c:pt>
                <c:pt idx="14">
                  <c:v>60.819536609910429</c:v>
                </c:pt>
                <c:pt idx="15">
                  <c:v>60.266537294414391</c:v>
                </c:pt>
                <c:pt idx="16">
                  <c:v>60.266537294414391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61.678725235050933</c:v>
                </c:pt>
                <c:pt idx="20">
                  <c:v>63.352807087567498</c:v>
                </c:pt>
                <c:pt idx="21">
                  <c:v>63.352807087567498</c:v>
                </c:pt>
                <c:pt idx="22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3-4336-9021-7EB1F440B86F}"/>
            </c:ext>
          </c:extLst>
        </c:ser>
        <c:ser>
          <c:idx val="1"/>
          <c:order val="1"/>
          <c:marker>
            <c:symbol val="none"/>
          </c:marker>
          <c:val>
            <c:numRef>
              <c:f>'Results Lum Lab'!$AH$850:$AH$878</c:f>
              <c:numCache>
                <c:formatCode>General</c:formatCode>
                <c:ptCount val="2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72.079750332635967</c:v>
                </c:pt>
                <c:pt idx="7">
                  <c:v>69.54549044703198</c:v>
                </c:pt>
                <c:pt idx="8">
                  <c:v>69.54549044703198</c:v>
                </c:pt>
                <c:pt idx="9">
                  <c:v>66.013332488948294</c:v>
                </c:pt>
                <c:pt idx="10">
                  <c:v>64.319990168929081</c:v>
                </c:pt>
                <c:pt idx="11">
                  <c:v>64.319990168929081</c:v>
                </c:pt>
                <c:pt idx="12">
                  <c:v>61.678725235050933</c:v>
                </c:pt>
                <c:pt idx="13">
                  <c:v>61.678725235050933</c:v>
                </c:pt>
                <c:pt idx="14">
                  <c:v>63.352807087567498</c:v>
                </c:pt>
                <c:pt idx="15">
                  <c:v>63.352807087567498</c:v>
                </c:pt>
                <c:pt idx="16">
                  <c:v>64.319990168929081</c:v>
                </c:pt>
                <c:pt idx="17">
                  <c:v>64.319990168929081</c:v>
                </c:pt>
                <c:pt idx="18">
                  <c:v>63.352807087567498</c:v>
                </c:pt>
                <c:pt idx="19">
                  <c:v>61.678725235050933</c:v>
                </c:pt>
                <c:pt idx="20">
                  <c:v>60.819536609910429</c:v>
                </c:pt>
                <c:pt idx="21">
                  <c:v>60.819536609910429</c:v>
                </c:pt>
                <c:pt idx="22">
                  <c:v>60.266537294414391</c:v>
                </c:pt>
                <c:pt idx="23">
                  <c:v>60.266537294414391</c:v>
                </c:pt>
                <c:pt idx="24">
                  <c:v>60.819536609910429</c:v>
                </c:pt>
                <c:pt idx="25">
                  <c:v>61.678725235050933</c:v>
                </c:pt>
                <c:pt idx="26">
                  <c:v>63.352807087567498</c:v>
                </c:pt>
                <c:pt idx="27">
                  <c:v>63.352807087567498</c:v>
                </c:pt>
                <c:pt idx="28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3-4336-9021-7EB1F440B86F}"/>
            </c:ext>
          </c:extLst>
        </c:ser>
        <c:ser>
          <c:idx val="2"/>
          <c:order val="2"/>
          <c:marker>
            <c:symbol val="none"/>
          </c:marker>
          <c:val>
            <c:numRef>
              <c:f>'Results Lum Lab'!$F$812:$F$840</c:f>
              <c:numCache>
                <c:formatCode>General</c:formatCode>
                <c:ptCount val="29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  <c:pt idx="25">
                  <c:v>64.265450276381202</c:v>
                </c:pt>
                <c:pt idx="26">
                  <c:v>64.265450276381202</c:v>
                </c:pt>
                <c:pt idx="27">
                  <c:v>64.265450276381202</c:v>
                </c:pt>
                <c:pt idx="28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3-4336-9021-7EB1F440B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92736"/>
        <c:axId val="-1879275328"/>
      </c:lineChart>
      <c:catAx>
        <c:axId val="-187929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75328"/>
        <c:crosses val="autoZero"/>
        <c:auto val="1"/>
        <c:lblAlgn val="ctr"/>
        <c:lblOffset val="100"/>
        <c:noMultiLvlLbl val="0"/>
      </c:catAx>
      <c:valAx>
        <c:axId val="-187927532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9273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0000)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4-4DB7-AE8F-C8899294DE54}"/>
            </c:ext>
          </c:extLst>
        </c:ser>
        <c:ser>
          <c:idx val="12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4-4DB7-AE8F-C8899294DE54}"/>
            </c:ext>
          </c:extLst>
        </c:ser>
        <c:ser>
          <c:idx val="13"/>
          <c:order val="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D4-4DB7-AE8F-C8899294DE54}"/>
            </c:ext>
          </c:extLst>
        </c:ser>
        <c:ser>
          <c:idx val="14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D4-4DB7-AE8F-C8899294DE54}"/>
            </c:ext>
          </c:extLst>
        </c:ser>
        <c:ser>
          <c:idx val="15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D4-4DB7-AE8F-C8899294DE54}"/>
            </c:ext>
          </c:extLst>
        </c:ser>
        <c:ser>
          <c:idx val="1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D4-4DB7-AE8F-C8899294DE54}"/>
            </c:ext>
          </c:extLst>
        </c:ser>
        <c:ser>
          <c:idx val="17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D4-4DB7-AE8F-C8899294DE54}"/>
            </c:ext>
          </c:extLst>
        </c:ser>
        <c:ser>
          <c:idx val="18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D4-4DB7-AE8F-C8899294DE54}"/>
            </c:ext>
          </c:extLst>
        </c:ser>
        <c:ser>
          <c:idx val="19"/>
          <c:order val="8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Lab'!$AB$850:$AB$873</c:f>
              <c:numCache>
                <c:formatCode>General</c:formatCode>
                <c:ptCount val="24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72.079750332635967</c:v>
                </c:pt>
                <c:pt idx="7">
                  <c:v>69.54549044703198</c:v>
                </c:pt>
                <c:pt idx="8">
                  <c:v>66.013332488948294</c:v>
                </c:pt>
                <c:pt idx="9">
                  <c:v>64.319990168929081</c:v>
                </c:pt>
                <c:pt idx="10">
                  <c:v>64.319990168929081</c:v>
                </c:pt>
                <c:pt idx="11">
                  <c:v>65.463749372686848</c:v>
                </c:pt>
                <c:pt idx="12">
                  <c:v>66.013332488948294</c:v>
                </c:pt>
                <c:pt idx="13">
                  <c:v>66.013332488948294</c:v>
                </c:pt>
                <c:pt idx="14">
                  <c:v>65.463749372686848</c:v>
                </c:pt>
                <c:pt idx="15">
                  <c:v>64.319990168929081</c:v>
                </c:pt>
                <c:pt idx="16">
                  <c:v>63.352807087567498</c:v>
                </c:pt>
                <c:pt idx="17">
                  <c:v>63.352807087567498</c:v>
                </c:pt>
                <c:pt idx="18">
                  <c:v>61.678725235050933</c:v>
                </c:pt>
                <c:pt idx="19">
                  <c:v>61.678725235050933</c:v>
                </c:pt>
                <c:pt idx="20">
                  <c:v>63.352807087567498</c:v>
                </c:pt>
                <c:pt idx="21">
                  <c:v>64.319990168929081</c:v>
                </c:pt>
                <c:pt idx="22">
                  <c:v>64.319990168929081</c:v>
                </c:pt>
                <c:pt idx="23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D4-4DB7-AE8F-C8899294DE54}"/>
            </c:ext>
          </c:extLst>
        </c:ser>
        <c:ser>
          <c:idx val="20"/>
          <c:order val="9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Lab'!$AK$850:$AK$873</c:f>
              <c:numCache>
                <c:formatCode>General</c:formatCode>
                <c:ptCount val="24"/>
                <c:pt idx="0">
                  <c:v>54.489683652199048</c:v>
                </c:pt>
                <c:pt idx="1">
                  <c:v>50.004135736053328</c:v>
                </c:pt>
                <c:pt idx="2">
                  <c:v>50.004135736053328</c:v>
                </c:pt>
                <c:pt idx="3">
                  <c:v>51.976540463598752</c:v>
                </c:pt>
                <c:pt idx="4">
                  <c:v>54.489683652199048</c:v>
                </c:pt>
                <c:pt idx="5">
                  <c:v>55.327632324697404</c:v>
                </c:pt>
                <c:pt idx="6">
                  <c:v>57.68746068595226</c:v>
                </c:pt>
                <c:pt idx="7">
                  <c:v>60.266537294414391</c:v>
                </c:pt>
                <c:pt idx="8">
                  <c:v>61.678725235050933</c:v>
                </c:pt>
                <c:pt idx="9">
                  <c:v>64.319990168929081</c:v>
                </c:pt>
                <c:pt idx="10">
                  <c:v>64.319990168929081</c:v>
                </c:pt>
                <c:pt idx="11">
                  <c:v>63.352807087567498</c:v>
                </c:pt>
                <c:pt idx="12">
                  <c:v>63.352807087567498</c:v>
                </c:pt>
                <c:pt idx="13">
                  <c:v>61.678725235050933</c:v>
                </c:pt>
                <c:pt idx="14">
                  <c:v>61.678725235050933</c:v>
                </c:pt>
                <c:pt idx="15">
                  <c:v>63.352807087567498</c:v>
                </c:pt>
                <c:pt idx="16">
                  <c:v>64.319990168929081</c:v>
                </c:pt>
                <c:pt idx="17">
                  <c:v>64.319990168929081</c:v>
                </c:pt>
                <c:pt idx="18">
                  <c:v>63.352807087567498</c:v>
                </c:pt>
                <c:pt idx="19">
                  <c:v>61.678725235050933</c:v>
                </c:pt>
                <c:pt idx="20">
                  <c:v>61.678725235050933</c:v>
                </c:pt>
                <c:pt idx="21">
                  <c:v>60.819536609910429</c:v>
                </c:pt>
                <c:pt idx="22">
                  <c:v>60.819536609910429</c:v>
                </c:pt>
                <c:pt idx="23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D4-4DB7-AE8F-C8899294DE54}"/>
            </c:ext>
          </c:extLst>
        </c:ser>
        <c:ser>
          <c:idx val="4"/>
          <c:order val="1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D4-4DB7-AE8F-C8899294DE54}"/>
            </c:ext>
          </c:extLst>
        </c:ser>
        <c:ser>
          <c:idx val="5"/>
          <c:order val="1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D4-4DB7-AE8F-C8899294DE54}"/>
            </c:ext>
          </c:extLst>
        </c:ser>
        <c:ser>
          <c:idx val="7"/>
          <c:order val="1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D4-4DB7-AE8F-C8899294DE54}"/>
            </c:ext>
          </c:extLst>
        </c:ser>
        <c:ser>
          <c:idx val="10"/>
          <c:order val="13"/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'Results Lum Lab'!$G$812:$G$835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63.752981502697999</c:v>
                </c:pt>
                <c:pt idx="21">
                  <c:v>63.752981502697999</c:v>
                </c:pt>
                <c:pt idx="22">
                  <c:v>63.752981502697999</c:v>
                </c:pt>
                <c:pt idx="23">
                  <c:v>63.752981502697999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D4-4DB7-AE8F-C8899294DE54}"/>
            </c:ext>
          </c:extLst>
        </c:ser>
        <c:ser>
          <c:idx val="8"/>
          <c:order val="1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D4-4DB7-AE8F-C8899294DE54}"/>
            </c:ext>
          </c:extLst>
        </c:ser>
        <c:ser>
          <c:idx val="6"/>
          <c:order val="1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D4-4DB7-AE8F-C8899294DE54}"/>
            </c:ext>
          </c:extLst>
        </c:ser>
        <c:ser>
          <c:idx val="9"/>
          <c:order val="1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D4-4DB7-AE8F-C8899294DE54}"/>
            </c:ext>
          </c:extLst>
        </c:ser>
        <c:ser>
          <c:idx val="3"/>
          <c:order val="1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D4-4DB7-AE8F-C8899294DE54}"/>
            </c:ext>
          </c:extLst>
        </c:ser>
        <c:ser>
          <c:idx val="0"/>
          <c:order val="1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D4-4DB7-AE8F-C8899294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83488"/>
        <c:axId val="-1879299264"/>
        <c:extLst/>
      </c:lineChart>
      <c:catAx>
        <c:axId val="-187928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99264"/>
        <c:crosses val="autoZero"/>
        <c:auto val="1"/>
        <c:lblAlgn val="ctr"/>
        <c:lblOffset val="100"/>
        <c:noMultiLvlLbl val="0"/>
      </c:catAx>
      <c:valAx>
        <c:axId val="-18792992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834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0000)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7-444B-8A0A-65AF4ABB2CAF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7-444B-8A0A-65AF4ABB2CAF}"/>
            </c:ext>
          </c:extLst>
        </c:ser>
        <c:ser>
          <c:idx val="10"/>
          <c:order val="2"/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none"/>
          </c:marker>
          <c:val>
            <c:numRef>
              <c:f>'Results Lum Lab'!$F$812:$F$836</c:f>
              <c:numCache>
                <c:formatCode>General</c:formatCode>
                <c:ptCount val="25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7-444B-8A0A-65AF4ABB2CAF}"/>
            </c:ext>
          </c:extLst>
        </c:ser>
        <c:ser>
          <c:idx val="7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7-444B-8A0A-65AF4ABB2CAF}"/>
            </c:ext>
          </c:extLst>
        </c:ser>
        <c:ser>
          <c:idx val="8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7-444B-8A0A-65AF4ABB2CAF}"/>
            </c:ext>
          </c:extLst>
        </c:ser>
        <c:ser>
          <c:idx val="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D7-444B-8A0A-65AF4ABB2CAF}"/>
            </c:ext>
          </c:extLst>
        </c:ser>
        <c:ser>
          <c:idx val="9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D7-444B-8A0A-65AF4ABB2CAF}"/>
            </c:ext>
          </c:extLst>
        </c:ser>
        <c:ser>
          <c:idx val="3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D7-444B-8A0A-65AF4ABB2CAF}"/>
            </c:ext>
          </c:extLst>
        </c:ser>
        <c:ser>
          <c:idx val="0"/>
          <c:order val="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D7-444B-8A0A-65AF4ABB2CAF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Lab'!$AE$850:$AE$874</c:f>
              <c:numCache>
                <c:formatCode>General</c:formatCode>
                <c:ptCount val="25"/>
                <c:pt idx="0">
                  <c:v>54.489683652199048</c:v>
                </c:pt>
                <c:pt idx="1">
                  <c:v>50.004135736053328</c:v>
                </c:pt>
                <c:pt idx="2">
                  <c:v>50.004135736053328</c:v>
                </c:pt>
                <c:pt idx="3">
                  <c:v>51.976540463598752</c:v>
                </c:pt>
                <c:pt idx="4">
                  <c:v>54.489683652199048</c:v>
                </c:pt>
                <c:pt idx="5">
                  <c:v>55.327632324697404</c:v>
                </c:pt>
                <c:pt idx="6">
                  <c:v>57.68746068595226</c:v>
                </c:pt>
                <c:pt idx="7">
                  <c:v>60.266537294414391</c:v>
                </c:pt>
                <c:pt idx="8">
                  <c:v>61.678725235050933</c:v>
                </c:pt>
                <c:pt idx="9">
                  <c:v>61.678725235050933</c:v>
                </c:pt>
                <c:pt idx="10">
                  <c:v>64.319990168929081</c:v>
                </c:pt>
                <c:pt idx="11">
                  <c:v>64.319990168929081</c:v>
                </c:pt>
                <c:pt idx="12">
                  <c:v>63.352807087567498</c:v>
                </c:pt>
                <c:pt idx="13">
                  <c:v>61.678725235050933</c:v>
                </c:pt>
                <c:pt idx="14">
                  <c:v>60.819536609910429</c:v>
                </c:pt>
                <c:pt idx="15">
                  <c:v>60.266537294414391</c:v>
                </c:pt>
                <c:pt idx="16">
                  <c:v>60.266537294414391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61.678725235050933</c:v>
                </c:pt>
                <c:pt idx="20">
                  <c:v>60.819536609910429</c:v>
                </c:pt>
                <c:pt idx="21">
                  <c:v>60.819536609910429</c:v>
                </c:pt>
                <c:pt idx="22">
                  <c:v>60.266537294414391</c:v>
                </c:pt>
                <c:pt idx="23">
                  <c:v>60.266537294414391</c:v>
                </c:pt>
                <c:pt idx="24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D7-444B-8A0A-65AF4ABB2CAF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Lab'!$AN$850:$AN$868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55.327632324697404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60.266537294414391</c:v>
                </c:pt>
                <c:pt idx="13">
                  <c:v>59.002347394461879</c:v>
                </c:pt>
                <c:pt idx="14">
                  <c:v>59.002347394461879</c:v>
                </c:pt>
                <c:pt idx="15">
                  <c:v>60.266537294414391</c:v>
                </c:pt>
                <c:pt idx="16">
                  <c:v>60.819536609910429</c:v>
                </c:pt>
                <c:pt idx="17">
                  <c:v>60.819536609910429</c:v>
                </c:pt>
                <c:pt idx="18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D7-444B-8A0A-65AF4ABB2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300896"/>
        <c:axId val="-1879272064"/>
        <c:extLst/>
      </c:lineChart>
      <c:catAx>
        <c:axId val="-18793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72064"/>
        <c:crosses val="autoZero"/>
        <c:auto val="1"/>
        <c:lblAlgn val="ctr"/>
        <c:lblOffset val="100"/>
        <c:noMultiLvlLbl val="0"/>
      </c:catAx>
      <c:valAx>
        <c:axId val="-18792720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300896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12)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4546A"/>
              </a:solidFill>
            </a:ln>
          </c:spPr>
          <c:marker>
            <c:symbol val="none"/>
          </c:marker>
          <c:val>
            <c:numRef>
              <c:f>'Results Lum Lab'!$Y$882:$Y$909</c:f>
              <c:numCache>
                <c:formatCode>General</c:formatCode>
                <c:ptCount val="2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61.678725235050933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72.079750332635967</c:v>
                </c:pt>
                <c:pt idx="7">
                  <c:v>75.329698455056743</c:v>
                </c:pt>
                <c:pt idx="8">
                  <c:v>75.329698455056743</c:v>
                </c:pt>
                <c:pt idx="9">
                  <c:v>73.613616639838867</c:v>
                </c:pt>
                <c:pt idx="10">
                  <c:v>72.079750332635967</c:v>
                </c:pt>
                <c:pt idx="11">
                  <c:v>69.54549044703198</c:v>
                </c:pt>
                <c:pt idx="12">
                  <c:v>66.013332488948294</c:v>
                </c:pt>
                <c:pt idx="13">
                  <c:v>66.013332488948294</c:v>
                </c:pt>
                <c:pt idx="14">
                  <c:v>68.097728766764959</c:v>
                </c:pt>
                <c:pt idx="15">
                  <c:v>68.097728766764959</c:v>
                </c:pt>
                <c:pt idx="16">
                  <c:v>69.54549044703198</c:v>
                </c:pt>
                <c:pt idx="17">
                  <c:v>70.490554036267866</c:v>
                </c:pt>
                <c:pt idx="18">
                  <c:v>70.490554036267866</c:v>
                </c:pt>
                <c:pt idx="19">
                  <c:v>69.54549044703198</c:v>
                </c:pt>
                <c:pt idx="20">
                  <c:v>68.097728766764959</c:v>
                </c:pt>
                <c:pt idx="21">
                  <c:v>66.013332488948294</c:v>
                </c:pt>
                <c:pt idx="22">
                  <c:v>66.013332488948294</c:v>
                </c:pt>
                <c:pt idx="23">
                  <c:v>65.463749372686848</c:v>
                </c:pt>
                <c:pt idx="24">
                  <c:v>65.463749372686848</c:v>
                </c:pt>
                <c:pt idx="25">
                  <c:v>66.013332488948294</c:v>
                </c:pt>
                <c:pt idx="26">
                  <c:v>66.013332488948294</c:v>
                </c:pt>
                <c:pt idx="27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4-4D0B-A4AF-2D7A9CB89117}"/>
            </c:ext>
          </c:extLst>
        </c:ser>
        <c:ser>
          <c:idx val="1"/>
          <c:order val="1"/>
          <c:marker>
            <c:symbol val="none"/>
          </c:marker>
          <c:val>
            <c:numRef>
              <c:f>'Results Lum Lab'!$AH$882:$AH$900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66.013332488948294</c:v>
                </c:pt>
                <c:pt idx="5">
                  <c:v>64.319990168929081</c:v>
                </c:pt>
                <c:pt idx="6">
                  <c:v>61.678725235050933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65.463749372686848</c:v>
                </c:pt>
                <c:pt idx="12">
                  <c:v>64.319990168929081</c:v>
                </c:pt>
                <c:pt idx="13">
                  <c:v>64.319990168929081</c:v>
                </c:pt>
                <c:pt idx="14">
                  <c:v>65.463749372686848</c:v>
                </c:pt>
                <c:pt idx="15">
                  <c:v>66.013332488948294</c:v>
                </c:pt>
                <c:pt idx="16">
                  <c:v>68.097728766764959</c:v>
                </c:pt>
                <c:pt idx="17">
                  <c:v>68.097728766764959</c:v>
                </c:pt>
                <c:pt idx="18">
                  <c:v>66.013332488948294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4-4D0B-A4AF-2D7A9CB89117}"/>
            </c:ext>
          </c:extLst>
        </c:ser>
        <c:ser>
          <c:idx val="2"/>
          <c:order val="2"/>
          <c:marker>
            <c:symbol val="none"/>
          </c:marker>
          <c:val>
            <c:numRef>
              <c:f>'Results Lum Lab'!$F$812:$F$840</c:f>
              <c:numCache>
                <c:formatCode>General</c:formatCode>
                <c:ptCount val="29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  <c:pt idx="25">
                  <c:v>64.265450276381202</c:v>
                </c:pt>
                <c:pt idx="26">
                  <c:v>64.265450276381202</c:v>
                </c:pt>
                <c:pt idx="27">
                  <c:v>64.265450276381202</c:v>
                </c:pt>
                <c:pt idx="28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4-4D0B-A4AF-2D7A9CB8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81856"/>
        <c:axId val="-1879299808"/>
      </c:lineChart>
      <c:catAx>
        <c:axId val="-18792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99808"/>
        <c:crosses val="autoZero"/>
        <c:auto val="1"/>
        <c:lblAlgn val="ctr"/>
        <c:lblOffset val="100"/>
        <c:noMultiLvlLbl val="0"/>
      </c:catAx>
      <c:valAx>
        <c:axId val="-187929980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8185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F-4E02-B5E6-B083756C88CB}"/>
            </c:ext>
          </c:extLst>
        </c:ser>
        <c:ser>
          <c:idx val="12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E02-B5E6-B083756C88CB}"/>
            </c:ext>
          </c:extLst>
        </c:ser>
        <c:ser>
          <c:idx val="13"/>
          <c:order val="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F-4E02-B5E6-B083756C88CB}"/>
            </c:ext>
          </c:extLst>
        </c:ser>
        <c:ser>
          <c:idx val="14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EF-4E02-B5E6-B083756C88CB}"/>
            </c:ext>
          </c:extLst>
        </c:ser>
        <c:ser>
          <c:idx val="15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F-4E02-B5E6-B083756C88CB}"/>
            </c:ext>
          </c:extLst>
        </c:ser>
        <c:ser>
          <c:idx val="1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F-4E02-B5E6-B083756C88CB}"/>
            </c:ext>
          </c:extLst>
        </c:ser>
        <c:ser>
          <c:idx val="17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F-4E02-B5E6-B083756C88CB}"/>
            </c:ext>
          </c:extLst>
        </c:ser>
        <c:ser>
          <c:idx val="18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F-4E02-B5E6-B083756C88CB}"/>
            </c:ext>
          </c:extLst>
        </c:ser>
        <c:ser>
          <c:idx val="19"/>
          <c:order val="8"/>
          <c:spPr>
            <a:ln>
              <a:solidFill>
                <a:srgbClr val="44546A"/>
              </a:solidFill>
            </a:ln>
          </c:spPr>
          <c:marker>
            <c:symbol val="none"/>
          </c:marker>
          <c:val>
            <c:numRef>
              <c:f>'Results Lum Lab'!$AB$882:$AB$899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72.079750332635967</c:v>
                </c:pt>
                <c:pt idx="6">
                  <c:v>69.54549044703198</c:v>
                </c:pt>
                <c:pt idx="7">
                  <c:v>69.54549044703198</c:v>
                </c:pt>
                <c:pt idx="8">
                  <c:v>70.490554036267866</c:v>
                </c:pt>
                <c:pt idx="9">
                  <c:v>72.079750332635967</c:v>
                </c:pt>
                <c:pt idx="10">
                  <c:v>73.788479760617932</c:v>
                </c:pt>
                <c:pt idx="11">
                  <c:v>73.788479760617932</c:v>
                </c:pt>
                <c:pt idx="12">
                  <c:v>72.079750332635967</c:v>
                </c:pt>
                <c:pt idx="13">
                  <c:v>72.079750332635967</c:v>
                </c:pt>
                <c:pt idx="14">
                  <c:v>73.788479760617932</c:v>
                </c:pt>
                <c:pt idx="15">
                  <c:v>73.613616639838867</c:v>
                </c:pt>
                <c:pt idx="16">
                  <c:v>73.613616639838867</c:v>
                </c:pt>
                <c:pt idx="17">
                  <c:v>73.788479760617932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F-4E02-B5E6-B083756C88CB}"/>
            </c:ext>
          </c:extLst>
        </c:ser>
        <c:ser>
          <c:idx val="20"/>
          <c:order val="9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Lab'!$AK$882:$AK$902</c:f>
              <c:numCache>
                <c:formatCode>General</c:formatCode>
                <c:ptCount val="2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72.079750332635967</c:v>
                </c:pt>
                <c:pt idx="6">
                  <c:v>75.329698455056743</c:v>
                </c:pt>
                <c:pt idx="7">
                  <c:v>75.329698455056743</c:v>
                </c:pt>
                <c:pt idx="8">
                  <c:v>73.613616639838867</c:v>
                </c:pt>
                <c:pt idx="9">
                  <c:v>72.079750332635967</c:v>
                </c:pt>
                <c:pt idx="10">
                  <c:v>72.079750332635967</c:v>
                </c:pt>
                <c:pt idx="11">
                  <c:v>73.788479760617932</c:v>
                </c:pt>
                <c:pt idx="12">
                  <c:v>73.788479760617932</c:v>
                </c:pt>
                <c:pt idx="13">
                  <c:v>72.079750332635967</c:v>
                </c:pt>
                <c:pt idx="14">
                  <c:v>70.490554036267866</c:v>
                </c:pt>
                <c:pt idx="15">
                  <c:v>69.54549044703198</c:v>
                </c:pt>
                <c:pt idx="16">
                  <c:v>68.097728766764959</c:v>
                </c:pt>
                <c:pt idx="17">
                  <c:v>68.097728766764959</c:v>
                </c:pt>
                <c:pt idx="18">
                  <c:v>69.54549044703198</c:v>
                </c:pt>
                <c:pt idx="19">
                  <c:v>69.54549044703198</c:v>
                </c:pt>
                <c:pt idx="20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EF-4E02-B5E6-B083756C88CB}"/>
            </c:ext>
          </c:extLst>
        </c:ser>
        <c:ser>
          <c:idx val="4"/>
          <c:order val="1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EF-4E02-B5E6-B083756C88CB}"/>
            </c:ext>
          </c:extLst>
        </c:ser>
        <c:ser>
          <c:idx val="5"/>
          <c:order val="1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EF-4E02-B5E6-B083756C88CB}"/>
            </c:ext>
          </c:extLst>
        </c:ser>
        <c:ser>
          <c:idx val="7"/>
          <c:order val="1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EF-4E02-B5E6-B083756C88CB}"/>
            </c:ext>
          </c:extLst>
        </c:ser>
        <c:ser>
          <c:idx val="10"/>
          <c:order val="13"/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'Results Lum Lab'!$G$812:$G$835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63.752981502697999</c:v>
                </c:pt>
                <c:pt idx="21">
                  <c:v>63.752981502697999</c:v>
                </c:pt>
                <c:pt idx="22">
                  <c:v>63.752981502697999</c:v>
                </c:pt>
                <c:pt idx="23">
                  <c:v>63.752981502697999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EF-4E02-B5E6-B083756C88CB}"/>
            </c:ext>
          </c:extLst>
        </c:ser>
        <c:ser>
          <c:idx val="8"/>
          <c:order val="1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EF-4E02-B5E6-B083756C88CB}"/>
            </c:ext>
          </c:extLst>
        </c:ser>
        <c:ser>
          <c:idx val="6"/>
          <c:order val="1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EF-4E02-B5E6-B083756C88CB}"/>
            </c:ext>
          </c:extLst>
        </c:ser>
        <c:ser>
          <c:idx val="9"/>
          <c:order val="1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EF-4E02-B5E6-B083756C88CB}"/>
            </c:ext>
          </c:extLst>
        </c:ser>
        <c:ser>
          <c:idx val="3"/>
          <c:order val="1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EF-4E02-B5E6-B083756C88CB}"/>
            </c:ext>
          </c:extLst>
        </c:ser>
        <c:ser>
          <c:idx val="0"/>
          <c:order val="1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EF-4E02-B5E6-B083756C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77504"/>
        <c:axId val="-1879278592"/>
        <c:extLst/>
      </c:lineChart>
      <c:catAx>
        <c:axId val="-187927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78592"/>
        <c:crosses val="autoZero"/>
        <c:auto val="1"/>
        <c:lblAlgn val="ctr"/>
        <c:lblOffset val="100"/>
        <c:noMultiLvlLbl val="0"/>
      </c:catAx>
      <c:valAx>
        <c:axId val="-187927859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7750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2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0-4BDF-8AE3-B0488AC75707}"/>
            </c:ext>
          </c:extLst>
        </c:ser>
        <c:ser>
          <c:idx val="13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0-4BDF-8AE3-B0488AC75707}"/>
            </c:ext>
          </c:extLst>
        </c:ser>
        <c:ser>
          <c:idx val="14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0-4BDF-8AE3-B0488AC75707}"/>
            </c:ext>
          </c:extLst>
        </c:ser>
        <c:ser>
          <c:idx val="24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0-4BDF-8AE3-B0488AC75707}"/>
            </c:ext>
          </c:extLst>
        </c:ser>
        <c:ser>
          <c:idx val="15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80-4BDF-8AE3-B0488AC75707}"/>
            </c:ext>
          </c:extLst>
        </c:ser>
        <c:ser>
          <c:idx val="1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Lab'!$AB$122:$AB$129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51.976540463598752</c:v>
                </c:pt>
                <c:pt idx="7">
                  <c:v>54.148149429121659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80-4BDF-8AE3-B0488AC75707}"/>
            </c:ext>
          </c:extLst>
        </c:ser>
        <c:ser>
          <c:idx val="17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Lab'!$AK$122:$AK$133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80-4BDF-8AE3-B0488AC75707}"/>
            </c:ext>
          </c:extLst>
        </c:ser>
        <c:ser>
          <c:idx val="18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80-4BDF-8AE3-B0488AC75707}"/>
            </c:ext>
          </c:extLst>
        </c:ser>
        <c:ser>
          <c:idx val="19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80-4BDF-8AE3-B0488AC75707}"/>
            </c:ext>
          </c:extLst>
        </c:ser>
        <c:ser>
          <c:idx val="20"/>
          <c:order val="9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80-4BDF-8AE3-B0488AC75707}"/>
            </c:ext>
          </c:extLst>
        </c:ser>
        <c:ser>
          <c:idx val="21"/>
          <c:order val="1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80-4BDF-8AE3-B0488AC75707}"/>
            </c:ext>
          </c:extLst>
        </c:ser>
        <c:ser>
          <c:idx val="22"/>
          <c:order val="1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Lab'!$AB$122:$AB$129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51.976540463598752</c:v>
                </c:pt>
                <c:pt idx="7">
                  <c:v>54.148149429121659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80-4BDF-8AE3-B0488AC75707}"/>
            </c:ext>
          </c:extLst>
        </c:ser>
        <c:ser>
          <c:idx val="23"/>
          <c:order val="1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Lab'!$AK$122:$AK$133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80-4BDF-8AE3-B0488AC75707}"/>
            </c:ext>
          </c:extLst>
        </c:ser>
        <c:ser>
          <c:idx val="4"/>
          <c:order val="1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80-4BDF-8AE3-B0488AC75707}"/>
            </c:ext>
          </c:extLst>
        </c:ser>
        <c:ser>
          <c:idx val="5"/>
          <c:order val="1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80-4BDF-8AE3-B0488AC75707}"/>
            </c:ext>
          </c:extLst>
        </c:ser>
        <c:ser>
          <c:idx val="7"/>
          <c:order val="1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80-4BDF-8AE3-B0488AC75707}"/>
            </c:ext>
          </c:extLst>
        </c:ser>
        <c:ser>
          <c:idx val="8"/>
          <c:order val="1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80-4BDF-8AE3-B0488AC75707}"/>
            </c:ext>
          </c:extLst>
        </c:ser>
        <c:ser>
          <c:idx val="10"/>
          <c:order val="1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Lab'!$AB$122:$AB$129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51.976540463598752</c:v>
                </c:pt>
                <c:pt idx="7">
                  <c:v>54.148149429121659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680-4BDF-8AE3-B0488AC75707}"/>
            </c:ext>
          </c:extLst>
        </c:ser>
        <c:ser>
          <c:idx val="11"/>
          <c:order val="1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Lab'!$AK$122:$AK$133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680-4BDF-8AE3-B0488AC75707}"/>
            </c:ext>
          </c:extLst>
        </c:ser>
        <c:ser>
          <c:idx val="6"/>
          <c:order val="19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680-4BDF-8AE3-B0488AC75707}"/>
            </c:ext>
          </c:extLst>
        </c:ser>
        <c:ser>
          <c:idx val="9"/>
          <c:order val="2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680-4BDF-8AE3-B0488AC75707}"/>
            </c:ext>
          </c:extLst>
        </c:ser>
        <c:ser>
          <c:idx val="3"/>
          <c:order val="2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680-4BDF-8AE3-B0488AC75707}"/>
            </c:ext>
          </c:extLst>
        </c:ser>
        <c:ser>
          <c:idx val="0"/>
          <c:order val="2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680-4BDF-8AE3-B0488AC75707}"/>
            </c:ext>
          </c:extLst>
        </c:ser>
        <c:ser>
          <c:idx val="1"/>
          <c:order val="2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Lab'!$AB$122:$AB$129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51.976540463598752</c:v>
                </c:pt>
                <c:pt idx="7">
                  <c:v>54.148149429121659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680-4BDF-8AE3-B0488AC75707}"/>
            </c:ext>
          </c:extLst>
        </c:ser>
        <c:ser>
          <c:idx val="2"/>
          <c:order val="2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Lab'!$AK$122:$AK$133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680-4BDF-8AE3-B0488AC7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7098032"/>
        <c:axId val="-1897096944"/>
        <c:extLst/>
      </c:lineChart>
      <c:catAx>
        <c:axId val="-189709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096944"/>
        <c:crosses val="autoZero"/>
        <c:auto val="1"/>
        <c:lblAlgn val="ctr"/>
        <c:lblOffset val="100"/>
        <c:noMultiLvlLbl val="0"/>
      </c:catAx>
      <c:valAx>
        <c:axId val="-189709694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0980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A-4F23-B548-7C053D16D834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A-4F23-B548-7C053D16D834}"/>
            </c:ext>
          </c:extLst>
        </c:ser>
        <c:ser>
          <c:idx val="10"/>
          <c:order val="2"/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none"/>
          </c:marker>
          <c:val>
            <c:numRef>
              <c:f>'Results Lum Lab'!$F$812:$F$836</c:f>
              <c:numCache>
                <c:formatCode>General</c:formatCode>
                <c:ptCount val="25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A-4F23-B548-7C053D16D834}"/>
            </c:ext>
          </c:extLst>
        </c:ser>
        <c:ser>
          <c:idx val="7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A-4F23-B548-7C053D16D834}"/>
            </c:ext>
          </c:extLst>
        </c:ser>
        <c:ser>
          <c:idx val="8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DA-4F23-B548-7C053D16D834}"/>
            </c:ext>
          </c:extLst>
        </c:ser>
        <c:ser>
          <c:idx val="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DA-4F23-B548-7C053D16D834}"/>
            </c:ext>
          </c:extLst>
        </c:ser>
        <c:ser>
          <c:idx val="9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DA-4F23-B548-7C053D16D834}"/>
            </c:ext>
          </c:extLst>
        </c:ser>
        <c:ser>
          <c:idx val="3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DA-4F23-B548-7C053D16D834}"/>
            </c:ext>
          </c:extLst>
        </c:ser>
        <c:ser>
          <c:idx val="0"/>
          <c:order val="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DA-4F23-B548-7C053D16D834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Lab'!$AE$882:$AE$911</c:f>
              <c:numCache>
                <c:formatCode>General</c:formatCode>
                <c:ptCount val="3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75.329698455056743</c:v>
                </c:pt>
                <c:pt idx="7">
                  <c:v>75.329698455056743</c:v>
                </c:pt>
                <c:pt idx="8">
                  <c:v>73.613616639838867</c:v>
                </c:pt>
                <c:pt idx="9">
                  <c:v>72.079750332635967</c:v>
                </c:pt>
                <c:pt idx="10">
                  <c:v>69.54549044703198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72.079750332635967</c:v>
                </c:pt>
                <c:pt idx="15">
                  <c:v>70.490554036267866</c:v>
                </c:pt>
                <c:pt idx="16">
                  <c:v>70.490554036267866</c:v>
                </c:pt>
                <c:pt idx="17">
                  <c:v>69.54549044703198</c:v>
                </c:pt>
                <c:pt idx="18">
                  <c:v>69.54549044703198</c:v>
                </c:pt>
                <c:pt idx="19">
                  <c:v>68.097728766764959</c:v>
                </c:pt>
                <c:pt idx="20">
                  <c:v>68.097728766764959</c:v>
                </c:pt>
                <c:pt idx="21">
                  <c:v>66.013332488948294</c:v>
                </c:pt>
                <c:pt idx="22">
                  <c:v>66.013332488948294</c:v>
                </c:pt>
                <c:pt idx="23">
                  <c:v>65.463749372686848</c:v>
                </c:pt>
                <c:pt idx="24">
                  <c:v>65.463749372686848</c:v>
                </c:pt>
                <c:pt idx="25">
                  <c:v>64.319990168929081</c:v>
                </c:pt>
                <c:pt idx="26">
                  <c:v>64.319990168929081</c:v>
                </c:pt>
                <c:pt idx="27">
                  <c:v>65.463749372686848</c:v>
                </c:pt>
                <c:pt idx="28">
                  <c:v>65.463749372686848</c:v>
                </c:pt>
                <c:pt idx="29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DA-4F23-B548-7C053D16D834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Lab'!$AN$882:$AN$918</c:f>
              <c:numCache>
                <c:formatCode>General</c:formatCode>
                <c:ptCount val="3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75.329698455056743</c:v>
                </c:pt>
                <c:pt idx="7">
                  <c:v>73.613616639838867</c:v>
                </c:pt>
                <c:pt idx="8">
                  <c:v>73.613616639838867</c:v>
                </c:pt>
                <c:pt idx="9">
                  <c:v>72.079750332635967</c:v>
                </c:pt>
                <c:pt idx="10">
                  <c:v>69.54549044703198</c:v>
                </c:pt>
                <c:pt idx="11">
                  <c:v>66.013332488948294</c:v>
                </c:pt>
                <c:pt idx="12">
                  <c:v>66.013332488948294</c:v>
                </c:pt>
                <c:pt idx="13">
                  <c:v>64.319990168929081</c:v>
                </c:pt>
                <c:pt idx="14">
                  <c:v>61.678725235050933</c:v>
                </c:pt>
                <c:pt idx="15">
                  <c:v>61.678725235050933</c:v>
                </c:pt>
                <c:pt idx="16">
                  <c:v>63.352807087567498</c:v>
                </c:pt>
                <c:pt idx="17">
                  <c:v>64.319990168929081</c:v>
                </c:pt>
                <c:pt idx="18">
                  <c:v>65.463749372686848</c:v>
                </c:pt>
                <c:pt idx="19">
                  <c:v>65.463749372686848</c:v>
                </c:pt>
                <c:pt idx="20">
                  <c:v>66.013332488948294</c:v>
                </c:pt>
                <c:pt idx="21">
                  <c:v>66.013332488948294</c:v>
                </c:pt>
                <c:pt idx="22">
                  <c:v>66.013332488948294</c:v>
                </c:pt>
                <c:pt idx="23">
                  <c:v>65.463749372686848</c:v>
                </c:pt>
                <c:pt idx="24">
                  <c:v>64.319990168929081</c:v>
                </c:pt>
                <c:pt idx="25">
                  <c:v>63.352807087567498</c:v>
                </c:pt>
                <c:pt idx="26">
                  <c:v>61.678725235050933</c:v>
                </c:pt>
                <c:pt idx="27">
                  <c:v>61.678725235050933</c:v>
                </c:pt>
                <c:pt idx="28">
                  <c:v>60.819536609910429</c:v>
                </c:pt>
                <c:pt idx="29">
                  <c:v>60.266537294414391</c:v>
                </c:pt>
                <c:pt idx="30">
                  <c:v>60.266537294414391</c:v>
                </c:pt>
                <c:pt idx="31">
                  <c:v>60.819536609910429</c:v>
                </c:pt>
                <c:pt idx="32">
                  <c:v>61.678725235050933</c:v>
                </c:pt>
                <c:pt idx="33">
                  <c:v>63.352807087567498</c:v>
                </c:pt>
                <c:pt idx="34">
                  <c:v>64.319990168929081</c:v>
                </c:pt>
                <c:pt idx="35">
                  <c:v>64.319990168929081</c:v>
                </c:pt>
                <c:pt idx="36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DA-4F23-B548-7C053D16D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91104"/>
        <c:axId val="-1879276416"/>
        <c:extLst/>
      </c:lineChart>
      <c:catAx>
        <c:axId val="-187929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76416"/>
        <c:crosses val="autoZero"/>
        <c:auto val="1"/>
        <c:lblAlgn val="ctr"/>
        <c:lblOffset val="100"/>
        <c:noMultiLvlLbl val="0"/>
      </c:catAx>
      <c:valAx>
        <c:axId val="-187927641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91104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05)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Lab'!$Y$922:$Y$945</c:f>
              <c:numCache>
                <c:formatCode>General</c:formatCode>
                <c:ptCount val="24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55.327632324697404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61.678725235050933</c:v>
                </c:pt>
                <c:pt idx="12">
                  <c:v>63.352807087567498</c:v>
                </c:pt>
                <c:pt idx="13">
                  <c:v>63.352807087567498</c:v>
                </c:pt>
                <c:pt idx="14">
                  <c:v>61.678725235050933</c:v>
                </c:pt>
                <c:pt idx="15">
                  <c:v>60.819536609910429</c:v>
                </c:pt>
                <c:pt idx="16">
                  <c:v>60.819536609910429</c:v>
                </c:pt>
                <c:pt idx="17">
                  <c:v>61.678725235050933</c:v>
                </c:pt>
                <c:pt idx="18">
                  <c:v>63.352807087567498</c:v>
                </c:pt>
                <c:pt idx="19">
                  <c:v>64.319990168929081</c:v>
                </c:pt>
                <c:pt idx="20">
                  <c:v>64.319990168929081</c:v>
                </c:pt>
                <c:pt idx="21">
                  <c:v>65.463749372686848</c:v>
                </c:pt>
                <c:pt idx="22">
                  <c:v>65.463749372686848</c:v>
                </c:pt>
                <c:pt idx="23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EF8-9D9F-145EB9CDECF2}"/>
            </c:ext>
          </c:extLst>
        </c:ser>
        <c:ser>
          <c:idx val="1"/>
          <c:order val="1"/>
          <c:marker>
            <c:symbol val="none"/>
          </c:marker>
          <c:val>
            <c:numRef>
              <c:f>'Results Lum Lab'!$AH$922:$AH$968</c:f>
              <c:numCache>
                <c:formatCode>General</c:formatCode>
                <c:ptCount val="47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55.327632324697404</c:v>
                </c:pt>
                <c:pt idx="4">
                  <c:v>55.327632324697404</c:v>
                </c:pt>
                <c:pt idx="5">
                  <c:v>54.489683652199048</c:v>
                </c:pt>
                <c:pt idx="6">
                  <c:v>51.976540463598752</c:v>
                </c:pt>
                <c:pt idx="7">
                  <c:v>50.004135736053328</c:v>
                </c:pt>
                <c:pt idx="8">
                  <c:v>48.040677434069437</c:v>
                </c:pt>
                <c:pt idx="9">
                  <c:v>48.040677434069437</c:v>
                </c:pt>
                <c:pt idx="10">
                  <c:v>46.633602860806874</c:v>
                </c:pt>
                <c:pt idx="11">
                  <c:v>46.633602860806874</c:v>
                </c:pt>
                <c:pt idx="12">
                  <c:v>47.512048795465276</c:v>
                </c:pt>
                <c:pt idx="13">
                  <c:v>48.040677434069437</c:v>
                </c:pt>
                <c:pt idx="14">
                  <c:v>49.231774947903332</c:v>
                </c:pt>
                <c:pt idx="15">
                  <c:v>50.004135736053328</c:v>
                </c:pt>
                <c:pt idx="16">
                  <c:v>50.748796532329095</c:v>
                </c:pt>
                <c:pt idx="17">
                  <c:v>51.976540463598752</c:v>
                </c:pt>
                <c:pt idx="18">
                  <c:v>54.489683652199048</c:v>
                </c:pt>
                <c:pt idx="19">
                  <c:v>55.327632324697404</c:v>
                </c:pt>
                <c:pt idx="20">
                  <c:v>55.327632324697404</c:v>
                </c:pt>
                <c:pt idx="21">
                  <c:v>56.425600143309396</c:v>
                </c:pt>
                <c:pt idx="22">
                  <c:v>56.425600143309396</c:v>
                </c:pt>
                <c:pt idx="23">
                  <c:v>57.68746068595226</c:v>
                </c:pt>
                <c:pt idx="24">
                  <c:v>59.002347394461879</c:v>
                </c:pt>
                <c:pt idx="25">
                  <c:v>60.266537294414391</c:v>
                </c:pt>
                <c:pt idx="26">
                  <c:v>60.266537294414391</c:v>
                </c:pt>
                <c:pt idx="27">
                  <c:v>59.002347394461879</c:v>
                </c:pt>
                <c:pt idx="28">
                  <c:v>57.68746068595226</c:v>
                </c:pt>
                <c:pt idx="29">
                  <c:v>57.68746068595226</c:v>
                </c:pt>
                <c:pt idx="30">
                  <c:v>56.425600143309396</c:v>
                </c:pt>
                <c:pt idx="31">
                  <c:v>56.425600143309396</c:v>
                </c:pt>
                <c:pt idx="32">
                  <c:v>55.327632324697404</c:v>
                </c:pt>
                <c:pt idx="33">
                  <c:v>55.327632324697404</c:v>
                </c:pt>
                <c:pt idx="34">
                  <c:v>54.89339976375399</c:v>
                </c:pt>
                <c:pt idx="35">
                  <c:v>54.489683652199048</c:v>
                </c:pt>
                <c:pt idx="36">
                  <c:v>54.148149429121659</c:v>
                </c:pt>
                <c:pt idx="37">
                  <c:v>51.976540463598752</c:v>
                </c:pt>
                <c:pt idx="38">
                  <c:v>50.748796532329095</c:v>
                </c:pt>
                <c:pt idx="39">
                  <c:v>50.748796532329095</c:v>
                </c:pt>
                <c:pt idx="40">
                  <c:v>50.004135736053328</c:v>
                </c:pt>
                <c:pt idx="41">
                  <c:v>50.004135736053328</c:v>
                </c:pt>
                <c:pt idx="42">
                  <c:v>49.231774947903332</c:v>
                </c:pt>
                <c:pt idx="43">
                  <c:v>49.231774947903332</c:v>
                </c:pt>
                <c:pt idx="44">
                  <c:v>50.004135736053328</c:v>
                </c:pt>
                <c:pt idx="45">
                  <c:v>50.004135736053328</c:v>
                </c:pt>
                <c:pt idx="46">
                  <c:v>49.231774947903332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9-4EF8-9D9F-145EB9CDECF2}"/>
            </c:ext>
          </c:extLst>
        </c:ser>
        <c:ser>
          <c:idx val="2"/>
          <c:order val="2"/>
          <c:marker>
            <c:symbol val="none"/>
          </c:marker>
          <c:val>
            <c:numRef>
              <c:f>'Results Lum Lab'!$F$812:$F$840</c:f>
              <c:numCache>
                <c:formatCode>General</c:formatCode>
                <c:ptCount val="29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  <c:pt idx="25">
                  <c:v>64.265450276381202</c:v>
                </c:pt>
                <c:pt idx="26">
                  <c:v>64.265450276381202</c:v>
                </c:pt>
                <c:pt idx="27">
                  <c:v>64.265450276381202</c:v>
                </c:pt>
                <c:pt idx="28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9-4EF8-9D9F-145EB9CD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97632"/>
        <c:axId val="-1879295456"/>
      </c:lineChart>
      <c:catAx>
        <c:axId val="-187929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95456"/>
        <c:crosses val="autoZero"/>
        <c:auto val="1"/>
        <c:lblAlgn val="ctr"/>
        <c:lblOffset val="100"/>
        <c:noMultiLvlLbl val="0"/>
      </c:catAx>
      <c:valAx>
        <c:axId val="-187929545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976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05)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B-4074-82C3-CAD5BCFA8435}"/>
            </c:ext>
          </c:extLst>
        </c:ser>
        <c:ser>
          <c:idx val="12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B-4074-82C3-CAD5BCFA8435}"/>
            </c:ext>
          </c:extLst>
        </c:ser>
        <c:ser>
          <c:idx val="13"/>
          <c:order val="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B-4074-82C3-CAD5BCFA8435}"/>
            </c:ext>
          </c:extLst>
        </c:ser>
        <c:ser>
          <c:idx val="14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B-4074-82C3-CAD5BCFA8435}"/>
            </c:ext>
          </c:extLst>
        </c:ser>
        <c:ser>
          <c:idx val="15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B-4074-82C3-CAD5BCFA8435}"/>
            </c:ext>
          </c:extLst>
        </c:ser>
        <c:ser>
          <c:idx val="1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B-4074-82C3-CAD5BCFA8435}"/>
            </c:ext>
          </c:extLst>
        </c:ser>
        <c:ser>
          <c:idx val="17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7B-4074-82C3-CAD5BCFA8435}"/>
            </c:ext>
          </c:extLst>
        </c:ser>
        <c:ser>
          <c:idx val="18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7B-4074-82C3-CAD5BCFA8435}"/>
            </c:ext>
          </c:extLst>
        </c:ser>
        <c:ser>
          <c:idx val="19"/>
          <c:order val="8"/>
          <c:spPr>
            <a:ln>
              <a:solidFill>
                <a:srgbClr val="4472C4">
                  <a:lumMod val="50000"/>
                </a:srgbClr>
              </a:solidFill>
            </a:ln>
          </c:spPr>
          <c:marker>
            <c:symbol val="none"/>
          </c:marker>
          <c:val>
            <c:numRef>
              <c:f>'Results Lum Lab'!$AB$922:$AB$943</c:f>
              <c:numCache>
                <c:formatCode>General</c:formatCode>
                <c:ptCount val="2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72.079750332635967</c:v>
                </c:pt>
                <c:pt idx="6">
                  <c:v>69.54549044703198</c:v>
                </c:pt>
                <c:pt idx="7">
                  <c:v>66.013332488948294</c:v>
                </c:pt>
                <c:pt idx="8">
                  <c:v>66.013332488948294</c:v>
                </c:pt>
                <c:pt idx="9">
                  <c:v>64.319990168929081</c:v>
                </c:pt>
                <c:pt idx="10">
                  <c:v>61.678725235050933</c:v>
                </c:pt>
                <c:pt idx="11">
                  <c:v>60.266537294414391</c:v>
                </c:pt>
                <c:pt idx="12">
                  <c:v>60.266537294414391</c:v>
                </c:pt>
                <c:pt idx="13">
                  <c:v>60.819536609910429</c:v>
                </c:pt>
                <c:pt idx="14">
                  <c:v>60.819536609910429</c:v>
                </c:pt>
                <c:pt idx="15">
                  <c:v>61.678725235050933</c:v>
                </c:pt>
                <c:pt idx="16">
                  <c:v>61.678725235050933</c:v>
                </c:pt>
                <c:pt idx="17">
                  <c:v>60.819536609910429</c:v>
                </c:pt>
                <c:pt idx="18">
                  <c:v>60.819536609910429</c:v>
                </c:pt>
                <c:pt idx="19">
                  <c:v>61.678725235050933</c:v>
                </c:pt>
                <c:pt idx="20">
                  <c:v>61.678725235050933</c:v>
                </c:pt>
                <c:pt idx="21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7B-4074-82C3-CAD5BCFA8435}"/>
            </c:ext>
          </c:extLst>
        </c:ser>
        <c:ser>
          <c:idx val="20"/>
          <c:order val="9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Lab'!$AK$922:$AK$944</c:f>
              <c:numCache>
                <c:formatCode>General</c:formatCode>
                <c:ptCount val="2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61.678725235050933</c:v>
                </c:pt>
                <c:pt idx="4">
                  <c:v>60.266537294414391</c:v>
                </c:pt>
                <c:pt idx="5">
                  <c:v>60.266537294414391</c:v>
                </c:pt>
                <c:pt idx="6">
                  <c:v>57.68746068595226</c:v>
                </c:pt>
                <c:pt idx="7">
                  <c:v>55.327632324697404</c:v>
                </c:pt>
                <c:pt idx="8">
                  <c:v>55.327632324697404</c:v>
                </c:pt>
                <c:pt idx="9">
                  <c:v>56.425600143309396</c:v>
                </c:pt>
                <c:pt idx="10">
                  <c:v>57.68746068595226</c:v>
                </c:pt>
                <c:pt idx="11">
                  <c:v>57.68746068595226</c:v>
                </c:pt>
                <c:pt idx="12">
                  <c:v>56.425600143309396</c:v>
                </c:pt>
                <c:pt idx="13">
                  <c:v>56.425600143309396</c:v>
                </c:pt>
                <c:pt idx="14">
                  <c:v>55.327632324697404</c:v>
                </c:pt>
                <c:pt idx="15">
                  <c:v>55.327632324697404</c:v>
                </c:pt>
                <c:pt idx="16">
                  <c:v>56.425600143309396</c:v>
                </c:pt>
                <c:pt idx="17">
                  <c:v>57.68746068595226</c:v>
                </c:pt>
                <c:pt idx="18">
                  <c:v>57.68746068595226</c:v>
                </c:pt>
                <c:pt idx="19">
                  <c:v>59.002347394461879</c:v>
                </c:pt>
                <c:pt idx="20">
                  <c:v>60.266537294414391</c:v>
                </c:pt>
                <c:pt idx="21">
                  <c:v>60.266537294414391</c:v>
                </c:pt>
                <c:pt idx="22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7B-4074-82C3-CAD5BCFA8435}"/>
            </c:ext>
          </c:extLst>
        </c:ser>
        <c:ser>
          <c:idx val="4"/>
          <c:order val="1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7B-4074-82C3-CAD5BCFA8435}"/>
            </c:ext>
          </c:extLst>
        </c:ser>
        <c:ser>
          <c:idx val="5"/>
          <c:order val="1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7B-4074-82C3-CAD5BCFA8435}"/>
            </c:ext>
          </c:extLst>
        </c:ser>
        <c:ser>
          <c:idx val="7"/>
          <c:order val="1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7B-4074-82C3-CAD5BCFA8435}"/>
            </c:ext>
          </c:extLst>
        </c:ser>
        <c:ser>
          <c:idx val="10"/>
          <c:order val="13"/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'Results Lum Lab'!$G$812:$G$835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63.752981502697999</c:v>
                </c:pt>
                <c:pt idx="21">
                  <c:v>63.752981502697999</c:v>
                </c:pt>
                <c:pt idx="22">
                  <c:v>63.752981502697999</c:v>
                </c:pt>
                <c:pt idx="23">
                  <c:v>63.752981502697999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B7B-4074-82C3-CAD5BCFA8435}"/>
            </c:ext>
          </c:extLst>
        </c:ser>
        <c:ser>
          <c:idx val="8"/>
          <c:order val="1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7B-4074-82C3-CAD5BCFA8435}"/>
            </c:ext>
          </c:extLst>
        </c:ser>
        <c:ser>
          <c:idx val="6"/>
          <c:order val="1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B7B-4074-82C3-CAD5BCFA8435}"/>
            </c:ext>
          </c:extLst>
        </c:ser>
        <c:ser>
          <c:idx val="9"/>
          <c:order val="1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B7B-4074-82C3-CAD5BCFA8435}"/>
            </c:ext>
          </c:extLst>
        </c:ser>
        <c:ser>
          <c:idx val="3"/>
          <c:order val="1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B7B-4074-82C3-CAD5BCFA8435}"/>
            </c:ext>
          </c:extLst>
        </c:ser>
        <c:ser>
          <c:idx val="0"/>
          <c:order val="1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B7B-4074-82C3-CAD5BCFA8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88384"/>
        <c:axId val="-1879287296"/>
        <c:extLst/>
      </c:lineChart>
      <c:catAx>
        <c:axId val="-187928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87296"/>
        <c:crosses val="autoZero"/>
        <c:auto val="1"/>
        <c:lblAlgn val="ctr"/>
        <c:lblOffset val="100"/>
        <c:noMultiLvlLbl val="0"/>
      </c:catAx>
      <c:valAx>
        <c:axId val="-18792872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8838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05)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5-4689-A930-F2CC1D4449AF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5-4689-A930-F2CC1D4449AF}"/>
            </c:ext>
          </c:extLst>
        </c:ser>
        <c:ser>
          <c:idx val="10"/>
          <c:order val="2"/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none"/>
          </c:marker>
          <c:val>
            <c:numRef>
              <c:f>'Results Lum Lab'!$F$812:$F$836</c:f>
              <c:numCache>
                <c:formatCode>General</c:formatCode>
                <c:ptCount val="25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5-4689-A930-F2CC1D4449AF}"/>
            </c:ext>
          </c:extLst>
        </c:ser>
        <c:ser>
          <c:idx val="7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C5-4689-A930-F2CC1D4449AF}"/>
            </c:ext>
          </c:extLst>
        </c:ser>
        <c:ser>
          <c:idx val="8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5-4689-A930-F2CC1D4449AF}"/>
            </c:ext>
          </c:extLst>
        </c:ser>
        <c:ser>
          <c:idx val="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C5-4689-A930-F2CC1D4449AF}"/>
            </c:ext>
          </c:extLst>
        </c:ser>
        <c:ser>
          <c:idx val="9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C5-4689-A930-F2CC1D4449AF}"/>
            </c:ext>
          </c:extLst>
        </c:ser>
        <c:ser>
          <c:idx val="3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C5-4689-A930-F2CC1D4449AF}"/>
            </c:ext>
          </c:extLst>
        </c:ser>
        <c:ser>
          <c:idx val="0"/>
          <c:order val="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C5-4689-A930-F2CC1D4449AF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Lab'!$AE$922:$AE$954</c:f>
              <c:numCache>
                <c:formatCode>General</c:formatCode>
                <c:ptCount val="33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72.079750332635967</c:v>
                </c:pt>
                <c:pt idx="7">
                  <c:v>69.54549044703198</c:v>
                </c:pt>
                <c:pt idx="8">
                  <c:v>69.54549044703198</c:v>
                </c:pt>
                <c:pt idx="9">
                  <c:v>66.013332488948294</c:v>
                </c:pt>
                <c:pt idx="10">
                  <c:v>64.319990168929081</c:v>
                </c:pt>
                <c:pt idx="11">
                  <c:v>64.319990168929081</c:v>
                </c:pt>
                <c:pt idx="12">
                  <c:v>61.678725235050933</c:v>
                </c:pt>
                <c:pt idx="13">
                  <c:v>61.678725235050933</c:v>
                </c:pt>
                <c:pt idx="14">
                  <c:v>60.266537294414391</c:v>
                </c:pt>
                <c:pt idx="15">
                  <c:v>60.266537294414391</c:v>
                </c:pt>
                <c:pt idx="16">
                  <c:v>60.819536609910429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63.352807087567498</c:v>
                </c:pt>
                <c:pt idx="20">
                  <c:v>63.352807087567498</c:v>
                </c:pt>
                <c:pt idx="21">
                  <c:v>61.678725235050933</c:v>
                </c:pt>
                <c:pt idx="22">
                  <c:v>61.678725235050933</c:v>
                </c:pt>
                <c:pt idx="23">
                  <c:v>60.819536609910429</c:v>
                </c:pt>
                <c:pt idx="24">
                  <c:v>60.266537294414391</c:v>
                </c:pt>
                <c:pt idx="25">
                  <c:v>60.266537294414391</c:v>
                </c:pt>
                <c:pt idx="26">
                  <c:v>59.002347394461879</c:v>
                </c:pt>
                <c:pt idx="27">
                  <c:v>59.002347394461879</c:v>
                </c:pt>
                <c:pt idx="28">
                  <c:v>60.266537294414391</c:v>
                </c:pt>
                <c:pt idx="29">
                  <c:v>60.819536609910429</c:v>
                </c:pt>
                <c:pt idx="30">
                  <c:v>61.678725235050933</c:v>
                </c:pt>
                <c:pt idx="31">
                  <c:v>61.678725235050933</c:v>
                </c:pt>
                <c:pt idx="32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C5-4689-A930-F2CC1D4449AF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Lab'!$AN$922:$AN$955</c:f>
              <c:numCache>
                <c:formatCode>General</c:formatCode>
                <c:ptCount val="34"/>
                <c:pt idx="0">
                  <c:v>54.489683652199048</c:v>
                </c:pt>
                <c:pt idx="1">
                  <c:v>50.004135736053328</c:v>
                </c:pt>
                <c:pt idx="2">
                  <c:v>50.004135736053328</c:v>
                </c:pt>
                <c:pt idx="3">
                  <c:v>46.633602860806874</c:v>
                </c:pt>
                <c:pt idx="4">
                  <c:v>46.633602860806874</c:v>
                </c:pt>
                <c:pt idx="5">
                  <c:v>48.040677434069437</c:v>
                </c:pt>
                <c:pt idx="6">
                  <c:v>50.004135736053328</c:v>
                </c:pt>
                <c:pt idx="7">
                  <c:v>51.976540463598752</c:v>
                </c:pt>
                <c:pt idx="8">
                  <c:v>51.976540463598752</c:v>
                </c:pt>
                <c:pt idx="9">
                  <c:v>54.489683652199048</c:v>
                </c:pt>
                <c:pt idx="10">
                  <c:v>55.327632324697404</c:v>
                </c:pt>
                <c:pt idx="11">
                  <c:v>55.327632324697404</c:v>
                </c:pt>
                <c:pt idx="12">
                  <c:v>57.68746068595226</c:v>
                </c:pt>
                <c:pt idx="13">
                  <c:v>60.266537294414391</c:v>
                </c:pt>
                <c:pt idx="14">
                  <c:v>61.678725235050933</c:v>
                </c:pt>
                <c:pt idx="15">
                  <c:v>64.319990168929081</c:v>
                </c:pt>
                <c:pt idx="16">
                  <c:v>64.319990168929081</c:v>
                </c:pt>
                <c:pt idx="17">
                  <c:v>66.013332488948294</c:v>
                </c:pt>
                <c:pt idx="18">
                  <c:v>66.013332488948294</c:v>
                </c:pt>
                <c:pt idx="19">
                  <c:v>65.463749372686848</c:v>
                </c:pt>
                <c:pt idx="20">
                  <c:v>64.319990168929081</c:v>
                </c:pt>
                <c:pt idx="21">
                  <c:v>64.319990168929081</c:v>
                </c:pt>
                <c:pt idx="22">
                  <c:v>63.352807087567498</c:v>
                </c:pt>
                <c:pt idx="23">
                  <c:v>61.678725235050933</c:v>
                </c:pt>
                <c:pt idx="24">
                  <c:v>60.819536609910429</c:v>
                </c:pt>
                <c:pt idx="25">
                  <c:v>60.266537294414391</c:v>
                </c:pt>
                <c:pt idx="26">
                  <c:v>60.266537294414391</c:v>
                </c:pt>
                <c:pt idx="27">
                  <c:v>59.002347394461879</c:v>
                </c:pt>
                <c:pt idx="28">
                  <c:v>59.002347394461879</c:v>
                </c:pt>
                <c:pt idx="29">
                  <c:v>60.266537294414391</c:v>
                </c:pt>
                <c:pt idx="30">
                  <c:v>60.266537294414391</c:v>
                </c:pt>
                <c:pt idx="31">
                  <c:v>59.002347394461879</c:v>
                </c:pt>
                <c:pt idx="32">
                  <c:v>59.002347394461879</c:v>
                </c:pt>
                <c:pt idx="33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C5-4689-A930-F2CC1D444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88928"/>
        <c:axId val="-1879286752"/>
        <c:extLst/>
      </c:lineChart>
      <c:catAx>
        <c:axId val="-187928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86752"/>
        <c:crosses val="autoZero"/>
        <c:auto val="1"/>
        <c:lblAlgn val="ctr"/>
        <c:lblOffset val="100"/>
        <c:noMultiLvlLbl val="0"/>
      </c:catAx>
      <c:valAx>
        <c:axId val="-18792867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88928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Lab'!$Y$972:$Y$995</c:f>
              <c:numCache>
                <c:formatCode>General</c:formatCode>
                <c:ptCount val="24"/>
                <c:pt idx="0">
                  <c:v>51.976540463598752</c:v>
                </c:pt>
                <c:pt idx="1">
                  <c:v>54.489683652199048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61.678725235050933</c:v>
                </c:pt>
                <c:pt idx="5">
                  <c:v>60.266537294414391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60.819536609910429</c:v>
                </c:pt>
                <c:pt idx="9">
                  <c:v>61.678725235050933</c:v>
                </c:pt>
                <c:pt idx="10">
                  <c:v>61.678725235050933</c:v>
                </c:pt>
                <c:pt idx="11">
                  <c:v>60.819536609910429</c:v>
                </c:pt>
                <c:pt idx="12">
                  <c:v>60.266537294414391</c:v>
                </c:pt>
                <c:pt idx="13">
                  <c:v>59.002347394461879</c:v>
                </c:pt>
                <c:pt idx="14">
                  <c:v>59.002347394461879</c:v>
                </c:pt>
                <c:pt idx="15">
                  <c:v>60.266537294414391</c:v>
                </c:pt>
                <c:pt idx="16">
                  <c:v>60.819536609910429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63.352807087567498</c:v>
                </c:pt>
                <c:pt idx="20">
                  <c:v>64.319990168929081</c:v>
                </c:pt>
                <c:pt idx="21">
                  <c:v>65.463749372686848</c:v>
                </c:pt>
                <c:pt idx="22">
                  <c:v>65.463749372686848</c:v>
                </c:pt>
                <c:pt idx="23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8-4CEF-95C0-B4891F42DC58}"/>
            </c:ext>
          </c:extLst>
        </c:ser>
        <c:ser>
          <c:idx val="1"/>
          <c:order val="1"/>
          <c:marker>
            <c:symbol val="none"/>
          </c:marker>
          <c:val>
            <c:numRef>
              <c:f>'Results Lum Lab'!$AH$972:$AH$997</c:f>
              <c:numCache>
                <c:formatCode>General</c:formatCode>
                <c:ptCount val="26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61.678725235050933</c:v>
                </c:pt>
                <c:pt idx="5">
                  <c:v>60.266537294414391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57.68746068595226</c:v>
                </c:pt>
                <c:pt idx="9">
                  <c:v>59.002347394461879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60.819536609910429</c:v>
                </c:pt>
                <c:pt idx="14">
                  <c:v>60.266537294414391</c:v>
                </c:pt>
                <c:pt idx="15">
                  <c:v>60.266537294414391</c:v>
                </c:pt>
                <c:pt idx="16">
                  <c:v>60.819536609910429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61.678725235050933</c:v>
                </c:pt>
                <c:pt idx="20">
                  <c:v>63.352807087567498</c:v>
                </c:pt>
                <c:pt idx="21">
                  <c:v>64.319990168929081</c:v>
                </c:pt>
                <c:pt idx="22">
                  <c:v>64.319990168929081</c:v>
                </c:pt>
                <c:pt idx="23">
                  <c:v>65.463749372686848</c:v>
                </c:pt>
                <c:pt idx="24">
                  <c:v>65.463749372686848</c:v>
                </c:pt>
                <c:pt idx="25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8-4CEF-95C0-B4891F42DC58}"/>
            </c:ext>
          </c:extLst>
        </c:ser>
        <c:ser>
          <c:idx val="2"/>
          <c:order val="2"/>
          <c:marker>
            <c:symbol val="none"/>
          </c:marker>
          <c:val>
            <c:numRef>
              <c:f>'Results Lum Lab'!$F$812:$F$840</c:f>
              <c:numCache>
                <c:formatCode>General</c:formatCode>
                <c:ptCount val="29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  <c:pt idx="25">
                  <c:v>64.265450276381202</c:v>
                </c:pt>
                <c:pt idx="26">
                  <c:v>64.265450276381202</c:v>
                </c:pt>
                <c:pt idx="27">
                  <c:v>64.265450276381202</c:v>
                </c:pt>
                <c:pt idx="28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8-4CEF-95C0-B4891F42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70432"/>
        <c:axId val="-1876545648"/>
      </c:lineChart>
      <c:catAx>
        <c:axId val="-187927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5648"/>
        <c:crosses val="autoZero"/>
        <c:auto val="1"/>
        <c:lblAlgn val="ctr"/>
        <c:lblOffset val="100"/>
        <c:noMultiLvlLbl val="0"/>
      </c:catAx>
      <c:valAx>
        <c:axId val="-187654564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704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E-4FAD-83F6-BEA8E7CD1323}"/>
            </c:ext>
          </c:extLst>
        </c:ser>
        <c:ser>
          <c:idx val="12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E-4FAD-83F6-BEA8E7CD1323}"/>
            </c:ext>
          </c:extLst>
        </c:ser>
        <c:ser>
          <c:idx val="13"/>
          <c:order val="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E-4FAD-83F6-BEA8E7CD1323}"/>
            </c:ext>
          </c:extLst>
        </c:ser>
        <c:ser>
          <c:idx val="14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E-4FAD-83F6-BEA8E7CD1323}"/>
            </c:ext>
          </c:extLst>
        </c:ser>
        <c:ser>
          <c:idx val="15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E-4FAD-83F6-BEA8E7CD1323}"/>
            </c:ext>
          </c:extLst>
        </c:ser>
        <c:ser>
          <c:idx val="1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E-4FAD-83F6-BEA8E7CD1323}"/>
            </c:ext>
          </c:extLst>
        </c:ser>
        <c:ser>
          <c:idx val="17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2E-4FAD-83F6-BEA8E7CD1323}"/>
            </c:ext>
          </c:extLst>
        </c:ser>
        <c:ser>
          <c:idx val="18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2E-4FAD-83F6-BEA8E7CD1323}"/>
            </c:ext>
          </c:extLst>
        </c:ser>
        <c:ser>
          <c:idx val="19"/>
          <c:order val="8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Lab'!$AB$972:$AB$998</c:f>
              <c:numCache>
                <c:formatCode>General</c:formatCode>
                <c:ptCount val="2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66.013332488948294</c:v>
                </c:pt>
                <c:pt idx="5">
                  <c:v>64.319990168929081</c:v>
                </c:pt>
                <c:pt idx="6">
                  <c:v>61.678725235050933</c:v>
                </c:pt>
                <c:pt idx="7">
                  <c:v>61.678725235050933</c:v>
                </c:pt>
                <c:pt idx="8">
                  <c:v>60.266537294414391</c:v>
                </c:pt>
                <c:pt idx="9">
                  <c:v>57.68746068595226</c:v>
                </c:pt>
                <c:pt idx="10">
                  <c:v>57.68746068595226</c:v>
                </c:pt>
                <c:pt idx="11">
                  <c:v>59.002347394461879</c:v>
                </c:pt>
                <c:pt idx="12">
                  <c:v>60.266537294414391</c:v>
                </c:pt>
                <c:pt idx="13">
                  <c:v>60.819536609910429</c:v>
                </c:pt>
                <c:pt idx="14">
                  <c:v>61.678725235050933</c:v>
                </c:pt>
                <c:pt idx="15">
                  <c:v>63.352807087567498</c:v>
                </c:pt>
                <c:pt idx="16">
                  <c:v>64.319990168929081</c:v>
                </c:pt>
                <c:pt idx="17">
                  <c:v>64.319990168929081</c:v>
                </c:pt>
                <c:pt idx="18">
                  <c:v>63.352807087567498</c:v>
                </c:pt>
                <c:pt idx="19">
                  <c:v>63.352807087567498</c:v>
                </c:pt>
                <c:pt idx="20">
                  <c:v>61.678725235050933</c:v>
                </c:pt>
                <c:pt idx="21">
                  <c:v>61.678725235050933</c:v>
                </c:pt>
                <c:pt idx="22">
                  <c:v>63.352807087567498</c:v>
                </c:pt>
                <c:pt idx="23">
                  <c:v>63.352807087567498</c:v>
                </c:pt>
                <c:pt idx="24">
                  <c:v>64.319990168929081</c:v>
                </c:pt>
                <c:pt idx="25">
                  <c:v>64.319990168929081</c:v>
                </c:pt>
                <c:pt idx="26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2E-4FAD-83F6-BEA8E7CD1323}"/>
            </c:ext>
          </c:extLst>
        </c:ser>
        <c:ser>
          <c:idx val="20"/>
          <c:order val="9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Lab'!$AK$972:$AK$999</c:f>
              <c:numCache>
                <c:formatCode>General</c:formatCode>
                <c:ptCount val="28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61.678725235050933</c:v>
                </c:pt>
                <c:pt idx="5">
                  <c:v>60.266537294414391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57.68746068595226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61.678725235050933</c:v>
                </c:pt>
                <c:pt idx="14">
                  <c:v>61.678725235050933</c:v>
                </c:pt>
                <c:pt idx="15">
                  <c:v>63.352807087567498</c:v>
                </c:pt>
                <c:pt idx="16">
                  <c:v>63.352807087567498</c:v>
                </c:pt>
                <c:pt idx="17">
                  <c:v>61.678725235050933</c:v>
                </c:pt>
                <c:pt idx="18">
                  <c:v>61.678725235050933</c:v>
                </c:pt>
                <c:pt idx="19">
                  <c:v>60.819536609910429</c:v>
                </c:pt>
                <c:pt idx="20">
                  <c:v>60.266537294414391</c:v>
                </c:pt>
                <c:pt idx="21">
                  <c:v>59.002347394461879</c:v>
                </c:pt>
                <c:pt idx="22">
                  <c:v>59.002347394461879</c:v>
                </c:pt>
                <c:pt idx="23">
                  <c:v>57.68746068595226</c:v>
                </c:pt>
                <c:pt idx="24">
                  <c:v>57.68746068595226</c:v>
                </c:pt>
                <c:pt idx="25">
                  <c:v>56.425600143309396</c:v>
                </c:pt>
                <c:pt idx="26">
                  <c:v>56.425600143309396</c:v>
                </c:pt>
                <c:pt idx="27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2E-4FAD-83F6-BEA8E7CD1323}"/>
            </c:ext>
          </c:extLst>
        </c:ser>
        <c:ser>
          <c:idx val="4"/>
          <c:order val="1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2E-4FAD-83F6-BEA8E7CD1323}"/>
            </c:ext>
          </c:extLst>
        </c:ser>
        <c:ser>
          <c:idx val="5"/>
          <c:order val="1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E2E-4FAD-83F6-BEA8E7CD1323}"/>
            </c:ext>
          </c:extLst>
        </c:ser>
        <c:ser>
          <c:idx val="7"/>
          <c:order val="1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2E-4FAD-83F6-BEA8E7CD1323}"/>
            </c:ext>
          </c:extLst>
        </c:ser>
        <c:ser>
          <c:idx val="10"/>
          <c:order val="13"/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'Results Lum Lab'!$G$812:$G$835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63.752981502697999</c:v>
                </c:pt>
                <c:pt idx="21">
                  <c:v>63.752981502697999</c:v>
                </c:pt>
                <c:pt idx="22">
                  <c:v>63.752981502697999</c:v>
                </c:pt>
                <c:pt idx="23">
                  <c:v>63.752981502697999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E2E-4FAD-83F6-BEA8E7CD1323}"/>
            </c:ext>
          </c:extLst>
        </c:ser>
        <c:ser>
          <c:idx val="8"/>
          <c:order val="1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E2E-4FAD-83F6-BEA8E7CD1323}"/>
            </c:ext>
          </c:extLst>
        </c:ser>
        <c:ser>
          <c:idx val="6"/>
          <c:order val="1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E2E-4FAD-83F6-BEA8E7CD1323}"/>
            </c:ext>
          </c:extLst>
        </c:ser>
        <c:ser>
          <c:idx val="9"/>
          <c:order val="1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E2E-4FAD-83F6-BEA8E7CD1323}"/>
            </c:ext>
          </c:extLst>
        </c:ser>
        <c:ser>
          <c:idx val="3"/>
          <c:order val="1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E2E-4FAD-83F6-BEA8E7CD1323}"/>
            </c:ext>
          </c:extLst>
        </c:ser>
        <c:ser>
          <c:idx val="0"/>
          <c:order val="1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E2E-4FAD-83F6-BEA8E7CD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3808"/>
        <c:axId val="-1876557616"/>
        <c:extLst/>
      </c:lineChart>
      <c:catAx>
        <c:axId val="-187655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7616"/>
        <c:crosses val="autoZero"/>
        <c:auto val="1"/>
        <c:lblAlgn val="ctr"/>
        <c:lblOffset val="100"/>
        <c:noMultiLvlLbl val="0"/>
      </c:catAx>
      <c:valAx>
        <c:axId val="-187655761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380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F-48FC-88B8-03A6730E7378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F-48FC-88B8-03A6730E7378}"/>
            </c:ext>
          </c:extLst>
        </c:ser>
        <c:ser>
          <c:idx val="10"/>
          <c:order val="2"/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none"/>
          </c:marker>
          <c:val>
            <c:numRef>
              <c:f>'Results Lum Lab'!$F$812:$F$836</c:f>
              <c:numCache>
                <c:formatCode>General</c:formatCode>
                <c:ptCount val="25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F-48FC-88B8-03A6730E7378}"/>
            </c:ext>
          </c:extLst>
        </c:ser>
        <c:ser>
          <c:idx val="7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FF-48FC-88B8-03A6730E7378}"/>
            </c:ext>
          </c:extLst>
        </c:ser>
        <c:ser>
          <c:idx val="8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FF-48FC-88B8-03A6730E7378}"/>
            </c:ext>
          </c:extLst>
        </c:ser>
        <c:ser>
          <c:idx val="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FF-48FC-88B8-03A6730E7378}"/>
            </c:ext>
          </c:extLst>
        </c:ser>
        <c:ser>
          <c:idx val="9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FF-48FC-88B8-03A6730E7378}"/>
            </c:ext>
          </c:extLst>
        </c:ser>
        <c:ser>
          <c:idx val="3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FF-48FC-88B8-03A6730E7378}"/>
            </c:ext>
          </c:extLst>
        </c:ser>
        <c:ser>
          <c:idx val="0"/>
          <c:order val="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FF-48FC-88B8-03A6730E7378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Lab'!$AE$972:$AE$991</c:f>
              <c:numCache>
                <c:formatCode>General</c:formatCode>
                <c:ptCount val="20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55.327632324697404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60.819536609910429</c:v>
                </c:pt>
                <c:pt idx="13">
                  <c:v>60.266537294414391</c:v>
                </c:pt>
                <c:pt idx="14">
                  <c:v>59.002347394461879</c:v>
                </c:pt>
                <c:pt idx="15">
                  <c:v>59.002347394461879</c:v>
                </c:pt>
                <c:pt idx="16">
                  <c:v>60.266537294414391</c:v>
                </c:pt>
                <c:pt idx="17">
                  <c:v>60.819536609910429</c:v>
                </c:pt>
                <c:pt idx="18">
                  <c:v>60.819536609910429</c:v>
                </c:pt>
                <c:pt idx="19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F-48FC-88B8-03A6730E7378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Lab'!$AN$972:$AN$996</c:f>
              <c:numCache>
                <c:formatCode>General</c:formatCode>
                <c:ptCount val="25"/>
                <c:pt idx="0">
                  <c:v>54.489683652199048</c:v>
                </c:pt>
                <c:pt idx="1">
                  <c:v>50.004135736053328</c:v>
                </c:pt>
                <c:pt idx="2">
                  <c:v>50.004135736053328</c:v>
                </c:pt>
                <c:pt idx="3">
                  <c:v>51.976540463598752</c:v>
                </c:pt>
                <c:pt idx="4">
                  <c:v>54.489683652199048</c:v>
                </c:pt>
                <c:pt idx="5">
                  <c:v>55.327632324697404</c:v>
                </c:pt>
                <c:pt idx="6">
                  <c:v>55.327632324697404</c:v>
                </c:pt>
                <c:pt idx="7">
                  <c:v>57.68746068595226</c:v>
                </c:pt>
                <c:pt idx="8">
                  <c:v>57.68746068595226</c:v>
                </c:pt>
                <c:pt idx="9">
                  <c:v>56.425600143309396</c:v>
                </c:pt>
                <c:pt idx="10">
                  <c:v>55.327632324697404</c:v>
                </c:pt>
                <c:pt idx="11">
                  <c:v>55.327632324697404</c:v>
                </c:pt>
                <c:pt idx="12">
                  <c:v>56.425600143309396</c:v>
                </c:pt>
                <c:pt idx="13">
                  <c:v>56.425600143309396</c:v>
                </c:pt>
                <c:pt idx="14">
                  <c:v>57.68746068595226</c:v>
                </c:pt>
                <c:pt idx="15">
                  <c:v>57.68746068595226</c:v>
                </c:pt>
                <c:pt idx="16">
                  <c:v>59.002347394461879</c:v>
                </c:pt>
                <c:pt idx="17">
                  <c:v>59.002347394461879</c:v>
                </c:pt>
                <c:pt idx="18">
                  <c:v>60.266537294414391</c:v>
                </c:pt>
                <c:pt idx="19">
                  <c:v>60.266537294414391</c:v>
                </c:pt>
                <c:pt idx="20">
                  <c:v>59.002347394461879</c:v>
                </c:pt>
                <c:pt idx="21">
                  <c:v>57.68746068595226</c:v>
                </c:pt>
                <c:pt idx="22">
                  <c:v>56.425600143309396</c:v>
                </c:pt>
                <c:pt idx="23">
                  <c:v>56.425600143309396</c:v>
                </c:pt>
                <c:pt idx="24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FF-48FC-88B8-03A6730E7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60336"/>
        <c:axId val="-1876552176"/>
        <c:extLst/>
      </c:lineChart>
      <c:catAx>
        <c:axId val="-187656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2176"/>
        <c:crosses val="autoZero"/>
        <c:auto val="1"/>
        <c:lblAlgn val="ctr"/>
        <c:lblOffset val="100"/>
        <c:noMultiLvlLbl val="0"/>
      </c:catAx>
      <c:valAx>
        <c:axId val="-187655217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60336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05)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Lab'!$Y$922:$Y$945</c:f>
              <c:numCache>
                <c:formatCode>General</c:formatCode>
                <c:ptCount val="24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55.327632324697404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61.678725235050933</c:v>
                </c:pt>
                <c:pt idx="12">
                  <c:v>63.352807087567498</c:v>
                </c:pt>
                <c:pt idx="13">
                  <c:v>63.352807087567498</c:v>
                </c:pt>
                <c:pt idx="14">
                  <c:v>61.678725235050933</c:v>
                </c:pt>
                <c:pt idx="15">
                  <c:v>60.819536609910429</c:v>
                </c:pt>
                <c:pt idx="16">
                  <c:v>60.819536609910429</c:v>
                </c:pt>
                <c:pt idx="17">
                  <c:v>61.678725235050933</c:v>
                </c:pt>
                <c:pt idx="18">
                  <c:v>63.352807087567498</c:v>
                </c:pt>
                <c:pt idx="19">
                  <c:v>64.319990168929081</c:v>
                </c:pt>
                <c:pt idx="20">
                  <c:v>64.319990168929081</c:v>
                </c:pt>
                <c:pt idx="21">
                  <c:v>65.463749372686848</c:v>
                </c:pt>
                <c:pt idx="22">
                  <c:v>65.463749372686848</c:v>
                </c:pt>
                <c:pt idx="23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F-40CC-BB28-5EE305D917B8}"/>
            </c:ext>
          </c:extLst>
        </c:ser>
        <c:ser>
          <c:idx val="1"/>
          <c:order val="1"/>
          <c:marker>
            <c:symbol val="none"/>
          </c:marker>
          <c:val>
            <c:numRef>
              <c:f>'Results Lum Lab'!$AH$922:$AH$968</c:f>
              <c:numCache>
                <c:formatCode>General</c:formatCode>
                <c:ptCount val="47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55.327632324697404</c:v>
                </c:pt>
                <c:pt idx="4">
                  <c:v>55.327632324697404</c:v>
                </c:pt>
                <c:pt idx="5">
                  <c:v>54.489683652199048</c:v>
                </c:pt>
                <c:pt idx="6">
                  <c:v>51.976540463598752</c:v>
                </c:pt>
                <c:pt idx="7">
                  <c:v>50.004135736053328</c:v>
                </c:pt>
                <c:pt idx="8">
                  <c:v>48.040677434069437</c:v>
                </c:pt>
                <c:pt idx="9">
                  <c:v>48.040677434069437</c:v>
                </c:pt>
                <c:pt idx="10">
                  <c:v>46.633602860806874</c:v>
                </c:pt>
                <c:pt idx="11">
                  <c:v>46.633602860806874</c:v>
                </c:pt>
                <c:pt idx="12">
                  <c:v>47.512048795465276</c:v>
                </c:pt>
                <c:pt idx="13">
                  <c:v>48.040677434069437</c:v>
                </c:pt>
                <c:pt idx="14">
                  <c:v>49.231774947903332</c:v>
                </c:pt>
                <c:pt idx="15">
                  <c:v>50.004135736053328</c:v>
                </c:pt>
                <c:pt idx="16">
                  <c:v>50.748796532329095</c:v>
                </c:pt>
                <c:pt idx="17">
                  <c:v>51.976540463598752</c:v>
                </c:pt>
                <c:pt idx="18">
                  <c:v>54.489683652199048</c:v>
                </c:pt>
                <c:pt idx="19">
                  <c:v>55.327632324697404</c:v>
                </c:pt>
                <c:pt idx="20">
                  <c:v>55.327632324697404</c:v>
                </c:pt>
                <c:pt idx="21">
                  <c:v>56.425600143309396</c:v>
                </c:pt>
                <c:pt idx="22">
                  <c:v>56.425600143309396</c:v>
                </c:pt>
                <c:pt idx="23">
                  <c:v>57.68746068595226</c:v>
                </c:pt>
                <c:pt idx="24">
                  <c:v>59.002347394461879</c:v>
                </c:pt>
                <c:pt idx="25">
                  <c:v>60.266537294414391</c:v>
                </c:pt>
                <c:pt idx="26">
                  <c:v>60.266537294414391</c:v>
                </c:pt>
                <c:pt idx="27">
                  <c:v>59.002347394461879</c:v>
                </c:pt>
                <c:pt idx="28">
                  <c:v>57.68746068595226</c:v>
                </c:pt>
                <c:pt idx="29">
                  <c:v>57.68746068595226</c:v>
                </c:pt>
                <c:pt idx="30">
                  <c:v>56.425600143309396</c:v>
                </c:pt>
                <c:pt idx="31">
                  <c:v>56.425600143309396</c:v>
                </c:pt>
                <c:pt idx="32">
                  <c:v>55.327632324697404</c:v>
                </c:pt>
                <c:pt idx="33">
                  <c:v>55.327632324697404</c:v>
                </c:pt>
                <c:pt idx="34">
                  <c:v>54.89339976375399</c:v>
                </c:pt>
                <c:pt idx="35">
                  <c:v>54.489683652199048</c:v>
                </c:pt>
                <c:pt idx="36">
                  <c:v>54.148149429121659</c:v>
                </c:pt>
                <c:pt idx="37">
                  <c:v>51.976540463598752</c:v>
                </c:pt>
                <c:pt idx="38">
                  <c:v>50.748796532329095</c:v>
                </c:pt>
                <c:pt idx="39">
                  <c:v>50.748796532329095</c:v>
                </c:pt>
                <c:pt idx="40">
                  <c:v>50.004135736053328</c:v>
                </c:pt>
                <c:pt idx="41">
                  <c:v>50.004135736053328</c:v>
                </c:pt>
                <c:pt idx="42">
                  <c:v>49.231774947903332</c:v>
                </c:pt>
                <c:pt idx="43">
                  <c:v>49.231774947903332</c:v>
                </c:pt>
                <c:pt idx="44">
                  <c:v>50.004135736053328</c:v>
                </c:pt>
                <c:pt idx="45">
                  <c:v>50.004135736053328</c:v>
                </c:pt>
                <c:pt idx="46">
                  <c:v>49.231774947903332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F-40CC-BB28-5EE305D917B8}"/>
            </c:ext>
          </c:extLst>
        </c:ser>
        <c:ser>
          <c:idx val="2"/>
          <c:order val="2"/>
          <c:marker>
            <c:symbol val="none"/>
          </c:marker>
          <c:val>
            <c:numRef>
              <c:f>'Results Lum Lab'!$F$812:$F$840</c:f>
              <c:numCache>
                <c:formatCode>General</c:formatCode>
                <c:ptCount val="29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  <c:pt idx="25">
                  <c:v>64.265450276381202</c:v>
                </c:pt>
                <c:pt idx="26">
                  <c:v>64.265450276381202</c:v>
                </c:pt>
                <c:pt idx="27">
                  <c:v>64.265450276381202</c:v>
                </c:pt>
                <c:pt idx="28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F-40CC-BB28-5EE305D9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42384"/>
        <c:axId val="-1876541296"/>
      </c:lineChart>
      <c:catAx>
        <c:axId val="-187654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1296"/>
        <c:crosses val="autoZero"/>
        <c:auto val="1"/>
        <c:lblAlgn val="ctr"/>
        <c:lblOffset val="100"/>
        <c:noMultiLvlLbl val="0"/>
      </c:catAx>
      <c:valAx>
        <c:axId val="-18765412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238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05)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0-4312-AD7F-C27266164FEC}"/>
            </c:ext>
          </c:extLst>
        </c:ser>
        <c:ser>
          <c:idx val="12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0-4312-AD7F-C27266164FEC}"/>
            </c:ext>
          </c:extLst>
        </c:ser>
        <c:ser>
          <c:idx val="13"/>
          <c:order val="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0-4312-AD7F-C27266164FEC}"/>
            </c:ext>
          </c:extLst>
        </c:ser>
        <c:ser>
          <c:idx val="14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0-4312-AD7F-C27266164FEC}"/>
            </c:ext>
          </c:extLst>
        </c:ser>
        <c:ser>
          <c:idx val="15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0-4312-AD7F-C27266164FEC}"/>
            </c:ext>
          </c:extLst>
        </c:ser>
        <c:ser>
          <c:idx val="1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0-4312-AD7F-C27266164FEC}"/>
            </c:ext>
          </c:extLst>
        </c:ser>
        <c:ser>
          <c:idx val="17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40-4312-AD7F-C27266164FEC}"/>
            </c:ext>
          </c:extLst>
        </c:ser>
        <c:ser>
          <c:idx val="18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40-4312-AD7F-C27266164FEC}"/>
            </c:ext>
          </c:extLst>
        </c:ser>
        <c:ser>
          <c:idx val="19"/>
          <c:order val="8"/>
          <c:spPr>
            <a:ln>
              <a:solidFill>
                <a:srgbClr val="4472C4">
                  <a:lumMod val="50000"/>
                </a:srgbClr>
              </a:solidFill>
            </a:ln>
          </c:spPr>
          <c:marker>
            <c:symbol val="none"/>
          </c:marker>
          <c:val>
            <c:numRef>
              <c:f>'Results Lum Lab'!$AB$922:$AB$943</c:f>
              <c:numCache>
                <c:formatCode>General</c:formatCode>
                <c:ptCount val="2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72.079750332635967</c:v>
                </c:pt>
                <c:pt idx="6">
                  <c:v>69.54549044703198</c:v>
                </c:pt>
                <c:pt idx="7">
                  <c:v>66.013332488948294</c:v>
                </c:pt>
                <c:pt idx="8">
                  <c:v>66.013332488948294</c:v>
                </c:pt>
                <c:pt idx="9">
                  <c:v>64.319990168929081</c:v>
                </c:pt>
                <c:pt idx="10">
                  <c:v>61.678725235050933</c:v>
                </c:pt>
                <c:pt idx="11">
                  <c:v>60.266537294414391</c:v>
                </c:pt>
                <c:pt idx="12">
                  <c:v>60.266537294414391</c:v>
                </c:pt>
                <c:pt idx="13">
                  <c:v>60.819536609910429</c:v>
                </c:pt>
                <c:pt idx="14">
                  <c:v>60.819536609910429</c:v>
                </c:pt>
                <c:pt idx="15">
                  <c:v>61.678725235050933</c:v>
                </c:pt>
                <c:pt idx="16">
                  <c:v>61.678725235050933</c:v>
                </c:pt>
                <c:pt idx="17">
                  <c:v>60.819536609910429</c:v>
                </c:pt>
                <c:pt idx="18">
                  <c:v>60.819536609910429</c:v>
                </c:pt>
                <c:pt idx="19">
                  <c:v>61.678725235050933</c:v>
                </c:pt>
                <c:pt idx="20">
                  <c:v>61.678725235050933</c:v>
                </c:pt>
                <c:pt idx="21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40-4312-AD7F-C27266164FEC}"/>
            </c:ext>
          </c:extLst>
        </c:ser>
        <c:ser>
          <c:idx val="20"/>
          <c:order val="9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Lab'!$AK$922:$AK$944</c:f>
              <c:numCache>
                <c:formatCode>General</c:formatCode>
                <c:ptCount val="2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61.678725235050933</c:v>
                </c:pt>
                <c:pt idx="4">
                  <c:v>60.266537294414391</c:v>
                </c:pt>
                <c:pt idx="5">
                  <c:v>60.266537294414391</c:v>
                </c:pt>
                <c:pt idx="6">
                  <c:v>57.68746068595226</c:v>
                </c:pt>
                <c:pt idx="7">
                  <c:v>55.327632324697404</c:v>
                </c:pt>
                <c:pt idx="8">
                  <c:v>55.327632324697404</c:v>
                </c:pt>
                <c:pt idx="9">
                  <c:v>56.425600143309396</c:v>
                </c:pt>
                <c:pt idx="10">
                  <c:v>57.68746068595226</c:v>
                </c:pt>
                <c:pt idx="11">
                  <c:v>57.68746068595226</c:v>
                </c:pt>
                <c:pt idx="12">
                  <c:v>56.425600143309396</c:v>
                </c:pt>
                <c:pt idx="13">
                  <c:v>56.425600143309396</c:v>
                </c:pt>
                <c:pt idx="14">
                  <c:v>55.327632324697404</c:v>
                </c:pt>
                <c:pt idx="15">
                  <c:v>55.327632324697404</c:v>
                </c:pt>
                <c:pt idx="16">
                  <c:v>56.425600143309396</c:v>
                </c:pt>
                <c:pt idx="17">
                  <c:v>57.68746068595226</c:v>
                </c:pt>
                <c:pt idx="18">
                  <c:v>57.68746068595226</c:v>
                </c:pt>
                <c:pt idx="19">
                  <c:v>59.002347394461879</c:v>
                </c:pt>
                <c:pt idx="20">
                  <c:v>60.266537294414391</c:v>
                </c:pt>
                <c:pt idx="21">
                  <c:v>60.266537294414391</c:v>
                </c:pt>
                <c:pt idx="22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40-4312-AD7F-C27266164FEC}"/>
            </c:ext>
          </c:extLst>
        </c:ser>
        <c:ser>
          <c:idx val="4"/>
          <c:order val="1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40-4312-AD7F-C27266164FEC}"/>
            </c:ext>
          </c:extLst>
        </c:ser>
        <c:ser>
          <c:idx val="5"/>
          <c:order val="1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40-4312-AD7F-C27266164FEC}"/>
            </c:ext>
          </c:extLst>
        </c:ser>
        <c:ser>
          <c:idx val="7"/>
          <c:order val="1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C40-4312-AD7F-C27266164FEC}"/>
            </c:ext>
          </c:extLst>
        </c:ser>
        <c:ser>
          <c:idx val="10"/>
          <c:order val="13"/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'Results Lum Lab'!$G$812:$G$835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63.752981502697999</c:v>
                </c:pt>
                <c:pt idx="21">
                  <c:v>63.752981502697999</c:v>
                </c:pt>
                <c:pt idx="22">
                  <c:v>63.752981502697999</c:v>
                </c:pt>
                <c:pt idx="23">
                  <c:v>63.752981502697999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40-4312-AD7F-C27266164FEC}"/>
            </c:ext>
          </c:extLst>
        </c:ser>
        <c:ser>
          <c:idx val="8"/>
          <c:order val="1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C40-4312-AD7F-C27266164FEC}"/>
            </c:ext>
          </c:extLst>
        </c:ser>
        <c:ser>
          <c:idx val="6"/>
          <c:order val="1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C40-4312-AD7F-C27266164FEC}"/>
            </c:ext>
          </c:extLst>
        </c:ser>
        <c:ser>
          <c:idx val="9"/>
          <c:order val="1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40-4312-AD7F-C27266164FEC}"/>
            </c:ext>
          </c:extLst>
        </c:ser>
        <c:ser>
          <c:idx val="3"/>
          <c:order val="1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C40-4312-AD7F-C27266164FEC}"/>
            </c:ext>
          </c:extLst>
        </c:ser>
        <c:ser>
          <c:idx val="0"/>
          <c:order val="1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C40-4312-AD7F-C2726616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1088"/>
        <c:axId val="-1876554352"/>
        <c:extLst/>
      </c:lineChart>
      <c:catAx>
        <c:axId val="-187655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4352"/>
        <c:crosses val="autoZero"/>
        <c:auto val="1"/>
        <c:lblAlgn val="ctr"/>
        <c:lblOffset val="100"/>
        <c:noMultiLvlLbl val="0"/>
      </c:catAx>
      <c:valAx>
        <c:axId val="-18765543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10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05)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D-42CF-9D31-2A5A84BF1A48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D-42CF-9D31-2A5A84BF1A48}"/>
            </c:ext>
          </c:extLst>
        </c:ser>
        <c:ser>
          <c:idx val="10"/>
          <c:order val="2"/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none"/>
          </c:marker>
          <c:val>
            <c:numRef>
              <c:f>'Results Lum Lab'!$F$812:$F$836</c:f>
              <c:numCache>
                <c:formatCode>General</c:formatCode>
                <c:ptCount val="25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D-42CF-9D31-2A5A84BF1A48}"/>
            </c:ext>
          </c:extLst>
        </c:ser>
        <c:ser>
          <c:idx val="7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D-42CF-9D31-2A5A84BF1A48}"/>
            </c:ext>
          </c:extLst>
        </c:ser>
        <c:ser>
          <c:idx val="8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D-42CF-9D31-2A5A84BF1A48}"/>
            </c:ext>
          </c:extLst>
        </c:ser>
        <c:ser>
          <c:idx val="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ED-42CF-9D31-2A5A84BF1A48}"/>
            </c:ext>
          </c:extLst>
        </c:ser>
        <c:ser>
          <c:idx val="9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ED-42CF-9D31-2A5A84BF1A48}"/>
            </c:ext>
          </c:extLst>
        </c:ser>
        <c:ser>
          <c:idx val="3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ED-42CF-9D31-2A5A84BF1A48}"/>
            </c:ext>
          </c:extLst>
        </c:ser>
        <c:ser>
          <c:idx val="0"/>
          <c:order val="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ED-42CF-9D31-2A5A84BF1A48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Lab'!$AE$922:$AE$954</c:f>
              <c:numCache>
                <c:formatCode>General</c:formatCode>
                <c:ptCount val="33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72.079750332635967</c:v>
                </c:pt>
                <c:pt idx="7">
                  <c:v>69.54549044703198</c:v>
                </c:pt>
                <c:pt idx="8">
                  <c:v>69.54549044703198</c:v>
                </c:pt>
                <c:pt idx="9">
                  <c:v>66.013332488948294</c:v>
                </c:pt>
                <c:pt idx="10">
                  <c:v>64.319990168929081</c:v>
                </c:pt>
                <c:pt idx="11">
                  <c:v>64.319990168929081</c:v>
                </c:pt>
                <c:pt idx="12">
                  <c:v>61.678725235050933</c:v>
                </c:pt>
                <c:pt idx="13">
                  <c:v>61.678725235050933</c:v>
                </c:pt>
                <c:pt idx="14">
                  <c:v>60.266537294414391</c:v>
                </c:pt>
                <c:pt idx="15">
                  <c:v>60.266537294414391</c:v>
                </c:pt>
                <c:pt idx="16">
                  <c:v>60.819536609910429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63.352807087567498</c:v>
                </c:pt>
                <c:pt idx="20">
                  <c:v>63.352807087567498</c:v>
                </c:pt>
                <c:pt idx="21">
                  <c:v>61.678725235050933</c:v>
                </c:pt>
                <c:pt idx="22">
                  <c:v>61.678725235050933</c:v>
                </c:pt>
                <c:pt idx="23">
                  <c:v>60.819536609910429</c:v>
                </c:pt>
                <c:pt idx="24">
                  <c:v>60.266537294414391</c:v>
                </c:pt>
                <c:pt idx="25">
                  <c:v>60.266537294414391</c:v>
                </c:pt>
                <c:pt idx="26">
                  <c:v>59.002347394461879</c:v>
                </c:pt>
                <c:pt idx="27">
                  <c:v>59.002347394461879</c:v>
                </c:pt>
                <c:pt idx="28">
                  <c:v>60.266537294414391</c:v>
                </c:pt>
                <c:pt idx="29">
                  <c:v>60.819536609910429</c:v>
                </c:pt>
                <c:pt idx="30">
                  <c:v>61.678725235050933</c:v>
                </c:pt>
                <c:pt idx="31">
                  <c:v>61.678725235050933</c:v>
                </c:pt>
                <c:pt idx="32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ED-42CF-9D31-2A5A84BF1A48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Lab'!$AN$922:$AN$955</c:f>
              <c:numCache>
                <c:formatCode>General</c:formatCode>
                <c:ptCount val="34"/>
                <c:pt idx="0">
                  <c:v>54.489683652199048</c:v>
                </c:pt>
                <c:pt idx="1">
                  <c:v>50.004135736053328</c:v>
                </c:pt>
                <c:pt idx="2">
                  <c:v>50.004135736053328</c:v>
                </c:pt>
                <c:pt idx="3">
                  <c:v>46.633602860806874</c:v>
                </c:pt>
                <c:pt idx="4">
                  <c:v>46.633602860806874</c:v>
                </c:pt>
                <c:pt idx="5">
                  <c:v>48.040677434069437</c:v>
                </c:pt>
                <c:pt idx="6">
                  <c:v>50.004135736053328</c:v>
                </c:pt>
                <c:pt idx="7">
                  <c:v>51.976540463598752</c:v>
                </c:pt>
                <c:pt idx="8">
                  <c:v>51.976540463598752</c:v>
                </c:pt>
                <c:pt idx="9">
                  <c:v>54.489683652199048</c:v>
                </c:pt>
                <c:pt idx="10">
                  <c:v>55.327632324697404</c:v>
                </c:pt>
                <c:pt idx="11">
                  <c:v>55.327632324697404</c:v>
                </c:pt>
                <c:pt idx="12">
                  <c:v>57.68746068595226</c:v>
                </c:pt>
                <c:pt idx="13">
                  <c:v>60.266537294414391</c:v>
                </c:pt>
                <c:pt idx="14">
                  <c:v>61.678725235050933</c:v>
                </c:pt>
                <c:pt idx="15">
                  <c:v>64.319990168929081</c:v>
                </c:pt>
                <c:pt idx="16">
                  <c:v>64.319990168929081</c:v>
                </c:pt>
                <c:pt idx="17">
                  <c:v>66.013332488948294</c:v>
                </c:pt>
                <c:pt idx="18">
                  <c:v>66.013332488948294</c:v>
                </c:pt>
                <c:pt idx="19">
                  <c:v>65.463749372686848</c:v>
                </c:pt>
                <c:pt idx="20">
                  <c:v>64.319990168929081</c:v>
                </c:pt>
                <c:pt idx="21">
                  <c:v>64.319990168929081</c:v>
                </c:pt>
                <c:pt idx="22">
                  <c:v>63.352807087567498</c:v>
                </c:pt>
                <c:pt idx="23">
                  <c:v>61.678725235050933</c:v>
                </c:pt>
                <c:pt idx="24">
                  <c:v>60.819536609910429</c:v>
                </c:pt>
                <c:pt idx="25">
                  <c:v>60.266537294414391</c:v>
                </c:pt>
                <c:pt idx="26">
                  <c:v>60.266537294414391</c:v>
                </c:pt>
                <c:pt idx="27">
                  <c:v>59.002347394461879</c:v>
                </c:pt>
                <c:pt idx="28">
                  <c:v>59.002347394461879</c:v>
                </c:pt>
                <c:pt idx="29">
                  <c:v>60.266537294414391</c:v>
                </c:pt>
                <c:pt idx="30">
                  <c:v>60.266537294414391</c:v>
                </c:pt>
                <c:pt idx="31">
                  <c:v>59.002347394461879</c:v>
                </c:pt>
                <c:pt idx="32">
                  <c:v>59.002347394461879</c:v>
                </c:pt>
                <c:pt idx="33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ED-42CF-9D31-2A5A84BF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4896"/>
        <c:axId val="-1876539120"/>
        <c:extLst/>
      </c:lineChart>
      <c:catAx>
        <c:axId val="-187655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39120"/>
        <c:crosses val="autoZero"/>
        <c:auto val="1"/>
        <c:lblAlgn val="ctr"/>
        <c:lblOffset val="100"/>
        <c:noMultiLvlLbl val="0"/>
      </c:catAx>
      <c:valAx>
        <c:axId val="-187653912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4896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Lab'!$AE$122:$AE$132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51.976540463598752</c:v>
                </c:pt>
                <c:pt idx="5">
                  <c:v>50.004135736053328</c:v>
                </c:pt>
                <c:pt idx="6">
                  <c:v>50.748796532329095</c:v>
                </c:pt>
                <c:pt idx="7">
                  <c:v>50.004135736053328</c:v>
                </c:pt>
                <c:pt idx="8">
                  <c:v>49.231774947903332</c:v>
                </c:pt>
                <c:pt idx="9">
                  <c:v>50.004135736053328</c:v>
                </c:pt>
                <c:pt idx="10">
                  <c:v>49.231774947903332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9-4BAA-A807-D6A0CFD688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Lab'!$AN$122:$AN$136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60.266537294414391</c:v>
                </c:pt>
                <c:pt idx="8">
                  <c:v>59.002347394461879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61.678725235050933</c:v>
                </c:pt>
                <c:pt idx="14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9-4BAA-A807-D6A0CFD688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9-4BAA-A807-D6A0CFD6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7107280"/>
        <c:axId val="-1897106736"/>
      </c:lineChart>
      <c:catAx>
        <c:axId val="-189710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106736"/>
        <c:crosses val="autoZero"/>
        <c:auto val="1"/>
        <c:lblAlgn val="ctr"/>
        <c:lblOffset val="100"/>
        <c:noMultiLvlLbl val="0"/>
      </c:catAx>
      <c:valAx>
        <c:axId val="-189710673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1072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12)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4546A"/>
              </a:solidFill>
            </a:ln>
          </c:spPr>
          <c:marker>
            <c:symbol val="none"/>
          </c:marker>
          <c:val>
            <c:numRef>
              <c:f>'Results Lum Lab'!$Y$882:$Y$909</c:f>
              <c:numCache>
                <c:formatCode>General</c:formatCode>
                <c:ptCount val="2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61.678725235050933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72.079750332635967</c:v>
                </c:pt>
                <c:pt idx="7">
                  <c:v>75.329698455056743</c:v>
                </c:pt>
                <c:pt idx="8">
                  <c:v>75.329698455056743</c:v>
                </c:pt>
                <c:pt idx="9">
                  <c:v>73.613616639838867</c:v>
                </c:pt>
                <c:pt idx="10">
                  <c:v>72.079750332635967</c:v>
                </c:pt>
                <c:pt idx="11">
                  <c:v>69.54549044703198</c:v>
                </c:pt>
                <c:pt idx="12">
                  <c:v>66.013332488948294</c:v>
                </c:pt>
                <c:pt idx="13">
                  <c:v>66.013332488948294</c:v>
                </c:pt>
                <c:pt idx="14">
                  <c:v>68.097728766764959</c:v>
                </c:pt>
                <c:pt idx="15">
                  <c:v>68.097728766764959</c:v>
                </c:pt>
                <c:pt idx="16">
                  <c:v>69.54549044703198</c:v>
                </c:pt>
                <c:pt idx="17">
                  <c:v>70.490554036267866</c:v>
                </c:pt>
                <c:pt idx="18">
                  <c:v>70.490554036267866</c:v>
                </c:pt>
                <c:pt idx="19">
                  <c:v>69.54549044703198</c:v>
                </c:pt>
                <c:pt idx="20">
                  <c:v>68.097728766764959</c:v>
                </c:pt>
                <c:pt idx="21">
                  <c:v>66.013332488948294</c:v>
                </c:pt>
                <c:pt idx="22">
                  <c:v>66.013332488948294</c:v>
                </c:pt>
                <c:pt idx="23">
                  <c:v>65.463749372686848</c:v>
                </c:pt>
                <c:pt idx="24">
                  <c:v>65.463749372686848</c:v>
                </c:pt>
                <c:pt idx="25">
                  <c:v>66.013332488948294</c:v>
                </c:pt>
                <c:pt idx="26">
                  <c:v>66.013332488948294</c:v>
                </c:pt>
                <c:pt idx="27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7C2-9074-BF5F55BAA53B}"/>
            </c:ext>
          </c:extLst>
        </c:ser>
        <c:ser>
          <c:idx val="1"/>
          <c:order val="1"/>
          <c:marker>
            <c:symbol val="none"/>
          </c:marker>
          <c:val>
            <c:numRef>
              <c:f>'Results Lum Lab'!$AH$882:$AH$900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66.013332488948294</c:v>
                </c:pt>
                <c:pt idx="5">
                  <c:v>64.319990168929081</c:v>
                </c:pt>
                <c:pt idx="6">
                  <c:v>61.678725235050933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65.463749372686848</c:v>
                </c:pt>
                <c:pt idx="12">
                  <c:v>64.319990168929081</c:v>
                </c:pt>
                <c:pt idx="13">
                  <c:v>64.319990168929081</c:v>
                </c:pt>
                <c:pt idx="14">
                  <c:v>65.463749372686848</c:v>
                </c:pt>
                <c:pt idx="15">
                  <c:v>66.013332488948294</c:v>
                </c:pt>
                <c:pt idx="16">
                  <c:v>68.097728766764959</c:v>
                </c:pt>
                <c:pt idx="17">
                  <c:v>68.097728766764959</c:v>
                </c:pt>
                <c:pt idx="18">
                  <c:v>66.013332488948294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7C2-9074-BF5F55BAA53B}"/>
            </c:ext>
          </c:extLst>
        </c:ser>
        <c:ser>
          <c:idx val="2"/>
          <c:order val="2"/>
          <c:marker>
            <c:symbol val="none"/>
          </c:marker>
          <c:val>
            <c:numRef>
              <c:f>'Results Lum Lab'!$F$812:$F$840</c:f>
              <c:numCache>
                <c:formatCode>General</c:formatCode>
                <c:ptCount val="29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  <c:pt idx="25">
                  <c:v>64.265450276381202</c:v>
                </c:pt>
                <c:pt idx="26">
                  <c:v>64.265450276381202</c:v>
                </c:pt>
                <c:pt idx="27">
                  <c:v>64.265450276381202</c:v>
                </c:pt>
                <c:pt idx="28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F-47C2-9074-BF5F55BA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1632"/>
        <c:axId val="-1876548912"/>
      </c:lineChart>
      <c:catAx>
        <c:axId val="-187655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8912"/>
        <c:crosses val="autoZero"/>
        <c:auto val="1"/>
        <c:lblAlgn val="ctr"/>
        <c:lblOffset val="100"/>
        <c:noMultiLvlLbl val="0"/>
      </c:catAx>
      <c:valAx>
        <c:axId val="-187654891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16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D-42DC-9DB0-5726B055A20F}"/>
            </c:ext>
          </c:extLst>
        </c:ser>
        <c:ser>
          <c:idx val="12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D-42DC-9DB0-5726B055A20F}"/>
            </c:ext>
          </c:extLst>
        </c:ser>
        <c:ser>
          <c:idx val="13"/>
          <c:order val="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D-42DC-9DB0-5726B055A20F}"/>
            </c:ext>
          </c:extLst>
        </c:ser>
        <c:ser>
          <c:idx val="14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D-42DC-9DB0-5726B055A20F}"/>
            </c:ext>
          </c:extLst>
        </c:ser>
        <c:ser>
          <c:idx val="15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BD-42DC-9DB0-5726B055A20F}"/>
            </c:ext>
          </c:extLst>
        </c:ser>
        <c:ser>
          <c:idx val="1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BD-42DC-9DB0-5726B055A20F}"/>
            </c:ext>
          </c:extLst>
        </c:ser>
        <c:ser>
          <c:idx val="17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BD-42DC-9DB0-5726B055A20F}"/>
            </c:ext>
          </c:extLst>
        </c:ser>
        <c:ser>
          <c:idx val="18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BD-42DC-9DB0-5726B055A20F}"/>
            </c:ext>
          </c:extLst>
        </c:ser>
        <c:ser>
          <c:idx val="19"/>
          <c:order val="8"/>
          <c:spPr>
            <a:ln>
              <a:solidFill>
                <a:srgbClr val="44546A"/>
              </a:solidFill>
            </a:ln>
          </c:spPr>
          <c:marker>
            <c:symbol val="none"/>
          </c:marker>
          <c:val>
            <c:numRef>
              <c:f>'Results Lum Lab'!$AB$882:$AB$899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72.079750332635967</c:v>
                </c:pt>
                <c:pt idx="6">
                  <c:v>69.54549044703198</c:v>
                </c:pt>
                <c:pt idx="7">
                  <c:v>69.54549044703198</c:v>
                </c:pt>
                <c:pt idx="8">
                  <c:v>70.490554036267866</c:v>
                </c:pt>
                <c:pt idx="9">
                  <c:v>72.079750332635967</c:v>
                </c:pt>
                <c:pt idx="10">
                  <c:v>73.788479760617932</c:v>
                </c:pt>
                <c:pt idx="11">
                  <c:v>73.788479760617932</c:v>
                </c:pt>
                <c:pt idx="12">
                  <c:v>72.079750332635967</c:v>
                </c:pt>
                <c:pt idx="13">
                  <c:v>72.079750332635967</c:v>
                </c:pt>
                <c:pt idx="14">
                  <c:v>73.788479760617932</c:v>
                </c:pt>
                <c:pt idx="15">
                  <c:v>73.613616639838867</c:v>
                </c:pt>
                <c:pt idx="16">
                  <c:v>73.613616639838867</c:v>
                </c:pt>
                <c:pt idx="17">
                  <c:v>73.788479760617932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BD-42DC-9DB0-5726B055A20F}"/>
            </c:ext>
          </c:extLst>
        </c:ser>
        <c:ser>
          <c:idx val="20"/>
          <c:order val="9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Lab'!$AK$882:$AK$902</c:f>
              <c:numCache>
                <c:formatCode>General</c:formatCode>
                <c:ptCount val="2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72.079750332635967</c:v>
                </c:pt>
                <c:pt idx="6">
                  <c:v>75.329698455056743</c:v>
                </c:pt>
                <c:pt idx="7">
                  <c:v>75.329698455056743</c:v>
                </c:pt>
                <c:pt idx="8">
                  <c:v>73.613616639838867</c:v>
                </c:pt>
                <c:pt idx="9">
                  <c:v>72.079750332635967</c:v>
                </c:pt>
                <c:pt idx="10">
                  <c:v>72.079750332635967</c:v>
                </c:pt>
                <c:pt idx="11">
                  <c:v>73.788479760617932</c:v>
                </c:pt>
                <c:pt idx="12">
                  <c:v>73.788479760617932</c:v>
                </c:pt>
                <c:pt idx="13">
                  <c:v>72.079750332635967</c:v>
                </c:pt>
                <c:pt idx="14">
                  <c:v>70.490554036267866</c:v>
                </c:pt>
                <c:pt idx="15">
                  <c:v>69.54549044703198</c:v>
                </c:pt>
                <c:pt idx="16">
                  <c:v>68.097728766764959</c:v>
                </c:pt>
                <c:pt idx="17">
                  <c:v>68.097728766764959</c:v>
                </c:pt>
                <c:pt idx="18">
                  <c:v>69.54549044703198</c:v>
                </c:pt>
                <c:pt idx="19">
                  <c:v>69.54549044703198</c:v>
                </c:pt>
                <c:pt idx="20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BD-42DC-9DB0-5726B055A20F}"/>
            </c:ext>
          </c:extLst>
        </c:ser>
        <c:ser>
          <c:idx val="4"/>
          <c:order val="1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BD-42DC-9DB0-5726B055A20F}"/>
            </c:ext>
          </c:extLst>
        </c:ser>
        <c:ser>
          <c:idx val="5"/>
          <c:order val="1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BD-42DC-9DB0-5726B055A20F}"/>
            </c:ext>
          </c:extLst>
        </c:ser>
        <c:ser>
          <c:idx val="7"/>
          <c:order val="1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BD-42DC-9DB0-5726B055A20F}"/>
            </c:ext>
          </c:extLst>
        </c:ser>
        <c:ser>
          <c:idx val="10"/>
          <c:order val="13"/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'Results Lum Lab'!$G$812:$G$835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63.752981502697999</c:v>
                </c:pt>
                <c:pt idx="21">
                  <c:v>63.752981502697999</c:v>
                </c:pt>
                <c:pt idx="22">
                  <c:v>63.752981502697999</c:v>
                </c:pt>
                <c:pt idx="23">
                  <c:v>63.752981502697999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FBD-42DC-9DB0-5726B055A20F}"/>
            </c:ext>
          </c:extLst>
        </c:ser>
        <c:ser>
          <c:idx val="8"/>
          <c:order val="1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FBD-42DC-9DB0-5726B055A20F}"/>
            </c:ext>
          </c:extLst>
        </c:ser>
        <c:ser>
          <c:idx val="6"/>
          <c:order val="1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FBD-42DC-9DB0-5726B055A20F}"/>
            </c:ext>
          </c:extLst>
        </c:ser>
        <c:ser>
          <c:idx val="9"/>
          <c:order val="1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FBD-42DC-9DB0-5726B055A20F}"/>
            </c:ext>
          </c:extLst>
        </c:ser>
        <c:ser>
          <c:idx val="3"/>
          <c:order val="1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FBD-42DC-9DB0-5726B055A20F}"/>
            </c:ext>
          </c:extLst>
        </c:ser>
        <c:ser>
          <c:idx val="0"/>
          <c:order val="1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FBD-42DC-9DB0-5726B055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43472"/>
        <c:axId val="-1876567952"/>
        <c:extLst/>
      </c:lineChart>
      <c:catAx>
        <c:axId val="-187654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67952"/>
        <c:crosses val="autoZero"/>
        <c:auto val="1"/>
        <c:lblAlgn val="ctr"/>
        <c:lblOffset val="100"/>
        <c:noMultiLvlLbl val="0"/>
      </c:catAx>
      <c:valAx>
        <c:axId val="-18765679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347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6-4760-95F0-EBE2F9D563BD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6-4760-95F0-EBE2F9D563BD}"/>
            </c:ext>
          </c:extLst>
        </c:ser>
        <c:ser>
          <c:idx val="10"/>
          <c:order val="2"/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none"/>
          </c:marker>
          <c:val>
            <c:numRef>
              <c:f>'Results Lum Lab'!$F$812:$F$836</c:f>
              <c:numCache>
                <c:formatCode>General</c:formatCode>
                <c:ptCount val="25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6-4760-95F0-EBE2F9D563BD}"/>
            </c:ext>
          </c:extLst>
        </c:ser>
        <c:ser>
          <c:idx val="7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6-4760-95F0-EBE2F9D563BD}"/>
            </c:ext>
          </c:extLst>
        </c:ser>
        <c:ser>
          <c:idx val="8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B6-4760-95F0-EBE2F9D563BD}"/>
            </c:ext>
          </c:extLst>
        </c:ser>
        <c:ser>
          <c:idx val="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B6-4760-95F0-EBE2F9D563BD}"/>
            </c:ext>
          </c:extLst>
        </c:ser>
        <c:ser>
          <c:idx val="9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B6-4760-95F0-EBE2F9D563BD}"/>
            </c:ext>
          </c:extLst>
        </c:ser>
        <c:ser>
          <c:idx val="3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B6-4760-95F0-EBE2F9D563BD}"/>
            </c:ext>
          </c:extLst>
        </c:ser>
        <c:ser>
          <c:idx val="0"/>
          <c:order val="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B6-4760-95F0-EBE2F9D563BD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Lab'!$AE$882:$AE$911</c:f>
              <c:numCache>
                <c:formatCode>General</c:formatCode>
                <c:ptCount val="3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75.329698455056743</c:v>
                </c:pt>
                <c:pt idx="7">
                  <c:v>75.329698455056743</c:v>
                </c:pt>
                <c:pt idx="8">
                  <c:v>73.613616639838867</c:v>
                </c:pt>
                <c:pt idx="9">
                  <c:v>72.079750332635967</c:v>
                </c:pt>
                <c:pt idx="10">
                  <c:v>69.54549044703198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72.079750332635967</c:v>
                </c:pt>
                <c:pt idx="15">
                  <c:v>70.490554036267866</c:v>
                </c:pt>
                <c:pt idx="16">
                  <c:v>70.490554036267866</c:v>
                </c:pt>
                <c:pt idx="17">
                  <c:v>69.54549044703198</c:v>
                </c:pt>
                <c:pt idx="18">
                  <c:v>69.54549044703198</c:v>
                </c:pt>
                <c:pt idx="19">
                  <c:v>68.097728766764959</c:v>
                </c:pt>
                <c:pt idx="20">
                  <c:v>68.097728766764959</c:v>
                </c:pt>
                <c:pt idx="21">
                  <c:v>66.013332488948294</c:v>
                </c:pt>
                <c:pt idx="22">
                  <c:v>66.013332488948294</c:v>
                </c:pt>
                <c:pt idx="23">
                  <c:v>65.463749372686848</c:v>
                </c:pt>
                <c:pt idx="24">
                  <c:v>65.463749372686848</c:v>
                </c:pt>
                <c:pt idx="25">
                  <c:v>64.319990168929081</c:v>
                </c:pt>
                <c:pt idx="26">
                  <c:v>64.319990168929081</c:v>
                </c:pt>
                <c:pt idx="27">
                  <c:v>65.463749372686848</c:v>
                </c:pt>
                <c:pt idx="28">
                  <c:v>65.463749372686848</c:v>
                </c:pt>
                <c:pt idx="29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B6-4760-95F0-EBE2F9D563BD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Lab'!$AN$882:$AN$918</c:f>
              <c:numCache>
                <c:formatCode>General</c:formatCode>
                <c:ptCount val="3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75.329698455056743</c:v>
                </c:pt>
                <c:pt idx="7">
                  <c:v>73.613616639838867</c:v>
                </c:pt>
                <c:pt idx="8">
                  <c:v>73.613616639838867</c:v>
                </c:pt>
                <c:pt idx="9">
                  <c:v>72.079750332635967</c:v>
                </c:pt>
                <c:pt idx="10">
                  <c:v>69.54549044703198</c:v>
                </c:pt>
                <c:pt idx="11">
                  <c:v>66.013332488948294</c:v>
                </c:pt>
                <c:pt idx="12">
                  <c:v>66.013332488948294</c:v>
                </c:pt>
                <c:pt idx="13">
                  <c:v>64.319990168929081</c:v>
                </c:pt>
                <c:pt idx="14">
                  <c:v>61.678725235050933</c:v>
                </c:pt>
                <c:pt idx="15">
                  <c:v>61.678725235050933</c:v>
                </c:pt>
                <c:pt idx="16">
                  <c:v>63.352807087567498</c:v>
                </c:pt>
                <c:pt idx="17">
                  <c:v>64.319990168929081</c:v>
                </c:pt>
                <c:pt idx="18">
                  <c:v>65.463749372686848</c:v>
                </c:pt>
                <c:pt idx="19">
                  <c:v>65.463749372686848</c:v>
                </c:pt>
                <c:pt idx="20">
                  <c:v>66.013332488948294</c:v>
                </c:pt>
                <c:pt idx="21">
                  <c:v>66.013332488948294</c:v>
                </c:pt>
                <c:pt idx="22">
                  <c:v>66.013332488948294</c:v>
                </c:pt>
                <c:pt idx="23">
                  <c:v>65.463749372686848</c:v>
                </c:pt>
                <c:pt idx="24">
                  <c:v>64.319990168929081</c:v>
                </c:pt>
                <c:pt idx="25">
                  <c:v>63.352807087567498</c:v>
                </c:pt>
                <c:pt idx="26">
                  <c:v>61.678725235050933</c:v>
                </c:pt>
                <c:pt idx="27">
                  <c:v>61.678725235050933</c:v>
                </c:pt>
                <c:pt idx="28">
                  <c:v>60.819536609910429</c:v>
                </c:pt>
                <c:pt idx="29">
                  <c:v>60.266537294414391</c:v>
                </c:pt>
                <c:pt idx="30">
                  <c:v>60.266537294414391</c:v>
                </c:pt>
                <c:pt idx="31">
                  <c:v>60.819536609910429</c:v>
                </c:pt>
                <c:pt idx="32">
                  <c:v>61.678725235050933</c:v>
                </c:pt>
                <c:pt idx="33">
                  <c:v>63.352807087567498</c:v>
                </c:pt>
                <c:pt idx="34">
                  <c:v>64.319990168929081</c:v>
                </c:pt>
                <c:pt idx="35">
                  <c:v>64.319990168929081</c:v>
                </c:pt>
                <c:pt idx="36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B6-4760-95F0-EBE2F9D5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42928"/>
        <c:axId val="-1876563056"/>
        <c:extLst/>
      </c:lineChart>
      <c:catAx>
        <c:axId val="-187654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63056"/>
        <c:crosses val="autoZero"/>
        <c:auto val="1"/>
        <c:lblAlgn val="ctr"/>
        <c:lblOffset val="100"/>
        <c:noMultiLvlLbl val="0"/>
      </c:catAx>
      <c:valAx>
        <c:axId val="-187656305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2928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0000)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Lab'!$Y$747:$Y$758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59.002347394461879</c:v>
                </c:pt>
                <c:pt idx="7">
                  <c:v>60.266537294414391</c:v>
                </c:pt>
                <c:pt idx="8">
                  <c:v>60.819536609910429</c:v>
                </c:pt>
                <c:pt idx="9">
                  <c:v>61.678725235050933</c:v>
                </c:pt>
                <c:pt idx="10">
                  <c:v>63.352807087567498</c:v>
                </c:pt>
                <c:pt idx="11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3-4056-B8E6-93EF625F3CAA}"/>
            </c:ext>
          </c:extLst>
        </c:ser>
        <c:ser>
          <c:idx val="1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Lab'!$AH$747:$AH$756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65.463749372686848</c:v>
                </c:pt>
                <c:pt idx="8">
                  <c:v>66.013332488948294</c:v>
                </c:pt>
                <c:pt idx="9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3-4056-B8E6-93EF625F3CAA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3-4056-B8E6-93EF625F3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3264"/>
        <c:axId val="-1876540208"/>
      </c:lineChart>
      <c:catAx>
        <c:axId val="-187655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0208"/>
        <c:crosses val="autoZero"/>
        <c:auto val="1"/>
        <c:lblAlgn val="ctr"/>
        <c:lblOffset val="100"/>
        <c:noMultiLvlLbl val="0"/>
      </c:catAx>
      <c:valAx>
        <c:axId val="-187654020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326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0000)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0-4163-8A70-E57E3299F66A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0-4163-8A70-E57E3299F66A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0-4163-8A70-E57E3299F66A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0-4163-8A70-E57E3299F66A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0-4163-8A70-E57E3299F66A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0-4163-8A70-E57E3299F66A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0-4163-8A70-E57E3299F66A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0-4163-8A70-E57E3299F66A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90-4163-8A70-E57E3299F66A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Lab'!$AB$747:$AB$756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90-4163-8A70-E57E3299F66A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Lab'!$AK$747:$AK$763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61.678725235050933</c:v>
                </c:pt>
                <c:pt idx="8">
                  <c:v>60.819536609910429</c:v>
                </c:pt>
                <c:pt idx="9">
                  <c:v>60.266537294414391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61.678725235050933</c:v>
                </c:pt>
                <c:pt idx="14">
                  <c:v>63.352807087567498</c:v>
                </c:pt>
                <c:pt idx="15">
                  <c:v>61.678725235050933</c:v>
                </c:pt>
                <c:pt idx="16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90-4163-8A70-E57E3299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8704"/>
        <c:axId val="-1876541840"/>
        <c:extLst/>
      </c:lineChart>
      <c:catAx>
        <c:axId val="-187655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1840"/>
        <c:crosses val="autoZero"/>
        <c:auto val="1"/>
        <c:lblAlgn val="ctr"/>
        <c:lblOffset val="100"/>
        <c:noMultiLvlLbl val="0"/>
      </c:catAx>
      <c:valAx>
        <c:axId val="-187654184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870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0000)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B-4B56-8332-E732ED3B0877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B-4B56-8332-E732ED3B0877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B-4B56-8332-E732ED3B0877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AB-4B56-8332-E732ED3B0877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AB-4B56-8332-E732ED3B0877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AB-4B56-8332-E732ED3B0877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AB-4B56-8332-E732ED3B0877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AB-4B56-8332-E732ED3B0877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AB-4B56-8332-E732ED3B0877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Lab'!$AE$747:$AE$757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AB-4B56-8332-E732ED3B0877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Lab'!$AN$747:$AN$757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AB-4B56-8332-E732ED3B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8160"/>
        <c:axId val="-1876564144"/>
        <c:extLst/>
      </c:lineChart>
      <c:catAx>
        <c:axId val="-187655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64144"/>
        <c:crosses val="autoZero"/>
        <c:auto val="1"/>
        <c:lblAlgn val="ctr"/>
        <c:lblOffset val="100"/>
        <c:noMultiLvlLbl val="0"/>
      </c:catAx>
      <c:valAx>
        <c:axId val="-187656414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8160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Lab'!$Y$972:$Y$995</c:f>
              <c:numCache>
                <c:formatCode>General</c:formatCode>
                <c:ptCount val="24"/>
                <c:pt idx="0">
                  <c:v>51.976540463598752</c:v>
                </c:pt>
                <c:pt idx="1">
                  <c:v>54.489683652199048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61.678725235050933</c:v>
                </c:pt>
                <c:pt idx="5">
                  <c:v>60.266537294414391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60.819536609910429</c:v>
                </c:pt>
                <c:pt idx="9">
                  <c:v>61.678725235050933</c:v>
                </c:pt>
                <c:pt idx="10">
                  <c:v>61.678725235050933</c:v>
                </c:pt>
                <c:pt idx="11">
                  <c:v>60.819536609910429</c:v>
                </c:pt>
                <c:pt idx="12">
                  <c:v>60.266537294414391</c:v>
                </c:pt>
                <c:pt idx="13">
                  <c:v>59.002347394461879</c:v>
                </c:pt>
                <c:pt idx="14">
                  <c:v>59.002347394461879</c:v>
                </c:pt>
                <c:pt idx="15">
                  <c:v>60.266537294414391</c:v>
                </c:pt>
                <c:pt idx="16">
                  <c:v>60.819536609910429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63.352807087567498</c:v>
                </c:pt>
                <c:pt idx="20">
                  <c:v>64.319990168929081</c:v>
                </c:pt>
                <c:pt idx="21">
                  <c:v>65.463749372686848</c:v>
                </c:pt>
                <c:pt idx="22">
                  <c:v>65.463749372686848</c:v>
                </c:pt>
                <c:pt idx="23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5-4F28-8D33-7EBD7385E8F5}"/>
            </c:ext>
          </c:extLst>
        </c:ser>
        <c:ser>
          <c:idx val="1"/>
          <c:order val="1"/>
          <c:marker>
            <c:symbol val="none"/>
          </c:marker>
          <c:val>
            <c:numRef>
              <c:f>'Results Lum Lab'!$AH$972:$AH$997</c:f>
              <c:numCache>
                <c:formatCode>General</c:formatCode>
                <c:ptCount val="26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61.678725235050933</c:v>
                </c:pt>
                <c:pt idx="5">
                  <c:v>60.266537294414391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57.68746068595226</c:v>
                </c:pt>
                <c:pt idx="9">
                  <c:v>59.002347394461879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60.819536609910429</c:v>
                </c:pt>
                <c:pt idx="14">
                  <c:v>60.266537294414391</c:v>
                </c:pt>
                <c:pt idx="15">
                  <c:v>60.266537294414391</c:v>
                </c:pt>
                <c:pt idx="16">
                  <c:v>60.819536609910429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61.678725235050933</c:v>
                </c:pt>
                <c:pt idx="20">
                  <c:v>63.352807087567498</c:v>
                </c:pt>
                <c:pt idx="21">
                  <c:v>64.319990168929081</c:v>
                </c:pt>
                <c:pt idx="22">
                  <c:v>64.319990168929081</c:v>
                </c:pt>
                <c:pt idx="23">
                  <c:v>65.463749372686848</c:v>
                </c:pt>
                <c:pt idx="24">
                  <c:v>65.463749372686848</c:v>
                </c:pt>
                <c:pt idx="25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5-4F28-8D33-7EBD7385E8F5}"/>
            </c:ext>
          </c:extLst>
        </c:ser>
        <c:ser>
          <c:idx val="2"/>
          <c:order val="2"/>
          <c:marker>
            <c:symbol val="none"/>
          </c:marker>
          <c:val>
            <c:numRef>
              <c:f>'Results Lum Lab'!$F$812:$F$840</c:f>
              <c:numCache>
                <c:formatCode>General</c:formatCode>
                <c:ptCount val="29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  <c:pt idx="25">
                  <c:v>64.265450276381202</c:v>
                </c:pt>
                <c:pt idx="26">
                  <c:v>64.265450276381202</c:v>
                </c:pt>
                <c:pt idx="27">
                  <c:v>64.265450276381202</c:v>
                </c:pt>
                <c:pt idx="28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5-4F28-8D33-7EBD7385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7072"/>
        <c:axId val="-1876563600"/>
      </c:lineChart>
      <c:catAx>
        <c:axId val="-187655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63600"/>
        <c:crosses val="autoZero"/>
        <c:auto val="1"/>
        <c:lblAlgn val="ctr"/>
        <c:lblOffset val="100"/>
        <c:noMultiLvlLbl val="0"/>
      </c:catAx>
      <c:valAx>
        <c:axId val="-187656360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707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B-451C-B7AC-74BED6231E52}"/>
            </c:ext>
          </c:extLst>
        </c:ser>
        <c:ser>
          <c:idx val="12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B-451C-B7AC-74BED6231E52}"/>
            </c:ext>
          </c:extLst>
        </c:ser>
        <c:ser>
          <c:idx val="13"/>
          <c:order val="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B-451C-B7AC-74BED6231E52}"/>
            </c:ext>
          </c:extLst>
        </c:ser>
        <c:ser>
          <c:idx val="14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0B-451C-B7AC-74BED6231E52}"/>
            </c:ext>
          </c:extLst>
        </c:ser>
        <c:ser>
          <c:idx val="15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0B-451C-B7AC-74BED6231E52}"/>
            </c:ext>
          </c:extLst>
        </c:ser>
        <c:ser>
          <c:idx val="1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0B-451C-B7AC-74BED6231E52}"/>
            </c:ext>
          </c:extLst>
        </c:ser>
        <c:ser>
          <c:idx val="17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0B-451C-B7AC-74BED6231E52}"/>
            </c:ext>
          </c:extLst>
        </c:ser>
        <c:ser>
          <c:idx val="18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0B-451C-B7AC-74BED6231E52}"/>
            </c:ext>
          </c:extLst>
        </c:ser>
        <c:ser>
          <c:idx val="19"/>
          <c:order val="8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Lab'!$AB$972:$AB$998</c:f>
              <c:numCache>
                <c:formatCode>General</c:formatCode>
                <c:ptCount val="2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66.013332488948294</c:v>
                </c:pt>
                <c:pt idx="5">
                  <c:v>64.319990168929081</c:v>
                </c:pt>
                <c:pt idx="6">
                  <c:v>61.678725235050933</c:v>
                </c:pt>
                <c:pt idx="7">
                  <c:v>61.678725235050933</c:v>
                </c:pt>
                <c:pt idx="8">
                  <c:v>60.266537294414391</c:v>
                </c:pt>
                <c:pt idx="9">
                  <c:v>57.68746068595226</c:v>
                </c:pt>
                <c:pt idx="10">
                  <c:v>57.68746068595226</c:v>
                </c:pt>
                <c:pt idx="11">
                  <c:v>59.002347394461879</c:v>
                </c:pt>
                <c:pt idx="12">
                  <c:v>60.266537294414391</c:v>
                </c:pt>
                <c:pt idx="13">
                  <c:v>60.819536609910429</c:v>
                </c:pt>
                <c:pt idx="14">
                  <c:v>61.678725235050933</c:v>
                </c:pt>
                <c:pt idx="15">
                  <c:v>63.352807087567498</c:v>
                </c:pt>
                <c:pt idx="16">
                  <c:v>64.319990168929081</c:v>
                </c:pt>
                <c:pt idx="17">
                  <c:v>64.319990168929081</c:v>
                </c:pt>
                <c:pt idx="18">
                  <c:v>63.352807087567498</c:v>
                </c:pt>
                <c:pt idx="19">
                  <c:v>63.352807087567498</c:v>
                </c:pt>
                <c:pt idx="20">
                  <c:v>61.678725235050933</c:v>
                </c:pt>
                <c:pt idx="21">
                  <c:v>61.678725235050933</c:v>
                </c:pt>
                <c:pt idx="22">
                  <c:v>63.352807087567498</c:v>
                </c:pt>
                <c:pt idx="23">
                  <c:v>63.352807087567498</c:v>
                </c:pt>
                <c:pt idx="24">
                  <c:v>64.319990168929081</c:v>
                </c:pt>
                <c:pt idx="25">
                  <c:v>64.319990168929081</c:v>
                </c:pt>
                <c:pt idx="26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0B-451C-B7AC-74BED6231E52}"/>
            </c:ext>
          </c:extLst>
        </c:ser>
        <c:ser>
          <c:idx val="20"/>
          <c:order val="9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Lab'!$AK$972:$AK$999</c:f>
              <c:numCache>
                <c:formatCode>General</c:formatCode>
                <c:ptCount val="28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61.678725235050933</c:v>
                </c:pt>
                <c:pt idx="5">
                  <c:v>60.266537294414391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57.68746068595226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61.678725235050933</c:v>
                </c:pt>
                <c:pt idx="14">
                  <c:v>61.678725235050933</c:v>
                </c:pt>
                <c:pt idx="15">
                  <c:v>63.352807087567498</c:v>
                </c:pt>
                <c:pt idx="16">
                  <c:v>63.352807087567498</c:v>
                </c:pt>
                <c:pt idx="17">
                  <c:v>61.678725235050933</c:v>
                </c:pt>
                <c:pt idx="18">
                  <c:v>61.678725235050933</c:v>
                </c:pt>
                <c:pt idx="19">
                  <c:v>60.819536609910429</c:v>
                </c:pt>
                <c:pt idx="20">
                  <c:v>60.266537294414391</c:v>
                </c:pt>
                <c:pt idx="21">
                  <c:v>59.002347394461879</c:v>
                </c:pt>
                <c:pt idx="22">
                  <c:v>59.002347394461879</c:v>
                </c:pt>
                <c:pt idx="23">
                  <c:v>57.68746068595226</c:v>
                </c:pt>
                <c:pt idx="24">
                  <c:v>57.68746068595226</c:v>
                </c:pt>
                <c:pt idx="25">
                  <c:v>56.425600143309396</c:v>
                </c:pt>
                <c:pt idx="26">
                  <c:v>56.425600143309396</c:v>
                </c:pt>
                <c:pt idx="27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0B-451C-B7AC-74BED6231E52}"/>
            </c:ext>
          </c:extLst>
        </c:ser>
        <c:ser>
          <c:idx val="4"/>
          <c:order val="1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0B-451C-B7AC-74BED6231E52}"/>
            </c:ext>
          </c:extLst>
        </c:ser>
        <c:ser>
          <c:idx val="5"/>
          <c:order val="1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0B-451C-B7AC-74BED6231E52}"/>
            </c:ext>
          </c:extLst>
        </c:ser>
        <c:ser>
          <c:idx val="7"/>
          <c:order val="1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0B-451C-B7AC-74BED6231E52}"/>
            </c:ext>
          </c:extLst>
        </c:ser>
        <c:ser>
          <c:idx val="10"/>
          <c:order val="13"/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'Results Lum Lab'!$G$812:$G$835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63.752981502697999</c:v>
                </c:pt>
                <c:pt idx="21">
                  <c:v>63.752981502697999</c:v>
                </c:pt>
                <c:pt idx="22">
                  <c:v>63.752981502697999</c:v>
                </c:pt>
                <c:pt idx="23">
                  <c:v>63.752981502697999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0B-451C-B7AC-74BED6231E52}"/>
            </c:ext>
          </c:extLst>
        </c:ser>
        <c:ser>
          <c:idx val="8"/>
          <c:order val="1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0B-451C-B7AC-74BED6231E52}"/>
            </c:ext>
          </c:extLst>
        </c:ser>
        <c:ser>
          <c:idx val="6"/>
          <c:order val="1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0B-451C-B7AC-74BED6231E52}"/>
            </c:ext>
          </c:extLst>
        </c:ser>
        <c:ser>
          <c:idx val="9"/>
          <c:order val="1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0B-451C-B7AC-74BED6231E52}"/>
            </c:ext>
          </c:extLst>
        </c:ser>
        <c:ser>
          <c:idx val="3"/>
          <c:order val="1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0B-451C-B7AC-74BED6231E52}"/>
            </c:ext>
          </c:extLst>
        </c:ser>
        <c:ser>
          <c:idx val="0"/>
          <c:order val="1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0B-451C-B7AC-74BED6231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2720"/>
        <c:axId val="-1876555984"/>
        <c:extLst/>
      </c:lineChart>
      <c:catAx>
        <c:axId val="-187655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5984"/>
        <c:crosses val="autoZero"/>
        <c:auto val="1"/>
        <c:lblAlgn val="ctr"/>
        <c:lblOffset val="100"/>
        <c:noMultiLvlLbl val="0"/>
      </c:catAx>
      <c:valAx>
        <c:axId val="-187655598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272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C-4B66-922F-FCB42F372A0D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C-4B66-922F-FCB42F372A0D}"/>
            </c:ext>
          </c:extLst>
        </c:ser>
        <c:ser>
          <c:idx val="10"/>
          <c:order val="2"/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none"/>
          </c:marker>
          <c:val>
            <c:numRef>
              <c:f>'Results Lum Lab'!$F$812:$F$836</c:f>
              <c:numCache>
                <c:formatCode>General</c:formatCode>
                <c:ptCount val="25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C-4B66-922F-FCB42F372A0D}"/>
            </c:ext>
          </c:extLst>
        </c:ser>
        <c:ser>
          <c:idx val="7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C-4B66-922F-FCB42F372A0D}"/>
            </c:ext>
          </c:extLst>
        </c:ser>
        <c:ser>
          <c:idx val="8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4C-4B66-922F-FCB42F372A0D}"/>
            </c:ext>
          </c:extLst>
        </c:ser>
        <c:ser>
          <c:idx val="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4C-4B66-922F-FCB42F372A0D}"/>
            </c:ext>
          </c:extLst>
        </c:ser>
        <c:ser>
          <c:idx val="9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4C-4B66-922F-FCB42F372A0D}"/>
            </c:ext>
          </c:extLst>
        </c:ser>
        <c:ser>
          <c:idx val="3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4C-4B66-922F-FCB42F372A0D}"/>
            </c:ext>
          </c:extLst>
        </c:ser>
        <c:ser>
          <c:idx val="0"/>
          <c:order val="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4C-4B66-922F-FCB42F372A0D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Lab'!$AE$972:$AE$991</c:f>
              <c:numCache>
                <c:formatCode>General</c:formatCode>
                <c:ptCount val="20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55.327632324697404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60.819536609910429</c:v>
                </c:pt>
                <c:pt idx="13">
                  <c:v>60.266537294414391</c:v>
                </c:pt>
                <c:pt idx="14">
                  <c:v>59.002347394461879</c:v>
                </c:pt>
                <c:pt idx="15">
                  <c:v>59.002347394461879</c:v>
                </c:pt>
                <c:pt idx="16">
                  <c:v>60.266537294414391</c:v>
                </c:pt>
                <c:pt idx="17">
                  <c:v>60.819536609910429</c:v>
                </c:pt>
                <c:pt idx="18">
                  <c:v>60.819536609910429</c:v>
                </c:pt>
                <c:pt idx="19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4C-4B66-922F-FCB42F372A0D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Lab'!$AN$972:$AN$996</c:f>
              <c:numCache>
                <c:formatCode>General</c:formatCode>
                <c:ptCount val="25"/>
                <c:pt idx="0">
                  <c:v>54.489683652199048</c:v>
                </c:pt>
                <c:pt idx="1">
                  <c:v>50.004135736053328</c:v>
                </c:pt>
                <c:pt idx="2">
                  <c:v>50.004135736053328</c:v>
                </c:pt>
                <c:pt idx="3">
                  <c:v>51.976540463598752</c:v>
                </c:pt>
                <c:pt idx="4">
                  <c:v>54.489683652199048</c:v>
                </c:pt>
                <c:pt idx="5">
                  <c:v>55.327632324697404</c:v>
                </c:pt>
                <c:pt idx="6">
                  <c:v>55.327632324697404</c:v>
                </c:pt>
                <c:pt idx="7">
                  <c:v>57.68746068595226</c:v>
                </c:pt>
                <c:pt idx="8">
                  <c:v>57.68746068595226</c:v>
                </c:pt>
                <c:pt idx="9">
                  <c:v>56.425600143309396</c:v>
                </c:pt>
                <c:pt idx="10">
                  <c:v>55.327632324697404</c:v>
                </c:pt>
                <c:pt idx="11">
                  <c:v>55.327632324697404</c:v>
                </c:pt>
                <c:pt idx="12">
                  <c:v>56.425600143309396</c:v>
                </c:pt>
                <c:pt idx="13">
                  <c:v>56.425600143309396</c:v>
                </c:pt>
                <c:pt idx="14">
                  <c:v>57.68746068595226</c:v>
                </c:pt>
                <c:pt idx="15">
                  <c:v>57.68746068595226</c:v>
                </c:pt>
                <c:pt idx="16">
                  <c:v>59.002347394461879</c:v>
                </c:pt>
                <c:pt idx="17">
                  <c:v>59.002347394461879</c:v>
                </c:pt>
                <c:pt idx="18">
                  <c:v>60.266537294414391</c:v>
                </c:pt>
                <c:pt idx="19">
                  <c:v>60.266537294414391</c:v>
                </c:pt>
                <c:pt idx="20">
                  <c:v>59.002347394461879</c:v>
                </c:pt>
                <c:pt idx="21">
                  <c:v>57.68746068595226</c:v>
                </c:pt>
                <c:pt idx="22">
                  <c:v>56.425600143309396</c:v>
                </c:pt>
                <c:pt idx="23">
                  <c:v>56.425600143309396</c:v>
                </c:pt>
                <c:pt idx="24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4C-4B66-922F-FCB42F37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46192"/>
        <c:axId val="-1876597872"/>
        <c:extLst/>
      </c:lineChart>
      <c:catAx>
        <c:axId val="-187654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97872"/>
        <c:crosses val="autoZero"/>
        <c:auto val="1"/>
        <c:lblAlgn val="ctr"/>
        <c:lblOffset val="100"/>
        <c:noMultiLvlLbl val="0"/>
      </c:catAx>
      <c:valAx>
        <c:axId val="-187659787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6192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0000)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Lab'!$Y$850:$Y$872</c:f>
              <c:numCache>
                <c:formatCode>General</c:formatCode>
                <c:ptCount val="23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61.678725235050933</c:v>
                </c:pt>
                <c:pt idx="5">
                  <c:v>60.266537294414391</c:v>
                </c:pt>
                <c:pt idx="6">
                  <c:v>57.68746068595226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61.678725235050933</c:v>
                </c:pt>
                <c:pt idx="13">
                  <c:v>61.678725235050933</c:v>
                </c:pt>
                <c:pt idx="14">
                  <c:v>60.819536609910429</c:v>
                </c:pt>
                <c:pt idx="15">
                  <c:v>60.266537294414391</c:v>
                </c:pt>
                <c:pt idx="16">
                  <c:v>60.266537294414391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61.678725235050933</c:v>
                </c:pt>
                <c:pt idx="20">
                  <c:v>63.352807087567498</c:v>
                </c:pt>
                <c:pt idx="21">
                  <c:v>63.352807087567498</c:v>
                </c:pt>
                <c:pt idx="22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5-4203-9BF4-F8070058AF74}"/>
            </c:ext>
          </c:extLst>
        </c:ser>
        <c:ser>
          <c:idx val="1"/>
          <c:order val="1"/>
          <c:marker>
            <c:symbol val="none"/>
          </c:marker>
          <c:val>
            <c:numRef>
              <c:f>'Results Lum Lab'!$AH$850:$AH$878</c:f>
              <c:numCache>
                <c:formatCode>General</c:formatCode>
                <c:ptCount val="2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72.079750332635967</c:v>
                </c:pt>
                <c:pt idx="7">
                  <c:v>69.54549044703198</c:v>
                </c:pt>
                <c:pt idx="8">
                  <c:v>69.54549044703198</c:v>
                </c:pt>
                <c:pt idx="9">
                  <c:v>66.013332488948294</c:v>
                </c:pt>
                <c:pt idx="10">
                  <c:v>64.319990168929081</c:v>
                </c:pt>
                <c:pt idx="11">
                  <c:v>64.319990168929081</c:v>
                </c:pt>
                <c:pt idx="12">
                  <c:v>61.678725235050933</c:v>
                </c:pt>
                <c:pt idx="13">
                  <c:v>61.678725235050933</c:v>
                </c:pt>
                <c:pt idx="14">
                  <c:v>63.352807087567498</c:v>
                </c:pt>
                <c:pt idx="15">
                  <c:v>63.352807087567498</c:v>
                </c:pt>
                <c:pt idx="16">
                  <c:v>64.319990168929081</c:v>
                </c:pt>
                <c:pt idx="17">
                  <c:v>64.319990168929081</c:v>
                </c:pt>
                <c:pt idx="18">
                  <c:v>63.352807087567498</c:v>
                </c:pt>
                <c:pt idx="19">
                  <c:v>61.678725235050933</c:v>
                </c:pt>
                <c:pt idx="20">
                  <c:v>60.819536609910429</c:v>
                </c:pt>
                <c:pt idx="21">
                  <c:v>60.819536609910429</c:v>
                </c:pt>
                <c:pt idx="22">
                  <c:v>60.266537294414391</c:v>
                </c:pt>
                <c:pt idx="23">
                  <c:v>60.266537294414391</c:v>
                </c:pt>
                <c:pt idx="24">
                  <c:v>60.819536609910429</c:v>
                </c:pt>
                <c:pt idx="25">
                  <c:v>61.678725235050933</c:v>
                </c:pt>
                <c:pt idx="26">
                  <c:v>63.352807087567498</c:v>
                </c:pt>
                <c:pt idx="27">
                  <c:v>63.352807087567498</c:v>
                </c:pt>
                <c:pt idx="28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5-4203-9BF4-F8070058AF74}"/>
            </c:ext>
          </c:extLst>
        </c:ser>
        <c:ser>
          <c:idx val="2"/>
          <c:order val="2"/>
          <c:marker>
            <c:symbol val="none"/>
          </c:marker>
          <c:val>
            <c:numRef>
              <c:f>'Results Lum Lab'!$F$812:$F$840</c:f>
              <c:numCache>
                <c:formatCode>General</c:formatCode>
                <c:ptCount val="29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  <c:pt idx="25">
                  <c:v>64.265450276381202</c:v>
                </c:pt>
                <c:pt idx="26">
                  <c:v>64.265450276381202</c:v>
                </c:pt>
                <c:pt idx="27">
                  <c:v>64.265450276381202</c:v>
                </c:pt>
                <c:pt idx="28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5-4203-9BF4-F8070058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97328"/>
        <c:axId val="-1876598960"/>
      </c:lineChart>
      <c:catAx>
        <c:axId val="-187659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98960"/>
        <c:crosses val="autoZero"/>
        <c:auto val="1"/>
        <c:lblAlgn val="ctr"/>
        <c:lblOffset val="100"/>
        <c:noMultiLvlLbl val="0"/>
      </c:catAx>
      <c:valAx>
        <c:axId val="-187659896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9732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7)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Lab'!$Y$140:$Y$153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69.54549044703198</c:v>
                </c:pt>
                <c:pt idx="9">
                  <c:v>68.097728766764959</c:v>
                </c:pt>
                <c:pt idx="10">
                  <c:v>66.013332488948294</c:v>
                </c:pt>
                <c:pt idx="11">
                  <c:v>68.097728766764959</c:v>
                </c:pt>
                <c:pt idx="12">
                  <c:v>69.54549044703198</c:v>
                </c:pt>
                <c:pt idx="13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E-4303-AAA5-B284D5E8F6E8}"/>
            </c:ext>
          </c:extLst>
        </c:ser>
        <c:ser>
          <c:idx val="1"/>
          <c:order val="1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Lab'!$AH$140:$AH$155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69.54549044703198</c:v>
                </c:pt>
                <c:pt idx="8">
                  <c:v>68.097728766764959</c:v>
                </c:pt>
                <c:pt idx="9">
                  <c:v>66.013332488948294</c:v>
                </c:pt>
                <c:pt idx="10">
                  <c:v>65.463749372686848</c:v>
                </c:pt>
                <c:pt idx="11">
                  <c:v>66.013332488948294</c:v>
                </c:pt>
                <c:pt idx="12">
                  <c:v>68.097728766764959</c:v>
                </c:pt>
                <c:pt idx="13">
                  <c:v>69.54549044703198</c:v>
                </c:pt>
                <c:pt idx="14">
                  <c:v>70.490554036267866</c:v>
                </c:pt>
                <c:pt idx="15">
                  <c:v>69.54549044703198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E-4303-AAA5-B284D5E8F6E8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E-4303-AAA5-B284D5E8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754912"/>
        <c:axId val="-1895759264"/>
      </c:lineChart>
      <c:catAx>
        <c:axId val="-189575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9264"/>
        <c:crosses val="autoZero"/>
        <c:auto val="1"/>
        <c:lblAlgn val="ctr"/>
        <c:lblOffset val="100"/>
        <c:noMultiLvlLbl val="0"/>
      </c:catAx>
      <c:valAx>
        <c:axId val="-18957592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491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0000)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7-4177-8AC0-D171F079AC53}"/>
            </c:ext>
          </c:extLst>
        </c:ser>
        <c:ser>
          <c:idx val="12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7-4177-8AC0-D171F079AC53}"/>
            </c:ext>
          </c:extLst>
        </c:ser>
        <c:ser>
          <c:idx val="13"/>
          <c:order val="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7-4177-8AC0-D171F079AC53}"/>
            </c:ext>
          </c:extLst>
        </c:ser>
        <c:ser>
          <c:idx val="14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7-4177-8AC0-D171F079AC53}"/>
            </c:ext>
          </c:extLst>
        </c:ser>
        <c:ser>
          <c:idx val="15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87-4177-8AC0-D171F079AC53}"/>
            </c:ext>
          </c:extLst>
        </c:ser>
        <c:ser>
          <c:idx val="1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87-4177-8AC0-D171F079AC53}"/>
            </c:ext>
          </c:extLst>
        </c:ser>
        <c:ser>
          <c:idx val="17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87-4177-8AC0-D171F079AC53}"/>
            </c:ext>
          </c:extLst>
        </c:ser>
        <c:ser>
          <c:idx val="18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87-4177-8AC0-D171F079AC53}"/>
            </c:ext>
          </c:extLst>
        </c:ser>
        <c:ser>
          <c:idx val="19"/>
          <c:order val="8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Lab'!$AB$850:$AB$873</c:f>
              <c:numCache>
                <c:formatCode>General</c:formatCode>
                <c:ptCount val="24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72.079750332635967</c:v>
                </c:pt>
                <c:pt idx="7">
                  <c:v>69.54549044703198</c:v>
                </c:pt>
                <c:pt idx="8">
                  <c:v>66.013332488948294</c:v>
                </c:pt>
                <c:pt idx="9">
                  <c:v>64.319990168929081</c:v>
                </c:pt>
                <c:pt idx="10">
                  <c:v>64.319990168929081</c:v>
                </c:pt>
                <c:pt idx="11">
                  <c:v>65.463749372686848</c:v>
                </c:pt>
                <c:pt idx="12">
                  <c:v>66.013332488948294</c:v>
                </c:pt>
                <c:pt idx="13">
                  <c:v>66.013332488948294</c:v>
                </c:pt>
                <c:pt idx="14">
                  <c:v>65.463749372686848</c:v>
                </c:pt>
                <c:pt idx="15">
                  <c:v>64.319990168929081</c:v>
                </c:pt>
                <c:pt idx="16">
                  <c:v>63.352807087567498</c:v>
                </c:pt>
                <c:pt idx="17">
                  <c:v>63.352807087567498</c:v>
                </c:pt>
                <c:pt idx="18">
                  <c:v>61.678725235050933</c:v>
                </c:pt>
                <c:pt idx="19">
                  <c:v>61.678725235050933</c:v>
                </c:pt>
                <c:pt idx="20">
                  <c:v>63.352807087567498</c:v>
                </c:pt>
                <c:pt idx="21">
                  <c:v>64.319990168929081</c:v>
                </c:pt>
                <c:pt idx="22">
                  <c:v>64.319990168929081</c:v>
                </c:pt>
                <c:pt idx="23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87-4177-8AC0-D171F079AC53}"/>
            </c:ext>
          </c:extLst>
        </c:ser>
        <c:ser>
          <c:idx val="20"/>
          <c:order val="9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Lab'!$AK$850:$AK$873</c:f>
              <c:numCache>
                <c:formatCode>General</c:formatCode>
                <c:ptCount val="24"/>
                <c:pt idx="0">
                  <c:v>54.489683652199048</c:v>
                </c:pt>
                <c:pt idx="1">
                  <c:v>50.004135736053328</c:v>
                </c:pt>
                <c:pt idx="2">
                  <c:v>50.004135736053328</c:v>
                </c:pt>
                <c:pt idx="3">
                  <c:v>51.976540463598752</c:v>
                </c:pt>
                <c:pt idx="4">
                  <c:v>54.489683652199048</c:v>
                </c:pt>
                <c:pt idx="5">
                  <c:v>55.327632324697404</c:v>
                </c:pt>
                <c:pt idx="6">
                  <c:v>57.68746068595226</c:v>
                </c:pt>
                <c:pt idx="7">
                  <c:v>60.266537294414391</c:v>
                </c:pt>
                <c:pt idx="8">
                  <c:v>61.678725235050933</c:v>
                </c:pt>
                <c:pt idx="9">
                  <c:v>64.319990168929081</c:v>
                </c:pt>
                <c:pt idx="10">
                  <c:v>64.319990168929081</c:v>
                </c:pt>
                <c:pt idx="11">
                  <c:v>63.352807087567498</c:v>
                </c:pt>
                <c:pt idx="12">
                  <c:v>63.352807087567498</c:v>
                </c:pt>
                <c:pt idx="13">
                  <c:v>61.678725235050933</c:v>
                </c:pt>
                <c:pt idx="14">
                  <c:v>61.678725235050933</c:v>
                </c:pt>
                <c:pt idx="15">
                  <c:v>63.352807087567498</c:v>
                </c:pt>
                <c:pt idx="16">
                  <c:v>64.319990168929081</c:v>
                </c:pt>
                <c:pt idx="17">
                  <c:v>64.319990168929081</c:v>
                </c:pt>
                <c:pt idx="18">
                  <c:v>63.352807087567498</c:v>
                </c:pt>
                <c:pt idx="19">
                  <c:v>61.678725235050933</c:v>
                </c:pt>
                <c:pt idx="20">
                  <c:v>61.678725235050933</c:v>
                </c:pt>
                <c:pt idx="21">
                  <c:v>60.819536609910429</c:v>
                </c:pt>
                <c:pt idx="22">
                  <c:v>60.819536609910429</c:v>
                </c:pt>
                <c:pt idx="23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87-4177-8AC0-D171F079AC53}"/>
            </c:ext>
          </c:extLst>
        </c:ser>
        <c:ser>
          <c:idx val="4"/>
          <c:order val="1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87-4177-8AC0-D171F079AC53}"/>
            </c:ext>
          </c:extLst>
        </c:ser>
        <c:ser>
          <c:idx val="5"/>
          <c:order val="1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87-4177-8AC0-D171F079AC53}"/>
            </c:ext>
          </c:extLst>
        </c:ser>
        <c:ser>
          <c:idx val="7"/>
          <c:order val="1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87-4177-8AC0-D171F079AC53}"/>
            </c:ext>
          </c:extLst>
        </c:ser>
        <c:ser>
          <c:idx val="10"/>
          <c:order val="13"/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'Results Lum Lab'!$G$812:$G$835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63.752981502697999</c:v>
                </c:pt>
                <c:pt idx="21">
                  <c:v>63.752981502697999</c:v>
                </c:pt>
                <c:pt idx="22">
                  <c:v>63.752981502697999</c:v>
                </c:pt>
                <c:pt idx="23">
                  <c:v>63.752981502697999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87-4177-8AC0-D171F079AC53}"/>
            </c:ext>
          </c:extLst>
        </c:ser>
        <c:ser>
          <c:idx val="8"/>
          <c:order val="1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87-4177-8AC0-D171F079AC53}"/>
            </c:ext>
          </c:extLst>
        </c:ser>
        <c:ser>
          <c:idx val="6"/>
          <c:order val="1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87-4177-8AC0-D171F079AC53}"/>
            </c:ext>
          </c:extLst>
        </c:ser>
        <c:ser>
          <c:idx val="9"/>
          <c:order val="1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587-4177-8AC0-D171F079AC53}"/>
            </c:ext>
          </c:extLst>
        </c:ser>
        <c:ser>
          <c:idx val="3"/>
          <c:order val="1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587-4177-8AC0-D171F079AC53}"/>
            </c:ext>
          </c:extLst>
        </c:ser>
        <c:ser>
          <c:idx val="0"/>
          <c:order val="1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587-4177-8AC0-D171F079A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91888"/>
        <c:axId val="-1876601136"/>
        <c:extLst/>
      </c:lineChart>
      <c:catAx>
        <c:axId val="-187659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601136"/>
        <c:crosses val="autoZero"/>
        <c:auto val="1"/>
        <c:lblAlgn val="ctr"/>
        <c:lblOffset val="100"/>
        <c:noMultiLvlLbl val="0"/>
      </c:catAx>
      <c:valAx>
        <c:axId val="-187660113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918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0000)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4-46BC-85FE-3A29C552AFAE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4-46BC-85FE-3A29C552AFAE}"/>
            </c:ext>
          </c:extLst>
        </c:ser>
        <c:ser>
          <c:idx val="10"/>
          <c:order val="2"/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none"/>
          </c:marker>
          <c:val>
            <c:numRef>
              <c:f>'Results Lum Lab'!$F$812:$F$836</c:f>
              <c:numCache>
                <c:formatCode>General</c:formatCode>
                <c:ptCount val="25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4-46BC-85FE-3A29C552AFAE}"/>
            </c:ext>
          </c:extLst>
        </c:ser>
        <c:ser>
          <c:idx val="7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4-46BC-85FE-3A29C552AFAE}"/>
            </c:ext>
          </c:extLst>
        </c:ser>
        <c:ser>
          <c:idx val="8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4-46BC-85FE-3A29C552AFAE}"/>
            </c:ext>
          </c:extLst>
        </c:ser>
        <c:ser>
          <c:idx val="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24-46BC-85FE-3A29C552AFAE}"/>
            </c:ext>
          </c:extLst>
        </c:ser>
        <c:ser>
          <c:idx val="9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24-46BC-85FE-3A29C552AFAE}"/>
            </c:ext>
          </c:extLst>
        </c:ser>
        <c:ser>
          <c:idx val="3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24-46BC-85FE-3A29C552AFAE}"/>
            </c:ext>
          </c:extLst>
        </c:ser>
        <c:ser>
          <c:idx val="0"/>
          <c:order val="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24-46BC-85FE-3A29C552AFAE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Lab'!$AE$850:$AE$874</c:f>
              <c:numCache>
                <c:formatCode>General</c:formatCode>
                <c:ptCount val="25"/>
                <c:pt idx="0">
                  <c:v>54.489683652199048</c:v>
                </c:pt>
                <c:pt idx="1">
                  <c:v>50.004135736053328</c:v>
                </c:pt>
                <c:pt idx="2">
                  <c:v>50.004135736053328</c:v>
                </c:pt>
                <c:pt idx="3">
                  <c:v>51.976540463598752</c:v>
                </c:pt>
                <c:pt idx="4">
                  <c:v>54.489683652199048</c:v>
                </c:pt>
                <c:pt idx="5">
                  <c:v>55.327632324697404</c:v>
                </c:pt>
                <c:pt idx="6">
                  <c:v>57.68746068595226</c:v>
                </c:pt>
                <c:pt idx="7">
                  <c:v>60.266537294414391</c:v>
                </c:pt>
                <c:pt idx="8">
                  <c:v>61.678725235050933</c:v>
                </c:pt>
                <c:pt idx="9">
                  <c:v>61.678725235050933</c:v>
                </c:pt>
                <c:pt idx="10">
                  <c:v>64.319990168929081</c:v>
                </c:pt>
                <c:pt idx="11">
                  <c:v>64.319990168929081</c:v>
                </c:pt>
                <c:pt idx="12">
                  <c:v>63.352807087567498</c:v>
                </c:pt>
                <c:pt idx="13">
                  <c:v>61.678725235050933</c:v>
                </c:pt>
                <c:pt idx="14">
                  <c:v>60.819536609910429</c:v>
                </c:pt>
                <c:pt idx="15">
                  <c:v>60.266537294414391</c:v>
                </c:pt>
                <c:pt idx="16">
                  <c:v>60.266537294414391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61.678725235050933</c:v>
                </c:pt>
                <c:pt idx="20">
                  <c:v>60.819536609910429</c:v>
                </c:pt>
                <c:pt idx="21">
                  <c:v>60.819536609910429</c:v>
                </c:pt>
                <c:pt idx="22">
                  <c:v>60.266537294414391</c:v>
                </c:pt>
                <c:pt idx="23">
                  <c:v>60.266537294414391</c:v>
                </c:pt>
                <c:pt idx="24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24-46BC-85FE-3A29C552AFAE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Lab'!$AN$850:$AN$868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55.327632324697404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60.266537294414391</c:v>
                </c:pt>
                <c:pt idx="13">
                  <c:v>59.002347394461879</c:v>
                </c:pt>
                <c:pt idx="14">
                  <c:v>59.002347394461879</c:v>
                </c:pt>
                <c:pt idx="15">
                  <c:v>60.266537294414391</c:v>
                </c:pt>
                <c:pt idx="16">
                  <c:v>60.819536609910429</c:v>
                </c:pt>
                <c:pt idx="17">
                  <c:v>60.819536609910429</c:v>
                </c:pt>
                <c:pt idx="18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24-46BC-85FE-3A29C552A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99504"/>
        <c:axId val="-1876569584"/>
        <c:extLst/>
      </c:lineChart>
      <c:catAx>
        <c:axId val="-187659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69584"/>
        <c:crosses val="autoZero"/>
        <c:auto val="1"/>
        <c:lblAlgn val="ctr"/>
        <c:lblOffset val="100"/>
        <c:noMultiLvlLbl val="0"/>
      </c:catAx>
      <c:valAx>
        <c:axId val="-187656958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99504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towards</a:t>
            </a:r>
            <a:r>
              <a:rPr lang="en-GB" baseline="0"/>
              <a:t> 1st stimulus (-) and second stimulus (-) for each colour staircase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'Analysis col'!$Q$107:$AW$107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'Analysis col'!$Q$108:$AW$108</c:f>
              <c:numCache>
                <c:formatCode>General</c:formatCode>
                <c:ptCount val="33"/>
                <c:pt idx="0">
                  <c:v>-4.9226711045727924</c:v>
                </c:pt>
                <c:pt idx="1">
                  <c:v>-10.702430214899167</c:v>
                </c:pt>
                <c:pt idx="2">
                  <c:v>-1.2114594769657074</c:v>
                </c:pt>
                <c:pt idx="3">
                  <c:v>5.4139739328913379</c:v>
                </c:pt>
                <c:pt idx="4">
                  <c:v>0.44684802073678043</c:v>
                </c:pt>
                <c:pt idx="5">
                  <c:v>-2.373670371915729</c:v>
                </c:pt>
                <c:pt idx="6">
                  <c:v>1.6344863362005526</c:v>
                </c:pt>
                <c:pt idx="7">
                  <c:v>1.8570726207463792</c:v>
                </c:pt>
                <c:pt idx="8">
                  <c:v>-10.158323343732988</c:v>
                </c:pt>
                <c:pt idx="9">
                  <c:v>-4.368434320915469</c:v>
                </c:pt>
                <c:pt idx="10">
                  <c:v>-2.2766945608112508</c:v>
                </c:pt>
                <c:pt idx="11">
                  <c:v>-3.8786457965867456</c:v>
                </c:pt>
                <c:pt idx="12">
                  <c:v>2.2828724213506035</c:v>
                </c:pt>
                <c:pt idx="13">
                  <c:v>6.7986148316705766</c:v>
                </c:pt>
                <c:pt idx="14">
                  <c:v>8.5918588377429472</c:v>
                </c:pt>
                <c:pt idx="15">
                  <c:v>3.0691739479913025</c:v>
                </c:pt>
                <c:pt idx="16">
                  <c:v>-11.778819265612945</c:v>
                </c:pt>
                <c:pt idx="17">
                  <c:v>14.123510733062041</c:v>
                </c:pt>
                <c:pt idx="18">
                  <c:v>-11.719816480369097</c:v>
                </c:pt>
                <c:pt idx="19">
                  <c:v>-9.8201855933562356</c:v>
                </c:pt>
                <c:pt idx="20">
                  <c:v>-4.3080928116557899</c:v>
                </c:pt>
                <c:pt idx="21">
                  <c:v>-7.5497065841718509</c:v>
                </c:pt>
                <c:pt idx="22">
                  <c:v>-10.074864666562505</c:v>
                </c:pt>
                <c:pt idx="23">
                  <c:v>1.4024507767245495</c:v>
                </c:pt>
                <c:pt idx="24">
                  <c:v>0.84442349255235172</c:v>
                </c:pt>
                <c:pt idx="25">
                  <c:v>1.7536789657715417</c:v>
                </c:pt>
                <c:pt idx="26">
                  <c:v>4.0775183986164905</c:v>
                </c:pt>
                <c:pt idx="27">
                  <c:v>-9.4381047156709172</c:v>
                </c:pt>
                <c:pt idx="28">
                  <c:v>-3.5725185524780017</c:v>
                </c:pt>
                <c:pt idx="29">
                  <c:v>-0.87946863641838036</c:v>
                </c:pt>
                <c:pt idx="30">
                  <c:v>0</c:v>
                </c:pt>
                <c:pt idx="31">
                  <c:v>10.176766673454708</c:v>
                </c:pt>
                <c:pt idx="32">
                  <c:v>-16.219945772362507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E-4F01-B062-90D44CCE7781}"/>
            </c:ext>
          </c:extLst>
        </c:ser>
        <c:ser>
          <c:idx val="1"/>
          <c:order val="1"/>
          <c:tx>
            <c:v>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'Analysis col'!$Q$112:$AW$112</c:f>
              <c:numCache>
                <c:formatCode>General</c:formatCode>
                <c:ptCount val="33"/>
                <c:pt idx="0">
                  <c:v>4.9871280038681292</c:v>
                </c:pt>
                <c:pt idx="1">
                  <c:v>-10.702430214899167</c:v>
                </c:pt>
                <c:pt idx="2">
                  <c:v>-4.6185465928290057</c:v>
                </c:pt>
                <c:pt idx="3">
                  <c:v>11.207265090085251</c:v>
                </c:pt>
                <c:pt idx="4">
                  <c:v>0.91270847257639787</c:v>
                </c:pt>
                <c:pt idx="5">
                  <c:v>-2.373670371915729</c:v>
                </c:pt>
                <c:pt idx="6">
                  <c:v>3.7229159298440493</c:v>
                </c:pt>
                <c:pt idx="7">
                  <c:v>1.5952168463352621</c:v>
                </c:pt>
                <c:pt idx="8">
                  <c:v>-3.2395997587099785</c:v>
                </c:pt>
                <c:pt idx="9">
                  <c:v>-0.25599919549600259</c:v>
                </c:pt>
                <c:pt idx="10">
                  <c:v>8.4102620814515063</c:v>
                </c:pt>
                <c:pt idx="11">
                  <c:v>-8.1829225776083021</c:v>
                </c:pt>
                <c:pt idx="12">
                  <c:v>-3.5041081106312646</c:v>
                </c:pt>
                <c:pt idx="13">
                  <c:v>1.4654219413035605</c:v>
                </c:pt>
                <c:pt idx="14">
                  <c:v>6.0298514496130196</c:v>
                </c:pt>
                <c:pt idx="15">
                  <c:v>4.3870900024799866</c:v>
                </c:pt>
                <c:pt idx="16">
                  <c:v>-13.201785949898984</c:v>
                </c:pt>
                <c:pt idx="17">
                  <c:v>-0.39316096519191035</c:v>
                </c:pt>
                <c:pt idx="18">
                  <c:v>-6.6515078843187325</c:v>
                </c:pt>
                <c:pt idx="19">
                  <c:v>-2.3744468243522903</c:v>
                </c:pt>
                <c:pt idx="20">
                  <c:v>-1.9029410583702102</c:v>
                </c:pt>
                <c:pt idx="21">
                  <c:v>-0.85891575038416335</c:v>
                </c:pt>
                <c:pt idx="22">
                  <c:v>-7.5354341365154909</c:v>
                </c:pt>
                <c:pt idx="23">
                  <c:v>-3.2433744042307922E-2</c:v>
                </c:pt>
                <c:pt idx="24">
                  <c:v>4.5748234336240472</c:v>
                </c:pt>
                <c:pt idx="25">
                  <c:v>4.9343754068097496</c:v>
                </c:pt>
                <c:pt idx="26">
                  <c:v>3.0759960953499643</c:v>
                </c:pt>
                <c:pt idx="27">
                  <c:v>0.75234511298697271</c:v>
                </c:pt>
                <c:pt idx="28">
                  <c:v>3.5851538223754034</c:v>
                </c:pt>
                <c:pt idx="29">
                  <c:v>2.4819706591040855</c:v>
                </c:pt>
                <c:pt idx="30">
                  <c:v>-0.31602807624329898</c:v>
                </c:pt>
                <c:pt idx="31">
                  <c:v>-1.0489023442186891</c:v>
                </c:pt>
                <c:pt idx="32">
                  <c:v>-10.882973800303368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E-4F01-B062-90D44CCE7781}"/>
            </c:ext>
          </c:extLst>
        </c:ser>
        <c:ser>
          <c:idx val="2"/>
          <c:order val="2"/>
          <c:tx>
            <c:v>C3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'Analysis col'!$Q$116:$AW$116</c:f>
              <c:numCache>
                <c:formatCode>General</c:formatCode>
                <c:ptCount val="33"/>
                <c:pt idx="0">
                  <c:v>17.218028416899543</c:v>
                </c:pt>
                <c:pt idx="1">
                  <c:v>-4.3797168384380782</c:v>
                </c:pt>
                <c:pt idx="2">
                  <c:v>0.42062018088095243</c:v>
                </c:pt>
                <c:pt idx="3">
                  <c:v>10.353401313256128</c:v>
                </c:pt>
                <c:pt idx="4">
                  <c:v>6.2449062332728289</c:v>
                </c:pt>
                <c:pt idx="5">
                  <c:v>-1.4751657033473577</c:v>
                </c:pt>
                <c:pt idx="6">
                  <c:v>1.6277640802180215</c:v>
                </c:pt>
                <c:pt idx="7">
                  <c:v>-3.4636693191034311</c:v>
                </c:pt>
                <c:pt idx="8">
                  <c:v>-5.8907454404042241</c:v>
                </c:pt>
                <c:pt idx="9">
                  <c:v>-0.51373956481293703</c:v>
                </c:pt>
                <c:pt idx="10">
                  <c:v>4.5247985778983093</c:v>
                </c:pt>
                <c:pt idx="11">
                  <c:v>1.690503878795333</c:v>
                </c:pt>
                <c:pt idx="12">
                  <c:v>4.4413686618055692</c:v>
                </c:pt>
                <c:pt idx="13">
                  <c:v>0.5521403105289906</c:v>
                </c:pt>
                <c:pt idx="14">
                  <c:v>6.6039840601350903</c:v>
                </c:pt>
                <c:pt idx="15">
                  <c:v>6.4446137567807185</c:v>
                </c:pt>
                <c:pt idx="16">
                  <c:v>-13.510941916370889</c:v>
                </c:pt>
                <c:pt idx="17">
                  <c:v>2.4363513405902495</c:v>
                </c:pt>
                <c:pt idx="18">
                  <c:v>-10.777601298410694</c:v>
                </c:pt>
                <c:pt idx="19">
                  <c:v>-3.2164636385507421</c:v>
                </c:pt>
                <c:pt idx="20">
                  <c:v>-13.6888559183636</c:v>
                </c:pt>
                <c:pt idx="21">
                  <c:v>-3.1832534420718872</c:v>
                </c:pt>
                <c:pt idx="22">
                  <c:v>3.4365710476892417</c:v>
                </c:pt>
                <c:pt idx="23">
                  <c:v>-0.18433310516535073</c:v>
                </c:pt>
                <c:pt idx="24">
                  <c:v>-2.0370120573078978</c:v>
                </c:pt>
                <c:pt idx="25">
                  <c:v>0.43829556950320381</c:v>
                </c:pt>
                <c:pt idx="26">
                  <c:v>14.297471777674176</c:v>
                </c:pt>
                <c:pt idx="27">
                  <c:v>-5.4774623432131619</c:v>
                </c:pt>
                <c:pt idx="28">
                  <c:v>7.6745326822053244</c:v>
                </c:pt>
                <c:pt idx="29">
                  <c:v>0.65506241871085535</c:v>
                </c:pt>
                <c:pt idx="30">
                  <c:v>-0.57202727173930157</c:v>
                </c:pt>
                <c:pt idx="31">
                  <c:v>0.93135364073275184</c:v>
                </c:pt>
                <c:pt idx="32">
                  <c:v>-3.5096537967583359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E-4F01-B062-90D44CCE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-1876602768"/>
        <c:axId val="-1876569040"/>
      </c:barChart>
      <c:catAx>
        <c:axId val="-187660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69040"/>
        <c:crosses val="autoZero"/>
        <c:auto val="1"/>
        <c:lblAlgn val="ctr"/>
        <c:lblOffset val="100"/>
        <c:noMultiLvlLbl val="0"/>
      </c:catAx>
      <c:valAx>
        <c:axId val="-18765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 </a:t>
                </a:r>
                <a:r>
                  <a:rPr lang="en-US" sz="8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 </a:t>
                </a:r>
                <a:endParaRPr lang="es-ES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6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'INTRA-P VAR col'!$E$842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'INTRA-P VAR col'!$D$843:$D$855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cat>
          <c:val>
            <c:numRef>
              <c:f>'INTRA-P VAR col'!$E$843:$E$855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C-41B3-8F4E-F248BB93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6585360"/>
        <c:axId val="-1876575024"/>
      </c:barChart>
      <c:catAx>
        <c:axId val="-187658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OF TRIALS/</a:t>
                </a:r>
                <a:r>
                  <a:rPr lang="en-GB" baseline="0"/>
                  <a:t> STAIRCASE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575024"/>
        <c:crosses val="autoZero"/>
        <c:auto val="1"/>
        <c:lblAlgn val="ctr"/>
        <c:lblOffset val="100"/>
        <c:noMultiLvlLbl val="0"/>
      </c:catAx>
      <c:valAx>
        <c:axId val="-18765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58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800"/>
              <a:t>Bias towards</a:t>
            </a:r>
            <a:r>
              <a:rPr lang="en-GB" sz="800" baseline="0"/>
              <a:t> 1st stimulus (-) and second stimulus (-) for each colour staircase</a:t>
            </a:r>
            <a:endParaRPr lang="en-GB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'[1]Analysis col'!$Q$118:$AW$118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'[1]Analysis col'!$Q$119:$AW$119</c:f>
              <c:numCache>
                <c:formatCode>General</c:formatCode>
                <c:ptCount val="33"/>
                <c:pt idx="0">
                  <c:v>-4.9226711045727924</c:v>
                </c:pt>
                <c:pt idx="1">
                  <c:v>-10.702430214899167</c:v>
                </c:pt>
                <c:pt idx="2">
                  <c:v>-1.2114594769657074</c:v>
                </c:pt>
                <c:pt idx="3">
                  <c:v>5.4139739328913379</c:v>
                </c:pt>
                <c:pt idx="4">
                  <c:v>0.44684802073678043</c:v>
                </c:pt>
                <c:pt idx="5">
                  <c:v>-2.373670371915729</c:v>
                </c:pt>
                <c:pt idx="6">
                  <c:v>1.6344863362005526</c:v>
                </c:pt>
                <c:pt idx="7">
                  <c:v>1.8570726207463792</c:v>
                </c:pt>
                <c:pt idx="8">
                  <c:v>-10.158323343732988</c:v>
                </c:pt>
                <c:pt idx="9">
                  <c:v>-4.368434320915469</c:v>
                </c:pt>
                <c:pt idx="10">
                  <c:v>-2.2766945608112508</c:v>
                </c:pt>
                <c:pt idx="11">
                  <c:v>-3.8786457965867456</c:v>
                </c:pt>
                <c:pt idx="12">
                  <c:v>2.2828724213506035</c:v>
                </c:pt>
                <c:pt idx="13">
                  <c:v>6.7986148316705766</c:v>
                </c:pt>
                <c:pt idx="14">
                  <c:v>8.5918588377429472</c:v>
                </c:pt>
                <c:pt idx="15">
                  <c:v>3.0691739479913025</c:v>
                </c:pt>
                <c:pt idx="16">
                  <c:v>-11.778819265612945</c:v>
                </c:pt>
                <c:pt idx="17">
                  <c:v>14.123510733062041</c:v>
                </c:pt>
                <c:pt idx="18">
                  <c:v>-11.719816480369097</c:v>
                </c:pt>
                <c:pt idx="19">
                  <c:v>-9.8201855933562356</c:v>
                </c:pt>
                <c:pt idx="20">
                  <c:v>-4.3080928116557899</c:v>
                </c:pt>
                <c:pt idx="21">
                  <c:v>-7.5497065841718509</c:v>
                </c:pt>
                <c:pt idx="22">
                  <c:v>-10.074864666562505</c:v>
                </c:pt>
                <c:pt idx="23">
                  <c:v>1.4024507767245495</c:v>
                </c:pt>
                <c:pt idx="24">
                  <c:v>0.84442349255235172</c:v>
                </c:pt>
                <c:pt idx="25">
                  <c:v>1.7536789657715417</c:v>
                </c:pt>
                <c:pt idx="26">
                  <c:v>4.0775183986164905</c:v>
                </c:pt>
                <c:pt idx="27">
                  <c:v>-9.4381047156709172</c:v>
                </c:pt>
                <c:pt idx="28">
                  <c:v>-3.5725185524780017</c:v>
                </c:pt>
                <c:pt idx="29">
                  <c:v>-0.87946863641838036</c:v>
                </c:pt>
                <c:pt idx="30">
                  <c:v>0</c:v>
                </c:pt>
                <c:pt idx="31">
                  <c:v>10.176766673454708</c:v>
                </c:pt>
                <c:pt idx="32">
                  <c:v>-16.219945772362507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9-4F50-83A0-CBC1DC5B0303}"/>
            </c:ext>
          </c:extLst>
        </c:ser>
        <c:ser>
          <c:idx val="1"/>
          <c:order val="1"/>
          <c:tx>
            <c:v>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'[1]Analysis col'!$Q$123:$AW$123</c:f>
              <c:numCache>
                <c:formatCode>General</c:formatCode>
                <c:ptCount val="33"/>
                <c:pt idx="0">
                  <c:v>4.9871280038681292</c:v>
                </c:pt>
                <c:pt idx="1">
                  <c:v>-10.702430214899167</c:v>
                </c:pt>
                <c:pt idx="2">
                  <c:v>-4.6185465928290057</c:v>
                </c:pt>
                <c:pt idx="3">
                  <c:v>11.207265090085251</c:v>
                </c:pt>
                <c:pt idx="4">
                  <c:v>0.91270847257639787</c:v>
                </c:pt>
                <c:pt idx="5">
                  <c:v>-2.373670371915729</c:v>
                </c:pt>
                <c:pt idx="6">
                  <c:v>3.7229159298440493</c:v>
                </c:pt>
                <c:pt idx="7">
                  <c:v>1.5952168463352621</c:v>
                </c:pt>
                <c:pt idx="8">
                  <c:v>-3.2395997587099785</c:v>
                </c:pt>
                <c:pt idx="9">
                  <c:v>-0.25599919549600259</c:v>
                </c:pt>
                <c:pt idx="10">
                  <c:v>8.4102620814515063</c:v>
                </c:pt>
                <c:pt idx="11">
                  <c:v>-8.1829225776083021</c:v>
                </c:pt>
                <c:pt idx="12">
                  <c:v>-3.5041081106312646</c:v>
                </c:pt>
                <c:pt idx="13">
                  <c:v>1.4654219413035605</c:v>
                </c:pt>
                <c:pt idx="14">
                  <c:v>6.0298514496130196</c:v>
                </c:pt>
                <c:pt idx="15">
                  <c:v>4.3870900024799866</c:v>
                </c:pt>
                <c:pt idx="16">
                  <c:v>-13.201785949898984</c:v>
                </c:pt>
                <c:pt idx="17">
                  <c:v>-0.39316096519191035</c:v>
                </c:pt>
                <c:pt idx="18">
                  <c:v>-6.6515078843187325</c:v>
                </c:pt>
                <c:pt idx="19">
                  <c:v>-2.3744468243522903</c:v>
                </c:pt>
                <c:pt idx="20">
                  <c:v>-1.9029410583702102</c:v>
                </c:pt>
                <c:pt idx="21">
                  <c:v>-0.85891575038416335</c:v>
                </c:pt>
                <c:pt idx="22">
                  <c:v>-7.5354341365154909</c:v>
                </c:pt>
                <c:pt idx="23">
                  <c:v>-3.2433744042307922E-2</c:v>
                </c:pt>
                <c:pt idx="24">
                  <c:v>4.5748234336240472</c:v>
                </c:pt>
                <c:pt idx="25">
                  <c:v>4.9343754068097496</c:v>
                </c:pt>
                <c:pt idx="26">
                  <c:v>3.0759960953499643</c:v>
                </c:pt>
                <c:pt idx="27">
                  <c:v>0.75234511298697271</c:v>
                </c:pt>
                <c:pt idx="28">
                  <c:v>3.5851538223754034</c:v>
                </c:pt>
                <c:pt idx="29">
                  <c:v>2.4819706591040855</c:v>
                </c:pt>
                <c:pt idx="30">
                  <c:v>-0.31602807624329898</c:v>
                </c:pt>
                <c:pt idx="31">
                  <c:v>-1.0489023442186891</c:v>
                </c:pt>
                <c:pt idx="32">
                  <c:v>-10.882973800303368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9-4F50-83A0-CBC1DC5B0303}"/>
            </c:ext>
          </c:extLst>
        </c:ser>
        <c:ser>
          <c:idx val="2"/>
          <c:order val="2"/>
          <c:tx>
            <c:v>C3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'[1]Analysis col'!$Q$127:$AW$127</c:f>
              <c:numCache>
                <c:formatCode>General</c:formatCode>
                <c:ptCount val="33"/>
                <c:pt idx="0">
                  <c:v>17.218028416899543</c:v>
                </c:pt>
                <c:pt idx="1">
                  <c:v>-4.3797168384380782</c:v>
                </c:pt>
                <c:pt idx="2">
                  <c:v>0.42062018088095243</c:v>
                </c:pt>
                <c:pt idx="3">
                  <c:v>10.353401313256128</c:v>
                </c:pt>
                <c:pt idx="4">
                  <c:v>6.2449062332728289</c:v>
                </c:pt>
                <c:pt idx="5">
                  <c:v>-1.4751657033473577</c:v>
                </c:pt>
                <c:pt idx="6">
                  <c:v>1.6277640802180215</c:v>
                </c:pt>
                <c:pt idx="7">
                  <c:v>-3.4636693191034311</c:v>
                </c:pt>
                <c:pt idx="8">
                  <c:v>-5.8907454404042241</c:v>
                </c:pt>
                <c:pt idx="9">
                  <c:v>-0.51373956481293703</c:v>
                </c:pt>
                <c:pt idx="10">
                  <c:v>4.5247985778983093</c:v>
                </c:pt>
                <c:pt idx="11">
                  <c:v>1.690503878795333</c:v>
                </c:pt>
                <c:pt idx="12">
                  <c:v>4.4413686618055692</c:v>
                </c:pt>
                <c:pt idx="13">
                  <c:v>0.5521403105289906</c:v>
                </c:pt>
                <c:pt idx="14">
                  <c:v>6.6039840601350903</c:v>
                </c:pt>
                <c:pt idx="15">
                  <c:v>6.4446137567807185</c:v>
                </c:pt>
                <c:pt idx="16">
                  <c:v>-13.510941916370889</c:v>
                </c:pt>
                <c:pt idx="17">
                  <c:v>2.4363513405902495</c:v>
                </c:pt>
                <c:pt idx="18">
                  <c:v>-10.777601298410694</c:v>
                </c:pt>
                <c:pt idx="19">
                  <c:v>-3.2164636385507421</c:v>
                </c:pt>
                <c:pt idx="20">
                  <c:v>-13.6888559183636</c:v>
                </c:pt>
                <c:pt idx="21">
                  <c:v>-3.1832534420718872</c:v>
                </c:pt>
                <c:pt idx="22">
                  <c:v>3.4365710476892417</c:v>
                </c:pt>
                <c:pt idx="23">
                  <c:v>-0.18433310516535073</c:v>
                </c:pt>
                <c:pt idx="24">
                  <c:v>-2.0370120573078978</c:v>
                </c:pt>
                <c:pt idx="25">
                  <c:v>0.43829556950320381</c:v>
                </c:pt>
                <c:pt idx="26">
                  <c:v>14.297471777674176</c:v>
                </c:pt>
                <c:pt idx="27">
                  <c:v>-5.4774623432131619</c:v>
                </c:pt>
                <c:pt idx="28">
                  <c:v>7.6745326822053244</c:v>
                </c:pt>
                <c:pt idx="29">
                  <c:v>0.65506241871085535</c:v>
                </c:pt>
                <c:pt idx="30">
                  <c:v>-0.57202727173930157</c:v>
                </c:pt>
                <c:pt idx="31">
                  <c:v>0.93135364073275184</c:v>
                </c:pt>
                <c:pt idx="32">
                  <c:v>-3.5096537967583359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9-4F50-83A0-CBC1DC5B0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-1876579376"/>
        <c:axId val="-1876590800"/>
      </c:barChart>
      <c:catAx>
        <c:axId val="-187657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>
                    <a:latin typeface="Arial" panose="020B0604020202020204" pitchFamily="34" charset="0"/>
                    <a:cs typeface="Arial" panose="020B0604020202020204" pitchFamily="34" charset="0"/>
                  </a:rPr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90800"/>
        <c:crosses val="autoZero"/>
        <c:auto val="1"/>
        <c:lblAlgn val="ctr"/>
        <c:lblOffset val="100"/>
        <c:noMultiLvlLbl val="0"/>
      </c:catAx>
      <c:valAx>
        <c:axId val="-18765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 </a:t>
                </a:r>
                <a:r>
                  <a:rPr lang="en-US" sz="8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 </a:t>
                </a:r>
                <a:endParaRPr lang="es-ES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Staircases C1-Mxx &amp; Mxx-C1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'[3]Results Lum Lab'!$W$799</c:f>
              <c:strCache>
                <c:ptCount val="1"/>
                <c:pt idx="0">
                  <c:v>Chromatic is brighter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'[3]Results Lum Lab'!$X$798:$AP$798</c:f>
              <c:strCache>
                <c:ptCount val="19"/>
                <c:pt idx="0">
                  <c:v>M08</c:v>
                </c:pt>
                <c:pt idx="1">
                  <c:v>M09</c:v>
                </c:pt>
                <c:pt idx="2">
                  <c:v>M10</c:v>
                </c:pt>
                <c:pt idx="3">
                  <c:v>M11</c:v>
                </c:pt>
                <c:pt idx="4">
                  <c:v>M12</c:v>
                </c:pt>
                <c:pt idx="5">
                  <c:v>M13</c:v>
                </c:pt>
                <c:pt idx="6">
                  <c:v>M14</c:v>
                </c:pt>
                <c:pt idx="7">
                  <c:v>M15</c:v>
                </c:pt>
                <c:pt idx="8">
                  <c:v>M16</c:v>
                </c:pt>
                <c:pt idx="9">
                  <c:v>M17</c:v>
                </c:pt>
                <c:pt idx="10">
                  <c:v>M18</c:v>
                </c:pt>
                <c:pt idx="11">
                  <c:v>M19</c:v>
                </c:pt>
                <c:pt idx="12">
                  <c:v>M20</c:v>
                </c:pt>
                <c:pt idx="13">
                  <c:v>M21</c:v>
                </c:pt>
                <c:pt idx="14">
                  <c:v>M22</c:v>
                </c:pt>
                <c:pt idx="15">
                  <c:v>M23</c:v>
                </c:pt>
                <c:pt idx="16">
                  <c:v>M24</c:v>
                </c:pt>
              </c:strCache>
            </c:strRef>
          </c:cat>
          <c:val>
            <c:numRef>
              <c:f>'[3]Results Lum Lab'!$X$799:$AP$799</c:f>
              <c:numCache>
                <c:formatCode>General</c:formatCode>
                <c:ptCount val="19"/>
                <c:pt idx="0">
                  <c:v>0.91891891891891897</c:v>
                </c:pt>
                <c:pt idx="2">
                  <c:v>1</c:v>
                </c:pt>
                <c:pt idx="3">
                  <c:v>0.90909090909090906</c:v>
                </c:pt>
                <c:pt idx="4">
                  <c:v>0.89655172413793105</c:v>
                </c:pt>
                <c:pt idx="5">
                  <c:v>0.72</c:v>
                </c:pt>
                <c:pt idx="6">
                  <c:v>0.70370370370370372</c:v>
                </c:pt>
                <c:pt idx="7">
                  <c:v>0.63636363636363635</c:v>
                </c:pt>
                <c:pt idx="8">
                  <c:v>0.61702127659574468</c:v>
                </c:pt>
                <c:pt idx="9">
                  <c:v>0.69230769230769229</c:v>
                </c:pt>
                <c:pt idx="10">
                  <c:v>0.625</c:v>
                </c:pt>
                <c:pt idx="11">
                  <c:v>0.70588235294117652</c:v>
                </c:pt>
                <c:pt idx="12">
                  <c:v>0.64367816091954022</c:v>
                </c:pt>
                <c:pt idx="14">
                  <c:v>0.56060606060606055</c:v>
                </c:pt>
                <c:pt idx="16">
                  <c:v>0.28333333333333333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F-46F6-AC8A-8C31B6480149}"/>
            </c:ext>
          </c:extLst>
        </c:ser>
        <c:ser>
          <c:idx val="1"/>
          <c:order val="1"/>
          <c:tx>
            <c:v>Achromatic is brighter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'[3]Results Lum Lab'!$X$800:$AP$800</c:f>
              <c:numCache>
                <c:formatCode>General</c:formatCode>
                <c:ptCount val="19"/>
                <c:pt idx="0">
                  <c:v>8.1081081081081086E-2</c:v>
                </c:pt>
                <c:pt idx="2">
                  <c:v>0</c:v>
                </c:pt>
                <c:pt idx="3">
                  <c:v>9.0909090909090912E-2</c:v>
                </c:pt>
                <c:pt idx="4">
                  <c:v>0.10344827586206896</c:v>
                </c:pt>
                <c:pt idx="5">
                  <c:v>0.28000000000000003</c:v>
                </c:pt>
                <c:pt idx="6">
                  <c:v>0.29629629629629628</c:v>
                </c:pt>
                <c:pt idx="7">
                  <c:v>0.36363636363636365</c:v>
                </c:pt>
                <c:pt idx="8">
                  <c:v>0.38297872340425532</c:v>
                </c:pt>
                <c:pt idx="9">
                  <c:v>0.30769230769230771</c:v>
                </c:pt>
                <c:pt idx="10">
                  <c:v>0.375</c:v>
                </c:pt>
                <c:pt idx="11">
                  <c:v>0.29411764705882354</c:v>
                </c:pt>
                <c:pt idx="12">
                  <c:v>0.35632183908045978</c:v>
                </c:pt>
                <c:pt idx="14">
                  <c:v>0.43939393939393939</c:v>
                </c:pt>
                <c:pt idx="16">
                  <c:v>0.71666666666666667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F-46F6-AC8A-8C31B648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876583184"/>
        <c:axId val="-1876590256"/>
      </c:barChart>
      <c:catAx>
        <c:axId val="-18765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Stimulus</a:t>
                </a:r>
                <a:r>
                  <a:rPr lang="en-GB" baseline="0"/>
                  <a:t> reference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71913925488675"/>
              <c:y val="0.85962481888231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590256"/>
        <c:crosses val="autoZero"/>
        <c:auto val="1"/>
        <c:lblAlgn val="ctr"/>
        <c:lblOffset val="100"/>
        <c:noMultiLvlLbl val="0"/>
      </c:catAx>
      <c:valAx>
        <c:axId val="-18765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%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5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Staircases C2-Mxx &amp; Mxx-C2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'[3]Results Lum Lab'!$W$804</c:f>
              <c:strCache>
                <c:ptCount val="1"/>
                <c:pt idx="0">
                  <c:v>Chromatic is brighter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'[3]Results Lum Lab'!$X$803:$AN$803</c:f>
              <c:strCache>
                <c:ptCount val="17"/>
                <c:pt idx="0">
                  <c:v>M08</c:v>
                </c:pt>
                <c:pt idx="1">
                  <c:v>M09</c:v>
                </c:pt>
                <c:pt idx="2">
                  <c:v>M10</c:v>
                </c:pt>
                <c:pt idx="3">
                  <c:v>M11</c:v>
                </c:pt>
                <c:pt idx="4">
                  <c:v>M12</c:v>
                </c:pt>
                <c:pt idx="5">
                  <c:v>M13</c:v>
                </c:pt>
                <c:pt idx="6">
                  <c:v>M14</c:v>
                </c:pt>
                <c:pt idx="7">
                  <c:v>M15</c:v>
                </c:pt>
                <c:pt idx="8">
                  <c:v>M16</c:v>
                </c:pt>
                <c:pt idx="9">
                  <c:v>M17</c:v>
                </c:pt>
                <c:pt idx="10">
                  <c:v>M18</c:v>
                </c:pt>
                <c:pt idx="11">
                  <c:v>M19</c:v>
                </c:pt>
                <c:pt idx="12">
                  <c:v>M20</c:v>
                </c:pt>
                <c:pt idx="13">
                  <c:v>M21</c:v>
                </c:pt>
                <c:pt idx="14">
                  <c:v>M22</c:v>
                </c:pt>
                <c:pt idx="15">
                  <c:v>M23</c:v>
                </c:pt>
                <c:pt idx="16">
                  <c:v>M24</c:v>
                </c:pt>
              </c:strCache>
            </c:strRef>
          </c:cat>
          <c:val>
            <c:numRef>
              <c:f>'[3]Results Lum Lab'!$X$804:$AN$804</c:f>
              <c:numCache>
                <c:formatCode>General</c:formatCode>
                <c:ptCount val="17"/>
                <c:pt idx="0">
                  <c:v>0.91463414634146345</c:v>
                </c:pt>
                <c:pt idx="2">
                  <c:v>0.70370370370370372</c:v>
                </c:pt>
                <c:pt idx="3">
                  <c:v>0.8</c:v>
                </c:pt>
                <c:pt idx="4">
                  <c:v>0.82242990654205606</c:v>
                </c:pt>
                <c:pt idx="5">
                  <c:v>0.58536585365853655</c:v>
                </c:pt>
                <c:pt idx="6">
                  <c:v>0.56716417910447758</c:v>
                </c:pt>
                <c:pt idx="7">
                  <c:v>0.54545454545454541</c:v>
                </c:pt>
                <c:pt idx="8">
                  <c:v>0.61386138613861385</c:v>
                </c:pt>
                <c:pt idx="9">
                  <c:v>0.61764705882352944</c:v>
                </c:pt>
                <c:pt idx="10">
                  <c:v>0.52083333333333337</c:v>
                </c:pt>
                <c:pt idx="11">
                  <c:v>0.6</c:v>
                </c:pt>
                <c:pt idx="12">
                  <c:v>0.60869565217391308</c:v>
                </c:pt>
                <c:pt idx="14">
                  <c:v>0.55882352941176472</c:v>
                </c:pt>
                <c:pt idx="16">
                  <c:v>0.54054054054054057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4-4C1F-A00D-3F6A21D10DE4}"/>
            </c:ext>
          </c:extLst>
        </c:ser>
        <c:ser>
          <c:idx val="1"/>
          <c:order val="1"/>
          <c:tx>
            <c:strRef>
              <c:f>'[3]Results Lum Lab'!$W$805</c:f>
              <c:strCache>
                <c:ptCount val="1"/>
                <c:pt idx="0">
                  <c:v>Achromatic is brighter 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'[3]Results Lum Lab'!$X$803:$AN$803</c:f>
              <c:strCache>
                <c:ptCount val="17"/>
                <c:pt idx="0">
                  <c:v>M08</c:v>
                </c:pt>
                <c:pt idx="1">
                  <c:v>M09</c:v>
                </c:pt>
                <c:pt idx="2">
                  <c:v>M10</c:v>
                </c:pt>
                <c:pt idx="3">
                  <c:v>M11</c:v>
                </c:pt>
                <c:pt idx="4">
                  <c:v>M12</c:v>
                </c:pt>
                <c:pt idx="5">
                  <c:v>M13</c:v>
                </c:pt>
                <c:pt idx="6">
                  <c:v>M14</c:v>
                </c:pt>
                <c:pt idx="7">
                  <c:v>M15</c:v>
                </c:pt>
                <c:pt idx="8">
                  <c:v>M16</c:v>
                </c:pt>
                <c:pt idx="9">
                  <c:v>M17</c:v>
                </c:pt>
                <c:pt idx="10">
                  <c:v>M18</c:v>
                </c:pt>
                <c:pt idx="11">
                  <c:v>M19</c:v>
                </c:pt>
                <c:pt idx="12">
                  <c:v>M20</c:v>
                </c:pt>
                <c:pt idx="13">
                  <c:v>M21</c:v>
                </c:pt>
                <c:pt idx="14">
                  <c:v>M22</c:v>
                </c:pt>
                <c:pt idx="15">
                  <c:v>M23</c:v>
                </c:pt>
                <c:pt idx="16">
                  <c:v>M24</c:v>
                </c:pt>
              </c:strCache>
            </c:strRef>
          </c:cat>
          <c:val>
            <c:numRef>
              <c:f>'[3]Results Lum Lab'!$X$805:$AN$805</c:f>
              <c:numCache>
                <c:formatCode>General</c:formatCode>
                <c:ptCount val="17"/>
                <c:pt idx="0">
                  <c:v>8.5365853658536592E-2</c:v>
                </c:pt>
                <c:pt idx="2">
                  <c:v>0.29629629629629628</c:v>
                </c:pt>
                <c:pt idx="3">
                  <c:v>0.2</c:v>
                </c:pt>
                <c:pt idx="4">
                  <c:v>0.17757009345794392</c:v>
                </c:pt>
                <c:pt idx="5">
                  <c:v>0.41463414634146339</c:v>
                </c:pt>
                <c:pt idx="6">
                  <c:v>0.43283582089552236</c:v>
                </c:pt>
                <c:pt idx="7">
                  <c:v>0.45454545454545453</c:v>
                </c:pt>
                <c:pt idx="8">
                  <c:v>0.38613861386138615</c:v>
                </c:pt>
                <c:pt idx="9">
                  <c:v>0.38235294117647056</c:v>
                </c:pt>
                <c:pt idx="10">
                  <c:v>0.47916666666666669</c:v>
                </c:pt>
                <c:pt idx="11">
                  <c:v>0.4</c:v>
                </c:pt>
                <c:pt idx="12">
                  <c:v>0.39130434782608697</c:v>
                </c:pt>
                <c:pt idx="14">
                  <c:v>0.44117647058823528</c:v>
                </c:pt>
                <c:pt idx="16">
                  <c:v>0.45945945945945948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4-4C1F-A00D-3F6A21D10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76589168"/>
        <c:axId val="-1876595696"/>
      </c:barChart>
      <c:catAx>
        <c:axId val="-18765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595696"/>
        <c:crosses val="autoZero"/>
        <c:auto val="1"/>
        <c:lblAlgn val="ctr"/>
        <c:lblOffset val="100"/>
        <c:noMultiLvlLbl val="0"/>
      </c:catAx>
      <c:valAx>
        <c:axId val="-18765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5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Staircases C3-Mxx &amp; Mxx-C3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'[3]Results Lum Lab'!$W$809</c:f>
              <c:strCache>
                <c:ptCount val="1"/>
                <c:pt idx="0">
                  <c:v>Chromatic is brighter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'[3]Results Lum Lab'!$X$808:$AN$808</c:f>
              <c:strCache>
                <c:ptCount val="17"/>
                <c:pt idx="0">
                  <c:v>M08</c:v>
                </c:pt>
                <c:pt idx="1">
                  <c:v>M09</c:v>
                </c:pt>
                <c:pt idx="2">
                  <c:v>M10</c:v>
                </c:pt>
                <c:pt idx="3">
                  <c:v>M11</c:v>
                </c:pt>
                <c:pt idx="4">
                  <c:v>M12</c:v>
                </c:pt>
                <c:pt idx="5">
                  <c:v>M13</c:v>
                </c:pt>
                <c:pt idx="6">
                  <c:v>M14</c:v>
                </c:pt>
                <c:pt idx="7">
                  <c:v>M15</c:v>
                </c:pt>
                <c:pt idx="8">
                  <c:v>M16</c:v>
                </c:pt>
                <c:pt idx="9">
                  <c:v>M17</c:v>
                </c:pt>
                <c:pt idx="10">
                  <c:v>M18</c:v>
                </c:pt>
                <c:pt idx="11">
                  <c:v>M19</c:v>
                </c:pt>
                <c:pt idx="12">
                  <c:v>M20</c:v>
                </c:pt>
                <c:pt idx="13">
                  <c:v>M21</c:v>
                </c:pt>
                <c:pt idx="14">
                  <c:v>M22</c:v>
                </c:pt>
                <c:pt idx="15">
                  <c:v>M23</c:v>
                </c:pt>
                <c:pt idx="16">
                  <c:v>M24</c:v>
                </c:pt>
              </c:strCache>
            </c:strRef>
          </c:cat>
          <c:val>
            <c:numRef>
              <c:f>'[3]Results Lum Lab'!$X$809:$AN$809</c:f>
              <c:numCache>
                <c:formatCode>General</c:formatCode>
                <c:ptCount val="17"/>
                <c:pt idx="0">
                  <c:v>0.80555555555555558</c:v>
                </c:pt>
                <c:pt idx="2">
                  <c:v>0.57534246575342463</c:v>
                </c:pt>
                <c:pt idx="3">
                  <c:v>0.62222222222222223</c:v>
                </c:pt>
                <c:pt idx="4">
                  <c:v>0.58715596330275233</c:v>
                </c:pt>
                <c:pt idx="5">
                  <c:v>0.7142857142857143</c:v>
                </c:pt>
                <c:pt idx="6">
                  <c:v>0.46774193548387094</c:v>
                </c:pt>
                <c:pt idx="7">
                  <c:v>0.62857142857142856</c:v>
                </c:pt>
                <c:pt idx="8">
                  <c:v>0.48</c:v>
                </c:pt>
                <c:pt idx="9">
                  <c:v>0.45454545454545453</c:v>
                </c:pt>
                <c:pt idx="10">
                  <c:v>0.46875</c:v>
                </c:pt>
                <c:pt idx="11">
                  <c:v>0.375</c:v>
                </c:pt>
                <c:pt idx="12">
                  <c:v>0.51515151515151514</c:v>
                </c:pt>
                <c:pt idx="14">
                  <c:v>0.5</c:v>
                </c:pt>
                <c:pt idx="16">
                  <c:v>0.47058823529411764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4-4A00-B0FC-E0572E976AB2}"/>
            </c:ext>
          </c:extLst>
        </c:ser>
        <c:ser>
          <c:idx val="1"/>
          <c:order val="1"/>
          <c:tx>
            <c:strRef>
              <c:f>'[3]Results Lum Lab'!$W$810</c:f>
              <c:strCache>
                <c:ptCount val="1"/>
                <c:pt idx="0">
                  <c:v>Achromatic is brighter 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'[3]Results Lum Lab'!$X$808:$AN$808</c:f>
              <c:strCache>
                <c:ptCount val="17"/>
                <c:pt idx="0">
                  <c:v>M08</c:v>
                </c:pt>
                <c:pt idx="1">
                  <c:v>M09</c:v>
                </c:pt>
                <c:pt idx="2">
                  <c:v>M10</c:v>
                </c:pt>
                <c:pt idx="3">
                  <c:v>M11</c:v>
                </c:pt>
                <c:pt idx="4">
                  <c:v>M12</c:v>
                </c:pt>
                <c:pt idx="5">
                  <c:v>M13</c:v>
                </c:pt>
                <c:pt idx="6">
                  <c:v>M14</c:v>
                </c:pt>
                <c:pt idx="7">
                  <c:v>M15</c:v>
                </c:pt>
                <c:pt idx="8">
                  <c:v>M16</c:v>
                </c:pt>
                <c:pt idx="9">
                  <c:v>M17</c:v>
                </c:pt>
                <c:pt idx="10">
                  <c:v>M18</c:v>
                </c:pt>
                <c:pt idx="11">
                  <c:v>M19</c:v>
                </c:pt>
                <c:pt idx="12">
                  <c:v>M20</c:v>
                </c:pt>
                <c:pt idx="13">
                  <c:v>M21</c:v>
                </c:pt>
                <c:pt idx="14">
                  <c:v>M22</c:v>
                </c:pt>
                <c:pt idx="15">
                  <c:v>M23</c:v>
                </c:pt>
                <c:pt idx="16">
                  <c:v>M24</c:v>
                </c:pt>
              </c:strCache>
            </c:strRef>
          </c:cat>
          <c:val>
            <c:numRef>
              <c:f>'[3]Results Lum Lab'!$X$810:$AN$810</c:f>
              <c:numCache>
                <c:formatCode>General</c:formatCode>
                <c:ptCount val="17"/>
                <c:pt idx="0">
                  <c:v>0.19444444444444445</c:v>
                </c:pt>
                <c:pt idx="2">
                  <c:v>0.42465753424657532</c:v>
                </c:pt>
                <c:pt idx="3">
                  <c:v>0.37777777777777777</c:v>
                </c:pt>
                <c:pt idx="4">
                  <c:v>0.41284403669724773</c:v>
                </c:pt>
                <c:pt idx="5">
                  <c:v>0.2857142857142857</c:v>
                </c:pt>
                <c:pt idx="6">
                  <c:v>0.532258064516129</c:v>
                </c:pt>
                <c:pt idx="7">
                  <c:v>0.37142857142857144</c:v>
                </c:pt>
                <c:pt idx="8">
                  <c:v>0.52</c:v>
                </c:pt>
                <c:pt idx="9">
                  <c:v>0.54545454545454541</c:v>
                </c:pt>
                <c:pt idx="10">
                  <c:v>0.53125</c:v>
                </c:pt>
                <c:pt idx="11">
                  <c:v>0.625</c:v>
                </c:pt>
                <c:pt idx="12">
                  <c:v>0.48484848484848486</c:v>
                </c:pt>
                <c:pt idx="14">
                  <c:v>0.5</c:v>
                </c:pt>
                <c:pt idx="16">
                  <c:v>0.52941176470588236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4-4A00-B0FC-E0572E97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76582096"/>
        <c:axId val="-1876570672"/>
      </c:barChart>
      <c:catAx>
        <c:axId val="-18765820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570672"/>
        <c:crosses val="autoZero"/>
        <c:auto val="1"/>
        <c:lblAlgn val="ctr"/>
        <c:lblOffset val="100"/>
        <c:noMultiLvlLbl val="0"/>
      </c:catAx>
      <c:valAx>
        <c:axId val="-18765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5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3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C1-Mxx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scene'!$Z$57:$Z$74</c:f>
              <c:numCache>
                <c:formatCode>General</c:formatCode>
                <c:ptCount val="18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45.9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37.200000000000003</c:v>
                </c:pt>
                <c:pt idx="9">
                  <c:v>34.700000000000003</c:v>
                </c:pt>
                <c:pt idx="10">
                  <c:v>33.4</c:v>
                </c:pt>
                <c:pt idx="11">
                  <c:v>33</c:v>
                </c:pt>
                <c:pt idx="12">
                  <c:v>33.700000000000003</c:v>
                </c:pt>
                <c:pt idx="13">
                  <c:v>33.4</c:v>
                </c:pt>
                <c:pt idx="14">
                  <c:v>33.700000000000003</c:v>
                </c:pt>
                <c:pt idx="15">
                  <c:v>33.4</c:v>
                </c:pt>
                <c:pt idx="16">
                  <c:v>34.200000000000003</c:v>
                </c:pt>
                <c:pt idx="17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A-42B8-AAF5-64DBEF8D6E4B}"/>
            </c:ext>
          </c:extLst>
        </c:ser>
        <c:ser>
          <c:idx val="1"/>
          <c:order val="1"/>
          <c:tx>
            <c:v>Mxx - 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scene'!$AI$57:$AI$68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29.2</c:v>
                </c:pt>
                <c:pt idx="5">
                  <c:v>30.4</c:v>
                </c:pt>
                <c:pt idx="6">
                  <c:v>29.2</c:v>
                </c:pt>
                <c:pt idx="7">
                  <c:v>30.4</c:v>
                </c:pt>
                <c:pt idx="8">
                  <c:v>31.4</c:v>
                </c:pt>
                <c:pt idx="9">
                  <c:v>32</c:v>
                </c:pt>
                <c:pt idx="10">
                  <c:v>33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A-42B8-AAF5-64DBEF8D6E4B}"/>
            </c:ext>
          </c:extLst>
        </c:ser>
        <c:ser>
          <c:idx val="2"/>
          <c:order val="2"/>
          <c:tx>
            <c:v>Chromatic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scene'!$D$43:$D$62</c:f>
              <c:numCache>
                <c:formatCode>General</c:formatCode>
                <c:ptCount val="20"/>
                <c:pt idx="0">
                  <c:v>34.700000000000003</c:v>
                </c:pt>
                <c:pt idx="1">
                  <c:v>34.700000000000003</c:v>
                </c:pt>
                <c:pt idx="2">
                  <c:v>34.700000000000003</c:v>
                </c:pt>
                <c:pt idx="3">
                  <c:v>34.700000000000003</c:v>
                </c:pt>
                <c:pt idx="4">
                  <c:v>34.700000000000003</c:v>
                </c:pt>
                <c:pt idx="5">
                  <c:v>34.700000000000003</c:v>
                </c:pt>
                <c:pt idx="6">
                  <c:v>34.700000000000003</c:v>
                </c:pt>
                <c:pt idx="7">
                  <c:v>34.700000000000003</c:v>
                </c:pt>
                <c:pt idx="8">
                  <c:v>34.700000000000003</c:v>
                </c:pt>
                <c:pt idx="9">
                  <c:v>34.700000000000003</c:v>
                </c:pt>
                <c:pt idx="10">
                  <c:v>34.700000000000003</c:v>
                </c:pt>
                <c:pt idx="11">
                  <c:v>34.700000000000003</c:v>
                </c:pt>
                <c:pt idx="12">
                  <c:v>34.700000000000003</c:v>
                </c:pt>
                <c:pt idx="13">
                  <c:v>34.700000000000003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34.700000000000003</c:v>
                </c:pt>
                <c:pt idx="18">
                  <c:v>34.700000000000003</c:v>
                </c:pt>
                <c:pt idx="19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A-42B8-AAF5-64DBEF8D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71760"/>
        <c:axId val="-1876586448"/>
      </c:lineChart>
      <c:catAx>
        <c:axId val="-187657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86448"/>
        <c:crosses val="autoZero"/>
        <c:auto val="1"/>
        <c:lblAlgn val="ctr"/>
        <c:lblOffset val="100"/>
        <c:noMultiLvlLbl val="0"/>
      </c:catAx>
      <c:valAx>
        <c:axId val="-187658644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cd/m</a:t>
                </a:r>
                <a:r>
                  <a:rPr lang="en-US" b="1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71760"/>
        <c:crossesAt val="1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03877711419371"/>
          <c:y val="4.2077805047829965E-2"/>
          <c:w val="0.17796122288580626"/>
          <c:h val="0.228460340433062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C2-Mxx</c:v>
          </c:tx>
          <c:spPr>
            <a:ln w="28575" cap="rnd">
              <a:solidFill>
                <a:srgbClr val="44546A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scene'!$AC$57:$AC$75</c:f>
              <c:numCache>
                <c:formatCode>General</c:formatCode>
                <c:ptCount val="19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25.9</c:v>
                </c:pt>
                <c:pt idx="4">
                  <c:v>25.4</c:v>
                </c:pt>
                <c:pt idx="5">
                  <c:v>25.7</c:v>
                </c:pt>
                <c:pt idx="6">
                  <c:v>25.4</c:v>
                </c:pt>
                <c:pt idx="7">
                  <c:v>25.7</c:v>
                </c:pt>
                <c:pt idx="8">
                  <c:v>25.9</c:v>
                </c:pt>
                <c:pt idx="9">
                  <c:v>26.1</c:v>
                </c:pt>
                <c:pt idx="10">
                  <c:v>27.1</c:v>
                </c:pt>
                <c:pt idx="11">
                  <c:v>27.5</c:v>
                </c:pt>
                <c:pt idx="12">
                  <c:v>29.2</c:v>
                </c:pt>
                <c:pt idx="13">
                  <c:v>30.4</c:v>
                </c:pt>
                <c:pt idx="14">
                  <c:v>31.4</c:v>
                </c:pt>
                <c:pt idx="15">
                  <c:v>32</c:v>
                </c:pt>
                <c:pt idx="16">
                  <c:v>33</c:v>
                </c:pt>
                <c:pt idx="17">
                  <c:v>33.700000000000003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5-41C3-8D2D-9322BD182FB5}"/>
            </c:ext>
          </c:extLst>
        </c:ser>
        <c:ser>
          <c:idx val="2"/>
          <c:order val="1"/>
          <c:tx>
            <c:v>Mxx - C2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scene'!$AL$57:$AL$69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29.2</c:v>
                </c:pt>
                <c:pt idx="5">
                  <c:v>30.4</c:v>
                </c:pt>
                <c:pt idx="6">
                  <c:v>31.4</c:v>
                </c:pt>
                <c:pt idx="7">
                  <c:v>32</c:v>
                </c:pt>
                <c:pt idx="8">
                  <c:v>31.4</c:v>
                </c:pt>
                <c:pt idx="9">
                  <c:v>32</c:v>
                </c:pt>
                <c:pt idx="10">
                  <c:v>33</c:v>
                </c:pt>
                <c:pt idx="11">
                  <c:v>33.700000000000003</c:v>
                </c:pt>
                <c:pt idx="1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5-41C3-8D2D-9322BD182FB5}"/>
            </c:ext>
          </c:extLst>
        </c:ser>
        <c:ser>
          <c:idx val="0"/>
          <c:order val="2"/>
          <c:tx>
            <c:v>Chromatic</c:v>
          </c:tx>
          <c:spPr>
            <a:ln w="28575" cap="rnd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scene'!$E$43:$E$62</c:f>
              <c:numCache>
                <c:formatCode>General</c:formatCode>
                <c:ptCount val="20"/>
                <c:pt idx="0">
                  <c:v>33.200000000000003</c:v>
                </c:pt>
                <c:pt idx="1">
                  <c:v>33.200000000000003</c:v>
                </c:pt>
                <c:pt idx="2">
                  <c:v>33.200000000000003</c:v>
                </c:pt>
                <c:pt idx="3">
                  <c:v>33.200000000000003</c:v>
                </c:pt>
                <c:pt idx="4">
                  <c:v>33.200000000000003</c:v>
                </c:pt>
                <c:pt idx="5">
                  <c:v>33.200000000000003</c:v>
                </c:pt>
                <c:pt idx="6">
                  <c:v>33.200000000000003</c:v>
                </c:pt>
                <c:pt idx="7">
                  <c:v>33.200000000000003</c:v>
                </c:pt>
                <c:pt idx="8">
                  <c:v>33.200000000000003</c:v>
                </c:pt>
                <c:pt idx="9">
                  <c:v>33.200000000000003</c:v>
                </c:pt>
                <c:pt idx="10">
                  <c:v>33.200000000000003</c:v>
                </c:pt>
                <c:pt idx="11">
                  <c:v>33.200000000000003</c:v>
                </c:pt>
                <c:pt idx="12">
                  <c:v>33.200000000000003</c:v>
                </c:pt>
                <c:pt idx="13">
                  <c:v>33.200000000000003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5-41C3-8D2D-9322BD182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73392"/>
        <c:axId val="-1876587536"/>
        <c:extLst/>
      </c:lineChart>
      <c:catAx>
        <c:axId val="-187657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87536"/>
        <c:crosses val="autoZero"/>
        <c:auto val="1"/>
        <c:lblAlgn val="ctr"/>
        <c:lblOffset val="100"/>
        <c:noMultiLvlLbl val="0"/>
      </c:catAx>
      <c:valAx>
        <c:axId val="-187658753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Luminance</a:t>
                </a:r>
                <a:r>
                  <a:rPr lang="en-GB" baseline="0"/>
                  <a:t> </a:t>
                </a:r>
                <a:r>
                  <a:rPr lang="en-US" sz="1000" b="1" i="0" u="none" strike="noStrike" baseline="0">
                    <a:effectLst/>
                  </a:rPr>
                  <a:t>cd/m</a:t>
                </a:r>
                <a:r>
                  <a:rPr lang="en-US" sz="1000" b="1" i="0" u="none" strike="noStrike" baseline="30000">
                    <a:effectLst/>
                  </a:rPr>
                  <a:t>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73392"/>
        <c:crossesAt val="1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62906609810994"/>
          <c:y val="2.7281592721292901E-2"/>
          <c:w val="0.16837093390188998"/>
          <c:h val="0.223528205163863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B-4F90-BD38-1F66BE576B30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B-4F90-BD38-1F66BE576B30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B-4F90-BD38-1F66BE576B30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0B-4F90-BD38-1F66BE576B30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0B-4F90-BD38-1F66BE576B30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0B-4F90-BD38-1F66BE576B30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0B-4F90-BD38-1F66BE576B30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0B-4F90-BD38-1F66BE576B30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0B-4F90-BD38-1F66BE576B30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Lab'!$AB$140:$AB$153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65.463749372686848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70.490554036267866</c:v>
                </c:pt>
                <c:pt idx="12">
                  <c:v>72.079750332635967</c:v>
                </c:pt>
                <c:pt idx="13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0B-4F90-BD38-1F66BE576B30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Lab'!$AK$140:$AK$155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66.013332488948294</c:v>
                </c:pt>
                <c:pt idx="12">
                  <c:v>68.097728766764959</c:v>
                </c:pt>
                <c:pt idx="13">
                  <c:v>69.54549044703198</c:v>
                </c:pt>
                <c:pt idx="14">
                  <c:v>70.490554036267866</c:v>
                </c:pt>
                <c:pt idx="15">
                  <c:v>69.54549044703198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0B-4F90-BD38-1F66BE576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755456"/>
        <c:axId val="-1895765792"/>
        <c:extLst/>
      </c:lineChart>
      <c:catAx>
        <c:axId val="-189575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65792"/>
        <c:crosses val="autoZero"/>
        <c:auto val="1"/>
        <c:lblAlgn val="ctr"/>
        <c:lblOffset val="100"/>
        <c:noMultiLvlLbl val="0"/>
      </c:catAx>
      <c:valAx>
        <c:axId val="-189576579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545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C3 - Mxx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scene'!$AN$631:$AN$655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'Results lum scene'!$AF$57:$AF$69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25.9</c:v>
                </c:pt>
                <c:pt idx="4">
                  <c:v>25.4</c:v>
                </c:pt>
                <c:pt idx="5">
                  <c:v>24.9</c:v>
                </c:pt>
                <c:pt idx="6">
                  <c:v>24.5</c:v>
                </c:pt>
                <c:pt idx="7">
                  <c:v>24</c:v>
                </c:pt>
                <c:pt idx="8">
                  <c:v>24.1</c:v>
                </c:pt>
                <c:pt idx="9">
                  <c:v>24.5</c:v>
                </c:pt>
                <c:pt idx="10">
                  <c:v>24.1</c:v>
                </c:pt>
                <c:pt idx="11">
                  <c:v>24.5</c:v>
                </c:pt>
                <c:pt idx="12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D-4231-B166-52748BC63A3F}"/>
            </c:ext>
          </c:extLst>
        </c:ser>
        <c:ser>
          <c:idx val="1"/>
          <c:order val="1"/>
          <c:tx>
            <c:v>Mxx - C3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scene'!$AN$631:$AN$655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'Results lum scene'!$AO$57:$AO$65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33.4</c:v>
                </c:pt>
                <c:pt idx="7">
                  <c:v>34.200000000000003</c:v>
                </c:pt>
                <c:pt idx="8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D-4231-B166-52748BC63A3F}"/>
            </c:ext>
          </c:extLst>
        </c:ser>
        <c:ser>
          <c:idx val="2"/>
          <c:order val="2"/>
          <c:tx>
            <c:v>Chromatic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scene'!$F$43:$F$62</c:f>
              <c:numCache>
                <c:formatCode>General</c:formatCode>
                <c:ptCount val="20"/>
                <c:pt idx="0">
                  <c:v>34.299999999999997</c:v>
                </c:pt>
                <c:pt idx="1">
                  <c:v>34.299999999999997</c:v>
                </c:pt>
                <c:pt idx="2">
                  <c:v>34.299999999999997</c:v>
                </c:pt>
                <c:pt idx="3">
                  <c:v>34.299999999999997</c:v>
                </c:pt>
                <c:pt idx="4">
                  <c:v>34.299999999999997</c:v>
                </c:pt>
                <c:pt idx="5">
                  <c:v>34.299999999999997</c:v>
                </c:pt>
                <c:pt idx="6">
                  <c:v>34.299999999999997</c:v>
                </c:pt>
                <c:pt idx="7">
                  <c:v>34.299999999999997</c:v>
                </c:pt>
                <c:pt idx="8">
                  <c:v>34.299999999999997</c:v>
                </c:pt>
                <c:pt idx="9">
                  <c:v>34.299999999999997</c:v>
                </c:pt>
                <c:pt idx="10">
                  <c:v>34.299999999999997</c:v>
                </c:pt>
                <c:pt idx="11">
                  <c:v>34.299999999999997</c:v>
                </c:pt>
                <c:pt idx="12">
                  <c:v>34.299999999999997</c:v>
                </c:pt>
                <c:pt idx="13">
                  <c:v>34.299999999999997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34.299999999999997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D-4231-B166-52748BC6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85904"/>
        <c:axId val="-1876600592"/>
      </c:lineChart>
      <c:catAx>
        <c:axId val="-187658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600592"/>
        <c:crosses val="autoZero"/>
        <c:auto val="1"/>
        <c:lblAlgn val="ctr"/>
        <c:lblOffset val="100"/>
        <c:noMultiLvlLbl val="0"/>
      </c:catAx>
      <c:valAx>
        <c:axId val="-187660059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u="none" strike="noStrike" baseline="0">
                    <a:effectLst/>
                  </a:rPr>
                  <a:t>cd/m</a:t>
                </a:r>
                <a:r>
                  <a:rPr lang="en-US" sz="1000" b="1" i="0" u="none" strike="noStrike" baseline="30000">
                    <a:effectLst/>
                  </a:rPr>
                  <a:t>2</a:t>
                </a:r>
                <a:endParaRPr lang="en-GB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8590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92964475484621"/>
          <c:y val="1.9856834889340882E-2"/>
          <c:w val="0.16407035524515381"/>
          <c:h val="0.217759315300242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4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scene'!$Z$79:$Z$97</c:f>
              <c:numCache>
                <c:formatCode>General</c:formatCode>
                <c:ptCount val="1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39.700000000000003</c:v>
                </c:pt>
                <c:pt idx="8">
                  <c:v>41.3</c:v>
                </c:pt>
                <c:pt idx="9">
                  <c:v>43.6</c:v>
                </c:pt>
                <c:pt idx="10">
                  <c:v>44.6</c:v>
                </c:pt>
                <c:pt idx="11">
                  <c:v>45.9</c:v>
                </c:pt>
                <c:pt idx="12">
                  <c:v>45.9</c:v>
                </c:pt>
                <c:pt idx="13">
                  <c:v>44.6</c:v>
                </c:pt>
                <c:pt idx="14">
                  <c:v>45.9</c:v>
                </c:pt>
                <c:pt idx="15">
                  <c:v>45.9</c:v>
                </c:pt>
                <c:pt idx="16">
                  <c:v>45.9</c:v>
                </c:pt>
                <c:pt idx="17">
                  <c:v>45.9</c:v>
                </c:pt>
                <c:pt idx="18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E-40EC-8E5E-5998845D56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scene'!$AI$79:$AI$90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33.4</c:v>
                </c:pt>
                <c:pt idx="7">
                  <c:v>33.700000000000003</c:v>
                </c:pt>
                <c:pt idx="8">
                  <c:v>33.4</c:v>
                </c:pt>
                <c:pt idx="9">
                  <c:v>34.200000000000003</c:v>
                </c:pt>
                <c:pt idx="10">
                  <c:v>34.700000000000003</c:v>
                </c:pt>
                <c:pt idx="11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E-40EC-8E5E-5998845D5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92976"/>
        <c:axId val="-1876594608"/>
      </c:lineChart>
      <c:catAx>
        <c:axId val="-187659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94608"/>
        <c:crosses val="autoZero"/>
        <c:auto val="1"/>
        <c:lblAlgn val="ctr"/>
        <c:lblOffset val="100"/>
        <c:noMultiLvlLbl val="0"/>
      </c:catAx>
      <c:valAx>
        <c:axId val="-187659460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u="none" strike="noStrike" baseline="0">
                    <a:effectLst/>
                  </a:rPr>
                  <a:t>cd/m</a:t>
                </a:r>
                <a:r>
                  <a:rPr lang="en-US" sz="1000" b="1" i="0" u="none" strike="noStrike" baseline="30000">
                    <a:effectLst/>
                  </a:rPr>
                  <a:t>2</a:t>
                </a:r>
                <a:endParaRPr lang="en-US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92976"/>
        <c:crossesAt val="1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4)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6-483A-B630-B48C9E3830DE}"/>
            </c:ext>
          </c:extLst>
        </c:ser>
        <c:ser>
          <c:idx val="7"/>
          <c:order val="1"/>
          <c:spPr>
            <a:ln>
              <a:solidFill>
                <a:srgbClr val="44546A"/>
              </a:solidFill>
            </a:ln>
          </c:spPr>
          <c:marker>
            <c:symbol val="none"/>
          </c:marker>
          <c:val>
            <c:numRef>
              <c:f>'Results lum scene'!$AC$79:$AC$90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34.700000000000003</c:v>
                </c:pt>
                <c:pt idx="7">
                  <c:v>36.1</c:v>
                </c:pt>
                <c:pt idx="8">
                  <c:v>34.700000000000003</c:v>
                </c:pt>
                <c:pt idx="9">
                  <c:v>36.1</c:v>
                </c:pt>
                <c:pt idx="10">
                  <c:v>37.200000000000003</c:v>
                </c:pt>
                <c:pt idx="11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6-483A-B630-B48C9E3830DE}"/>
            </c:ext>
          </c:extLst>
        </c:ser>
        <c:ser>
          <c:idx val="8"/>
          <c:order val="2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scene'!$AL$79:$AL$87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33.4</c:v>
                </c:pt>
                <c:pt idx="7">
                  <c:v>34.200000000000003</c:v>
                </c:pt>
                <c:pt idx="8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6-483A-B630-B48C9E3830DE}"/>
            </c:ext>
          </c:extLst>
        </c:ser>
        <c:ser>
          <c:idx val="9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C6-483A-B630-B48C9E3830DE}"/>
            </c:ext>
          </c:extLst>
        </c:ser>
        <c:ser>
          <c:idx val="10"/>
          <c:order val="4"/>
          <c:spPr>
            <a:ln w="28575" cap="rnd">
              <a:solidFill>
                <a:srgbClr val="44546A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scene'!$AC$79:$AC$90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34.700000000000003</c:v>
                </c:pt>
                <c:pt idx="7">
                  <c:v>36.1</c:v>
                </c:pt>
                <c:pt idx="8">
                  <c:v>34.700000000000003</c:v>
                </c:pt>
                <c:pt idx="9">
                  <c:v>36.1</c:v>
                </c:pt>
                <c:pt idx="10">
                  <c:v>37.200000000000003</c:v>
                </c:pt>
                <c:pt idx="11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C6-483A-B630-B48C9E3830DE}"/>
            </c:ext>
          </c:extLst>
        </c:ser>
        <c:ser>
          <c:idx val="11"/>
          <c:order val="5"/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scene'!$AL$79:$AL$87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33.4</c:v>
                </c:pt>
                <c:pt idx="7">
                  <c:v>34.200000000000003</c:v>
                </c:pt>
                <c:pt idx="8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C6-483A-B630-B48C9E3830DE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C6-483A-B630-B48C9E3830DE}"/>
            </c:ext>
          </c:extLst>
        </c:ser>
        <c:ser>
          <c:idx val="4"/>
          <c:order val="7"/>
          <c:spPr>
            <a:ln>
              <a:solidFill>
                <a:srgbClr val="44546A"/>
              </a:solidFill>
            </a:ln>
          </c:spPr>
          <c:marker>
            <c:symbol val="none"/>
          </c:marker>
          <c:val>
            <c:numRef>
              <c:f>'Results lum scene'!$AC$79:$AC$90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34.700000000000003</c:v>
                </c:pt>
                <c:pt idx="7">
                  <c:v>36.1</c:v>
                </c:pt>
                <c:pt idx="8">
                  <c:v>34.700000000000003</c:v>
                </c:pt>
                <c:pt idx="9">
                  <c:v>36.1</c:v>
                </c:pt>
                <c:pt idx="10">
                  <c:v>37.200000000000003</c:v>
                </c:pt>
                <c:pt idx="11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C6-483A-B630-B48C9E3830DE}"/>
            </c:ext>
          </c:extLst>
        </c:ser>
        <c:ser>
          <c:idx val="5"/>
          <c:order val="8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scene'!$AL$79:$AL$87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33.4</c:v>
                </c:pt>
                <c:pt idx="7">
                  <c:v>34.200000000000003</c:v>
                </c:pt>
                <c:pt idx="8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C6-483A-B630-B48C9E3830DE}"/>
            </c:ext>
          </c:extLst>
        </c:ser>
        <c:ser>
          <c:idx val="0"/>
          <c:order val="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C6-483A-B630-B48C9E3830DE}"/>
            </c:ext>
          </c:extLst>
        </c:ser>
        <c:ser>
          <c:idx val="1"/>
          <c:order val="10"/>
          <c:spPr>
            <a:ln w="28575" cap="rnd">
              <a:solidFill>
                <a:srgbClr val="44546A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scene'!$AC$79:$AC$90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34.700000000000003</c:v>
                </c:pt>
                <c:pt idx="7">
                  <c:v>36.1</c:v>
                </c:pt>
                <c:pt idx="8">
                  <c:v>34.700000000000003</c:v>
                </c:pt>
                <c:pt idx="9">
                  <c:v>36.1</c:v>
                </c:pt>
                <c:pt idx="10">
                  <c:v>37.200000000000003</c:v>
                </c:pt>
                <c:pt idx="11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C6-483A-B630-B48C9E3830DE}"/>
            </c:ext>
          </c:extLst>
        </c:ser>
        <c:ser>
          <c:idx val="2"/>
          <c:order val="11"/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scene'!$AL$79:$AL$87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33.4</c:v>
                </c:pt>
                <c:pt idx="7">
                  <c:v>34.200000000000003</c:v>
                </c:pt>
                <c:pt idx="8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C6-483A-B630-B48C9E383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92432"/>
        <c:axId val="-1876574480"/>
        <c:extLst/>
      </c:lineChart>
      <c:catAx>
        <c:axId val="-187659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74480"/>
        <c:crosses val="autoZero"/>
        <c:auto val="1"/>
        <c:lblAlgn val="ctr"/>
        <c:lblOffset val="100"/>
        <c:noMultiLvlLbl val="0"/>
      </c:catAx>
      <c:valAx>
        <c:axId val="-187657448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Luminance</a:t>
                </a:r>
                <a:r>
                  <a:rPr lang="en-GB" baseline="0"/>
                  <a:t> </a:t>
                </a:r>
                <a:r>
                  <a:rPr lang="en-US" sz="1000" b="1" i="0" u="none" strike="noStrike" baseline="0">
                    <a:effectLst/>
                  </a:rPr>
                  <a:t>cd/m</a:t>
                </a:r>
                <a:r>
                  <a:rPr lang="en-US" sz="1000" b="1" i="0" u="none" strike="noStrike" baseline="30000">
                    <a:effectLst/>
                  </a:rPr>
                  <a:t>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924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scene'!$AN$79:$AN$96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'Results lum scene'!$AF$79:$AF$91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36.1</c:v>
                </c:pt>
                <c:pt idx="8">
                  <c:v>34.700000000000003</c:v>
                </c:pt>
                <c:pt idx="9">
                  <c:v>36.1</c:v>
                </c:pt>
                <c:pt idx="10">
                  <c:v>37.200000000000003</c:v>
                </c:pt>
                <c:pt idx="11">
                  <c:v>38.5</c:v>
                </c:pt>
                <c:pt idx="12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8-4BAC-927F-F02E822C5F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scene'!$AN$79:$AN$96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'Results lum scene'!$AO$79:$AO$96</c:f>
              <c:numCache>
                <c:formatCode>General</c:formatCode>
                <c:ptCount val="18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33.4</c:v>
                </c:pt>
                <c:pt idx="8">
                  <c:v>33</c:v>
                </c:pt>
                <c:pt idx="9">
                  <c:v>33.700000000000003</c:v>
                </c:pt>
                <c:pt idx="10">
                  <c:v>33.4</c:v>
                </c:pt>
                <c:pt idx="11">
                  <c:v>34.200000000000003</c:v>
                </c:pt>
                <c:pt idx="12">
                  <c:v>33.4</c:v>
                </c:pt>
                <c:pt idx="13">
                  <c:v>33.700000000000003</c:v>
                </c:pt>
                <c:pt idx="14">
                  <c:v>33</c:v>
                </c:pt>
                <c:pt idx="15">
                  <c:v>33.700000000000003</c:v>
                </c:pt>
                <c:pt idx="16">
                  <c:v>33.4</c:v>
                </c:pt>
                <c:pt idx="17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8-4BAC-927F-F02E822C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75568"/>
        <c:axId val="-1876573936"/>
      </c:lineChart>
      <c:catAx>
        <c:axId val="-187657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73936"/>
        <c:crosses val="autoZero"/>
        <c:auto val="1"/>
        <c:lblAlgn val="ctr"/>
        <c:lblOffset val="100"/>
        <c:noMultiLvlLbl val="0"/>
      </c:catAx>
      <c:valAx>
        <c:axId val="-187657393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7556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5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scene'!$Z$102:$Z$112</c:f>
              <c:numCache>
                <c:formatCode>General</c:formatCode>
                <c:ptCount val="11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29.2</c:v>
                </c:pt>
                <c:pt idx="5">
                  <c:v>30.4</c:v>
                </c:pt>
                <c:pt idx="6">
                  <c:v>31.4</c:v>
                </c:pt>
                <c:pt idx="7">
                  <c:v>32</c:v>
                </c:pt>
                <c:pt idx="8">
                  <c:v>31.4</c:v>
                </c:pt>
                <c:pt idx="9">
                  <c:v>32</c:v>
                </c:pt>
                <c:pt idx="10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5-44DE-9DD0-5E2F584558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scene'!$AI$102:$AI$112</c:f>
              <c:numCache>
                <c:formatCode>General</c:formatCode>
                <c:ptCount val="11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25.9</c:v>
                </c:pt>
                <c:pt idx="4">
                  <c:v>27.1</c:v>
                </c:pt>
                <c:pt idx="5">
                  <c:v>29.2</c:v>
                </c:pt>
                <c:pt idx="6">
                  <c:v>31.4</c:v>
                </c:pt>
                <c:pt idx="7">
                  <c:v>30.4</c:v>
                </c:pt>
                <c:pt idx="8">
                  <c:v>31.4</c:v>
                </c:pt>
                <c:pt idx="9">
                  <c:v>30.4</c:v>
                </c:pt>
                <c:pt idx="10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5-44DE-9DD0-5E2F5845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71216"/>
        <c:axId val="-1868327760"/>
      </c:lineChart>
      <c:catAx>
        <c:axId val="-187657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27760"/>
        <c:crosses val="autoZero"/>
        <c:auto val="1"/>
        <c:lblAlgn val="ctr"/>
        <c:lblOffset val="100"/>
        <c:noMultiLvlLbl val="0"/>
      </c:catAx>
      <c:valAx>
        <c:axId val="-186832776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71216"/>
        <c:crossesAt val="1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7-4989-B1CF-11060D96A702}"/>
            </c:ext>
          </c:extLst>
        </c:ser>
        <c:ser>
          <c:idx val="9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7-4989-B1CF-11060D96A702}"/>
            </c:ext>
          </c:extLst>
        </c:ser>
        <c:ser>
          <c:idx val="3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7-4989-B1CF-11060D96A702}"/>
            </c:ext>
          </c:extLst>
        </c:ser>
        <c:ser>
          <c:idx val="0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7-4989-B1CF-11060D96A702}"/>
            </c:ext>
          </c:extLst>
        </c:ser>
        <c:ser>
          <c:idx val="1"/>
          <c:order val="4"/>
          <c:spPr>
            <a:ln w="28575">
              <a:solidFill>
                <a:srgbClr val="44546A"/>
              </a:solidFill>
            </a:ln>
          </c:spPr>
          <c:marker>
            <c:symbol val="none"/>
          </c:marker>
          <c:val>
            <c:numRef>
              <c:f>'Results lum scene'!$AC$102:$AC$113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31.4</c:v>
                </c:pt>
                <c:pt idx="7">
                  <c:v>32</c:v>
                </c:pt>
                <c:pt idx="8">
                  <c:v>33</c:v>
                </c:pt>
                <c:pt idx="9">
                  <c:v>32</c:v>
                </c:pt>
                <c:pt idx="10">
                  <c:v>33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7-4989-B1CF-11060D96A702}"/>
            </c:ext>
          </c:extLst>
        </c:ser>
        <c:ser>
          <c:idx val="2"/>
          <c:order val="5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scene'!$AL$102:$AL$118</c:f>
              <c:numCache>
                <c:formatCode>General</c:formatCode>
                <c:ptCount val="17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27.1</c:v>
                </c:pt>
                <c:pt idx="6">
                  <c:v>25.9</c:v>
                </c:pt>
                <c:pt idx="7">
                  <c:v>26.1</c:v>
                </c:pt>
                <c:pt idx="8">
                  <c:v>27.1</c:v>
                </c:pt>
                <c:pt idx="9">
                  <c:v>27.5</c:v>
                </c:pt>
                <c:pt idx="10">
                  <c:v>27.1</c:v>
                </c:pt>
                <c:pt idx="11">
                  <c:v>26.1</c:v>
                </c:pt>
                <c:pt idx="12">
                  <c:v>27.1</c:v>
                </c:pt>
                <c:pt idx="13">
                  <c:v>27.5</c:v>
                </c:pt>
                <c:pt idx="14">
                  <c:v>29.2</c:v>
                </c:pt>
                <c:pt idx="15">
                  <c:v>30.4</c:v>
                </c:pt>
                <c:pt idx="16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7-4989-B1CF-11060D96A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316336"/>
        <c:axId val="-1868303280"/>
        <c:extLst/>
      </c:lineChart>
      <c:catAx>
        <c:axId val="-186831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03280"/>
        <c:crosses val="autoZero"/>
        <c:auto val="1"/>
        <c:lblAlgn val="ctr"/>
        <c:lblOffset val="100"/>
        <c:noMultiLvlLbl val="0"/>
      </c:catAx>
      <c:valAx>
        <c:axId val="-186830328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1633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scene'!$AN$102:$AN$114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lum scene'!$AF$102:$AF$114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27.1</c:v>
                </c:pt>
                <c:pt idx="6">
                  <c:v>27.5</c:v>
                </c:pt>
                <c:pt idx="7">
                  <c:v>29.2</c:v>
                </c:pt>
                <c:pt idx="8">
                  <c:v>27.5</c:v>
                </c:pt>
                <c:pt idx="9">
                  <c:v>29.2</c:v>
                </c:pt>
                <c:pt idx="10">
                  <c:v>30.4</c:v>
                </c:pt>
                <c:pt idx="11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4-417E-9CAA-046CB85047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scene'!$AN$102:$AN$114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lum scene'!$AO$102:$AO$113</c:f>
              <c:numCache>
                <c:formatCode>General</c:formatCode>
                <c:ptCount val="12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25.9</c:v>
                </c:pt>
                <c:pt idx="4">
                  <c:v>27.1</c:v>
                </c:pt>
                <c:pt idx="5">
                  <c:v>29.2</c:v>
                </c:pt>
                <c:pt idx="6">
                  <c:v>31.4</c:v>
                </c:pt>
                <c:pt idx="7">
                  <c:v>30.4</c:v>
                </c:pt>
                <c:pt idx="8">
                  <c:v>29.2</c:v>
                </c:pt>
                <c:pt idx="9">
                  <c:v>30.4</c:v>
                </c:pt>
                <c:pt idx="10">
                  <c:v>29.2</c:v>
                </c:pt>
                <c:pt idx="11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4-417E-9CAA-046CB850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97296"/>
        <c:axId val="-1868302736"/>
      </c:lineChart>
      <c:catAx>
        <c:axId val="-1868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02736"/>
        <c:crosses val="autoZero"/>
        <c:auto val="1"/>
        <c:lblAlgn val="ctr"/>
        <c:lblOffset val="100"/>
        <c:noMultiLvlLbl val="0"/>
      </c:catAx>
      <c:valAx>
        <c:axId val="-186830273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9729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6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scene'!$Z$122:$Z$128</c:f>
              <c:numCache>
                <c:formatCode>General</c:formatCode>
                <c:ptCount val="7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25.2</c:v>
                </c:pt>
                <c:pt idx="4">
                  <c:v>25.4</c:v>
                </c:pt>
                <c:pt idx="5">
                  <c:v>25.7</c:v>
                </c:pt>
                <c:pt idx="6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5-4C9B-ADE7-E11B1833594F}"/>
            </c:ext>
          </c:extLst>
        </c:ser>
        <c:ser>
          <c:idx val="3"/>
          <c:order val="1"/>
          <c:marker>
            <c:symbol val="none"/>
          </c:marker>
          <c:val>
            <c:numRef>
              <c:f>'Results lum scene'!$AI$122:$AI$132</c:f>
              <c:numCache>
                <c:formatCode>General</c:formatCode>
                <c:ptCount val="11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25.9</c:v>
                </c:pt>
                <c:pt idx="4">
                  <c:v>27.1</c:v>
                </c:pt>
                <c:pt idx="5">
                  <c:v>29.2</c:v>
                </c:pt>
                <c:pt idx="6">
                  <c:v>27.5</c:v>
                </c:pt>
                <c:pt idx="7">
                  <c:v>29.2</c:v>
                </c:pt>
                <c:pt idx="8">
                  <c:v>30.4</c:v>
                </c:pt>
                <c:pt idx="9">
                  <c:v>29.2</c:v>
                </c:pt>
                <c:pt idx="10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5-4C9B-ADE7-E11B1833594F}"/>
            </c:ext>
          </c:extLst>
        </c:ser>
        <c:ser>
          <c:idx val="0"/>
          <c:order val="2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scene'!$Z$122:$Z$129</c:f>
              <c:numCache>
                <c:formatCode>General</c:formatCode>
                <c:ptCount val="8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25.2</c:v>
                </c:pt>
                <c:pt idx="4">
                  <c:v>25.4</c:v>
                </c:pt>
                <c:pt idx="5">
                  <c:v>25.7</c:v>
                </c:pt>
                <c:pt idx="6">
                  <c:v>25.4</c:v>
                </c:pt>
                <c:pt idx="7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5-4C9B-ADE7-E11B1833594F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lum scene'!$AI$122:$AI$132</c:f>
              <c:numCache>
                <c:formatCode>General</c:formatCode>
                <c:ptCount val="11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25.9</c:v>
                </c:pt>
                <c:pt idx="4">
                  <c:v>27.1</c:v>
                </c:pt>
                <c:pt idx="5">
                  <c:v>29.2</c:v>
                </c:pt>
                <c:pt idx="6">
                  <c:v>27.5</c:v>
                </c:pt>
                <c:pt idx="7">
                  <c:v>29.2</c:v>
                </c:pt>
                <c:pt idx="8">
                  <c:v>30.4</c:v>
                </c:pt>
                <c:pt idx="9">
                  <c:v>29.2</c:v>
                </c:pt>
                <c:pt idx="10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95-4C9B-ADE7-E11B18335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325040"/>
        <c:axId val="-1868311984"/>
      </c:lineChart>
      <c:catAx>
        <c:axId val="-186832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11984"/>
        <c:crosses val="autoZero"/>
        <c:auto val="1"/>
        <c:lblAlgn val="ctr"/>
        <c:lblOffset val="100"/>
        <c:noMultiLvlLbl val="0"/>
      </c:catAx>
      <c:valAx>
        <c:axId val="-186831198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2504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2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A-482A-86D6-9DAC6CEBBDF9}"/>
            </c:ext>
          </c:extLst>
        </c:ser>
        <c:ser>
          <c:idx val="13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A-482A-86D6-9DAC6CEBBDF9}"/>
            </c:ext>
          </c:extLst>
        </c:ser>
        <c:ser>
          <c:idx val="14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A-482A-86D6-9DAC6CEBBDF9}"/>
            </c:ext>
          </c:extLst>
        </c:ser>
        <c:ser>
          <c:idx val="15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7A-482A-86D6-9DAC6CEBBDF9}"/>
            </c:ext>
          </c:extLst>
        </c:ser>
        <c:ser>
          <c:idx val="16"/>
          <c:order val="4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scene'!$AC$122:$AC$129</c:f>
              <c:numCache>
                <c:formatCode>General</c:formatCode>
                <c:ptCount val="8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25.2</c:v>
                </c:pt>
                <c:pt idx="4">
                  <c:v>25.4</c:v>
                </c:pt>
                <c:pt idx="5">
                  <c:v>25.7</c:v>
                </c:pt>
                <c:pt idx="6">
                  <c:v>25.4</c:v>
                </c:pt>
                <c:pt idx="7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7A-482A-86D6-9DAC6CEBBDF9}"/>
            </c:ext>
          </c:extLst>
        </c:ser>
        <c:ser>
          <c:idx val="17"/>
          <c:order val="5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scene'!$AL$122:$AL$133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33.700000000000003</c:v>
                </c:pt>
                <c:pt idx="7">
                  <c:v>33</c:v>
                </c:pt>
                <c:pt idx="8">
                  <c:v>33.700000000000003</c:v>
                </c:pt>
                <c:pt idx="9">
                  <c:v>33.4</c:v>
                </c:pt>
                <c:pt idx="10">
                  <c:v>34.200000000000003</c:v>
                </c:pt>
                <c:pt idx="11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7A-482A-86D6-9DAC6CEBBDF9}"/>
            </c:ext>
          </c:extLst>
        </c:ser>
        <c:ser>
          <c:idx val="18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7A-482A-86D6-9DAC6CEBBDF9}"/>
            </c:ext>
          </c:extLst>
        </c:ser>
        <c:ser>
          <c:idx val="19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7A-482A-86D6-9DAC6CEBBDF9}"/>
            </c:ext>
          </c:extLst>
        </c:ser>
        <c:ser>
          <c:idx val="20"/>
          <c:order val="8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7A-482A-86D6-9DAC6CEBBDF9}"/>
            </c:ext>
          </c:extLst>
        </c:ser>
        <c:ser>
          <c:idx val="21"/>
          <c:order val="9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7A-482A-86D6-9DAC6CEBBDF9}"/>
            </c:ext>
          </c:extLst>
        </c:ser>
        <c:ser>
          <c:idx val="22"/>
          <c:order val="1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scene'!$AC$122:$AC$129</c:f>
              <c:numCache>
                <c:formatCode>General</c:formatCode>
                <c:ptCount val="8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25.2</c:v>
                </c:pt>
                <c:pt idx="4">
                  <c:v>25.4</c:v>
                </c:pt>
                <c:pt idx="5">
                  <c:v>25.7</c:v>
                </c:pt>
                <c:pt idx="6">
                  <c:v>25.4</c:v>
                </c:pt>
                <c:pt idx="7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7A-482A-86D6-9DAC6CEBBDF9}"/>
            </c:ext>
          </c:extLst>
        </c:ser>
        <c:ser>
          <c:idx val="23"/>
          <c:order val="1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scene'!$AL$122:$AL$133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33.700000000000003</c:v>
                </c:pt>
                <c:pt idx="7">
                  <c:v>33</c:v>
                </c:pt>
                <c:pt idx="8">
                  <c:v>33.700000000000003</c:v>
                </c:pt>
                <c:pt idx="9">
                  <c:v>33.4</c:v>
                </c:pt>
                <c:pt idx="10">
                  <c:v>34.200000000000003</c:v>
                </c:pt>
                <c:pt idx="11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7A-482A-86D6-9DAC6CEBBDF9}"/>
            </c:ext>
          </c:extLst>
        </c:ser>
        <c:ser>
          <c:idx val="4"/>
          <c:order val="1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7A-482A-86D6-9DAC6CEBBDF9}"/>
            </c:ext>
          </c:extLst>
        </c:ser>
        <c:ser>
          <c:idx val="5"/>
          <c:order val="1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7A-482A-86D6-9DAC6CEBBDF9}"/>
            </c:ext>
          </c:extLst>
        </c:ser>
        <c:ser>
          <c:idx val="7"/>
          <c:order val="1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7A-482A-86D6-9DAC6CEBBDF9}"/>
            </c:ext>
          </c:extLst>
        </c:ser>
        <c:ser>
          <c:idx val="8"/>
          <c:order val="1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7A-482A-86D6-9DAC6CEBBDF9}"/>
            </c:ext>
          </c:extLst>
        </c:ser>
        <c:ser>
          <c:idx val="10"/>
          <c:order val="16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scene'!$AC$122:$AC$129</c:f>
              <c:numCache>
                <c:formatCode>General</c:formatCode>
                <c:ptCount val="8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25.2</c:v>
                </c:pt>
                <c:pt idx="4">
                  <c:v>25.4</c:v>
                </c:pt>
                <c:pt idx="5">
                  <c:v>25.7</c:v>
                </c:pt>
                <c:pt idx="6">
                  <c:v>25.4</c:v>
                </c:pt>
                <c:pt idx="7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7A-482A-86D6-9DAC6CEBBDF9}"/>
            </c:ext>
          </c:extLst>
        </c:ser>
        <c:ser>
          <c:idx val="11"/>
          <c:order val="17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scene'!$AL$122:$AL$133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33.700000000000003</c:v>
                </c:pt>
                <c:pt idx="7">
                  <c:v>33</c:v>
                </c:pt>
                <c:pt idx="8">
                  <c:v>33.700000000000003</c:v>
                </c:pt>
                <c:pt idx="9">
                  <c:v>33.4</c:v>
                </c:pt>
                <c:pt idx="10">
                  <c:v>34.200000000000003</c:v>
                </c:pt>
                <c:pt idx="11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37A-482A-86D6-9DAC6CEBBDF9}"/>
            </c:ext>
          </c:extLst>
        </c:ser>
        <c:ser>
          <c:idx val="6"/>
          <c:order val="18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7A-482A-86D6-9DAC6CEBBDF9}"/>
            </c:ext>
          </c:extLst>
        </c:ser>
        <c:ser>
          <c:idx val="9"/>
          <c:order val="19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37A-482A-86D6-9DAC6CEBBDF9}"/>
            </c:ext>
          </c:extLst>
        </c:ser>
        <c:ser>
          <c:idx val="3"/>
          <c:order val="2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37A-482A-86D6-9DAC6CEBBDF9}"/>
            </c:ext>
          </c:extLst>
        </c:ser>
        <c:ser>
          <c:idx val="0"/>
          <c:order val="2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37A-482A-86D6-9DAC6CEBBDF9}"/>
            </c:ext>
          </c:extLst>
        </c:ser>
        <c:ser>
          <c:idx val="1"/>
          <c:order val="22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scene'!$AC$122:$AC$129</c:f>
              <c:numCache>
                <c:formatCode>General</c:formatCode>
                <c:ptCount val="8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25.2</c:v>
                </c:pt>
                <c:pt idx="4">
                  <c:v>25.4</c:v>
                </c:pt>
                <c:pt idx="5">
                  <c:v>25.7</c:v>
                </c:pt>
                <c:pt idx="6">
                  <c:v>25.4</c:v>
                </c:pt>
                <c:pt idx="7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37A-482A-86D6-9DAC6CEBBDF9}"/>
            </c:ext>
          </c:extLst>
        </c:ser>
        <c:ser>
          <c:idx val="2"/>
          <c:order val="23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scene'!$AL$122:$AL$133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33.700000000000003</c:v>
                </c:pt>
                <c:pt idx="7">
                  <c:v>33</c:v>
                </c:pt>
                <c:pt idx="8">
                  <c:v>33.700000000000003</c:v>
                </c:pt>
                <c:pt idx="9">
                  <c:v>33.4</c:v>
                </c:pt>
                <c:pt idx="10">
                  <c:v>34.200000000000003</c:v>
                </c:pt>
                <c:pt idx="11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37A-482A-86D6-9DAC6CEB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304912"/>
        <c:axId val="-1868326128"/>
        <c:extLst/>
      </c:lineChart>
      <c:catAx>
        <c:axId val="-186830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26128"/>
        <c:crosses val="autoZero"/>
        <c:auto val="1"/>
        <c:lblAlgn val="ctr"/>
        <c:lblOffset val="100"/>
        <c:noMultiLvlLbl val="0"/>
      </c:catAx>
      <c:valAx>
        <c:axId val="-186832612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0491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scene'!$AN$122:$AN$136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'Results lum scene'!$AF$122:$AF$132</c:f>
              <c:numCache>
                <c:formatCode>General</c:formatCode>
                <c:ptCount val="11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25.9</c:v>
                </c:pt>
                <c:pt idx="4">
                  <c:v>25.4</c:v>
                </c:pt>
                <c:pt idx="5">
                  <c:v>24.9</c:v>
                </c:pt>
                <c:pt idx="6">
                  <c:v>25.2</c:v>
                </c:pt>
                <c:pt idx="7">
                  <c:v>24.9</c:v>
                </c:pt>
                <c:pt idx="8">
                  <c:v>24.8</c:v>
                </c:pt>
                <c:pt idx="9">
                  <c:v>24.9</c:v>
                </c:pt>
                <c:pt idx="10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C-4BA1-8F9F-71A4770E57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scene'!$AN$122:$AN$136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'Results lum scene'!$AO$122:$AO$136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  <c:pt idx="7">
                  <c:v>31.4</c:v>
                </c:pt>
                <c:pt idx="8">
                  <c:v>30.4</c:v>
                </c:pt>
                <c:pt idx="9">
                  <c:v>29.2</c:v>
                </c:pt>
                <c:pt idx="10">
                  <c:v>30.4</c:v>
                </c:pt>
                <c:pt idx="11">
                  <c:v>31.4</c:v>
                </c:pt>
                <c:pt idx="12">
                  <c:v>32</c:v>
                </c:pt>
                <c:pt idx="13">
                  <c:v>33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C-4BA1-8F9F-71A4770E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315792"/>
        <c:axId val="-1868315248"/>
      </c:lineChart>
      <c:catAx>
        <c:axId val="-186831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15248"/>
        <c:crosses val="autoZero"/>
        <c:auto val="1"/>
        <c:lblAlgn val="ctr"/>
        <c:lblOffset val="100"/>
        <c:noMultiLvlLbl val="0"/>
      </c:catAx>
      <c:valAx>
        <c:axId val="-186831524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1579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Lab'!$AE$140:$AE$152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54.89339976375399</c:v>
                </c:pt>
                <c:pt idx="5">
                  <c:v>54.489683652199048</c:v>
                </c:pt>
                <c:pt idx="6">
                  <c:v>54.89339976375399</c:v>
                </c:pt>
                <c:pt idx="7">
                  <c:v>55.327632324697404</c:v>
                </c:pt>
                <c:pt idx="8">
                  <c:v>56.425600143309396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0-4ABD-B005-CC0FC6EC5C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Lab'!$AN$140:$AN$152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61.678725235050933</c:v>
                </c:pt>
                <c:pt idx="9">
                  <c:v>63.352807087567498</c:v>
                </c:pt>
                <c:pt idx="10">
                  <c:v>61.678725235050933</c:v>
                </c:pt>
                <c:pt idx="11">
                  <c:v>63.352807087567498</c:v>
                </c:pt>
                <c:pt idx="12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0-4ABD-B005-CC0FC6EC5C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0-4ABD-B005-CC0FC6EC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766880"/>
        <c:axId val="-1895758720"/>
      </c:lineChart>
      <c:catAx>
        <c:axId val="-189576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8720"/>
        <c:crosses val="autoZero"/>
        <c:auto val="1"/>
        <c:lblAlgn val="ctr"/>
        <c:lblOffset val="100"/>
        <c:noMultiLvlLbl val="0"/>
      </c:catAx>
      <c:valAx>
        <c:axId val="-189575872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668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7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scene'!$Z$140:$Z$153</c:f>
              <c:numCache>
                <c:formatCode>General</c:formatCode>
                <c:ptCount val="14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36.1</c:v>
                </c:pt>
                <c:pt idx="8">
                  <c:v>37.200000000000003</c:v>
                </c:pt>
                <c:pt idx="9">
                  <c:v>36.1</c:v>
                </c:pt>
                <c:pt idx="10">
                  <c:v>34.700000000000003</c:v>
                </c:pt>
                <c:pt idx="11">
                  <c:v>36.1</c:v>
                </c:pt>
                <c:pt idx="12">
                  <c:v>37.200000000000003</c:v>
                </c:pt>
                <c:pt idx="13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8-4958-A6DB-A0E7F23456B6}"/>
            </c:ext>
          </c:extLst>
        </c:ser>
        <c:ser>
          <c:idx val="1"/>
          <c:order val="1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'Results lum scene'!$AI$140:$AI$155</c:f>
              <c:numCache>
                <c:formatCode>General</c:formatCode>
                <c:ptCount val="16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37.200000000000003</c:v>
                </c:pt>
                <c:pt idx="8">
                  <c:v>36.1</c:v>
                </c:pt>
                <c:pt idx="9">
                  <c:v>34.700000000000003</c:v>
                </c:pt>
                <c:pt idx="10">
                  <c:v>34.200000000000003</c:v>
                </c:pt>
                <c:pt idx="11">
                  <c:v>34.700000000000003</c:v>
                </c:pt>
                <c:pt idx="12">
                  <c:v>36.1</c:v>
                </c:pt>
                <c:pt idx="13">
                  <c:v>37.200000000000003</c:v>
                </c:pt>
                <c:pt idx="14">
                  <c:v>38.5</c:v>
                </c:pt>
                <c:pt idx="15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8-4958-A6DB-A0E7F234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99472"/>
        <c:axId val="-1868301648"/>
      </c:lineChart>
      <c:catAx>
        <c:axId val="-186829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01648"/>
        <c:crosses val="autoZero"/>
        <c:auto val="1"/>
        <c:lblAlgn val="ctr"/>
        <c:lblOffset val="100"/>
        <c:noMultiLvlLbl val="0"/>
      </c:catAx>
      <c:valAx>
        <c:axId val="-186830164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9947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A-49D2-AC67-3D9F3299EDDC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A-49D2-AC67-3D9F3299EDDC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A-49D2-AC67-3D9F3299EDDC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A-49D2-AC67-3D9F3299EDDC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A-49D2-AC67-3D9F3299EDDC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1A-49D2-AC67-3D9F3299EDDC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1A-49D2-AC67-3D9F3299EDDC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1A-49D2-AC67-3D9F3299EDDC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scene'!$AC$140:$AC$153</c:f>
              <c:numCache>
                <c:formatCode>General</c:formatCode>
                <c:ptCount val="14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33.4</c:v>
                </c:pt>
                <c:pt idx="7">
                  <c:v>34.200000000000003</c:v>
                </c:pt>
                <c:pt idx="8">
                  <c:v>34.700000000000003</c:v>
                </c:pt>
                <c:pt idx="9">
                  <c:v>36.1</c:v>
                </c:pt>
                <c:pt idx="10">
                  <c:v>37.200000000000003</c:v>
                </c:pt>
                <c:pt idx="11">
                  <c:v>38.5</c:v>
                </c:pt>
                <c:pt idx="12">
                  <c:v>39.700000000000003</c:v>
                </c:pt>
                <c:pt idx="13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1A-49D2-AC67-3D9F3299EDDC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scene'!$AL$140:$AL$155</c:f>
              <c:numCache>
                <c:formatCode>General</c:formatCode>
                <c:ptCount val="16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33.700000000000003</c:v>
                </c:pt>
                <c:pt idx="7">
                  <c:v>33.4</c:v>
                </c:pt>
                <c:pt idx="8">
                  <c:v>34.200000000000003</c:v>
                </c:pt>
                <c:pt idx="9">
                  <c:v>34.700000000000003</c:v>
                </c:pt>
                <c:pt idx="10">
                  <c:v>36.1</c:v>
                </c:pt>
                <c:pt idx="11">
                  <c:v>34.700000000000003</c:v>
                </c:pt>
                <c:pt idx="12">
                  <c:v>36.1</c:v>
                </c:pt>
                <c:pt idx="13">
                  <c:v>37.200000000000003</c:v>
                </c:pt>
                <c:pt idx="14">
                  <c:v>38.5</c:v>
                </c:pt>
                <c:pt idx="15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1A-49D2-AC67-3D9F3299E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314160"/>
        <c:axId val="-1868313072"/>
        <c:extLst/>
      </c:lineChart>
      <c:catAx>
        <c:axId val="-186831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13072"/>
        <c:crosses val="autoZero"/>
        <c:auto val="1"/>
        <c:lblAlgn val="ctr"/>
        <c:lblOffset val="100"/>
        <c:noMultiLvlLbl val="0"/>
      </c:catAx>
      <c:valAx>
        <c:axId val="-186831307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1416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scene'!$AN$140:$AN$152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'Results lum scene'!$AF$140:$AF$152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25.9</c:v>
                </c:pt>
                <c:pt idx="4">
                  <c:v>26.1</c:v>
                </c:pt>
                <c:pt idx="5">
                  <c:v>25.9</c:v>
                </c:pt>
                <c:pt idx="6">
                  <c:v>26.1</c:v>
                </c:pt>
                <c:pt idx="7">
                  <c:v>27.1</c:v>
                </c:pt>
                <c:pt idx="8">
                  <c:v>27.5</c:v>
                </c:pt>
                <c:pt idx="9">
                  <c:v>29.2</c:v>
                </c:pt>
                <c:pt idx="10">
                  <c:v>30.4</c:v>
                </c:pt>
                <c:pt idx="11">
                  <c:v>31.4</c:v>
                </c:pt>
                <c:pt idx="12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8-4039-BA75-CE485EF981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scene'!$AN$140:$AN$152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'Results lum scene'!$AO$140:$AO$152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30.4</c:v>
                </c:pt>
                <c:pt idx="6">
                  <c:v>31.4</c:v>
                </c:pt>
                <c:pt idx="7">
                  <c:v>32</c:v>
                </c:pt>
                <c:pt idx="8">
                  <c:v>33</c:v>
                </c:pt>
                <c:pt idx="9">
                  <c:v>33.700000000000003</c:v>
                </c:pt>
                <c:pt idx="10">
                  <c:v>33</c:v>
                </c:pt>
                <c:pt idx="11">
                  <c:v>33.700000000000003</c:v>
                </c:pt>
                <c:pt idx="1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8-4039-BA75-CE485EF98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325584"/>
        <c:axId val="-1868296208"/>
      </c:lineChart>
      <c:catAx>
        <c:axId val="-186832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96208"/>
        <c:crosses val="autoZero"/>
        <c:auto val="1"/>
        <c:lblAlgn val="ctr"/>
        <c:lblOffset val="100"/>
        <c:noMultiLvlLbl val="0"/>
      </c:catAx>
      <c:valAx>
        <c:axId val="-186829620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255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8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scene'!$Z$159:$Z$175</c:f>
              <c:numCache>
                <c:formatCode>General</c:formatCode>
                <c:ptCount val="17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33.4</c:v>
                </c:pt>
                <c:pt idx="8">
                  <c:v>33</c:v>
                </c:pt>
                <c:pt idx="9">
                  <c:v>31.4</c:v>
                </c:pt>
                <c:pt idx="10">
                  <c:v>32</c:v>
                </c:pt>
                <c:pt idx="11">
                  <c:v>31.4</c:v>
                </c:pt>
                <c:pt idx="12">
                  <c:v>30.4</c:v>
                </c:pt>
                <c:pt idx="13">
                  <c:v>31.4</c:v>
                </c:pt>
                <c:pt idx="14">
                  <c:v>32</c:v>
                </c:pt>
                <c:pt idx="15">
                  <c:v>33</c:v>
                </c:pt>
                <c:pt idx="1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A2F-A424-45D8F13DEA22}"/>
            </c:ext>
          </c:extLst>
        </c:ser>
        <c:ser>
          <c:idx val="1"/>
          <c:order val="1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'Results lum scene'!$AI$159:$AI$168</c:f>
              <c:numCache>
                <c:formatCode>General</c:formatCode>
                <c:ptCount val="10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29.2</c:v>
                </c:pt>
                <c:pt idx="5">
                  <c:v>27.5</c:v>
                </c:pt>
                <c:pt idx="6">
                  <c:v>29.2</c:v>
                </c:pt>
                <c:pt idx="7">
                  <c:v>30.4</c:v>
                </c:pt>
                <c:pt idx="8">
                  <c:v>31.4</c:v>
                </c:pt>
                <c:pt idx="9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6-4A2F-A424-45D8F13DE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95120"/>
        <c:axId val="-1868307632"/>
      </c:lineChart>
      <c:catAx>
        <c:axId val="-186829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07632"/>
        <c:crosses val="autoZero"/>
        <c:auto val="1"/>
        <c:lblAlgn val="ctr"/>
        <c:lblOffset val="100"/>
        <c:noMultiLvlLbl val="0"/>
      </c:catAx>
      <c:valAx>
        <c:axId val="-186830763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9512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7-4C5B-8018-63F929AF6AF7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7-4C5B-8018-63F929AF6AF7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7-4C5B-8018-63F929AF6AF7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7-4C5B-8018-63F929AF6AF7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D7-4C5B-8018-63F929AF6AF7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D7-4C5B-8018-63F929AF6AF7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D7-4C5B-8018-63F929AF6AF7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D7-4C5B-8018-63F929AF6AF7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scene'!$AC$159:$AC$170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33.700000000000003</c:v>
                </c:pt>
                <c:pt idx="7">
                  <c:v>33.4</c:v>
                </c:pt>
                <c:pt idx="8">
                  <c:v>33.700000000000003</c:v>
                </c:pt>
                <c:pt idx="9">
                  <c:v>33.4</c:v>
                </c:pt>
                <c:pt idx="10">
                  <c:v>34.200000000000003</c:v>
                </c:pt>
                <c:pt idx="11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D7-4C5B-8018-63F929AF6AF7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scene'!$AL$159:$AL$169</c:f>
              <c:numCache>
                <c:formatCode>General</c:formatCode>
                <c:ptCount val="11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30.4</c:v>
                </c:pt>
                <c:pt idx="6">
                  <c:v>29.2</c:v>
                </c:pt>
                <c:pt idx="7">
                  <c:v>30.4</c:v>
                </c:pt>
                <c:pt idx="8">
                  <c:v>31.4</c:v>
                </c:pt>
                <c:pt idx="9">
                  <c:v>32</c:v>
                </c:pt>
                <c:pt idx="10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D7-4C5B-8018-63F929AF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94576"/>
        <c:axId val="-1868317968"/>
        <c:extLst/>
      </c:lineChart>
      <c:catAx>
        <c:axId val="-186829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17968"/>
        <c:crosses val="autoZero"/>
        <c:auto val="1"/>
        <c:lblAlgn val="ctr"/>
        <c:lblOffset val="100"/>
        <c:noMultiLvlLbl val="0"/>
      </c:catAx>
      <c:valAx>
        <c:axId val="-186831796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9457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scene'!$AE$79:$AE$91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'Results lum scene'!$AF$159:$AF$170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27.1</c:v>
                </c:pt>
                <c:pt idx="5">
                  <c:v>27.5</c:v>
                </c:pt>
                <c:pt idx="6">
                  <c:v>29.2</c:v>
                </c:pt>
                <c:pt idx="7">
                  <c:v>30.4</c:v>
                </c:pt>
                <c:pt idx="8">
                  <c:v>31.4</c:v>
                </c:pt>
                <c:pt idx="9">
                  <c:v>32</c:v>
                </c:pt>
                <c:pt idx="10">
                  <c:v>33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6-42A6-A66E-4B84395F2C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scene'!$AE$79:$AE$91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'Results lum scene'!$AO$159:$AO$169</c:f>
              <c:numCache>
                <c:formatCode>General</c:formatCode>
                <c:ptCount val="11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25.9</c:v>
                </c:pt>
                <c:pt idx="4">
                  <c:v>27.1</c:v>
                </c:pt>
                <c:pt idx="5">
                  <c:v>26.1</c:v>
                </c:pt>
                <c:pt idx="6">
                  <c:v>27.1</c:v>
                </c:pt>
                <c:pt idx="7">
                  <c:v>27.5</c:v>
                </c:pt>
                <c:pt idx="8">
                  <c:v>29.2</c:v>
                </c:pt>
                <c:pt idx="9">
                  <c:v>27.5</c:v>
                </c:pt>
                <c:pt idx="10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6-42A6-A66E-4B84395F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308720"/>
        <c:axId val="-1868319056"/>
      </c:lineChart>
      <c:catAx>
        <c:axId val="-186830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19056"/>
        <c:crosses val="autoZero"/>
        <c:auto val="1"/>
        <c:lblAlgn val="ctr"/>
        <c:lblOffset val="100"/>
        <c:noMultiLvlLbl val="0"/>
      </c:catAx>
      <c:valAx>
        <c:axId val="-186831905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0872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9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scene'!$Z$179:$Z$189</c:f>
              <c:numCache>
                <c:formatCode>General</c:formatCode>
                <c:ptCount val="11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  <c:pt idx="7">
                  <c:v>31.4</c:v>
                </c:pt>
                <c:pt idx="8">
                  <c:v>30.4</c:v>
                </c:pt>
                <c:pt idx="9">
                  <c:v>31.4</c:v>
                </c:pt>
                <c:pt idx="10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A-4BAD-847C-DA464E4E5E13}"/>
            </c:ext>
          </c:extLst>
        </c:ser>
        <c:ser>
          <c:idx val="1"/>
          <c:order val="1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'Results lum scene'!$AI$179:$AI$191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29.2</c:v>
                </c:pt>
                <c:pt idx="5">
                  <c:v>30.4</c:v>
                </c:pt>
                <c:pt idx="6">
                  <c:v>31.4</c:v>
                </c:pt>
                <c:pt idx="7">
                  <c:v>32</c:v>
                </c:pt>
                <c:pt idx="8">
                  <c:v>33</c:v>
                </c:pt>
                <c:pt idx="9">
                  <c:v>32</c:v>
                </c:pt>
                <c:pt idx="10">
                  <c:v>33</c:v>
                </c:pt>
                <c:pt idx="11">
                  <c:v>33.700000000000003</c:v>
                </c:pt>
                <c:pt idx="1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A-4BAD-847C-DA464E4E5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322320"/>
        <c:axId val="-1868300016"/>
      </c:lineChart>
      <c:catAx>
        <c:axId val="-186832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00016"/>
        <c:crosses val="autoZero"/>
        <c:auto val="1"/>
        <c:lblAlgn val="ctr"/>
        <c:lblOffset val="100"/>
        <c:noMultiLvlLbl val="0"/>
      </c:catAx>
      <c:valAx>
        <c:axId val="-186830001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2232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9)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4-4A26-8E68-C96C045D8D1D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4-4A26-8E68-C96C045D8D1D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4-4A26-8E68-C96C045D8D1D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C4-4A26-8E68-C96C045D8D1D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C4-4A26-8E68-C96C045D8D1D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C4-4A26-8E68-C96C045D8D1D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C4-4A26-8E68-C96C045D8D1D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C4-4A26-8E68-C96C045D8D1D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scene'!$AC$179:$AC$190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31.4</c:v>
                </c:pt>
                <c:pt idx="6">
                  <c:v>30.4</c:v>
                </c:pt>
                <c:pt idx="7">
                  <c:v>29.2</c:v>
                </c:pt>
                <c:pt idx="8">
                  <c:v>30.4</c:v>
                </c:pt>
                <c:pt idx="9">
                  <c:v>31.4</c:v>
                </c:pt>
                <c:pt idx="10">
                  <c:v>32</c:v>
                </c:pt>
                <c:pt idx="11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C4-4A26-8E68-C96C045D8D1D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scene'!$AL$179:$AL$190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33.700000000000003</c:v>
                </c:pt>
                <c:pt idx="7">
                  <c:v>33</c:v>
                </c:pt>
                <c:pt idx="8">
                  <c:v>33.700000000000003</c:v>
                </c:pt>
                <c:pt idx="9">
                  <c:v>33.4</c:v>
                </c:pt>
                <c:pt idx="10">
                  <c:v>34.200000000000003</c:v>
                </c:pt>
                <c:pt idx="11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C4-4A26-8E68-C96C045D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321232"/>
        <c:axId val="-1868308176"/>
        <c:extLst/>
      </c:lineChart>
      <c:catAx>
        <c:axId val="-186832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08176"/>
        <c:crosses val="autoZero"/>
        <c:auto val="1"/>
        <c:lblAlgn val="ctr"/>
        <c:lblOffset val="100"/>
        <c:noMultiLvlLbl val="0"/>
      </c:catAx>
      <c:valAx>
        <c:axId val="-186830817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212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scene'!$AE$79:$AE$91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'Results lum scene'!$AF$179:$AF$190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25.9</c:v>
                </c:pt>
                <c:pt idx="4">
                  <c:v>26.1</c:v>
                </c:pt>
                <c:pt idx="5">
                  <c:v>25.9</c:v>
                </c:pt>
                <c:pt idx="6">
                  <c:v>25.7</c:v>
                </c:pt>
                <c:pt idx="7">
                  <c:v>25.4</c:v>
                </c:pt>
                <c:pt idx="8">
                  <c:v>25.7</c:v>
                </c:pt>
                <c:pt idx="9">
                  <c:v>25.9</c:v>
                </c:pt>
                <c:pt idx="10">
                  <c:v>26.1</c:v>
                </c:pt>
                <c:pt idx="11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4-46CE-A357-3019789314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scene'!$AE$79:$AE$91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'Results lum scene'!$AO$179:$AO$186</c:f>
              <c:numCache>
                <c:formatCode>General</c:formatCode>
                <c:ptCount val="8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27.1</c:v>
                </c:pt>
                <c:pt idx="5">
                  <c:v>26.1</c:v>
                </c:pt>
                <c:pt idx="6">
                  <c:v>27.1</c:v>
                </c:pt>
                <c:pt idx="7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4-46CE-A357-301978931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303824"/>
        <c:axId val="-1868320144"/>
      </c:lineChart>
      <c:catAx>
        <c:axId val="-18683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20144"/>
        <c:crosses val="autoZero"/>
        <c:auto val="1"/>
        <c:lblAlgn val="ctr"/>
        <c:lblOffset val="100"/>
        <c:noMultiLvlLbl val="0"/>
      </c:catAx>
      <c:valAx>
        <c:axId val="-186832014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0382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10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scene'!$Z$195:$Z$205</c:f>
              <c:numCache>
                <c:formatCode>General</c:formatCode>
                <c:ptCount val="11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37.200000000000003</c:v>
                </c:pt>
                <c:pt idx="8">
                  <c:v>36.1</c:v>
                </c:pt>
                <c:pt idx="9">
                  <c:v>37.200000000000003</c:v>
                </c:pt>
                <c:pt idx="10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B-41E3-8830-1814EFFD2CCC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dPt>
            <c:idx val="6"/>
            <c:bubble3D val="0"/>
            <c:spPr>
              <a:ln w="28575">
                <a:solidFill>
                  <a:srgbClr val="ED7D3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E5B-41E3-8830-1814EFFD2CCC}"/>
              </c:ext>
            </c:extLst>
          </c:dPt>
          <c:val>
            <c:numRef>
              <c:f>'Results lum scene'!$AI$195:$AI$213</c:f>
              <c:numCache>
                <c:formatCode>General</c:formatCode>
                <c:ptCount val="1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33.4</c:v>
                </c:pt>
                <c:pt idx="8">
                  <c:v>34.200000000000003</c:v>
                </c:pt>
                <c:pt idx="9">
                  <c:v>34.700000000000003</c:v>
                </c:pt>
                <c:pt idx="10">
                  <c:v>36.1</c:v>
                </c:pt>
                <c:pt idx="11">
                  <c:v>37.200000000000003</c:v>
                </c:pt>
                <c:pt idx="12">
                  <c:v>38.5</c:v>
                </c:pt>
                <c:pt idx="13">
                  <c:v>39.700000000000003</c:v>
                </c:pt>
                <c:pt idx="14">
                  <c:v>38.5</c:v>
                </c:pt>
                <c:pt idx="15">
                  <c:v>37.200000000000003</c:v>
                </c:pt>
                <c:pt idx="16">
                  <c:v>38.5</c:v>
                </c:pt>
                <c:pt idx="17">
                  <c:v>39.700000000000003</c:v>
                </c:pt>
                <c:pt idx="18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B-41E3-8830-1814EFFD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304368"/>
        <c:axId val="-1868301104"/>
      </c:lineChart>
      <c:catAx>
        <c:axId val="-186830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01104"/>
        <c:crosses val="autoZero"/>
        <c:auto val="1"/>
        <c:lblAlgn val="ctr"/>
        <c:lblOffset val="100"/>
        <c:noMultiLvlLbl val="0"/>
      </c:catAx>
      <c:valAx>
        <c:axId val="-186830110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30436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8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Lab'!$Y$159:$Y$175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61.678725235050933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59.002347394461879</c:v>
                </c:pt>
                <c:pt idx="13">
                  <c:v>60.266537294414391</c:v>
                </c:pt>
                <c:pt idx="14">
                  <c:v>60.819536609910429</c:v>
                </c:pt>
                <c:pt idx="15">
                  <c:v>61.678725235050933</c:v>
                </c:pt>
                <c:pt idx="16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A-4D72-946C-2CCA8B052751}"/>
            </c:ext>
          </c:extLst>
        </c:ser>
        <c:ser>
          <c:idx val="1"/>
          <c:order val="1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Lab'!$AH$159:$AH$168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A-4D72-946C-2CCA8B052751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A-4D72-946C-2CCA8B05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763072"/>
        <c:axId val="-1895762528"/>
      </c:lineChart>
      <c:catAx>
        <c:axId val="-189576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62528"/>
        <c:crosses val="autoZero"/>
        <c:auto val="1"/>
        <c:lblAlgn val="ctr"/>
        <c:lblOffset val="100"/>
        <c:noMultiLvlLbl val="0"/>
      </c:catAx>
      <c:valAx>
        <c:axId val="-189576252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6307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B-4C20-A566-274CA8A25496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B-4C20-A566-274CA8A25496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B-4C20-A566-274CA8A25496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B-4C20-A566-274CA8A25496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6B-4C20-A566-274CA8A25496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6B-4C20-A566-274CA8A25496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6B-4C20-A566-274CA8A25496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6B-4C20-A566-274CA8A25496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scene'!$AC$195:$AC$208</c:f>
              <c:numCache>
                <c:formatCode>General</c:formatCode>
                <c:ptCount val="14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45.9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37.200000000000003</c:v>
                </c:pt>
                <c:pt idx="9">
                  <c:v>34.700000000000003</c:v>
                </c:pt>
                <c:pt idx="10">
                  <c:v>36.1</c:v>
                </c:pt>
                <c:pt idx="11">
                  <c:v>34.700000000000003</c:v>
                </c:pt>
                <c:pt idx="12">
                  <c:v>36.1</c:v>
                </c:pt>
                <c:pt idx="13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6B-4C20-A566-274CA8A25496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scene'!$AL$195:$AL$211</c:f>
              <c:numCache>
                <c:formatCode>General</c:formatCode>
                <c:ptCount val="17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36.1</c:v>
                </c:pt>
                <c:pt idx="8">
                  <c:v>37.200000000000003</c:v>
                </c:pt>
                <c:pt idx="9">
                  <c:v>38.5</c:v>
                </c:pt>
                <c:pt idx="10">
                  <c:v>37.200000000000003</c:v>
                </c:pt>
                <c:pt idx="11">
                  <c:v>36.1</c:v>
                </c:pt>
                <c:pt idx="12">
                  <c:v>34.700000000000003</c:v>
                </c:pt>
                <c:pt idx="13">
                  <c:v>36.1</c:v>
                </c:pt>
                <c:pt idx="14">
                  <c:v>37.200000000000003</c:v>
                </c:pt>
                <c:pt idx="15">
                  <c:v>38.5</c:v>
                </c:pt>
                <c:pt idx="16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6B-4C20-A566-274CA8A2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97840"/>
        <c:axId val="-1868269552"/>
        <c:extLst/>
      </c:lineChart>
      <c:catAx>
        <c:axId val="-186829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69552"/>
        <c:crosses val="autoZero"/>
        <c:auto val="1"/>
        <c:lblAlgn val="ctr"/>
        <c:lblOffset val="100"/>
        <c:noMultiLvlLbl val="0"/>
      </c:catAx>
      <c:valAx>
        <c:axId val="-186826955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9784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scene'!$AN$195:$AN$211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'Results lum scene'!$AF$195:$AF$208</c:f>
              <c:numCache>
                <c:formatCode>General</c:formatCode>
                <c:ptCount val="14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33.4</c:v>
                </c:pt>
                <c:pt idx="8">
                  <c:v>34.200000000000003</c:v>
                </c:pt>
                <c:pt idx="9">
                  <c:v>34.700000000000003</c:v>
                </c:pt>
                <c:pt idx="10">
                  <c:v>34.200000000000003</c:v>
                </c:pt>
                <c:pt idx="11">
                  <c:v>33.4</c:v>
                </c:pt>
                <c:pt idx="12">
                  <c:v>34.200000000000003</c:v>
                </c:pt>
                <c:pt idx="13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4-4250-B122-AC17A65991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scene'!$AN$195:$AN$211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'Results lum scene'!$AO$195:$AO$211</c:f>
              <c:numCache>
                <c:formatCode>General</c:formatCode>
                <c:ptCount val="17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33.4</c:v>
                </c:pt>
                <c:pt idx="8">
                  <c:v>33</c:v>
                </c:pt>
                <c:pt idx="9">
                  <c:v>31.4</c:v>
                </c:pt>
                <c:pt idx="10">
                  <c:v>32</c:v>
                </c:pt>
                <c:pt idx="11">
                  <c:v>31.4</c:v>
                </c:pt>
                <c:pt idx="12">
                  <c:v>32</c:v>
                </c:pt>
                <c:pt idx="13">
                  <c:v>33</c:v>
                </c:pt>
                <c:pt idx="14">
                  <c:v>33.700000000000003</c:v>
                </c:pt>
                <c:pt idx="15">
                  <c:v>33.4</c:v>
                </c:pt>
                <c:pt idx="16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4-4250-B122-AC17A6599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89680"/>
        <c:axId val="-1868266288"/>
      </c:lineChart>
      <c:catAx>
        <c:axId val="-186828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66288"/>
        <c:crosses val="autoZero"/>
        <c:auto val="1"/>
        <c:lblAlgn val="ctr"/>
        <c:lblOffset val="100"/>
        <c:noMultiLvlLbl val="0"/>
      </c:catAx>
      <c:valAx>
        <c:axId val="-1868266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896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11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scene'!$Z$217:$Z$232</c:f>
              <c:numCache>
                <c:formatCode>General</c:formatCode>
                <c:ptCount val="16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34.700000000000003</c:v>
                </c:pt>
                <c:pt idx="7">
                  <c:v>36.1</c:v>
                </c:pt>
                <c:pt idx="8">
                  <c:v>37.200000000000003</c:v>
                </c:pt>
                <c:pt idx="9">
                  <c:v>38.5</c:v>
                </c:pt>
                <c:pt idx="10">
                  <c:v>37.200000000000003</c:v>
                </c:pt>
                <c:pt idx="11">
                  <c:v>38.5</c:v>
                </c:pt>
                <c:pt idx="12">
                  <c:v>39.700000000000003</c:v>
                </c:pt>
                <c:pt idx="13">
                  <c:v>41.3</c:v>
                </c:pt>
                <c:pt idx="14">
                  <c:v>43.6</c:v>
                </c:pt>
                <c:pt idx="15">
                  <c:v>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E-4739-82CD-3A2FE0898D9C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scene'!$AI$217:$AI$231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31.4</c:v>
                </c:pt>
                <c:pt idx="7">
                  <c:v>32</c:v>
                </c:pt>
                <c:pt idx="8">
                  <c:v>31.4</c:v>
                </c:pt>
                <c:pt idx="9">
                  <c:v>30.4</c:v>
                </c:pt>
                <c:pt idx="10">
                  <c:v>31.4</c:v>
                </c:pt>
                <c:pt idx="11">
                  <c:v>32</c:v>
                </c:pt>
                <c:pt idx="12">
                  <c:v>33</c:v>
                </c:pt>
                <c:pt idx="13">
                  <c:v>33.700000000000003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E-4739-82CD-3A2FE0898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85328"/>
        <c:axId val="-1868270640"/>
      </c:lineChart>
      <c:catAx>
        <c:axId val="-186828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70640"/>
        <c:crosses val="autoZero"/>
        <c:auto val="1"/>
        <c:lblAlgn val="ctr"/>
        <c:lblOffset val="100"/>
        <c:noMultiLvlLbl val="0"/>
      </c:catAx>
      <c:valAx>
        <c:axId val="-186827064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8532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934-B4DC-090AAD6A0D88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D-4934-B4DC-090AAD6A0D88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D-4934-B4DC-090AAD6A0D88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D-4934-B4DC-090AAD6A0D88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D-4934-B4DC-090AAD6A0D88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CD-4934-B4DC-090AAD6A0D88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CD-4934-B4DC-090AAD6A0D88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CD-4934-B4DC-090AAD6A0D88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scene'!$AC$217:$AC$228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33.700000000000003</c:v>
                </c:pt>
                <c:pt idx="7">
                  <c:v>33.4</c:v>
                </c:pt>
                <c:pt idx="8">
                  <c:v>33.700000000000003</c:v>
                </c:pt>
                <c:pt idx="9">
                  <c:v>33</c:v>
                </c:pt>
                <c:pt idx="10">
                  <c:v>33.700000000000003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CD-4934-B4DC-090AAD6A0D88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scene'!$AL$217:$AL$230</c:f>
              <c:numCache>
                <c:formatCode>General</c:formatCode>
                <c:ptCount val="14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29.2</c:v>
                </c:pt>
                <c:pt idx="5">
                  <c:v>30.4</c:v>
                </c:pt>
                <c:pt idx="6">
                  <c:v>31.4</c:v>
                </c:pt>
                <c:pt idx="7">
                  <c:v>30.4</c:v>
                </c:pt>
                <c:pt idx="8">
                  <c:v>29.2</c:v>
                </c:pt>
                <c:pt idx="9">
                  <c:v>30.4</c:v>
                </c:pt>
                <c:pt idx="10">
                  <c:v>31.4</c:v>
                </c:pt>
                <c:pt idx="11">
                  <c:v>32</c:v>
                </c:pt>
                <c:pt idx="12">
                  <c:v>33</c:v>
                </c:pt>
                <c:pt idx="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CD-4934-B4DC-090AAD6A0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64656"/>
        <c:axId val="-1868273360"/>
        <c:extLst/>
      </c:lineChart>
      <c:catAx>
        <c:axId val="-186826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73360"/>
        <c:crosses val="autoZero"/>
        <c:auto val="1"/>
        <c:lblAlgn val="ctr"/>
        <c:lblOffset val="100"/>
        <c:noMultiLvlLbl val="0"/>
      </c:catAx>
      <c:valAx>
        <c:axId val="-186827336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6465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scene'!$AE$217:$AE$226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 lum scene'!$AF$217:$AF$226</c:f>
              <c:numCache>
                <c:formatCode>General</c:formatCode>
                <c:ptCount val="10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33.700000000000003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6-42D1-B8A7-55D88BE62D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scene'!$AE$217:$AE$226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 lum scene'!$AO$217:$AO$226</c:f>
              <c:numCache>
                <c:formatCode>General</c:formatCode>
                <c:ptCount val="10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25.9</c:v>
                </c:pt>
                <c:pt idx="4">
                  <c:v>26.1</c:v>
                </c:pt>
                <c:pt idx="5">
                  <c:v>27.1</c:v>
                </c:pt>
                <c:pt idx="6">
                  <c:v>27.5</c:v>
                </c:pt>
                <c:pt idx="7">
                  <c:v>27.1</c:v>
                </c:pt>
                <c:pt idx="8">
                  <c:v>27.5</c:v>
                </c:pt>
                <c:pt idx="9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6-42D1-B8A7-55D88BE62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79344"/>
        <c:axId val="-1868288592"/>
      </c:lineChart>
      <c:catAx>
        <c:axId val="-18682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88592"/>
        <c:crosses val="autoZero"/>
        <c:auto val="1"/>
        <c:lblAlgn val="ctr"/>
        <c:lblOffset val="100"/>
        <c:noMultiLvlLbl val="0"/>
      </c:catAx>
      <c:valAx>
        <c:axId val="-186828859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793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12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scene'!$Z$236:$Z$250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45.9</c:v>
                </c:pt>
                <c:pt idx="6">
                  <c:v>43.6</c:v>
                </c:pt>
                <c:pt idx="7">
                  <c:v>44.6</c:v>
                </c:pt>
                <c:pt idx="8">
                  <c:v>45.9</c:v>
                </c:pt>
                <c:pt idx="9">
                  <c:v>45.9</c:v>
                </c:pt>
                <c:pt idx="10">
                  <c:v>45.9</c:v>
                </c:pt>
                <c:pt idx="11">
                  <c:v>44.6</c:v>
                </c:pt>
                <c:pt idx="12">
                  <c:v>43.6</c:v>
                </c:pt>
                <c:pt idx="13">
                  <c:v>44.6</c:v>
                </c:pt>
                <c:pt idx="14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5-4432-AA5A-A6115FEA2EBD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scene'!$AI$236:$AI$247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39.700000000000003</c:v>
                </c:pt>
                <c:pt idx="8">
                  <c:v>38.5</c:v>
                </c:pt>
                <c:pt idx="9">
                  <c:v>37.200000000000003</c:v>
                </c:pt>
                <c:pt idx="10">
                  <c:v>38.5</c:v>
                </c:pt>
                <c:pt idx="11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5-4432-AA5A-A6115FEA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69008"/>
        <c:axId val="-1868282064"/>
      </c:lineChart>
      <c:catAx>
        <c:axId val="-186826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82064"/>
        <c:crosses val="autoZero"/>
        <c:auto val="1"/>
        <c:lblAlgn val="ctr"/>
        <c:lblOffset val="100"/>
        <c:noMultiLvlLbl val="0"/>
      </c:catAx>
      <c:valAx>
        <c:axId val="-186828206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6900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6-4A79-851C-AA669CDBA3EC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6-4A79-851C-AA669CDBA3EC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6-4A79-851C-AA669CDBA3EC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6-4A79-851C-AA669CDBA3EC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86-4A79-851C-AA669CDBA3EC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86-4A79-851C-AA669CDBA3EC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86-4A79-851C-AA669CDBA3EC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86-4A79-851C-AA669CDBA3EC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scene'!$AC$236:$AC$255</c:f>
              <c:numCache>
                <c:formatCode>General</c:formatCode>
                <c:ptCount val="20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45.9</c:v>
                </c:pt>
                <c:pt idx="6">
                  <c:v>45.9</c:v>
                </c:pt>
                <c:pt idx="7">
                  <c:v>45.9</c:v>
                </c:pt>
                <c:pt idx="8">
                  <c:v>45.9</c:v>
                </c:pt>
                <c:pt idx="9">
                  <c:v>45.9</c:v>
                </c:pt>
                <c:pt idx="10">
                  <c:v>45.9</c:v>
                </c:pt>
                <c:pt idx="11">
                  <c:v>45.9</c:v>
                </c:pt>
                <c:pt idx="12">
                  <c:v>45.9</c:v>
                </c:pt>
                <c:pt idx="13">
                  <c:v>45.9</c:v>
                </c:pt>
                <c:pt idx="14">
                  <c:v>45.9</c:v>
                </c:pt>
                <c:pt idx="15">
                  <c:v>45.9</c:v>
                </c:pt>
                <c:pt idx="16">
                  <c:v>43.6</c:v>
                </c:pt>
                <c:pt idx="17">
                  <c:v>44.6</c:v>
                </c:pt>
                <c:pt idx="18">
                  <c:v>45.9</c:v>
                </c:pt>
                <c:pt idx="19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86-4A79-851C-AA669CDBA3EC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scene'!$AL$236:$AL$252</c:f>
              <c:numCache>
                <c:formatCode>General</c:formatCode>
                <c:ptCount val="17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45.9</c:v>
                </c:pt>
                <c:pt idx="6">
                  <c:v>45.9</c:v>
                </c:pt>
                <c:pt idx="7">
                  <c:v>43.6</c:v>
                </c:pt>
                <c:pt idx="8">
                  <c:v>44.6</c:v>
                </c:pt>
                <c:pt idx="9">
                  <c:v>43.6</c:v>
                </c:pt>
                <c:pt idx="10">
                  <c:v>44.6</c:v>
                </c:pt>
                <c:pt idx="11">
                  <c:v>45.9</c:v>
                </c:pt>
                <c:pt idx="12">
                  <c:v>45.9</c:v>
                </c:pt>
                <c:pt idx="13">
                  <c:v>45.9</c:v>
                </c:pt>
                <c:pt idx="14">
                  <c:v>45.9</c:v>
                </c:pt>
                <c:pt idx="15">
                  <c:v>45.9</c:v>
                </c:pt>
                <c:pt idx="16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86-4A79-851C-AA669CDBA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65200"/>
        <c:axId val="-1868287504"/>
        <c:extLst/>
      </c:lineChart>
      <c:catAx>
        <c:axId val="-186826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87504"/>
        <c:crosses val="autoZero"/>
        <c:auto val="1"/>
        <c:lblAlgn val="ctr"/>
        <c:lblOffset val="100"/>
        <c:noMultiLvlLbl val="0"/>
      </c:catAx>
      <c:valAx>
        <c:axId val="-186828750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6520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scene'!$AE$236:$AE$255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'Results lum scene'!$AF$236:$AF$255</c:f>
              <c:numCache>
                <c:formatCode>General</c:formatCode>
                <c:ptCount val="20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45.9</c:v>
                </c:pt>
                <c:pt idx="6">
                  <c:v>45.9</c:v>
                </c:pt>
                <c:pt idx="7">
                  <c:v>45.9</c:v>
                </c:pt>
                <c:pt idx="8">
                  <c:v>45.9</c:v>
                </c:pt>
                <c:pt idx="9">
                  <c:v>45.9</c:v>
                </c:pt>
                <c:pt idx="10">
                  <c:v>45.9</c:v>
                </c:pt>
                <c:pt idx="11">
                  <c:v>45.9</c:v>
                </c:pt>
                <c:pt idx="12">
                  <c:v>43.6</c:v>
                </c:pt>
                <c:pt idx="13">
                  <c:v>44.6</c:v>
                </c:pt>
                <c:pt idx="14">
                  <c:v>43.6</c:v>
                </c:pt>
                <c:pt idx="15">
                  <c:v>44.6</c:v>
                </c:pt>
                <c:pt idx="16">
                  <c:v>45.9</c:v>
                </c:pt>
                <c:pt idx="17">
                  <c:v>45.9</c:v>
                </c:pt>
                <c:pt idx="18">
                  <c:v>45.9</c:v>
                </c:pt>
                <c:pt idx="19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5-4EF7-8F82-77A8AD2203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scene'!$AE$236:$AE$255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'Results lum scene'!$AO$236:$AO$251</c:f>
              <c:numCache>
                <c:formatCode>General</c:formatCode>
                <c:ptCount val="16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45.9</c:v>
                </c:pt>
                <c:pt idx="6">
                  <c:v>45.9</c:v>
                </c:pt>
                <c:pt idx="7">
                  <c:v>43.6</c:v>
                </c:pt>
                <c:pt idx="8">
                  <c:v>39.700000000000003</c:v>
                </c:pt>
                <c:pt idx="9">
                  <c:v>41.3</c:v>
                </c:pt>
                <c:pt idx="10">
                  <c:v>43.6</c:v>
                </c:pt>
                <c:pt idx="11">
                  <c:v>44.6</c:v>
                </c:pt>
                <c:pt idx="12">
                  <c:v>43.6</c:v>
                </c:pt>
                <c:pt idx="13">
                  <c:v>41.3</c:v>
                </c:pt>
                <c:pt idx="14">
                  <c:v>43.6</c:v>
                </c:pt>
                <c:pt idx="15">
                  <c:v>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5-4EF7-8F82-77A8AD22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76080"/>
        <c:axId val="-1868293488"/>
      </c:lineChart>
      <c:catAx>
        <c:axId val="-186827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93488"/>
        <c:crosses val="autoZero"/>
        <c:auto val="1"/>
        <c:lblAlgn val="ctr"/>
        <c:lblOffset val="100"/>
        <c:noMultiLvlLbl val="0"/>
      </c:catAx>
      <c:valAx>
        <c:axId val="-18682934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760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13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scene'!$Z$260:$Z$274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39.700000000000003</c:v>
                </c:pt>
                <c:pt idx="8">
                  <c:v>41.3</c:v>
                </c:pt>
                <c:pt idx="9">
                  <c:v>39.700000000000003</c:v>
                </c:pt>
                <c:pt idx="10">
                  <c:v>38.5</c:v>
                </c:pt>
                <c:pt idx="11">
                  <c:v>37.200000000000003</c:v>
                </c:pt>
                <c:pt idx="12">
                  <c:v>36.1</c:v>
                </c:pt>
                <c:pt idx="13">
                  <c:v>37.200000000000003</c:v>
                </c:pt>
                <c:pt idx="14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8-4915-BBE1-E6DF29194C1C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scene'!$AI$260:$AI$275</c:f>
              <c:numCache>
                <c:formatCode>General</c:formatCode>
                <c:ptCount val="16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33.700000000000003</c:v>
                </c:pt>
                <c:pt idx="7">
                  <c:v>33.4</c:v>
                </c:pt>
                <c:pt idx="8">
                  <c:v>34.200000000000003</c:v>
                </c:pt>
                <c:pt idx="9">
                  <c:v>34.700000000000003</c:v>
                </c:pt>
                <c:pt idx="10">
                  <c:v>36.1</c:v>
                </c:pt>
                <c:pt idx="11">
                  <c:v>34.700000000000003</c:v>
                </c:pt>
                <c:pt idx="12">
                  <c:v>36.1</c:v>
                </c:pt>
                <c:pt idx="13">
                  <c:v>37.200000000000003</c:v>
                </c:pt>
                <c:pt idx="14">
                  <c:v>38.5</c:v>
                </c:pt>
                <c:pt idx="15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8-4915-BBE1-E6DF29194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86960"/>
        <c:axId val="-1868285872"/>
      </c:lineChart>
      <c:catAx>
        <c:axId val="-186828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85872"/>
        <c:crosses val="autoZero"/>
        <c:auto val="1"/>
        <c:lblAlgn val="ctr"/>
        <c:lblOffset val="100"/>
        <c:noMultiLvlLbl val="0"/>
      </c:catAx>
      <c:valAx>
        <c:axId val="-186828587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8696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13)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4-4AE4-8D77-247E3C5CF401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4-4AE4-8D77-247E3C5CF401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4-4AE4-8D77-247E3C5CF401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4-4AE4-8D77-247E3C5CF401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34-4AE4-8D77-247E3C5CF401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34-4AE4-8D77-247E3C5CF401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34-4AE4-8D77-247E3C5CF401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34-4AE4-8D77-247E3C5CF401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scene'!$AC$260:$AC$274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27.1</c:v>
                </c:pt>
                <c:pt idx="6">
                  <c:v>27.5</c:v>
                </c:pt>
                <c:pt idx="7">
                  <c:v>29.2</c:v>
                </c:pt>
                <c:pt idx="8">
                  <c:v>27.5</c:v>
                </c:pt>
                <c:pt idx="9">
                  <c:v>29.2</c:v>
                </c:pt>
                <c:pt idx="10">
                  <c:v>30.4</c:v>
                </c:pt>
                <c:pt idx="11">
                  <c:v>31.4</c:v>
                </c:pt>
                <c:pt idx="12">
                  <c:v>32</c:v>
                </c:pt>
                <c:pt idx="13">
                  <c:v>33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34-4AE4-8D77-247E3C5CF401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scene'!$AL$260:$AL$271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34.700000000000003</c:v>
                </c:pt>
                <c:pt idx="7">
                  <c:v>34.200000000000003</c:v>
                </c:pt>
                <c:pt idx="8">
                  <c:v>34.700000000000003</c:v>
                </c:pt>
                <c:pt idx="9">
                  <c:v>36.1</c:v>
                </c:pt>
                <c:pt idx="10">
                  <c:v>37.200000000000003</c:v>
                </c:pt>
                <c:pt idx="11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34-4AE4-8D77-247E3C5CF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77712"/>
        <c:axId val="-1868280976"/>
        <c:extLst/>
      </c:lineChart>
      <c:catAx>
        <c:axId val="-186827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80976"/>
        <c:crosses val="autoZero"/>
        <c:auto val="1"/>
        <c:lblAlgn val="ctr"/>
        <c:lblOffset val="100"/>
        <c:noMultiLvlLbl val="0"/>
      </c:catAx>
      <c:valAx>
        <c:axId val="-186828097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7771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9-4B0C-9721-8B94C68378EF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9-4B0C-9721-8B94C68378EF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9-4B0C-9721-8B94C68378EF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09-4B0C-9721-8B94C68378EF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09-4B0C-9721-8B94C68378EF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09-4B0C-9721-8B94C68378EF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09-4B0C-9721-8B94C68378EF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09-4B0C-9721-8B94C68378EF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09-4B0C-9721-8B94C68378EF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Lab'!$AB$159:$AB$170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09-4B0C-9721-8B94C68378EF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Lab'!$AK$159:$AK$169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09-4B0C-9721-8B94C683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757088"/>
        <c:axId val="-1895756000"/>
        <c:extLst/>
      </c:lineChart>
      <c:catAx>
        <c:axId val="-18957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6000"/>
        <c:crosses val="autoZero"/>
        <c:auto val="1"/>
        <c:lblAlgn val="ctr"/>
        <c:lblOffset val="100"/>
        <c:noMultiLvlLbl val="0"/>
      </c:catAx>
      <c:valAx>
        <c:axId val="-189575600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70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scene'!$AN$260:$AN$282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'Results lum scene'!$AF$260:$AF$269</c:f>
              <c:numCache>
                <c:formatCode>General</c:formatCode>
                <c:ptCount val="10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25.9</c:v>
                </c:pt>
                <c:pt idx="4">
                  <c:v>26.1</c:v>
                </c:pt>
                <c:pt idx="5">
                  <c:v>25.9</c:v>
                </c:pt>
                <c:pt idx="6">
                  <c:v>25.7</c:v>
                </c:pt>
                <c:pt idx="7">
                  <c:v>25.9</c:v>
                </c:pt>
                <c:pt idx="8">
                  <c:v>26.1</c:v>
                </c:pt>
                <c:pt idx="9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6-423C-8552-8F2B6243CA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scene'!$AN$260:$AN$282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'Results lum scene'!$AO$260:$AO$282</c:f>
              <c:numCache>
                <c:formatCode>General</c:formatCode>
                <c:ptCount val="23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25.9</c:v>
                </c:pt>
                <c:pt idx="4">
                  <c:v>27.1</c:v>
                </c:pt>
                <c:pt idx="5">
                  <c:v>29.2</c:v>
                </c:pt>
                <c:pt idx="6">
                  <c:v>31.4</c:v>
                </c:pt>
                <c:pt idx="7">
                  <c:v>33</c:v>
                </c:pt>
                <c:pt idx="8">
                  <c:v>33.4</c:v>
                </c:pt>
                <c:pt idx="9">
                  <c:v>34.700000000000003</c:v>
                </c:pt>
                <c:pt idx="10">
                  <c:v>34.200000000000003</c:v>
                </c:pt>
                <c:pt idx="11">
                  <c:v>33.4</c:v>
                </c:pt>
                <c:pt idx="12">
                  <c:v>33.700000000000003</c:v>
                </c:pt>
                <c:pt idx="13">
                  <c:v>33</c:v>
                </c:pt>
                <c:pt idx="14">
                  <c:v>32</c:v>
                </c:pt>
                <c:pt idx="15">
                  <c:v>31.4</c:v>
                </c:pt>
                <c:pt idx="16">
                  <c:v>30.4</c:v>
                </c:pt>
                <c:pt idx="17">
                  <c:v>31.4</c:v>
                </c:pt>
                <c:pt idx="18">
                  <c:v>32</c:v>
                </c:pt>
                <c:pt idx="19">
                  <c:v>31.4</c:v>
                </c:pt>
                <c:pt idx="20">
                  <c:v>30.4</c:v>
                </c:pt>
                <c:pt idx="21">
                  <c:v>29.2</c:v>
                </c:pt>
                <c:pt idx="22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6-423C-8552-8F2B6243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80432"/>
        <c:axId val="-1868274992"/>
      </c:lineChart>
      <c:catAx>
        <c:axId val="-186828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74992"/>
        <c:crosses val="autoZero"/>
        <c:auto val="1"/>
        <c:lblAlgn val="ctr"/>
        <c:lblOffset val="100"/>
        <c:noMultiLvlLbl val="0"/>
      </c:catAx>
      <c:valAx>
        <c:axId val="-186827499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804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14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scene'!$Z$286:$Z$297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33.700000000000003</c:v>
                </c:pt>
                <c:pt idx="7">
                  <c:v>33.4</c:v>
                </c:pt>
                <c:pt idx="8">
                  <c:v>33.700000000000003</c:v>
                </c:pt>
                <c:pt idx="9">
                  <c:v>33.4</c:v>
                </c:pt>
                <c:pt idx="10">
                  <c:v>34.200000000000003</c:v>
                </c:pt>
                <c:pt idx="11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6-4D11-B422-041D5EF33CDB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scene'!$AI$286:$AI$296</c:f>
              <c:numCache>
                <c:formatCode>General</c:formatCode>
                <c:ptCount val="11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31.4</c:v>
                </c:pt>
                <c:pt idx="6">
                  <c:v>30.4</c:v>
                </c:pt>
                <c:pt idx="7">
                  <c:v>31.4</c:v>
                </c:pt>
                <c:pt idx="8">
                  <c:v>32</c:v>
                </c:pt>
                <c:pt idx="9">
                  <c:v>33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6-4D11-B422-041D5EF33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78256"/>
        <c:axId val="-1868273904"/>
      </c:lineChart>
      <c:catAx>
        <c:axId val="-186827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73904"/>
        <c:crosses val="autoZero"/>
        <c:auto val="1"/>
        <c:lblAlgn val="ctr"/>
        <c:lblOffset val="100"/>
        <c:noMultiLvlLbl val="0"/>
      </c:catAx>
      <c:valAx>
        <c:axId val="-186827390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7825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D-4814-A431-67B3B8EB8CC1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D-4814-A431-67B3B8EB8CC1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D-4814-A431-67B3B8EB8CC1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FD-4814-A431-67B3B8EB8CC1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FD-4814-A431-67B3B8EB8CC1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FD-4814-A431-67B3B8EB8CC1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FD-4814-A431-67B3B8EB8CC1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FD-4814-A431-67B3B8EB8CC1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scene'!$AC$286:$AC$298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37.200000000000003</c:v>
                </c:pt>
                <c:pt idx="8">
                  <c:v>36.1</c:v>
                </c:pt>
                <c:pt idx="9">
                  <c:v>34.700000000000003</c:v>
                </c:pt>
                <c:pt idx="10">
                  <c:v>36.1</c:v>
                </c:pt>
                <c:pt idx="11">
                  <c:v>37.200000000000003</c:v>
                </c:pt>
                <c:pt idx="12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FD-4814-A431-67B3B8EB8CC1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scene'!$AL$286:$AL$297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  <c:pt idx="7">
                  <c:v>31.4</c:v>
                </c:pt>
                <c:pt idx="8">
                  <c:v>30.4</c:v>
                </c:pt>
                <c:pt idx="9">
                  <c:v>31.4</c:v>
                </c:pt>
                <c:pt idx="10">
                  <c:v>32</c:v>
                </c:pt>
                <c:pt idx="11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FD-4814-A431-67B3B8EB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67376"/>
        <c:axId val="-1868276624"/>
        <c:extLst/>
      </c:lineChart>
      <c:catAx>
        <c:axId val="-186826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76624"/>
        <c:crosses val="autoZero"/>
        <c:auto val="1"/>
        <c:lblAlgn val="ctr"/>
        <c:lblOffset val="100"/>
        <c:noMultiLvlLbl val="0"/>
      </c:catAx>
      <c:valAx>
        <c:axId val="-186827662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6737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scene'!$AE$286:$AE$295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 lum scene'!$AF$286:$AF$295</c:f>
              <c:numCache>
                <c:formatCode>General</c:formatCode>
                <c:ptCount val="10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25.9</c:v>
                </c:pt>
                <c:pt idx="4">
                  <c:v>25.7</c:v>
                </c:pt>
                <c:pt idx="5">
                  <c:v>25.9</c:v>
                </c:pt>
                <c:pt idx="6">
                  <c:v>26.1</c:v>
                </c:pt>
                <c:pt idx="7">
                  <c:v>27.1</c:v>
                </c:pt>
                <c:pt idx="8">
                  <c:v>26.1</c:v>
                </c:pt>
                <c:pt idx="9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F-4847-8692-C3A6FD482E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scene'!$AE$286:$AE$295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 lum scene'!$AO$286:$AO$294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29.2</c:v>
                </c:pt>
                <c:pt idx="5">
                  <c:v>27.5</c:v>
                </c:pt>
                <c:pt idx="6">
                  <c:v>27.1</c:v>
                </c:pt>
                <c:pt idx="7">
                  <c:v>27.5</c:v>
                </c:pt>
                <c:pt idx="8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F-4847-8692-C3A6FD482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71184"/>
        <c:axId val="-1868291856"/>
      </c:lineChart>
      <c:catAx>
        <c:axId val="-186827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91856"/>
        <c:crosses val="autoZero"/>
        <c:auto val="1"/>
        <c:lblAlgn val="ctr"/>
        <c:lblOffset val="100"/>
        <c:noMultiLvlLbl val="0"/>
      </c:catAx>
      <c:valAx>
        <c:axId val="-186829185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711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15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scene'!$Z$303:$Z$311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E-4F77-A23A-EB37300D6A1B}"/>
            </c:ext>
          </c:extLst>
        </c:ser>
        <c:ser>
          <c:idx val="3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scene'!$AI$303:$AI$315</c:f>
              <c:numCache>
                <c:formatCode>General</c:formatCode>
                <c:ptCount val="13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25.9</c:v>
                </c:pt>
                <c:pt idx="4">
                  <c:v>27.1</c:v>
                </c:pt>
                <c:pt idx="5">
                  <c:v>29.2</c:v>
                </c:pt>
                <c:pt idx="6">
                  <c:v>31.4</c:v>
                </c:pt>
                <c:pt idx="7">
                  <c:v>33</c:v>
                </c:pt>
                <c:pt idx="8">
                  <c:v>33.4</c:v>
                </c:pt>
                <c:pt idx="9">
                  <c:v>33.700000000000003</c:v>
                </c:pt>
                <c:pt idx="10">
                  <c:v>33.4</c:v>
                </c:pt>
                <c:pt idx="11">
                  <c:v>33.700000000000003</c:v>
                </c:pt>
                <c:pt idx="12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E-4F77-A23A-EB37300D6A1B}"/>
            </c:ext>
          </c:extLst>
        </c:ser>
        <c:ser>
          <c:idx val="0"/>
          <c:order val="2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scene'!$Z$303:$Z$311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E-4F77-A23A-EB37300D6A1B}"/>
            </c:ext>
          </c:extLst>
        </c:ser>
        <c:ser>
          <c:idx val="1"/>
          <c:order val="3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scene'!$AI$303:$AI$315</c:f>
              <c:numCache>
                <c:formatCode>General</c:formatCode>
                <c:ptCount val="13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25.9</c:v>
                </c:pt>
                <c:pt idx="4">
                  <c:v>27.1</c:v>
                </c:pt>
                <c:pt idx="5">
                  <c:v>29.2</c:v>
                </c:pt>
                <c:pt idx="6">
                  <c:v>31.4</c:v>
                </c:pt>
                <c:pt idx="7">
                  <c:v>33</c:v>
                </c:pt>
                <c:pt idx="8">
                  <c:v>33.4</c:v>
                </c:pt>
                <c:pt idx="9">
                  <c:v>33.700000000000003</c:v>
                </c:pt>
                <c:pt idx="10">
                  <c:v>33.4</c:v>
                </c:pt>
                <c:pt idx="11">
                  <c:v>33.700000000000003</c:v>
                </c:pt>
                <c:pt idx="12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E-4F77-A23A-EB37300D6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265744"/>
        <c:axId val="-1895647456"/>
      </c:lineChart>
      <c:catAx>
        <c:axId val="-186826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47456"/>
        <c:crosses val="autoZero"/>
        <c:auto val="1"/>
        <c:lblAlgn val="ctr"/>
        <c:lblOffset val="100"/>
        <c:noMultiLvlLbl val="0"/>
      </c:catAx>
      <c:valAx>
        <c:axId val="-189564745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826574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A-438E-8237-858CB1F38036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A-438E-8237-858CB1F38036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CA-438E-8237-858CB1F38036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CA-438E-8237-858CB1F38036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CA-438E-8237-858CB1F38036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CA-438E-8237-858CB1F38036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CA-438E-8237-858CB1F38036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CA-438E-8237-858CB1F38036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scene'!$AC$303:$AC$314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29.2</c:v>
                </c:pt>
                <c:pt idx="5">
                  <c:v>30.4</c:v>
                </c:pt>
                <c:pt idx="6">
                  <c:v>31.4</c:v>
                </c:pt>
                <c:pt idx="7">
                  <c:v>32</c:v>
                </c:pt>
                <c:pt idx="8">
                  <c:v>31.4</c:v>
                </c:pt>
                <c:pt idx="9">
                  <c:v>30.4</c:v>
                </c:pt>
                <c:pt idx="10">
                  <c:v>31.4</c:v>
                </c:pt>
                <c:pt idx="11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CA-438E-8237-858CB1F38036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scene'!$AL$303:$AL$317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27.1</c:v>
                </c:pt>
                <c:pt idx="5">
                  <c:v>26.1</c:v>
                </c:pt>
                <c:pt idx="6">
                  <c:v>25.9</c:v>
                </c:pt>
                <c:pt idx="7">
                  <c:v>25.7</c:v>
                </c:pt>
                <c:pt idx="8">
                  <c:v>25.9</c:v>
                </c:pt>
                <c:pt idx="9">
                  <c:v>26.1</c:v>
                </c:pt>
                <c:pt idx="10">
                  <c:v>27.1</c:v>
                </c:pt>
                <c:pt idx="11">
                  <c:v>27.5</c:v>
                </c:pt>
                <c:pt idx="12">
                  <c:v>29.2</c:v>
                </c:pt>
                <c:pt idx="13">
                  <c:v>30.4</c:v>
                </c:pt>
                <c:pt idx="14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CA-438E-8237-858CB1F3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10784"/>
        <c:axId val="-1864027104"/>
        <c:extLst/>
      </c:lineChart>
      <c:catAx>
        <c:axId val="-186401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27104"/>
        <c:crosses val="autoZero"/>
        <c:auto val="1"/>
        <c:lblAlgn val="ctr"/>
        <c:lblOffset val="100"/>
        <c:noMultiLvlLbl val="0"/>
      </c:catAx>
      <c:valAx>
        <c:axId val="-186402710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1078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scene'!$AE$303:$AE$313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'Results lum scene'!$AF$303:$AF$313</c:f>
              <c:numCache>
                <c:formatCode>General</c:formatCode>
                <c:ptCount val="11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25.9</c:v>
                </c:pt>
                <c:pt idx="4">
                  <c:v>26.1</c:v>
                </c:pt>
                <c:pt idx="5">
                  <c:v>27.1</c:v>
                </c:pt>
                <c:pt idx="6">
                  <c:v>27.5</c:v>
                </c:pt>
                <c:pt idx="7">
                  <c:v>27.1</c:v>
                </c:pt>
                <c:pt idx="8">
                  <c:v>27.5</c:v>
                </c:pt>
                <c:pt idx="9">
                  <c:v>29.2</c:v>
                </c:pt>
                <c:pt idx="10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E-4F07-8153-C21AE599BA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scene'!$AE$303:$AE$313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'Results lum scene'!$AO$303:$AO$311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31.4</c:v>
                </c:pt>
                <c:pt idx="6">
                  <c:v>32</c:v>
                </c:pt>
                <c:pt idx="7">
                  <c:v>33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E-4F07-8153-C21AE599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11872"/>
        <c:axId val="-1864018944"/>
      </c:lineChart>
      <c:catAx>
        <c:axId val="-186401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18944"/>
        <c:crosses val="autoZero"/>
        <c:auto val="1"/>
        <c:lblAlgn val="ctr"/>
        <c:lblOffset val="100"/>
        <c:noMultiLvlLbl val="0"/>
      </c:catAx>
      <c:valAx>
        <c:axId val="-186401894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1187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16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scene'!$Z$322:$Z$336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36.1</c:v>
                </c:pt>
                <c:pt idx="8">
                  <c:v>34.700000000000003</c:v>
                </c:pt>
                <c:pt idx="9">
                  <c:v>34.200000000000003</c:v>
                </c:pt>
                <c:pt idx="10">
                  <c:v>34.700000000000003</c:v>
                </c:pt>
                <c:pt idx="11">
                  <c:v>36.1</c:v>
                </c:pt>
                <c:pt idx="12">
                  <c:v>37.200000000000003</c:v>
                </c:pt>
                <c:pt idx="13">
                  <c:v>38.5</c:v>
                </c:pt>
                <c:pt idx="14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6-4F5E-A395-4586E59CDF71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scene'!$AI$322:$AI$339</c:f>
              <c:numCache>
                <c:formatCode>General</c:formatCode>
                <c:ptCount val="18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45.9</c:v>
                </c:pt>
                <c:pt idx="6">
                  <c:v>43.6</c:v>
                </c:pt>
                <c:pt idx="7">
                  <c:v>44.6</c:v>
                </c:pt>
                <c:pt idx="8">
                  <c:v>45.9</c:v>
                </c:pt>
                <c:pt idx="9">
                  <c:v>45.9</c:v>
                </c:pt>
                <c:pt idx="10">
                  <c:v>45.9</c:v>
                </c:pt>
                <c:pt idx="11">
                  <c:v>44.6</c:v>
                </c:pt>
                <c:pt idx="12">
                  <c:v>43.6</c:v>
                </c:pt>
                <c:pt idx="13">
                  <c:v>41.3</c:v>
                </c:pt>
                <c:pt idx="14">
                  <c:v>43.6</c:v>
                </c:pt>
                <c:pt idx="15">
                  <c:v>44.6</c:v>
                </c:pt>
                <c:pt idx="16">
                  <c:v>45.9</c:v>
                </c:pt>
                <c:pt idx="17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6-4F5E-A395-4586E59CD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05888"/>
        <c:axId val="-1864006976"/>
      </c:lineChart>
      <c:catAx>
        <c:axId val="-186400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06976"/>
        <c:crosses val="autoZero"/>
        <c:auto val="1"/>
        <c:lblAlgn val="ctr"/>
        <c:lblOffset val="100"/>
        <c:noMultiLvlLbl val="0"/>
      </c:catAx>
      <c:valAx>
        <c:axId val="-186400697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058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16)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2-4733-8CEF-5C5538CD0075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2-4733-8CEF-5C5538CD0075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2-4733-8CEF-5C5538CD0075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2-4733-8CEF-5C5538CD0075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E2-4733-8CEF-5C5538CD0075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E2-4733-8CEF-5C5538CD0075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E2-4733-8CEF-5C5538CD0075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E2-4733-8CEF-5C5538CD0075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scene'!$AC$322:$AC$330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30.4</c:v>
                </c:pt>
                <c:pt idx="6">
                  <c:v>29.2</c:v>
                </c:pt>
                <c:pt idx="7">
                  <c:v>30.4</c:v>
                </c:pt>
                <c:pt idx="8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E2-4733-8CEF-5C5538CD0075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scene'!$AL$322:$AL$336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27.1</c:v>
                </c:pt>
                <c:pt idx="6">
                  <c:v>27.5</c:v>
                </c:pt>
                <c:pt idx="7">
                  <c:v>29.2</c:v>
                </c:pt>
                <c:pt idx="8">
                  <c:v>30.4</c:v>
                </c:pt>
                <c:pt idx="9">
                  <c:v>31.4</c:v>
                </c:pt>
                <c:pt idx="10">
                  <c:v>32</c:v>
                </c:pt>
                <c:pt idx="11">
                  <c:v>31.4</c:v>
                </c:pt>
                <c:pt idx="12">
                  <c:v>30.4</c:v>
                </c:pt>
                <c:pt idx="13">
                  <c:v>31.4</c:v>
                </c:pt>
                <c:pt idx="14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E2-4733-8CEF-5C5538CD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17312"/>
        <c:axId val="-1864010240"/>
        <c:extLst/>
      </c:lineChart>
      <c:catAx>
        <c:axId val="-186401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10240"/>
        <c:crosses val="autoZero"/>
        <c:auto val="1"/>
        <c:lblAlgn val="ctr"/>
        <c:lblOffset val="100"/>
        <c:noMultiLvlLbl val="0"/>
      </c:catAx>
      <c:valAx>
        <c:axId val="-186401024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1731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scene'!$AE$322:$AE$337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'Results lum scene'!$AF$322:$AF$337</c:f>
              <c:numCache>
                <c:formatCode>General</c:formatCode>
                <c:ptCount val="16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25.9</c:v>
                </c:pt>
                <c:pt idx="4">
                  <c:v>25.4</c:v>
                </c:pt>
                <c:pt idx="5">
                  <c:v>25.7</c:v>
                </c:pt>
                <c:pt idx="6">
                  <c:v>25.9</c:v>
                </c:pt>
                <c:pt idx="7">
                  <c:v>26.1</c:v>
                </c:pt>
                <c:pt idx="8">
                  <c:v>25.9</c:v>
                </c:pt>
                <c:pt idx="9">
                  <c:v>25.7</c:v>
                </c:pt>
                <c:pt idx="10">
                  <c:v>25.9</c:v>
                </c:pt>
                <c:pt idx="11">
                  <c:v>26.1</c:v>
                </c:pt>
                <c:pt idx="12">
                  <c:v>27.1</c:v>
                </c:pt>
                <c:pt idx="13">
                  <c:v>27.5</c:v>
                </c:pt>
                <c:pt idx="14">
                  <c:v>29.2</c:v>
                </c:pt>
                <c:pt idx="15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4-4DDE-9E90-B10A850C16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scene'!$AE$322:$AE$337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'Results lum scene'!$AO$322:$AO$333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25.9</c:v>
                </c:pt>
                <c:pt idx="4">
                  <c:v>26.1</c:v>
                </c:pt>
                <c:pt idx="5">
                  <c:v>25.9</c:v>
                </c:pt>
                <c:pt idx="6">
                  <c:v>26.1</c:v>
                </c:pt>
                <c:pt idx="7">
                  <c:v>27.1</c:v>
                </c:pt>
                <c:pt idx="8">
                  <c:v>27.5</c:v>
                </c:pt>
                <c:pt idx="9">
                  <c:v>29.2</c:v>
                </c:pt>
                <c:pt idx="10">
                  <c:v>30.4</c:v>
                </c:pt>
                <c:pt idx="11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4-4DDE-9E90-B10A850C1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08064"/>
        <c:axId val="-1864026016"/>
      </c:lineChart>
      <c:catAx>
        <c:axId val="-186400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26016"/>
        <c:crosses val="autoZero"/>
        <c:auto val="1"/>
        <c:lblAlgn val="ctr"/>
        <c:lblOffset val="100"/>
        <c:noMultiLvlLbl val="0"/>
      </c:catAx>
      <c:valAx>
        <c:axId val="-186402601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080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Lab'!$AE$159:$AE$170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61.678725235050933</c:v>
                </c:pt>
                <c:pt idx="11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4-4EB7-A64A-76FD20269F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Lab'!$AN$159:$AN$169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54.89339976375399</c:v>
                </c:pt>
                <c:pt idx="6">
                  <c:v>55.327632324697404</c:v>
                </c:pt>
                <c:pt idx="7">
                  <c:v>56.425600143309396</c:v>
                </c:pt>
                <c:pt idx="8">
                  <c:v>57.68746068595226</c:v>
                </c:pt>
                <c:pt idx="9">
                  <c:v>56.425600143309396</c:v>
                </c:pt>
                <c:pt idx="10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4-4EB7-A64A-76FD20269F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4-4EB7-A64A-76FD2026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753824"/>
        <c:axId val="-1895753280"/>
      </c:lineChart>
      <c:catAx>
        <c:axId val="-189575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3280"/>
        <c:crosses val="autoZero"/>
        <c:auto val="1"/>
        <c:lblAlgn val="ctr"/>
        <c:lblOffset val="100"/>
        <c:noMultiLvlLbl val="0"/>
      </c:catAx>
      <c:valAx>
        <c:axId val="-189575328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382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17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scene'!$Z$345:$Z$353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33.4</c:v>
                </c:pt>
                <c:pt idx="7">
                  <c:v>34.200000000000003</c:v>
                </c:pt>
                <c:pt idx="8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B-419B-B58F-8762E829631A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scene'!$AI$345:$AI$361</c:f>
              <c:numCache>
                <c:formatCode>General</c:formatCode>
                <c:ptCount val="17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39.700000000000003</c:v>
                </c:pt>
                <c:pt idx="8">
                  <c:v>41.3</c:v>
                </c:pt>
                <c:pt idx="9">
                  <c:v>43.6</c:v>
                </c:pt>
                <c:pt idx="10">
                  <c:v>41.3</c:v>
                </c:pt>
                <c:pt idx="11">
                  <c:v>39.700000000000003</c:v>
                </c:pt>
                <c:pt idx="12">
                  <c:v>41.3</c:v>
                </c:pt>
                <c:pt idx="13">
                  <c:v>43.6</c:v>
                </c:pt>
                <c:pt idx="14">
                  <c:v>44.6</c:v>
                </c:pt>
                <c:pt idx="15">
                  <c:v>45.9</c:v>
                </c:pt>
                <c:pt idx="16">
                  <c:v>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B-419B-B58F-8762E829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04800"/>
        <c:axId val="-1864029824"/>
      </c:lineChart>
      <c:catAx>
        <c:axId val="-186400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29824"/>
        <c:crosses val="autoZero"/>
        <c:auto val="1"/>
        <c:lblAlgn val="ctr"/>
        <c:lblOffset val="100"/>
        <c:noMultiLvlLbl val="0"/>
      </c:catAx>
      <c:valAx>
        <c:axId val="-186402982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0480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17)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0-4AB0-9D63-B227BAB58999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0-4AB0-9D63-B227BAB58999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0-4AB0-9D63-B227BAB58999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60-4AB0-9D63-B227BAB58999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60-4AB0-9D63-B227BAB58999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60-4AB0-9D63-B227BAB58999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60-4AB0-9D63-B227BAB58999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60-4AB0-9D63-B227BAB58999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scene'!$AC$345:$AC$359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34.700000000000003</c:v>
                </c:pt>
                <c:pt idx="7">
                  <c:v>36.1</c:v>
                </c:pt>
                <c:pt idx="8">
                  <c:v>34.700000000000003</c:v>
                </c:pt>
                <c:pt idx="9">
                  <c:v>36.1</c:v>
                </c:pt>
                <c:pt idx="10">
                  <c:v>37.200000000000003</c:v>
                </c:pt>
                <c:pt idx="11">
                  <c:v>38.5</c:v>
                </c:pt>
                <c:pt idx="12">
                  <c:v>39.700000000000003</c:v>
                </c:pt>
                <c:pt idx="13">
                  <c:v>41.3</c:v>
                </c:pt>
                <c:pt idx="14">
                  <c:v>39.700000000000003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60-4AB0-9D63-B227BAB58999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scene'!$AL$345:$AL$362</c:f>
              <c:numCache>
                <c:formatCode>General</c:formatCode>
                <c:ptCount val="18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34.700000000000003</c:v>
                </c:pt>
                <c:pt idx="7">
                  <c:v>36.1</c:v>
                </c:pt>
                <c:pt idx="8">
                  <c:v>37.200000000000003</c:v>
                </c:pt>
                <c:pt idx="9">
                  <c:v>38.5</c:v>
                </c:pt>
                <c:pt idx="10">
                  <c:v>39.700000000000003</c:v>
                </c:pt>
                <c:pt idx="11">
                  <c:v>41.3</c:v>
                </c:pt>
                <c:pt idx="12">
                  <c:v>43.6</c:v>
                </c:pt>
                <c:pt idx="13">
                  <c:v>44.6</c:v>
                </c:pt>
                <c:pt idx="14">
                  <c:v>45.9</c:v>
                </c:pt>
                <c:pt idx="15">
                  <c:v>45.9</c:v>
                </c:pt>
                <c:pt idx="16">
                  <c:v>45.9</c:v>
                </c:pt>
                <c:pt idx="17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60-4AB0-9D63-B227BAB58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34176"/>
        <c:axId val="-1864033632"/>
        <c:extLst/>
      </c:lineChart>
      <c:catAx>
        <c:axId val="-186403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33632"/>
        <c:crosses val="autoZero"/>
        <c:auto val="1"/>
        <c:lblAlgn val="ctr"/>
        <c:lblOffset val="100"/>
        <c:noMultiLvlLbl val="0"/>
      </c:catAx>
      <c:valAx>
        <c:axId val="-186403363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3417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scene'!$AN$345:$AN$364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'Results lum scene'!$AF$345:$AF$357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29.2</c:v>
                </c:pt>
                <c:pt idx="5">
                  <c:v>30.4</c:v>
                </c:pt>
                <c:pt idx="6">
                  <c:v>31.4</c:v>
                </c:pt>
                <c:pt idx="7">
                  <c:v>32</c:v>
                </c:pt>
                <c:pt idx="8">
                  <c:v>33</c:v>
                </c:pt>
                <c:pt idx="9">
                  <c:v>32</c:v>
                </c:pt>
                <c:pt idx="10">
                  <c:v>33</c:v>
                </c:pt>
                <c:pt idx="11">
                  <c:v>33.700000000000003</c:v>
                </c:pt>
                <c:pt idx="1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D-497B-8E8F-F100779DFD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scene'!$AN$345:$AN$364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'Results lum scene'!$AO$345:$AO$364</c:f>
              <c:numCache>
                <c:formatCode>General</c:formatCode>
                <c:ptCount val="20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34.700000000000003</c:v>
                </c:pt>
                <c:pt idx="7">
                  <c:v>34.200000000000003</c:v>
                </c:pt>
                <c:pt idx="8">
                  <c:v>33.4</c:v>
                </c:pt>
                <c:pt idx="9">
                  <c:v>34.200000000000003</c:v>
                </c:pt>
                <c:pt idx="10">
                  <c:v>34.700000000000003</c:v>
                </c:pt>
                <c:pt idx="11">
                  <c:v>36.1</c:v>
                </c:pt>
                <c:pt idx="12">
                  <c:v>37.200000000000003</c:v>
                </c:pt>
                <c:pt idx="13">
                  <c:v>38.5</c:v>
                </c:pt>
                <c:pt idx="14">
                  <c:v>39.700000000000003</c:v>
                </c:pt>
                <c:pt idx="15">
                  <c:v>41.3</c:v>
                </c:pt>
                <c:pt idx="16">
                  <c:v>43.6</c:v>
                </c:pt>
                <c:pt idx="17">
                  <c:v>44.6</c:v>
                </c:pt>
                <c:pt idx="18">
                  <c:v>45.9</c:v>
                </c:pt>
                <c:pt idx="19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D-497B-8E8F-F100779DF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20032"/>
        <c:axId val="-1864029280"/>
      </c:lineChart>
      <c:catAx>
        <c:axId val="-186402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29280"/>
        <c:crosses val="autoZero"/>
        <c:auto val="1"/>
        <c:lblAlgn val="ctr"/>
        <c:lblOffset val="100"/>
        <c:noMultiLvlLbl val="0"/>
      </c:catAx>
      <c:valAx>
        <c:axId val="-186402928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200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18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scene'!$Z$374:$Z$389</c:f>
              <c:numCache>
                <c:formatCode>General</c:formatCode>
                <c:ptCount val="16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37.200000000000003</c:v>
                </c:pt>
                <c:pt idx="8">
                  <c:v>36.1</c:v>
                </c:pt>
                <c:pt idx="9">
                  <c:v>34.700000000000003</c:v>
                </c:pt>
                <c:pt idx="10">
                  <c:v>34.200000000000003</c:v>
                </c:pt>
                <c:pt idx="11">
                  <c:v>33.4</c:v>
                </c:pt>
                <c:pt idx="12">
                  <c:v>34.200000000000003</c:v>
                </c:pt>
                <c:pt idx="13">
                  <c:v>34.700000000000003</c:v>
                </c:pt>
                <c:pt idx="14">
                  <c:v>36.1</c:v>
                </c:pt>
                <c:pt idx="15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6-4F66-8ACC-326C51246544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scene'!$AI$374:$AI$387</c:f>
              <c:numCache>
                <c:formatCode>General</c:formatCode>
                <c:ptCount val="14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45.9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37.200000000000003</c:v>
                </c:pt>
                <c:pt idx="9">
                  <c:v>38.5</c:v>
                </c:pt>
                <c:pt idx="10">
                  <c:v>37.200000000000003</c:v>
                </c:pt>
                <c:pt idx="11">
                  <c:v>38.5</c:v>
                </c:pt>
                <c:pt idx="12">
                  <c:v>39.700000000000003</c:v>
                </c:pt>
                <c:pt idx="13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6-4F66-8ACC-326C5124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32000"/>
        <c:axId val="-1864011328"/>
      </c:lineChart>
      <c:catAx>
        <c:axId val="-186403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11328"/>
        <c:crosses val="autoZero"/>
        <c:auto val="1"/>
        <c:lblAlgn val="ctr"/>
        <c:lblOffset val="100"/>
        <c:noMultiLvlLbl val="0"/>
      </c:catAx>
      <c:valAx>
        <c:axId val="-186401132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3200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18)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5-4A62-B010-D231A7F64DD9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5-4A62-B010-D231A7F64DD9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5-4A62-B010-D231A7F64DD9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45-4A62-B010-D231A7F64DD9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45-4A62-B010-D231A7F64DD9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45-4A62-B010-D231A7F64DD9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45-4A62-B010-D231A7F64DD9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45-4A62-B010-D231A7F64DD9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scene'!$AC$374:$AC$385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33.700000000000003</c:v>
                </c:pt>
                <c:pt idx="7">
                  <c:v>33</c:v>
                </c:pt>
                <c:pt idx="8">
                  <c:v>33.700000000000003</c:v>
                </c:pt>
                <c:pt idx="9">
                  <c:v>33.4</c:v>
                </c:pt>
                <c:pt idx="10">
                  <c:v>34.200000000000003</c:v>
                </c:pt>
                <c:pt idx="11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45-4A62-B010-D231A7F64DD9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scene'!$AL$374:$AL$386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34.700000000000003</c:v>
                </c:pt>
                <c:pt idx="7">
                  <c:v>36.1</c:v>
                </c:pt>
                <c:pt idx="8">
                  <c:v>37.200000000000003</c:v>
                </c:pt>
                <c:pt idx="9">
                  <c:v>36.1</c:v>
                </c:pt>
                <c:pt idx="10">
                  <c:v>34.700000000000003</c:v>
                </c:pt>
                <c:pt idx="11">
                  <c:v>36.1</c:v>
                </c:pt>
                <c:pt idx="12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45-4A62-B010-D231A7F64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24928"/>
        <c:axId val="-1864014592"/>
        <c:extLst/>
      </c:lineChart>
      <c:catAx>
        <c:axId val="-1864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14592"/>
        <c:crosses val="autoZero"/>
        <c:auto val="1"/>
        <c:lblAlgn val="ctr"/>
        <c:lblOffset val="100"/>
        <c:noMultiLvlLbl val="0"/>
      </c:catAx>
      <c:valAx>
        <c:axId val="-186401459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2492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scene'!$AN$374:$AN$390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'Results lum scene'!$AF$374:$AF$388</c:f>
              <c:numCache>
                <c:formatCode>General</c:formatCode>
                <c:ptCount val="15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25.2</c:v>
                </c:pt>
                <c:pt idx="4">
                  <c:v>25.4</c:v>
                </c:pt>
                <c:pt idx="5">
                  <c:v>25.7</c:v>
                </c:pt>
                <c:pt idx="6">
                  <c:v>25.9</c:v>
                </c:pt>
                <c:pt idx="7">
                  <c:v>26.1</c:v>
                </c:pt>
                <c:pt idx="8">
                  <c:v>27.1</c:v>
                </c:pt>
                <c:pt idx="9">
                  <c:v>27.5</c:v>
                </c:pt>
                <c:pt idx="10">
                  <c:v>29.2</c:v>
                </c:pt>
                <c:pt idx="11">
                  <c:v>30.4</c:v>
                </c:pt>
                <c:pt idx="12">
                  <c:v>31.4</c:v>
                </c:pt>
                <c:pt idx="13">
                  <c:v>30.4</c:v>
                </c:pt>
                <c:pt idx="14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B-420E-AA52-E2E90BBB20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scene'!$AN$374:$AN$390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'Results lum scene'!$AO$374:$AO$390</c:f>
              <c:numCache>
                <c:formatCode>General</c:formatCode>
                <c:ptCount val="17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31.4</c:v>
                </c:pt>
                <c:pt idx="7">
                  <c:v>29.2</c:v>
                </c:pt>
                <c:pt idx="8">
                  <c:v>30.4</c:v>
                </c:pt>
                <c:pt idx="9">
                  <c:v>31.4</c:v>
                </c:pt>
                <c:pt idx="10">
                  <c:v>32</c:v>
                </c:pt>
                <c:pt idx="11">
                  <c:v>33</c:v>
                </c:pt>
                <c:pt idx="12">
                  <c:v>33.700000000000003</c:v>
                </c:pt>
                <c:pt idx="13">
                  <c:v>33</c:v>
                </c:pt>
                <c:pt idx="14">
                  <c:v>33.700000000000003</c:v>
                </c:pt>
                <c:pt idx="15">
                  <c:v>33.4</c:v>
                </c:pt>
                <c:pt idx="16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B-420E-AA52-E2E90BBB2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17856"/>
        <c:axId val="-1864033088"/>
      </c:lineChart>
      <c:catAx>
        <c:axId val="-186401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33088"/>
        <c:crosses val="autoZero"/>
        <c:auto val="1"/>
        <c:lblAlgn val="ctr"/>
        <c:lblOffset val="100"/>
        <c:noMultiLvlLbl val="0"/>
      </c:catAx>
      <c:valAx>
        <c:axId val="-18640330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178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19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scene'!$Z$395:$Z$413</c:f>
              <c:numCache>
                <c:formatCode>General</c:formatCode>
                <c:ptCount val="1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45.9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37.200000000000003</c:v>
                </c:pt>
                <c:pt idx="9">
                  <c:v>34.700000000000003</c:v>
                </c:pt>
                <c:pt idx="10">
                  <c:v>36.1</c:v>
                </c:pt>
                <c:pt idx="11">
                  <c:v>37.200000000000003</c:v>
                </c:pt>
                <c:pt idx="12">
                  <c:v>38.5</c:v>
                </c:pt>
                <c:pt idx="13">
                  <c:v>39.700000000000003</c:v>
                </c:pt>
                <c:pt idx="14">
                  <c:v>38.5</c:v>
                </c:pt>
                <c:pt idx="15">
                  <c:v>37.200000000000003</c:v>
                </c:pt>
                <c:pt idx="16">
                  <c:v>38.5</c:v>
                </c:pt>
                <c:pt idx="17">
                  <c:v>39.700000000000003</c:v>
                </c:pt>
                <c:pt idx="18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5-483E-BB50-FA9230C4BBA5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scene'!$AI$395:$AI$412</c:f>
              <c:numCache>
                <c:formatCode>General</c:formatCode>
                <c:ptCount val="18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33.4</c:v>
                </c:pt>
                <c:pt idx="8">
                  <c:v>33</c:v>
                </c:pt>
                <c:pt idx="9">
                  <c:v>31.4</c:v>
                </c:pt>
                <c:pt idx="10">
                  <c:v>29.2</c:v>
                </c:pt>
                <c:pt idx="11">
                  <c:v>30.4</c:v>
                </c:pt>
                <c:pt idx="12">
                  <c:v>29.2</c:v>
                </c:pt>
                <c:pt idx="13">
                  <c:v>30.4</c:v>
                </c:pt>
                <c:pt idx="14">
                  <c:v>31.4</c:v>
                </c:pt>
                <c:pt idx="15">
                  <c:v>32</c:v>
                </c:pt>
                <c:pt idx="16">
                  <c:v>33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5-483E-BB50-FA9230C4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28736"/>
        <c:axId val="-1864028192"/>
      </c:lineChart>
      <c:catAx>
        <c:axId val="-186402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28192"/>
        <c:crosses val="autoZero"/>
        <c:auto val="1"/>
        <c:lblAlgn val="ctr"/>
        <c:lblOffset val="100"/>
        <c:noMultiLvlLbl val="0"/>
      </c:catAx>
      <c:valAx>
        <c:axId val="-186402819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2873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19)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7-4FBF-B93B-16131B1FFC17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7-4FBF-B93B-16131B1FFC17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7-4FBF-B93B-16131B1FFC17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7-4FBF-B93B-16131B1FFC17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97-4FBF-B93B-16131B1FFC17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97-4FBF-B93B-16131B1FFC17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97-4FBF-B93B-16131B1FFC17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97-4FBF-B93B-16131B1FFC17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scene'!$AC$395:$AC$411</c:f>
              <c:numCache>
                <c:formatCode>General</c:formatCode>
                <c:ptCount val="17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34.700000000000003</c:v>
                </c:pt>
                <c:pt idx="7">
                  <c:v>36.1</c:v>
                </c:pt>
                <c:pt idx="8">
                  <c:v>34.700000000000003</c:v>
                </c:pt>
                <c:pt idx="9">
                  <c:v>34.200000000000003</c:v>
                </c:pt>
                <c:pt idx="10">
                  <c:v>34.700000000000003</c:v>
                </c:pt>
                <c:pt idx="11">
                  <c:v>36.1</c:v>
                </c:pt>
                <c:pt idx="12">
                  <c:v>37.200000000000003</c:v>
                </c:pt>
                <c:pt idx="13">
                  <c:v>38.5</c:v>
                </c:pt>
                <c:pt idx="14">
                  <c:v>39.700000000000003</c:v>
                </c:pt>
                <c:pt idx="15">
                  <c:v>41.3</c:v>
                </c:pt>
                <c:pt idx="16">
                  <c:v>39.700000000000003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97-4FBF-B93B-16131B1FFC17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scene'!$AL$395:$AL$406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27.1</c:v>
                </c:pt>
                <c:pt idx="6">
                  <c:v>27.5</c:v>
                </c:pt>
                <c:pt idx="7">
                  <c:v>27.1</c:v>
                </c:pt>
                <c:pt idx="8">
                  <c:v>26.1</c:v>
                </c:pt>
                <c:pt idx="9">
                  <c:v>27.1</c:v>
                </c:pt>
                <c:pt idx="10">
                  <c:v>27.5</c:v>
                </c:pt>
                <c:pt idx="11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97-4FBF-B93B-16131B1FF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27648"/>
        <c:axId val="-1864021664"/>
        <c:extLst/>
      </c:lineChart>
      <c:catAx>
        <c:axId val="-186402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21664"/>
        <c:crosses val="autoZero"/>
        <c:auto val="1"/>
        <c:lblAlgn val="ctr"/>
        <c:lblOffset val="100"/>
        <c:noMultiLvlLbl val="0"/>
      </c:catAx>
      <c:valAx>
        <c:axId val="-186402166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2764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19)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3-4BBD-B265-A7631D1D74AC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3-4BBD-B265-A7631D1D74AC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3-4BBD-B265-A7631D1D74AC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3-4BBD-B265-A7631D1D74AC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3-4BBD-B265-A7631D1D74AC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33-4BBD-B265-A7631D1D74AC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33-4BBD-B265-A7631D1D74AC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33-4BBD-B265-A7631D1D74AC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scene'!$AF$395:$AF$406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33.700000000000003</c:v>
                </c:pt>
                <c:pt idx="7">
                  <c:v>33</c:v>
                </c:pt>
                <c:pt idx="8">
                  <c:v>32</c:v>
                </c:pt>
                <c:pt idx="9">
                  <c:v>31.4</c:v>
                </c:pt>
                <c:pt idx="10">
                  <c:v>32</c:v>
                </c:pt>
                <c:pt idx="11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33-4BBD-B265-A7631D1D74AC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scene'!$AO$395:$AO$404</c:f>
              <c:numCache>
                <c:formatCode>General</c:formatCode>
                <c:ptCount val="10"/>
                <c:pt idx="0">
                  <c:v>25.9</c:v>
                </c:pt>
                <c:pt idx="1">
                  <c:v>24.9</c:v>
                </c:pt>
                <c:pt idx="2">
                  <c:v>24</c:v>
                </c:pt>
                <c:pt idx="3">
                  <c:v>24</c:v>
                </c:pt>
                <c:pt idx="4">
                  <c:v>24.5</c:v>
                </c:pt>
                <c:pt idx="5">
                  <c:v>24.8</c:v>
                </c:pt>
                <c:pt idx="6">
                  <c:v>24.5</c:v>
                </c:pt>
                <c:pt idx="7">
                  <c:v>24.1</c:v>
                </c:pt>
                <c:pt idx="8">
                  <c:v>24</c:v>
                </c:pt>
                <c:pt idx="9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33-4BBD-B265-A7631D1D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12960"/>
        <c:axId val="-1864012416"/>
        <c:extLst/>
      </c:lineChart>
      <c:catAx>
        <c:axId val="-186401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12416"/>
        <c:crosses val="autoZero"/>
        <c:auto val="1"/>
        <c:lblAlgn val="ctr"/>
        <c:lblOffset val="100"/>
        <c:noMultiLvlLbl val="0"/>
      </c:catAx>
      <c:valAx>
        <c:axId val="-186401241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1296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20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scene'!$Z$417:$Z$428</c:f>
              <c:numCache>
                <c:formatCode>General</c:formatCode>
                <c:ptCount val="12"/>
                <c:pt idx="0">
                  <c:v>25.9</c:v>
                </c:pt>
                <c:pt idx="1">
                  <c:v>24.9</c:v>
                </c:pt>
                <c:pt idx="2">
                  <c:v>24</c:v>
                </c:pt>
                <c:pt idx="3">
                  <c:v>24.5</c:v>
                </c:pt>
                <c:pt idx="4">
                  <c:v>24.8</c:v>
                </c:pt>
                <c:pt idx="5">
                  <c:v>24.5</c:v>
                </c:pt>
                <c:pt idx="6">
                  <c:v>24.8</c:v>
                </c:pt>
                <c:pt idx="7">
                  <c:v>24.9</c:v>
                </c:pt>
                <c:pt idx="8">
                  <c:v>25.2</c:v>
                </c:pt>
                <c:pt idx="9">
                  <c:v>25.4</c:v>
                </c:pt>
                <c:pt idx="10">
                  <c:v>25.2</c:v>
                </c:pt>
                <c:pt idx="11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C-4749-99B9-E213B6ED9D48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scene'!$AI$417:$AI$426</c:f>
              <c:numCache>
                <c:formatCode>General</c:formatCode>
                <c:ptCount val="10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33.4</c:v>
                </c:pt>
                <c:pt idx="7">
                  <c:v>33.700000000000003</c:v>
                </c:pt>
                <c:pt idx="8">
                  <c:v>33.4</c:v>
                </c:pt>
                <c:pt idx="9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C-4749-99B9-E213B6ED9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36352"/>
        <c:axId val="-1864055936"/>
      </c:lineChart>
      <c:catAx>
        <c:axId val="-186403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55936"/>
        <c:crosses val="autoZero"/>
        <c:auto val="1"/>
        <c:lblAlgn val="ctr"/>
        <c:lblOffset val="100"/>
        <c:noMultiLvlLbl val="0"/>
      </c:catAx>
      <c:valAx>
        <c:axId val="-186405593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3635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9)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Lab'!$Y$179:$Y$189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60.266537294414391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4-42AC-97C1-7EC9667D0F0A}"/>
            </c:ext>
          </c:extLst>
        </c:ser>
        <c:ser>
          <c:idx val="1"/>
          <c:order val="1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Lab'!$AH$179:$AH$191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61.678725235050933</c:v>
                </c:pt>
                <c:pt idx="9">
                  <c:v>60.819536609910429</c:v>
                </c:pt>
                <c:pt idx="10">
                  <c:v>61.678725235050933</c:v>
                </c:pt>
                <c:pt idx="11">
                  <c:v>63.352807087567498</c:v>
                </c:pt>
                <c:pt idx="12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4-42AC-97C1-7EC9667D0F0A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4-42AC-97C1-7EC9667D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760352"/>
        <c:axId val="-1895752736"/>
      </c:lineChart>
      <c:catAx>
        <c:axId val="-18957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2736"/>
        <c:crosses val="autoZero"/>
        <c:auto val="1"/>
        <c:lblAlgn val="ctr"/>
        <c:lblOffset val="100"/>
        <c:noMultiLvlLbl val="0"/>
      </c:catAx>
      <c:valAx>
        <c:axId val="-189575273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6035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F-4815-A313-F6D306C27396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F-4815-A313-F6D306C27396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F-4815-A313-F6D306C27396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F-4815-A313-F6D306C27396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BF-4815-A313-F6D306C27396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BF-4815-A313-F6D306C27396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BF-4815-A313-F6D306C27396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BF-4815-A313-F6D306C27396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scene'!$AC$417:$AC$432</c:f>
              <c:numCache>
                <c:formatCode>General</c:formatCode>
                <c:ptCount val="16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31.4</c:v>
                </c:pt>
                <c:pt idx="7">
                  <c:v>29.2</c:v>
                </c:pt>
                <c:pt idx="8">
                  <c:v>27.1</c:v>
                </c:pt>
                <c:pt idx="9">
                  <c:v>25.9</c:v>
                </c:pt>
                <c:pt idx="10">
                  <c:v>26.1</c:v>
                </c:pt>
                <c:pt idx="11">
                  <c:v>27.1</c:v>
                </c:pt>
                <c:pt idx="12">
                  <c:v>26.1</c:v>
                </c:pt>
                <c:pt idx="13">
                  <c:v>25.9</c:v>
                </c:pt>
                <c:pt idx="14">
                  <c:v>26.1</c:v>
                </c:pt>
                <c:pt idx="15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BF-4815-A313-F6D306C27396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scene'!$AL$417:$AL$427</c:f>
              <c:numCache>
                <c:formatCode>General</c:formatCode>
                <c:ptCount val="11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25.9</c:v>
                </c:pt>
                <c:pt idx="4">
                  <c:v>27.1</c:v>
                </c:pt>
                <c:pt idx="5">
                  <c:v>26.1</c:v>
                </c:pt>
                <c:pt idx="6">
                  <c:v>25.9</c:v>
                </c:pt>
                <c:pt idx="7">
                  <c:v>26.1</c:v>
                </c:pt>
                <c:pt idx="8">
                  <c:v>25.9</c:v>
                </c:pt>
                <c:pt idx="9">
                  <c:v>25.7</c:v>
                </c:pt>
                <c:pt idx="10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BF-4815-A313-F6D306C27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68992"/>
        <c:axId val="-1864055392"/>
        <c:extLst/>
      </c:lineChart>
      <c:catAx>
        <c:axId val="-18640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55392"/>
        <c:crosses val="autoZero"/>
        <c:auto val="1"/>
        <c:lblAlgn val="ctr"/>
        <c:lblOffset val="100"/>
        <c:noMultiLvlLbl val="0"/>
      </c:catAx>
      <c:valAx>
        <c:axId val="-186405539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6899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E-488C-A353-AAFF2C77DFD0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E-488C-A353-AAFF2C77DFD0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E-488C-A353-AAFF2C77DFD0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2E-488C-A353-AAFF2C77DFD0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2E-488C-A353-AAFF2C77DFD0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2E-488C-A353-AAFF2C77DFD0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2E-488C-A353-AAFF2C77DFD0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2E-488C-A353-AAFF2C77DFD0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scene'!$AF$417:$AF$425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25.9</c:v>
                </c:pt>
                <c:pt idx="4">
                  <c:v>26.1</c:v>
                </c:pt>
                <c:pt idx="5">
                  <c:v>25.9</c:v>
                </c:pt>
                <c:pt idx="6">
                  <c:v>26.1</c:v>
                </c:pt>
                <c:pt idx="7">
                  <c:v>27.1</c:v>
                </c:pt>
                <c:pt idx="8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2E-488C-A353-AAFF2C77DFD0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scene'!$AO$417:$AO$426</c:f>
              <c:numCache>
                <c:formatCode>General</c:formatCode>
                <c:ptCount val="10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27.1</c:v>
                </c:pt>
                <c:pt idx="5">
                  <c:v>27.5</c:v>
                </c:pt>
                <c:pt idx="6">
                  <c:v>29.2</c:v>
                </c:pt>
                <c:pt idx="7">
                  <c:v>30.4</c:v>
                </c:pt>
                <c:pt idx="8">
                  <c:v>31.4</c:v>
                </c:pt>
                <c:pt idx="9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2E-488C-A353-AAFF2C77D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39072"/>
        <c:axId val="-1864054304"/>
        <c:extLst/>
      </c:lineChart>
      <c:catAx>
        <c:axId val="-186403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54304"/>
        <c:crosses val="autoZero"/>
        <c:auto val="1"/>
        <c:lblAlgn val="ctr"/>
        <c:lblOffset val="100"/>
        <c:noMultiLvlLbl val="0"/>
      </c:catAx>
      <c:valAx>
        <c:axId val="-186405430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3907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21)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2-4225-985B-D48C36B3F338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2-4225-985B-D48C36B3F338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2-4225-985B-D48C36B3F338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2-4225-985B-D48C36B3F338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F2-4225-985B-D48C36B3F338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F2-4225-985B-D48C36B3F338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F2-4225-985B-D48C36B3F338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F2-4225-985B-D48C36B3F338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scene'!$AC$436:$AC$450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34.700000000000003</c:v>
                </c:pt>
                <c:pt idx="7">
                  <c:v>34.200000000000003</c:v>
                </c:pt>
                <c:pt idx="8">
                  <c:v>33.4</c:v>
                </c:pt>
                <c:pt idx="9">
                  <c:v>33.700000000000003</c:v>
                </c:pt>
                <c:pt idx="10">
                  <c:v>33.4</c:v>
                </c:pt>
                <c:pt idx="11">
                  <c:v>34.200000000000003</c:v>
                </c:pt>
                <c:pt idx="12">
                  <c:v>34.700000000000003</c:v>
                </c:pt>
                <c:pt idx="13">
                  <c:v>36.1</c:v>
                </c:pt>
                <c:pt idx="14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F2-4225-985B-D48C36B3F338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scene'!$AL$436:$AL$449</c:f>
              <c:numCache>
                <c:formatCode>General</c:formatCode>
                <c:ptCount val="14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31.4</c:v>
                </c:pt>
                <c:pt idx="7">
                  <c:v>29.2</c:v>
                </c:pt>
                <c:pt idx="8">
                  <c:v>30.4</c:v>
                </c:pt>
                <c:pt idx="9">
                  <c:v>29.2</c:v>
                </c:pt>
                <c:pt idx="10">
                  <c:v>30.4</c:v>
                </c:pt>
                <c:pt idx="11">
                  <c:v>31.4</c:v>
                </c:pt>
                <c:pt idx="12">
                  <c:v>32</c:v>
                </c:pt>
                <c:pt idx="13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F2-4225-985B-D48C36B3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42336"/>
        <c:axId val="-1864035264"/>
        <c:extLst/>
      </c:lineChart>
      <c:catAx>
        <c:axId val="-186404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35264"/>
        <c:crosses val="autoZero"/>
        <c:auto val="1"/>
        <c:lblAlgn val="ctr"/>
        <c:lblOffset val="100"/>
        <c:noMultiLvlLbl val="0"/>
      </c:catAx>
      <c:valAx>
        <c:axId val="-186403526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4233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21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scene'!$Z$436:$Z$446</c:f>
              <c:numCache>
                <c:formatCode>General</c:formatCode>
                <c:ptCount val="11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37.200000000000003</c:v>
                </c:pt>
                <c:pt idx="8">
                  <c:v>38.5</c:v>
                </c:pt>
                <c:pt idx="9">
                  <c:v>39.700000000000003</c:v>
                </c:pt>
                <c:pt idx="10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0-4E79-ACB3-BA7B498203FC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scene'!$AI$436:$AI$444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30.4</c:v>
                </c:pt>
                <c:pt idx="6">
                  <c:v>29.2</c:v>
                </c:pt>
                <c:pt idx="7">
                  <c:v>30.4</c:v>
                </c:pt>
                <c:pt idx="8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0-4E79-ACB3-BA7B4982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57568"/>
        <c:axId val="-1864037440"/>
      </c:lineChart>
      <c:catAx>
        <c:axId val="-186405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37440"/>
        <c:crosses val="autoZero"/>
        <c:auto val="1"/>
        <c:lblAlgn val="ctr"/>
        <c:lblOffset val="100"/>
        <c:noMultiLvlLbl val="0"/>
      </c:catAx>
      <c:valAx>
        <c:axId val="-186403744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5756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21)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1-4AF2-ACC2-0F23E59DB319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1-4AF2-ACC2-0F23E59DB319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1-4AF2-ACC2-0F23E59DB319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1-4AF2-ACC2-0F23E59DB319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1-4AF2-ACC2-0F23E59DB319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1-4AF2-ACC2-0F23E59DB319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F1-4AF2-ACC2-0F23E59DB319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F1-4AF2-ACC2-0F23E59DB319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scene'!$AF$436:$AF$449</c:f>
              <c:numCache>
                <c:formatCode>General</c:formatCode>
                <c:ptCount val="14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33.4</c:v>
                </c:pt>
                <c:pt idx="8">
                  <c:v>34.200000000000003</c:v>
                </c:pt>
                <c:pt idx="9">
                  <c:v>33.4</c:v>
                </c:pt>
                <c:pt idx="10">
                  <c:v>34.200000000000003</c:v>
                </c:pt>
                <c:pt idx="11">
                  <c:v>34.700000000000003</c:v>
                </c:pt>
                <c:pt idx="12">
                  <c:v>36.1</c:v>
                </c:pt>
                <c:pt idx="13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F1-4AF2-ACC2-0F23E59DB319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scene'!$AO$436:$AO$447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27.1</c:v>
                </c:pt>
                <c:pt idx="6">
                  <c:v>25.9</c:v>
                </c:pt>
                <c:pt idx="7">
                  <c:v>26.1</c:v>
                </c:pt>
                <c:pt idx="8">
                  <c:v>27.1</c:v>
                </c:pt>
                <c:pt idx="9">
                  <c:v>26.1</c:v>
                </c:pt>
                <c:pt idx="10">
                  <c:v>27.1</c:v>
                </c:pt>
                <c:pt idx="11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F1-4AF2-ACC2-0F23E59D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67360"/>
        <c:axId val="-1864052128"/>
        <c:extLst/>
      </c:lineChart>
      <c:catAx>
        <c:axId val="-186406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52128"/>
        <c:crosses val="autoZero"/>
        <c:auto val="1"/>
        <c:lblAlgn val="ctr"/>
        <c:lblOffset val="100"/>
        <c:noMultiLvlLbl val="0"/>
      </c:catAx>
      <c:valAx>
        <c:axId val="-186405212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6736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22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scene'!$Z$454:$Z$468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37.200000000000003</c:v>
                </c:pt>
                <c:pt idx="8">
                  <c:v>36.1</c:v>
                </c:pt>
                <c:pt idx="9">
                  <c:v>34.700000000000003</c:v>
                </c:pt>
                <c:pt idx="10">
                  <c:v>34.200000000000003</c:v>
                </c:pt>
                <c:pt idx="11">
                  <c:v>33.4</c:v>
                </c:pt>
                <c:pt idx="12">
                  <c:v>33.700000000000003</c:v>
                </c:pt>
                <c:pt idx="13">
                  <c:v>33.4</c:v>
                </c:pt>
                <c:pt idx="14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2-4C9E-B6DD-E76BF18A0BFB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scene'!$AI$454:$AI$469</c:f>
              <c:numCache>
                <c:formatCode>General</c:formatCode>
                <c:ptCount val="16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25.2</c:v>
                </c:pt>
                <c:pt idx="4">
                  <c:v>25.4</c:v>
                </c:pt>
                <c:pt idx="5">
                  <c:v>25.7</c:v>
                </c:pt>
                <c:pt idx="6">
                  <c:v>25.9</c:v>
                </c:pt>
                <c:pt idx="7">
                  <c:v>26.1</c:v>
                </c:pt>
                <c:pt idx="8">
                  <c:v>27.1</c:v>
                </c:pt>
                <c:pt idx="9">
                  <c:v>27.5</c:v>
                </c:pt>
                <c:pt idx="10">
                  <c:v>29.2</c:v>
                </c:pt>
                <c:pt idx="11">
                  <c:v>30.4</c:v>
                </c:pt>
                <c:pt idx="12">
                  <c:v>31.4</c:v>
                </c:pt>
                <c:pt idx="13">
                  <c:v>30.4</c:v>
                </c:pt>
                <c:pt idx="14">
                  <c:v>29.2</c:v>
                </c:pt>
                <c:pt idx="15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2-4C9E-B6DD-E76BF18A0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68448"/>
        <c:axId val="-1864053760"/>
      </c:lineChart>
      <c:catAx>
        <c:axId val="-186406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53760"/>
        <c:crosses val="autoZero"/>
        <c:auto val="1"/>
        <c:lblAlgn val="ctr"/>
        <c:lblOffset val="100"/>
        <c:noMultiLvlLbl val="0"/>
      </c:catAx>
      <c:valAx>
        <c:axId val="-186405376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6844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8-4301-AFB6-62A82C3222F4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8-4301-AFB6-62A82C3222F4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8-4301-AFB6-62A82C3222F4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8-4301-AFB6-62A82C3222F4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28-4301-AFB6-62A82C3222F4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28-4301-AFB6-62A82C3222F4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28-4301-AFB6-62A82C3222F4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28-4301-AFB6-62A82C3222F4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scene'!$AC$454:$AC$468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31.4</c:v>
                </c:pt>
                <c:pt idx="7">
                  <c:v>29.2</c:v>
                </c:pt>
                <c:pt idx="8">
                  <c:v>30.4</c:v>
                </c:pt>
                <c:pt idx="9">
                  <c:v>31.4</c:v>
                </c:pt>
                <c:pt idx="10">
                  <c:v>32</c:v>
                </c:pt>
                <c:pt idx="11">
                  <c:v>31.4</c:v>
                </c:pt>
                <c:pt idx="12">
                  <c:v>32</c:v>
                </c:pt>
                <c:pt idx="13">
                  <c:v>33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28-4301-AFB6-62A82C3222F4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scene'!$AL$454:$AL$467</c:f>
              <c:numCache>
                <c:formatCode>General</c:formatCode>
                <c:ptCount val="14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25.9</c:v>
                </c:pt>
                <c:pt idx="4">
                  <c:v>27.1</c:v>
                </c:pt>
                <c:pt idx="5">
                  <c:v>29.2</c:v>
                </c:pt>
                <c:pt idx="6">
                  <c:v>31.4</c:v>
                </c:pt>
                <c:pt idx="7">
                  <c:v>30.4</c:v>
                </c:pt>
                <c:pt idx="8">
                  <c:v>29.2</c:v>
                </c:pt>
                <c:pt idx="9">
                  <c:v>30.4</c:v>
                </c:pt>
                <c:pt idx="10">
                  <c:v>31.4</c:v>
                </c:pt>
                <c:pt idx="11">
                  <c:v>30.4</c:v>
                </c:pt>
                <c:pt idx="12">
                  <c:v>29.2</c:v>
                </c:pt>
                <c:pt idx="13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28-4301-AFB6-62A82C322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64640"/>
        <c:axId val="-1864057024"/>
        <c:extLst/>
      </c:lineChart>
      <c:catAx>
        <c:axId val="-186406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57024"/>
        <c:crosses val="autoZero"/>
        <c:auto val="1"/>
        <c:lblAlgn val="ctr"/>
        <c:lblOffset val="100"/>
        <c:noMultiLvlLbl val="0"/>
      </c:catAx>
      <c:valAx>
        <c:axId val="-186405702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6464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0B4-992B-91A96A893E1C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0B4-992B-91A96A893E1C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C-40B4-992B-91A96A893E1C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C-40B4-992B-91A96A893E1C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9C-40B4-992B-91A96A893E1C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9C-40B4-992B-91A96A893E1C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9C-40B4-992B-91A96A893E1C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9C-40B4-992B-91A96A893E1C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scene'!$AF$454:$AF$462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31.4</c:v>
                </c:pt>
                <c:pt idx="6">
                  <c:v>32</c:v>
                </c:pt>
                <c:pt idx="7">
                  <c:v>33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9C-40B4-992B-91A96A893E1C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scene'!$AO$454:$AO$465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27.1</c:v>
                </c:pt>
                <c:pt idx="6">
                  <c:v>27.5</c:v>
                </c:pt>
                <c:pt idx="7">
                  <c:v>29.2</c:v>
                </c:pt>
                <c:pt idx="8">
                  <c:v>27.5</c:v>
                </c:pt>
                <c:pt idx="9">
                  <c:v>29.2</c:v>
                </c:pt>
                <c:pt idx="10">
                  <c:v>30.4</c:v>
                </c:pt>
                <c:pt idx="11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9C-40B4-992B-91A96A89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41792"/>
        <c:axId val="-1864034720"/>
        <c:extLst/>
      </c:lineChart>
      <c:catAx>
        <c:axId val="-186404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34720"/>
        <c:crosses val="autoZero"/>
        <c:auto val="1"/>
        <c:lblAlgn val="ctr"/>
        <c:lblOffset val="100"/>
        <c:noMultiLvlLbl val="0"/>
      </c:catAx>
      <c:valAx>
        <c:axId val="-186403472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4179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23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scene'!$Z$473:$Z$487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33.4</c:v>
                </c:pt>
                <c:pt idx="8">
                  <c:v>34.200000000000003</c:v>
                </c:pt>
                <c:pt idx="9">
                  <c:v>33.4</c:v>
                </c:pt>
                <c:pt idx="10">
                  <c:v>33.700000000000003</c:v>
                </c:pt>
                <c:pt idx="11">
                  <c:v>33.4</c:v>
                </c:pt>
                <c:pt idx="12">
                  <c:v>34.200000000000003</c:v>
                </c:pt>
                <c:pt idx="13">
                  <c:v>34.700000000000003</c:v>
                </c:pt>
                <c:pt idx="14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F-4572-816F-30D4D59B7265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scene'!$AI$473:$AI$480</c:f>
              <c:numCache>
                <c:formatCode>General</c:formatCode>
                <c:ptCount val="8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31.4</c:v>
                </c:pt>
                <c:pt idx="6">
                  <c:v>32</c:v>
                </c:pt>
                <c:pt idx="7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F-4572-816F-30D4D59B7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63008"/>
        <c:axId val="-1864047776"/>
      </c:lineChart>
      <c:catAx>
        <c:axId val="-186406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47776"/>
        <c:crosses val="autoZero"/>
        <c:auto val="1"/>
        <c:lblAlgn val="ctr"/>
        <c:lblOffset val="100"/>
        <c:noMultiLvlLbl val="0"/>
      </c:catAx>
      <c:valAx>
        <c:axId val="-186404777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6300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23)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348-94BB-7D0CD59D6382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A-4348-94BB-7D0CD59D6382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9A-4348-94BB-7D0CD59D6382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A-4348-94BB-7D0CD59D6382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9A-4348-94BB-7D0CD59D6382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9A-4348-94BB-7D0CD59D6382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9A-4348-94BB-7D0CD59D6382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9A-4348-94BB-7D0CD59D6382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scene'!$AC$473:$AC$482</c:f>
              <c:numCache>
                <c:formatCode>General</c:formatCode>
                <c:ptCount val="10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31.4</c:v>
                </c:pt>
                <c:pt idx="6">
                  <c:v>30.4</c:v>
                </c:pt>
                <c:pt idx="7">
                  <c:v>29.2</c:v>
                </c:pt>
                <c:pt idx="8">
                  <c:v>30.4</c:v>
                </c:pt>
                <c:pt idx="9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9A-4348-94BB-7D0CD59D6382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scene'!$AL$473:$AL$480</c:f>
              <c:numCache>
                <c:formatCode>General</c:formatCode>
                <c:ptCount val="8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29.2</c:v>
                </c:pt>
                <c:pt idx="5">
                  <c:v>27.5</c:v>
                </c:pt>
                <c:pt idx="6">
                  <c:v>29.2</c:v>
                </c:pt>
                <c:pt idx="7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9A-4348-94BB-7D0CD59D6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43968"/>
        <c:axId val="-1864065728"/>
        <c:extLst/>
      </c:lineChart>
      <c:catAx>
        <c:axId val="-186404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65728"/>
        <c:crosses val="autoZero"/>
        <c:auto val="1"/>
        <c:lblAlgn val="ctr"/>
        <c:lblOffset val="100"/>
        <c:noMultiLvlLbl val="0"/>
      </c:catAx>
      <c:valAx>
        <c:axId val="-186406572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4396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C2-Mxx</c:v>
          </c:tx>
          <c:spPr>
            <a:ln w="28575" cap="rnd">
              <a:solidFill>
                <a:srgbClr val="44546A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Lab'!$AB$57:$AB$75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51.976540463598752</c:v>
                </c:pt>
                <c:pt idx="7">
                  <c:v>54.148149429121659</c:v>
                </c:pt>
                <c:pt idx="8">
                  <c:v>54.489683652199048</c:v>
                </c:pt>
                <c:pt idx="9">
                  <c:v>54.89339976375399</c:v>
                </c:pt>
                <c:pt idx="10">
                  <c:v>55.327632324697404</c:v>
                </c:pt>
                <c:pt idx="11">
                  <c:v>56.425600143309396</c:v>
                </c:pt>
                <c:pt idx="12">
                  <c:v>57.68746068595226</c:v>
                </c:pt>
                <c:pt idx="13">
                  <c:v>59.002347394461879</c:v>
                </c:pt>
                <c:pt idx="14">
                  <c:v>60.266537294414391</c:v>
                </c:pt>
                <c:pt idx="15">
                  <c:v>60.819536609910429</c:v>
                </c:pt>
                <c:pt idx="16">
                  <c:v>61.678725235050933</c:v>
                </c:pt>
                <c:pt idx="17">
                  <c:v>63.352807087567498</c:v>
                </c:pt>
                <c:pt idx="18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6-46C0-ADB9-4D9A95C88B62}"/>
            </c:ext>
          </c:extLst>
        </c:ser>
        <c:ser>
          <c:idx val="2"/>
          <c:order val="2"/>
          <c:tx>
            <c:v>Mxx-C2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Lab'!$AK$57:$AK$69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61.678725235050933</c:v>
                </c:pt>
                <c:pt idx="11">
                  <c:v>63.352807087567498</c:v>
                </c:pt>
                <c:pt idx="12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6-46C0-ADB9-4D9A95C88B62}"/>
            </c:ext>
          </c:extLst>
        </c:ser>
        <c:ser>
          <c:idx val="3"/>
          <c:order val="3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6-46C0-ADB9-4D9A95C8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355984"/>
        <c:axId val="-1944348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'Results Lum Lab'!$B$51:$B$74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 Lum Lab'!$AA$57:$AA$74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736-46C0-ADB9-4D9A95C88B62}"/>
                  </c:ext>
                </c:extLst>
              </c15:ser>
            </c15:filteredLineSeries>
          </c:ext>
        </c:extLst>
      </c:lineChart>
      <c:catAx>
        <c:axId val="-194435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44348368"/>
        <c:crosses val="autoZero"/>
        <c:auto val="1"/>
        <c:lblAlgn val="ctr"/>
        <c:lblOffset val="100"/>
        <c:noMultiLvlLbl val="0"/>
      </c:catAx>
      <c:valAx>
        <c:axId val="-194434836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layout>
            <c:manualLayout>
              <c:xMode val="edge"/>
              <c:yMode val="edge"/>
              <c:x val="3.5012245803355026E-2"/>
              <c:y val="0.32418891702202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44355984"/>
        <c:crossesAt val="1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68812274771709"/>
          <c:y val="6.3784254815053296E-3"/>
          <c:w val="0.16531192769125064"/>
          <c:h val="0.217067281397242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9)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A-44A1-B9FD-2B7127B4BFFF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A-44A1-B9FD-2B7127B4BFFF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A-44A1-B9FD-2B7127B4BFFF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A-44A1-B9FD-2B7127B4BFFF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5A-44A1-B9FD-2B7127B4BFFF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5A-44A1-B9FD-2B7127B4BFFF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5A-44A1-B9FD-2B7127B4BFFF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5A-44A1-B9FD-2B7127B4BFFF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5A-44A1-B9FD-2B7127B4BFFF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Lab'!$AB$179:$AB$190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59.002347394461879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5A-44A1-B9FD-2B7127B4BFFF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Lab'!$AK$179:$AK$190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5A-44A1-B9FD-2B7127B4B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639296"/>
        <c:axId val="-1895652896"/>
        <c:extLst/>
      </c:lineChart>
      <c:catAx>
        <c:axId val="-189563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52896"/>
        <c:crosses val="autoZero"/>
        <c:auto val="1"/>
        <c:lblAlgn val="ctr"/>
        <c:lblOffset val="100"/>
        <c:noMultiLvlLbl val="0"/>
      </c:catAx>
      <c:valAx>
        <c:axId val="-18956528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3929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23)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6-4314-AA07-C19B1C16A009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6-4314-AA07-C19B1C16A009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6-4314-AA07-C19B1C16A009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6-4314-AA07-C19B1C16A009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6-4314-AA07-C19B1C16A009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76-4314-AA07-C19B1C16A009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76-4314-AA07-C19B1C16A009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76-4314-AA07-C19B1C16A009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scene'!$AF$473:$AF$482</c:f>
              <c:numCache>
                <c:formatCode>General</c:formatCode>
                <c:ptCount val="10"/>
                <c:pt idx="0">
                  <c:v>25.9</c:v>
                </c:pt>
                <c:pt idx="1">
                  <c:v>29.2</c:v>
                </c:pt>
                <c:pt idx="2">
                  <c:v>29.2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33.700000000000003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76-4314-AA07-C19B1C16A009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scene'!$AO$473:$AO$481</c:f>
              <c:numCache>
                <c:formatCode>General</c:formatCode>
                <c:ptCount val="9"/>
                <c:pt idx="0">
                  <c:v>25.9</c:v>
                </c:pt>
                <c:pt idx="1">
                  <c:v>24.9</c:v>
                </c:pt>
                <c:pt idx="2">
                  <c:v>24</c:v>
                </c:pt>
                <c:pt idx="3">
                  <c:v>24.5</c:v>
                </c:pt>
                <c:pt idx="4">
                  <c:v>24.1</c:v>
                </c:pt>
                <c:pt idx="5">
                  <c:v>24.5</c:v>
                </c:pt>
                <c:pt idx="6">
                  <c:v>24.8</c:v>
                </c:pt>
                <c:pt idx="7">
                  <c:v>24.5</c:v>
                </c:pt>
                <c:pt idx="8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76-4314-AA07-C19B1C16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65184"/>
        <c:axId val="-1864052672"/>
        <c:extLst/>
      </c:lineChart>
      <c:catAx>
        <c:axId val="-186406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52672"/>
        <c:crosses val="autoZero"/>
        <c:auto val="1"/>
        <c:lblAlgn val="ctr"/>
        <c:lblOffset val="100"/>
        <c:noMultiLvlLbl val="0"/>
      </c:catAx>
      <c:valAx>
        <c:axId val="-186405267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6518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24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scene'!$Z$491:$Z$506</c:f>
              <c:numCache>
                <c:formatCode>General</c:formatCode>
                <c:ptCount val="16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36.1</c:v>
                </c:pt>
                <c:pt idx="8">
                  <c:v>37.200000000000003</c:v>
                </c:pt>
                <c:pt idx="9">
                  <c:v>36.1</c:v>
                </c:pt>
                <c:pt idx="10">
                  <c:v>34.700000000000003</c:v>
                </c:pt>
                <c:pt idx="11">
                  <c:v>34.200000000000003</c:v>
                </c:pt>
                <c:pt idx="12">
                  <c:v>34.700000000000003</c:v>
                </c:pt>
                <c:pt idx="13">
                  <c:v>36.1</c:v>
                </c:pt>
                <c:pt idx="14">
                  <c:v>37.200000000000003</c:v>
                </c:pt>
                <c:pt idx="15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9-4BA1-A1A4-5236ACD36BF8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scene'!$AI$491:$AI$498</c:f>
              <c:numCache>
                <c:formatCode>General</c:formatCode>
                <c:ptCount val="8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31.4</c:v>
                </c:pt>
                <c:pt idx="6">
                  <c:v>32</c:v>
                </c:pt>
                <c:pt idx="7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9-4BA1-A1A4-5236ACD3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60288"/>
        <c:axId val="-1864058656"/>
      </c:lineChart>
      <c:catAx>
        <c:axId val="-186406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58656"/>
        <c:crosses val="autoZero"/>
        <c:auto val="1"/>
        <c:lblAlgn val="ctr"/>
        <c:lblOffset val="100"/>
        <c:noMultiLvlLbl val="0"/>
      </c:catAx>
      <c:valAx>
        <c:axId val="-186405865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602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9-47C9-823C-757FFB9A985A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9-47C9-823C-757FFB9A985A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9-47C9-823C-757FFB9A985A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9-47C9-823C-757FFB9A985A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C9-47C9-823C-757FFB9A985A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C9-47C9-823C-757FFB9A985A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C9-47C9-823C-757FFB9A985A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C9-47C9-823C-757FFB9A985A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scene'!$AC$491:$AC$500</c:f>
              <c:numCache>
                <c:formatCode>General</c:formatCode>
                <c:ptCount val="10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31.4</c:v>
                </c:pt>
                <c:pt idx="6">
                  <c:v>30.4</c:v>
                </c:pt>
                <c:pt idx="7">
                  <c:v>31.4</c:v>
                </c:pt>
                <c:pt idx="8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C9-47C9-823C-757FFB9A985A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scene'!$AL$491:$AL$509</c:f>
              <c:numCache>
                <c:formatCode>General</c:formatCode>
                <c:ptCount val="1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31.4</c:v>
                </c:pt>
                <c:pt idx="7">
                  <c:v>29.2</c:v>
                </c:pt>
                <c:pt idx="8">
                  <c:v>30.4</c:v>
                </c:pt>
                <c:pt idx="9">
                  <c:v>31.4</c:v>
                </c:pt>
                <c:pt idx="10">
                  <c:v>32</c:v>
                </c:pt>
                <c:pt idx="11">
                  <c:v>31.4</c:v>
                </c:pt>
                <c:pt idx="12">
                  <c:v>30.4</c:v>
                </c:pt>
                <c:pt idx="13">
                  <c:v>29.2</c:v>
                </c:pt>
                <c:pt idx="14">
                  <c:v>27.5</c:v>
                </c:pt>
                <c:pt idx="15">
                  <c:v>29.2</c:v>
                </c:pt>
                <c:pt idx="16">
                  <c:v>30.4</c:v>
                </c:pt>
                <c:pt idx="17">
                  <c:v>31.4</c:v>
                </c:pt>
                <c:pt idx="18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C9-47C9-823C-757FFB9A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42880"/>
        <c:axId val="-1864058112"/>
        <c:extLst/>
      </c:lineChart>
      <c:catAx>
        <c:axId val="-186404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58112"/>
        <c:crosses val="autoZero"/>
        <c:auto val="1"/>
        <c:lblAlgn val="ctr"/>
        <c:lblOffset val="100"/>
        <c:noMultiLvlLbl val="0"/>
      </c:catAx>
      <c:valAx>
        <c:axId val="-186405811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4288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7-4C01-9C8F-6FF46734486E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7-4C01-9C8F-6FF46734486E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7-4C01-9C8F-6FF46734486E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7-4C01-9C8F-6FF46734486E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7-4C01-9C8F-6FF46734486E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7-4C01-9C8F-6FF46734486E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7-4C01-9C8F-6FF46734486E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7-4C01-9C8F-6FF46734486E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scene'!$AF$491:$AF$504</c:f>
              <c:numCache>
                <c:formatCode>General</c:formatCode>
                <c:ptCount val="14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25.9</c:v>
                </c:pt>
                <c:pt idx="4">
                  <c:v>27.1</c:v>
                </c:pt>
                <c:pt idx="5">
                  <c:v>29.2</c:v>
                </c:pt>
                <c:pt idx="6">
                  <c:v>31.4</c:v>
                </c:pt>
                <c:pt idx="7">
                  <c:v>33</c:v>
                </c:pt>
                <c:pt idx="8">
                  <c:v>32</c:v>
                </c:pt>
                <c:pt idx="9">
                  <c:v>31.4</c:v>
                </c:pt>
                <c:pt idx="10">
                  <c:v>32</c:v>
                </c:pt>
                <c:pt idx="11">
                  <c:v>31.4</c:v>
                </c:pt>
                <c:pt idx="12">
                  <c:v>30.4</c:v>
                </c:pt>
                <c:pt idx="13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7-4C01-9C8F-6FF46734486E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scene'!$AO$491:$AO$500</c:f>
              <c:numCache>
                <c:formatCode>General</c:formatCode>
                <c:ptCount val="10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25.9</c:v>
                </c:pt>
                <c:pt idx="4">
                  <c:v>27.1</c:v>
                </c:pt>
                <c:pt idx="5">
                  <c:v>29.2</c:v>
                </c:pt>
                <c:pt idx="6">
                  <c:v>27.5</c:v>
                </c:pt>
                <c:pt idx="7">
                  <c:v>29.2</c:v>
                </c:pt>
                <c:pt idx="8">
                  <c:v>27.5</c:v>
                </c:pt>
                <c:pt idx="9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7-4C01-9C8F-6FF467344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46688"/>
        <c:axId val="-1864049952"/>
        <c:extLst/>
      </c:lineChart>
      <c:catAx>
        <c:axId val="-186404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49952"/>
        <c:crosses val="autoZero"/>
        <c:auto val="1"/>
        <c:lblAlgn val="ctr"/>
        <c:lblOffset val="100"/>
        <c:noMultiLvlLbl val="0"/>
      </c:catAx>
      <c:valAx>
        <c:axId val="-186404995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466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25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scene'!$Z$514:$Z$525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36.1</c:v>
                </c:pt>
                <c:pt idx="8">
                  <c:v>34.700000000000003</c:v>
                </c:pt>
                <c:pt idx="9">
                  <c:v>36.1</c:v>
                </c:pt>
                <c:pt idx="10">
                  <c:v>37.200000000000003</c:v>
                </c:pt>
                <c:pt idx="11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C-47C7-BBA7-8F33F41CC08E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scene'!$AI$514:$AI$525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27.1</c:v>
                </c:pt>
                <c:pt idx="5">
                  <c:v>27.5</c:v>
                </c:pt>
                <c:pt idx="6">
                  <c:v>29.2</c:v>
                </c:pt>
                <c:pt idx="7">
                  <c:v>30.4</c:v>
                </c:pt>
                <c:pt idx="8">
                  <c:v>31.4</c:v>
                </c:pt>
                <c:pt idx="9">
                  <c:v>32</c:v>
                </c:pt>
                <c:pt idx="10">
                  <c:v>33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C-47C7-BBA7-8F33F41CC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4046144"/>
        <c:axId val="-1864043424"/>
      </c:lineChart>
      <c:catAx>
        <c:axId val="-186404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43424"/>
        <c:crosses val="autoZero"/>
        <c:auto val="1"/>
        <c:lblAlgn val="ctr"/>
        <c:lblOffset val="100"/>
        <c:noMultiLvlLbl val="0"/>
      </c:catAx>
      <c:valAx>
        <c:axId val="-186404342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404614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4-4D5B-A862-D3AE9B15516B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4-4D5B-A862-D3AE9B15516B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4-4D5B-A862-D3AE9B15516B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4-4D5B-A862-D3AE9B15516B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4-4D5B-A862-D3AE9B15516B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4-4D5B-A862-D3AE9B15516B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4-4D5B-A862-D3AE9B15516B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94-4D5B-A862-D3AE9B15516B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scene'!$AC$514:$AC$524</c:f>
              <c:numCache>
                <c:formatCode>General</c:formatCode>
                <c:ptCount val="11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39.700000000000003</c:v>
                </c:pt>
                <c:pt idx="8">
                  <c:v>38.5</c:v>
                </c:pt>
                <c:pt idx="9">
                  <c:v>39.700000000000003</c:v>
                </c:pt>
                <c:pt idx="10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94-4D5B-A862-D3AE9B15516B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scene'!$AL$514:$AL$528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33.700000000000003</c:v>
                </c:pt>
                <c:pt idx="9">
                  <c:v>33.4</c:v>
                </c:pt>
                <c:pt idx="10">
                  <c:v>34.200000000000003</c:v>
                </c:pt>
                <c:pt idx="11">
                  <c:v>34.700000000000003</c:v>
                </c:pt>
                <c:pt idx="12">
                  <c:v>36.1</c:v>
                </c:pt>
                <c:pt idx="13">
                  <c:v>37.200000000000003</c:v>
                </c:pt>
                <c:pt idx="14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4-4D5B-A862-D3AE9B15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0461248"/>
        <c:axId val="-1860450368"/>
        <c:extLst/>
      </c:lineChart>
      <c:catAx>
        <c:axId val="-18604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50368"/>
        <c:crosses val="autoZero"/>
        <c:auto val="1"/>
        <c:lblAlgn val="ctr"/>
        <c:lblOffset val="100"/>
        <c:noMultiLvlLbl val="0"/>
      </c:catAx>
      <c:valAx>
        <c:axId val="-186045036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6124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A-4F5A-A87F-D2E2AFE4956B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A-4F5A-A87F-D2E2AFE4956B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DA-4F5A-A87F-D2E2AFE4956B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DA-4F5A-A87F-D2E2AFE4956B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DA-4F5A-A87F-D2E2AFE4956B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DA-4F5A-A87F-D2E2AFE4956B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DA-4F5A-A87F-D2E2AFE4956B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DA-4F5A-A87F-D2E2AFE4956B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scene'!$AF$514:$AF$521</c:f>
              <c:numCache>
                <c:formatCode>General</c:formatCode>
                <c:ptCount val="8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27.1</c:v>
                </c:pt>
                <c:pt idx="5">
                  <c:v>26.1</c:v>
                </c:pt>
                <c:pt idx="6">
                  <c:v>27.1</c:v>
                </c:pt>
                <c:pt idx="7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DA-4F5A-A87F-D2E2AFE4956B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scene'!$AO$514:$AO$526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27.1</c:v>
                </c:pt>
                <c:pt idx="6">
                  <c:v>27.5</c:v>
                </c:pt>
                <c:pt idx="7">
                  <c:v>29.2</c:v>
                </c:pt>
                <c:pt idx="8">
                  <c:v>30.4</c:v>
                </c:pt>
                <c:pt idx="9">
                  <c:v>29.2</c:v>
                </c:pt>
                <c:pt idx="10">
                  <c:v>30.4</c:v>
                </c:pt>
                <c:pt idx="11">
                  <c:v>31.4</c:v>
                </c:pt>
                <c:pt idx="12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DA-4F5A-A87F-D2E2AFE49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0445472"/>
        <c:axId val="-1860450912"/>
        <c:extLst/>
      </c:lineChart>
      <c:catAx>
        <c:axId val="-186044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50912"/>
        <c:crosses val="autoZero"/>
        <c:auto val="1"/>
        <c:lblAlgn val="ctr"/>
        <c:lblOffset val="100"/>
        <c:noMultiLvlLbl val="0"/>
      </c:catAx>
      <c:valAx>
        <c:axId val="-186045091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4547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26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scene'!$Z$532:$Z$540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B-4647-9210-F2C5714F8C29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scene'!$AI$532:$AI$541</c:f>
              <c:numCache>
                <c:formatCode>General</c:formatCode>
                <c:ptCount val="10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33.700000000000003</c:v>
                </c:pt>
                <c:pt idx="7">
                  <c:v>33</c:v>
                </c:pt>
                <c:pt idx="8">
                  <c:v>33.700000000000003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B-4647-9210-F2C5714F8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0433504"/>
        <c:axId val="-1860438400"/>
      </c:lineChart>
      <c:catAx>
        <c:axId val="-186043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38400"/>
        <c:crosses val="autoZero"/>
        <c:auto val="1"/>
        <c:lblAlgn val="ctr"/>
        <c:lblOffset val="100"/>
        <c:noMultiLvlLbl val="0"/>
      </c:catAx>
      <c:valAx>
        <c:axId val="-186043840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3350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26)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E-45E8-8938-BF24FE5D06A3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E-45E8-8938-BF24FE5D06A3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E-45E8-8938-BF24FE5D06A3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2E-45E8-8938-BF24FE5D06A3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2E-45E8-8938-BF24FE5D06A3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2E-45E8-8938-BF24FE5D06A3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2E-45E8-8938-BF24FE5D06A3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2E-45E8-8938-BF24FE5D06A3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scene'!$AC$532:$AC$544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  <c:pt idx="7">
                  <c:v>31.4</c:v>
                </c:pt>
                <c:pt idx="8">
                  <c:v>30.4</c:v>
                </c:pt>
                <c:pt idx="9">
                  <c:v>29.2</c:v>
                </c:pt>
                <c:pt idx="10">
                  <c:v>30.4</c:v>
                </c:pt>
                <c:pt idx="11">
                  <c:v>31.4</c:v>
                </c:pt>
                <c:pt idx="12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2E-45E8-8938-BF24FE5D06A3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scene'!$AL$532:$AL$541</c:f>
              <c:numCache>
                <c:formatCode>General</c:formatCode>
                <c:ptCount val="10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29.2</c:v>
                </c:pt>
                <c:pt idx="5">
                  <c:v>30.4</c:v>
                </c:pt>
                <c:pt idx="6">
                  <c:v>31.4</c:v>
                </c:pt>
                <c:pt idx="7">
                  <c:v>30.4</c:v>
                </c:pt>
                <c:pt idx="8">
                  <c:v>31.4</c:v>
                </c:pt>
                <c:pt idx="9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2E-45E8-8938-BF24FE5D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0455264"/>
        <c:axId val="-1860447648"/>
        <c:extLst/>
      </c:lineChart>
      <c:catAx>
        <c:axId val="-18604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47648"/>
        <c:crosses val="autoZero"/>
        <c:auto val="1"/>
        <c:lblAlgn val="ctr"/>
        <c:lblOffset val="100"/>
        <c:noMultiLvlLbl val="0"/>
      </c:catAx>
      <c:valAx>
        <c:axId val="-186044764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5526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26)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F-4FB8-A98C-FC2B1BA970FD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F-4FB8-A98C-FC2B1BA970FD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F-4FB8-A98C-FC2B1BA970FD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F-4FB8-A98C-FC2B1BA970FD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F-4FB8-A98C-FC2B1BA970FD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F-4FB8-A98C-FC2B1BA970FD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AF-4FB8-A98C-FC2B1BA970FD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AF-4FB8-A98C-FC2B1BA970FD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scene'!$AF$532:$AF$540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31.4</c:v>
                </c:pt>
                <c:pt idx="6">
                  <c:v>30.4</c:v>
                </c:pt>
                <c:pt idx="7">
                  <c:v>31.4</c:v>
                </c:pt>
                <c:pt idx="8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AF-4FB8-A98C-FC2B1BA970FD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scene'!$AO$532:$AO$547</c:f>
              <c:numCache>
                <c:formatCode>General</c:formatCode>
                <c:ptCount val="16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27.1</c:v>
                </c:pt>
                <c:pt idx="6">
                  <c:v>25.9</c:v>
                </c:pt>
                <c:pt idx="7">
                  <c:v>26.1</c:v>
                </c:pt>
                <c:pt idx="8">
                  <c:v>27.1</c:v>
                </c:pt>
                <c:pt idx="9">
                  <c:v>27.5</c:v>
                </c:pt>
                <c:pt idx="10">
                  <c:v>29.2</c:v>
                </c:pt>
                <c:pt idx="11">
                  <c:v>30.4</c:v>
                </c:pt>
                <c:pt idx="12">
                  <c:v>31.4</c:v>
                </c:pt>
                <c:pt idx="13">
                  <c:v>30.4</c:v>
                </c:pt>
                <c:pt idx="14">
                  <c:v>31.4</c:v>
                </c:pt>
                <c:pt idx="15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AF-4FB8-A98C-FC2B1BA97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0434592"/>
        <c:axId val="-1860435136"/>
        <c:extLst/>
      </c:lineChart>
      <c:catAx>
        <c:axId val="-18604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35136"/>
        <c:crosses val="autoZero"/>
        <c:auto val="1"/>
        <c:lblAlgn val="ctr"/>
        <c:lblOffset val="100"/>
        <c:noMultiLvlLbl val="0"/>
      </c:catAx>
      <c:valAx>
        <c:axId val="-186043513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3459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Lab'!$AE$179:$AE$190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54.89339976375399</c:v>
                </c:pt>
                <c:pt idx="5">
                  <c:v>54.489683652199048</c:v>
                </c:pt>
                <c:pt idx="6">
                  <c:v>54.148149429121659</c:v>
                </c:pt>
                <c:pt idx="7">
                  <c:v>51.976540463598752</c:v>
                </c:pt>
                <c:pt idx="8">
                  <c:v>54.148149429121659</c:v>
                </c:pt>
                <c:pt idx="9">
                  <c:v>54.489683652199048</c:v>
                </c:pt>
                <c:pt idx="10">
                  <c:v>54.89339976375399</c:v>
                </c:pt>
                <c:pt idx="11">
                  <c:v>54.489683652199048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6-47C3-8F40-CB3A8EE43C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Lab'!$AN$179:$AN$186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55.327632324697404</c:v>
                </c:pt>
                <c:pt idx="5">
                  <c:v>54.89339976375399</c:v>
                </c:pt>
                <c:pt idx="6">
                  <c:v>55.327632324697404</c:v>
                </c:pt>
                <c:pt idx="7">
                  <c:v>54.89339976375399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6-47C3-8F40-CB3A8EE43C5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6-47C3-8F40-CB3A8EE4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651264"/>
        <c:axId val="-1895638752"/>
      </c:lineChart>
      <c:catAx>
        <c:axId val="-189565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38752"/>
        <c:crosses val="autoZero"/>
        <c:auto val="1"/>
        <c:lblAlgn val="ctr"/>
        <c:lblOffset val="100"/>
        <c:noMultiLvlLbl val="0"/>
      </c:catAx>
      <c:valAx>
        <c:axId val="-18956387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512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27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scene'!$Z$551:$Z$560</c:f>
              <c:numCache>
                <c:formatCode>General</c:formatCode>
                <c:ptCount val="10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  <c:pt idx="7">
                  <c:v>31.4</c:v>
                </c:pt>
                <c:pt idx="8">
                  <c:v>32</c:v>
                </c:pt>
                <c:pt idx="9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9-42B3-A4CE-3D2082A1C2E0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scene'!$AI$551:$AI$562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  <c:pt idx="7">
                  <c:v>31.4</c:v>
                </c:pt>
                <c:pt idx="8">
                  <c:v>32</c:v>
                </c:pt>
                <c:pt idx="9">
                  <c:v>33</c:v>
                </c:pt>
                <c:pt idx="10">
                  <c:v>33.700000000000003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9-42B3-A4CE-3D2082A1C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0437856"/>
        <c:axId val="-1860447104"/>
      </c:lineChart>
      <c:catAx>
        <c:axId val="-186043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47104"/>
        <c:crosses val="autoZero"/>
        <c:auto val="1"/>
        <c:lblAlgn val="ctr"/>
        <c:lblOffset val="100"/>
        <c:tickLblSkip val="1"/>
        <c:noMultiLvlLbl val="0"/>
      </c:catAx>
      <c:valAx>
        <c:axId val="-186044710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3785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(Participants 27 -28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scene'!$Z$532:$Z$540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5-4462-85EE-0CE99FEEFD2C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scene'!$AI$551:$AI$562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  <c:pt idx="7">
                  <c:v>31.4</c:v>
                </c:pt>
                <c:pt idx="8">
                  <c:v>32</c:v>
                </c:pt>
                <c:pt idx="9">
                  <c:v>33</c:v>
                </c:pt>
                <c:pt idx="10">
                  <c:v>33.700000000000003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5-4462-85EE-0CE99FEE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0460704"/>
        <c:axId val="-1860452544"/>
      </c:lineChart>
      <c:catAx>
        <c:axId val="-186046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52544"/>
        <c:crosses val="autoZero"/>
        <c:auto val="1"/>
        <c:lblAlgn val="ctr"/>
        <c:lblOffset val="100"/>
        <c:noMultiLvlLbl val="0"/>
      </c:catAx>
      <c:valAx>
        <c:axId val="-186045254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6070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27)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2-4867-B41D-21BAC6138E0D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2-4867-B41D-21BAC6138E0D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2-4867-B41D-21BAC6138E0D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2-4867-B41D-21BAC6138E0D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2-4867-B41D-21BAC6138E0D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2-4867-B41D-21BAC6138E0D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42-4867-B41D-21BAC6138E0D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42-4867-B41D-21BAC6138E0D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scene'!$AC$551:$AC$563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31.4</c:v>
                </c:pt>
                <c:pt idx="6">
                  <c:v>32</c:v>
                </c:pt>
                <c:pt idx="7">
                  <c:v>33</c:v>
                </c:pt>
                <c:pt idx="8">
                  <c:v>33.700000000000003</c:v>
                </c:pt>
                <c:pt idx="9">
                  <c:v>33.4</c:v>
                </c:pt>
                <c:pt idx="10">
                  <c:v>34.200000000000003</c:v>
                </c:pt>
                <c:pt idx="11">
                  <c:v>34.700000000000003</c:v>
                </c:pt>
                <c:pt idx="12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42-4867-B41D-21BAC6138E0D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scene'!$AL$551:$AL$565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37.200000000000003</c:v>
                </c:pt>
                <c:pt idx="8">
                  <c:v>36.1</c:v>
                </c:pt>
                <c:pt idx="9">
                  <c:v>34.700000000000003</c:v>
                </c:pt>
                <c:pt idx="10">
                  <c:v>34.200000000000003</c:v>
                </c:pt>
                <c:pt idx="11">
                  <c:v>33.4</c:v>
                </c:pt>
                <c:pt idx="12">
                  <c:v>34.200000000000003</c:v>
                </c:pt>
                <c:pt idx="13">
                  <c:v>34.700000000000003</c:v>
                </c:pt>
                <c:pt idx="14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42-4867-B41D-21BAC613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0462336"/>
        <c:axId val="-1860442752"/>
        <c:extLst/>
      </c:lineChart>
      <c:catAx>
        <c:axId val="-186046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42752"/>
        <c:crosses val="autoZero"/>
        <c:auto val="1"/>
        <c:lblAlgn val="ctr"/>
        <c:lblOffset val="100"/>
        <c:noMultiLvlLbl val="0"/>
      </c:catAx>
      <c:valAx>
        <c:axId val="-186044275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6233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27)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9-447A-BEC4-AE2D5E10200C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9-447A-BEC4-AE2D5E10200C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9-447A-BEC4-AE2D5E10200C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9-447A-BEC4-AE2D5E10200C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9-447A-BEC4-AE2D5E10200C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9-447A-BEC4-AE2D5E10200C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29-447A-BEC4-AE2D5E10200C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29-447A-BEC4-AE2D5E10200C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scene'!$AF$551:$AF$561</c:f>
              <c:numCache>
                <c:formatCode>General</c:formatCode>
                <c:ptCount val="11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25.9</c:v>
                </c:pt>
                <c:pt idx="4">
                  <c:v>27.1</c:v>
                </c:pt>
                <c:pt idx="5">
                  <c:v>29.2</c:v>
                </c:pt>
                <c:pt idx="6">
                  <c:v>27.5</c:v>
                </c:pt>
                <c:pt idx="7">
                  <c:v>27.1</c:v>
                </c:pt>
                <c:pt idx="8">
                  <c:v>27.5</c:v>
                </c:pt>
                <c:pt idx="9">
                  <c:v>27.1</c:v>
                </c:pt>
                <c:pt idx="10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29-447A-BEC4-AE2D5E10200C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scene'!$AO$551:$AO$561</c:f>
              <c:numCache>
                <c:formatCode>General</c:formatCode>
                <c:ptCount val="11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25.2</c:v>
                </c:pt>
                <c:pt idx="4">
                  <c:v>25.4</c:v>
                </c:pt>
                <c:pt idx="5">
                  <c:v>25.7</c:v>
                </c:pt>
                <c:pt idx="6">
                  <c:v>25.9</c:v>
                </c:pt>
                <c:pt idx="7">
                  <c:v>26.1</c:v>
                </c:pt>
                <c:pt idx="8">
                  <c:v>27.1</c:v>
                </c:pt>
                <c:pt idx="9">
                  <c:v>26.1</c:v>
                </c:pt>
                <c:pt idx="10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29-447A-BEC4-AE2D5E102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0436768"/>
        <c:axId val="-1860441664"/>
        <c:extLst/>
      </c:lineChart>
      <c:catAx>
        <c:axId val="-18604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41664"/>
        <c:crosses val="autoZero"/>
        <c:auto val="1"/>
        <c:lblAlgn val="ctr"/>
        <c:lblOffset val="100"/>
        <c:noMultiLvlLbl val="0"/>
      </c:catAx>
      <c:valAx>
        <c:axId val="-186044166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36768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28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scene'!$Z$569:$Z$585</c:f>
              <c:numCache>
                <c:formatCode>General</c:formatCode>
                <c:ptCount val="17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39.700000000000003</c:v>
                </c:pt>
                <c:pt idx="8">
                  <c:v>41.3</c:v>
                </c:pt>
                <c:pt idx="9">
                  <c:v>39.700000000000003</c:v>
                </c:pt>
                <c:pt idx="10">
                  <c:v>38.5</c:v>
                </c:pt>
                <c:pt idx="11">
                  <c:v>37.200000000000003</c:v>
                </c:pt>
                <c:pt idx="12">
                  <c:v>36.1</c:v>
                </c:pt>
                <c:pt idx="13">
                  <c:v>34.700000000000003</c:v>
                </c:pt>
                <c:pt idx="14">
                  <c:v>34.200000000000003</c:v>
                </c:pt>
                <c:pt idx="15">
                  <c:v>34.700000000000003</c:v>
                </c:pt>
                <c:pt idx="16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2-4285-A575-5327A7D66B54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scene'!$AI$569:$AI$581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45.9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37.200000000000003</c:v>
                </c:pt>
                <c:pt idx="9">
                  <c:v>38.5</c:v>
                </c:pt>
                <c:pt idx="10">
                  <c:v>37.200000000000003</c:v>
                </c:pt>
                <c:pt idx="11">
                  <c:v>38.5</c:v>
                </c:pt>
                <c:pt idx="12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2-4285-A575-5327A7D66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0453632"/>
        <c:axId val="-1860452000"/>
      </c:lineChart>
      <c:catAx>
        <c:axId val="-186045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52000"/>
        <c:crosses val="autoZero"/>
        <c:auto val="1"/>
        <c:lblAlgn val="ctr"/>
        <c:lblOffset val="100"/>
        <c:noMultiLvlLbl val="0"/>
      </c:catAx>
      <c:valAx>
        <c:axId val="-186045200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536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28)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8-4DD1-BB53-DF3623B444F1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8-4DD1-BB53-DF3623B444F1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8-4DD1-BB53-DF3623B444F1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8-4DD1-BB53-DF3623B444F1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88-4DD1-BB53-DF3623B444F1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88-4DD1-BB53-DF3623B444F1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88-4DD1-BB53-DF3623B444F1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88-4DD1-BB53-DF3623B444F1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scene'!$AC$569:$AC$577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30.4</c:v>
                </c:pt>
                <c:pt idx="6">
                  <c:v>29.2</c:v>
                </c:pt>
                <c:pt idx="7">
                  <c:v>30.4</c:v>
                </c:pt>
                <c:pt idx="8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88-4DD1-BB53-DF3623B444F1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scene'!$AL$569:$AL$580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33.700000000000003</c:v>
                </c:pt>
                <c:pt idx="7">
                  <c:v>33</c:v>
                </c:pt>
                <c:pt idx="8">
                  <c:v>33.700000000000003</c:v>
                </c:pt>
                <c:pt idx="9">
                  <c:v>33.4</c:v>
                </c:pt>
                <c:pt idx="10">
                  <c:v>34.200000000000003</c:v>
                </c:pt>
                <c:pt idx="11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88-4DD1-BB53-DF3623B4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0434048"/>
        <c:axId val="-1860438944"/>
        <c:extLst/>
      </c:lineChart>
      <c:catAx>
        <c:axId val="-18604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3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6043894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3404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28)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8-4A4B-943E-06765BB67184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8-4A4B-943E-06765BB67184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8-4A4B-943E-06765BB67184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08-4A4B-943E-06765BB67184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8-4A4B-943E-06765BB67184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8-4A4B-943E-06765BB67184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08-4A4B-943E-06765BB67184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08-4A4B-943E-06765BB67184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scene'!$AF$569:$AF$579</c:f>
              <c:numCache>
                <c:formatCode>General</c:formatCode>
                <c:ptCount val="11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27.1</c:v>
                </c:pt>
                <c:pt idx="6">
                  <c:v>27.5</c:v>
                </c:pt>
                <c:pt idx="7">
                  <c:v>29.2</c:v>
                </c:pt>
                <c:pt idx="8">
                  <c:v>27.5</c:v>
                </c:pt>
                <c:pt idx="9">
                  <c:v>29.2</c:v>
                </c:pt>
                <c:pt idx="10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08-4A4B-943E-06765BB67184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scene'!$AO$569:$AO$578</c:f>
              <c:numCache>
                <c:formatCode>General</c:formatCode>
                <c:ptCount val="10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29.2</c:v>
                </c:pt>
                <c:pt idx="5">
                  <c:v>30.4</c:v>
                </c:pt>
                <c:pt idx="6">
                  <c:v>29.2</c:v>
                </c:pt>
                <c:pt idx="7">
                  <c:v>27.5</c:v>
                </c:pt>
                <c:pt idx="8">
                  <c:v>29.2</c:v>
                </c:pt>
                <c:pt idx="9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08-4A4B-943E-06765BB6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0436224"/>
        <c:axId val="-1860462880"/>
        <c:extLst/>
      </c:lineChart>
      <c:catAx>
        <c:axId val="-186043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62880"/>
        <c:crosses val="autoZero"/>
        <c:auto val="1"/>
        <c:lblAlgn val="ctr"/>
        <c:lblOffset val="100"/>
        <c:noMultiLvlLbl val="0"/>
      </c:catAx>
      <c:valAx>
        <c:axId val="-186046288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36224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29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scene'!$Z$589:$Z$601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33.700000000000003</c:v>
                </c:pt>
                <c:pt idx="7">
                  <c:v>33.4</c:v>
                </c:pt>
                <c:pt idx="8">
                  <c:v>34.200000000000003</c:v>
                </c:pt>
                <c:pt idx="9">
                  <c:v>34.700000000000003</c:v>
                </c:pt>
                <c:pt idx="10">
                  <c:v>34.200000000000003</c:v>
                </c:pt>
                <c:pt idx="11">
                  <c:v>34.700000000000003</c:v>
                </c:pt>
                <c:pt idx="12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5-4C6A-A041-1299427A7722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scene'!$AI$589:$AI$605</c:f>
              <c:numCache>
                <c:formatCode>General</c:formatCode>
                <c:ptCount val="17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33.700000000000003</c:v>
                </c:pt>
                <c:pt idx="7">
                  <c:v>33.4</c:v>
                </c:pt>
                <c:pt idx="8">
                  <c:v>34.200000000000003</c:v>
                </c:pt>
                <c:pt idx="9">
                  <c:v>34.700000000000003</c:v>
                </c:pt>
                <c:pt idx="10">
                  <c:v>36.1</c:v>
                </c:pt>
                <c:pt idx="11">
                  <c:v>37.200000000000003</c:v>
                </c:pt>
                <c:pt idx="12">
                  <c:v>36.1</c:v>
                </c:pt>
                <c:pt idx="13">
                  <c:v>37.200000000000003</c:v>
                </c:pt>
                <c:pt idx="14">
                  <c:v>38.5</c:v>
                </c:pt>
                <c:pt idx="15">
                  <c:v>39.700000000000003</c:v>
                </c:pt>
                <c:pt idx="16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5-4C6A-A041-1299427A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0435680"/>
        <c:axId val="-1860432960"/>
      </c:lineChart>
      <c:catAx>
        <c:axId val="-186043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32960"/>
        <c:crosses val="autoZero"/>
        <c:auto val="1"/>
        <c:lblAlgn val="ctr"/>
        <c:lblOffset val="100"/>
        <c:noMultiLvlLbl val="0"/>
      </c:catAx>
      <c:valAx>
        <c:axId val="-186043296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3568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29)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5-4969-A563-7CB9647262C0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5-4969-A563-7CB9647262C0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5-4969-A563-7CB9647262C0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5-4969-A563-7CB9647262C0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5-4969-A563-7CB9647262C0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5-4969-A563-7CB9647262C0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75-4969-A563-7CB9647262C0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75-4969-A563-7CB9647262C0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scene'!$AC$589:$AC$601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29.2</c:v>
                </c:pt>
                <c:pt idx="5">
                  <c:v>30.4</c:v>
                </c:pt>
                <c:pt idx="6">
                  <c:v>31.4</c:v>
                </c:pt>
                <c:pt idx="7">
                  <c:v>32</c:v>
                </c:pt>
                <c:pt idx="8">
                  <c:v>33</c:v>
                </c:pt>
                <c:pt idx="9">
                  <c:v>32</c:v>
                </c:pt>
                <c:pt idx="10">
                  <c:v>31.4</c:v>
                </c:pt>
                <c:pt idx="11">
                  <c:v>32</c:v>
                </c:pt>
                <c:pt idx="12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75-4969-A563-7CB9647262C0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scene'!$AL$589:$AL$602</c:f>
              <c:numCache>
                <c:formatCode>General</c:formatCode>
                <c:ptCount val="14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29.2</c:v>
                </c:pt>
                <c:pt idx="5">
                  <c:v>30.4</c:v>
                </c:pt>
                <c:pt idx="6">
                  <c:v>31.4</c:v>
                </c:pt>
                <c:pt idx="7">
                  <c:v>32</c:v>
                </c:pt>
                <c:pt idx="8">
                  <c:v>33</c:v>
                </c:pt>
                <c:pt idx="9">
                  <c:v>33.700000000000003</c:v>
                </c:pt>
                <c:pt idx="10">
                  <c:v>33.4</c:v>
                </c:pt>
                <c:pt idx="11">
                  <c:v>33.700000000000003</c:v>
                </c:pt>
                <c:pt idx="12">
                  <c:v>33.4</c:v>
                </c:pt>
                <c:pt idx="13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75-4969-A563-7CB964726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0459616"/>
        <c:axId val="-1860458528"/>
        <c:extLst/>
      </c:lineChart>
      <c:catAx>
        <c:axId val="-18604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58528"/>
        <c:crosses val="autoZero"/>
        <c:auto val="1"/>
        <c:lblAlgn val="ctr"/>
        <c:lblOffset val="100"/>
        <c:noMultiLvlLbl val="0"/>
      </c:catAx>
      <c:valAx>
        <c:axId val="-186045852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5961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29)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2-4EAF-A065-B25B1042E22A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2-4EAF-A065-B25B1042E22A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2-4EAF-A065-B25B1042E22A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E2-4EAF-A065-B25B1042E22A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2-4EAF-A065-B25B1042E22A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E2-4EAF-A065-B25B1042E22A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E2-4EAF-A065-B25B1042E22A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E2-4EAF-A065-B25B1042E22A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scene'!$AF$589:$AF$606</c:f>
              <c:numCache>
                <c:formatCode>General</c:formatCode>
                <c:ptCount val="18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31.4</c:v>
                </c:pt>
                <c:pt idx="7">
                  <c:v>29.2</c:v>
                </c:pt>
                <c:pt idx="8">
                  <c:v>27.1</c:v>
                </c:pt>
                <c:pt idx="9">
                  <c:v>27.5</c:v>
                </c:pt>
                <c:pt idx="10">
                  <c:v>29.2</c:v>
                </c:pt>
                <c:pt idx="11">
                  <c:v>30.4</c:v>
                </c:pt>
                <c:pt idx="12">
                  <c:v>29.2</c:v>
                </c:pt>
                <c:pt idx="13">
                  <c:v>27.5</c:v>
                </c:pt>
                <c:pt idx="14">
                  <c:v>27.1</c:v>
                </c:pt>
                <c:pt idx="15">
                  <c:v>26.1</c:v>
                </c:pt>
                <c:pt idx="16">
                  <c:v>27.1</c:v>
                </c:pt>
                <c:pt idx="17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E2-4EAF-A065-B25B1042E22A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scene'!$AO$589:$AO$599</c:f>
              <c:numCache>
                <c:formatCode>General</c:formatCode>
                <c:ptCount val="11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37.200000000000003</c:v>
                </c:pt>
                <c:pt idx="8">
                  <c:v>38.5</c:v>
                </c:pt>
                <c:pt idx="9">
                  <c:v>39.700000000000003</c:v>
                </c:pt>
                <c:pt idx="10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E2-4EAF-A065-B25B1042E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0456352"/>
        <c:axId val="-1860454176"/>
        <c:extLst/>
      </c:lineChart>
      <c:catAx>
        <c:axId val="-186045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54176"/>
        <c:crosses val="autoZero"/>
        <c:auto val="1"/>
        <c:lblAlgn val="ctr"/>
        <c:lblOffset val="100"/>
        <c:noMultiLvlLbl val="0"/>
      </c:catAx>
      <c:valAx>
        <c:axId val="-186045417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60456352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Lab'!$Y$195:$Y$205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69.54549044703198</c:v>
                </c:pt>
                <c:pt idx="8">
                  <c:v>68.097728766764959</c:v>
                </c:pt>
                <c:pt idx="9">
                  <c:v>69.54549044703198</c:v>
                </c:pt>
                <c:pt idx="10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2-4203-AC55-442DEE69B274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dPt>
            <c:idx val="6"/>
            <c:bubble3D val="0"/>
            <c:spPr>
              <a:ln w="28575">
                <a:solidFill>
                  <a:srgbClr val="ED7D3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D4F2-4203-AC55-442DEE69B274}"/>
              </c:ext>
            </c:extLst>
          </c:dPt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Lab'!$AH$195:$AH$213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70.490554036267866</c:v>
                </c:pt>
                <c:pt idx="15">
                  <c:v>69.54549044703198</c:v>
                </c:pt>
                <c:pt idx="16">
                  <c:v>70.490554036267866</c:v>
                </c:pt>
                <c:pt idx="17">
                  <c:v>72.079750332635967</c:v>
                </c:pt>
                <c:pt idx="18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2-4203-AC55-442DEE69B274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F2-4203-AC55-442DEE69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643648"/>
        <c:axId val="-1895649632"/>
      </c:lineChart>
      <c:catAx>
        <c:axId val="-189564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49632"/>
        <c:crosses val="autoZero"/>
        <c:auto val="1"/>
        <c:lblAlgn val="ctr"/>
        <c:lblOffset val="100"/>
        <c:noMultiLvlLbl val="0"/>
      </c:catAx>
      <c:valAx>
        <c:axId val="-189564963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4364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30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scene'!$Z$610:$Z$623</c:f>
              <c:numCache>
                <c:formatCode>General</c:formatCode>
                <c:ptCount val="14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39.700000000000003</c:v>
                </c:pt>
                <c:pt idx="8">
                  <c:v>38.5</c:v>
                </c:pt>
                <c:pt idx="9">
                  <c:v>37.200000000000003</c:v>
                </c:pt>
                <c:pt idx="10">
                  <c:v>38.5</c:v>
                </c:pt>
                <c:pt idx="11">
                  <c:v>39.700000000000003</c:v>
                </c:pt>
                <c:pt idx="12">
                  <c:v>41.3</c:v>
                </c:pt>
                <c:pt idx="13">
                  <c:v>39.700000000000003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F7F-B50B-C14984E988DF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scene'!$AI$610:$AI$622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31.4</c:v>
                </c:pt>
                <c:pt idx="6">
                  <c:v>32</c:v>
                </c:pt>
                <c:pt idx="7">
                  <c:v>33</c:v>
                </c:pt>
                <c:pt idx="8">
                  <c:v>33.700000000000003</c:v>
                </c:pt>
                <c:pt idx="9">
                  <c:v>33.4</c:v>
                </c:pt>
                <c:pt idx="10">
                  <c:v>34.200000000000003</c:v>
                </c:pt>
                <c:pt idx="11">
                  <c:v>34.700000000000003</c:v>
                </c:pt>
                <c:pt idx="12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F7F-B50B-C14984E9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41632"/>
        <c:axId val="-1856845440"/>
      </c:lineChart>
      <c:catAx>
        <c:axId val="-185684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45440"/>
        <c:crosses val="autoZero"/>
        <c:auto val="1"/>
        <c:lblAlgn val="ctr"/>
        <c:lblOffset val="100"/>
        <c:noMultiLvlLbl val="0"/>
      </c:catAx>
      <c:valAx>
        <c:axId val="-185684544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416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29/30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scene'!$Z$589:$Z$601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33.700000000000003</c:v>
                </c:pt>
                <c:pt idx="7">
                  <c:v>33.4</c:v>
                </c:pt>
                <c:pt idx="8">
                  <c:v>34.200000000000003</c:v>
                </c:pt>
                <c:pt idx="9">
                  <c:v>34.700000000000003</c:v>
                </c:pt>
                <c:pt idx="10">
                  <c:v>34.200000000000003</c:v>
                </c:pt>
                <c:pt idx="11">
                  <c:v>34.700000000000003</c:v>
                </c:pt>
                <c:pt idx="12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B-48C9-8C0F-07B5C643DA00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scene'!$AI$610:$AI$622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31.4</c:v>
                </c:pt>
                <c:pt idx="6">
                  <c:v>32</c:v>
                </c:pt>
                <c:pt idx="7">
                  <c:v>33</c:v>
                </c:pt>
                <c:pt idx="8">
                  <c:v>33.700000000000003</c:v>
                </c:pt>
                <c:pt idx="9">
                  <c:v>33.4</c:v>
                </c:pt>
                <c:pt idx="10">
                  <c:v>34.200000000000003</c:v>
                </c:pt>
                <c:pt idx="11">
                  <c:v>34.700000000000003</c:v>
                </c:pt>
                <c:pt idx="12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B-48C9-8C0F-07B5C643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48704"/>
        <c:axId val="-1856825312"/>
      </c:lineChart>
      <c:catAx>
        <c:axId val="-185684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25312"/>
        <c:crosses val="autoZero"/>
        <c:auto val="1"/>
        <c:lblAlgn val="ctr"/>
        <c:lblOffset val="100"/>
        <c:noMultiLvlLbl val="0"/>
      </c:catAx>
      <c:valAx>
        <c:axId val="-185682531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4870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8-4495-AA88-992CAEEFF3DF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8-4495-AA88-992CAEEFF3DF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8-4495-AA88-992CAEEFF3DF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8-4495-AA88-992CAEEFF3DF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8-4495-AA88-992CAEEFF3DF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B8-4495-AA88-992CAEEFF3DF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B8-4495-AA88-992CAEEFF3DF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B8-4495-AA88-992CAEEFF3DF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scene'!$AC$610:$AC$627</c:f>
              <c:numCache>
                <c:formatCode>General</c:formatCode>
                <c:ptCount val="18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29.2</c:v>
                </c:pt>
                <c:pt idx="5">
                  <c:v>30.4</c:v>
                </c:pt>
                <c:pt idx="6">
                  <c:v>29.2</c:v>
                </c:pt>
                <c:pt idx="7">
                  <c:v>30.4</c:v>
                </c:pt>
                <c:pt idx="8">
                  <c:v>30.4</c:v>
                </c:pt>
                <c:pt idx="9">
                  <c:v>32</c:v>
                </c:pt>
                <c:pt idx="10">
                  <c:v>33</c:v>
                </c:pt>
                <c:pt idx="11">
                  <c:v>33.700000000000003</c:v>
                </c:pt>
                <c:pt idx="12">
                  <c:v>33.4</c:v>
                </c:pt>
                <c:pt idx="13">
                  <c:v>34.200000000000003</c:v>
                </c:pt>
                <c:pt idx="14">
                  <c:v>34.700000000000003</c:v>
                </c:pt>
                <c:pt idx="15">
                  <c:v>36.1</c:v>
                </c:pt>
                <c:pt idx="16">
                  <c:v>37.200000000000003</c:v>
                </c:pt>
                <c:pt idx="17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B8-4495-AA88-992CAEEFF3DF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scene'!$AL$610:$AL$624</c:f>
              <c:numCache>
                <c:formatCode>General</c:formatCode>
                <c:ptCount val="15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25.9</c:v>
                </c:pt>
                <c:pt idx="4">
                  <c:v>27.1</c:v>
                </c:pt>
                <c:pt idx="5">
                  <c:v>29.2</c:v>
                </c:pt>
                <c:pt idx="6">
                  <c:v>31.4</c:v>
                </c:pt>
                <c:pt idx="7">
                  <c:v>33</c:v>
                </c:pt>
                <c:pt idx="8">
                  <c:v>33.4</c:v>
                </c:pt>
                <c:pt idx="9">
                  <c:v>33.700000000000003</c:v>
                </c:pt>
                <c:pt idx="10">
                  <c:v>33.4</c:v>
                </c:pt>
                <c:pt idx="11">
                  <c:v>33.700000000000003</c:v>
                </c:pt>
                <c:pt idx="12">
                  <c:v>33</c:v>
                </c:pt>
                <c:pt idx="13">
                  <c:v>32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B8-4495-AA88-992CAEEF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31296"/>
        <c:axId val="-1856840000"/>
        <c:extLst/>
      </c:lineChart>
      <c:catAx>
        <c:axId val="-185683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40000"/>
        <c:crosses val="autoZero"/>
        <c:auto val="1"/>
        <c:lblAlgn val="ctr"/>
        <c:lblOffset val="100"/>
        <c:noMultiLvlLbl val="0"/>
      </c:catAx>
      <c:valAx>
        <c:axId val="-185684000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3129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C-4CFD-9D53-0F6E33DB1D9F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C-4CFD-9D53-0F6E33DB1D9F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C-4CFD-9D53-0F6E33DB1D9F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C-4CFD-9D53-0F6E33DB1D9F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1C-4CFD-9D53-0F6E33DB1D9F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1C-4CFD-9D53-0F6E33DB1D9F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1C-4CFD-9D53-0F6E33DB1D9F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1C-4CFD-9D53-0F6E33DB1D9F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scene'!$AF$610:$AF$618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1C-4CFD-9D53-0F6E33DB1D9F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scene'!$AO$610:$AO$618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27.1</c:v>
                </c:pt>
                <c:pt idx="5">
                  <c:v>26.1</c:v>
                </c:pt>
                <c:pt idx="6">
                  <c:v>27.1</c:v>
                </c:pt>
                <c:pt idx="7">
                  <c:v>27.5</c:v>
                </c:pt>
                <c:pt idx="8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1C-4CFD-9D53-0F6E33DB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36736"/>
        <c:axId val="-1856842720"/>
        <c:extLst/>
      </c:lineChart>
      <c:catAx>
        <c:axId val="-185683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42720"/>
        <c:crosses val="autoZero"/>
        <c:auto val="1"/>
        <c:lblAlgn val="ctr"/>
        <c:lblOffset val="100"/>
        <c:noMultiLvlLbl val="0"/>
      </c:catAx>
      <c:valAx>
        <c:axId val="-185684272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36736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31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scene'!$Z$631:$Z$648</c:f>
              <c:numCache>
                <c:formatCode>General</c:formatCode>
                <c:ptCount val="18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33.4</c:v>
                </c:pt>
                <c:pt idx="8">
                  <c:v>34.200000000000003</c:v>
                </c:pt>
                <c:pt idx="9">
                  <c:v>34.700000000000003</c:v>
                </c:pt>
                <c:pt idx="10">
                  <c:v>36.1</c:v>
                </c:pt>
                <c:pt idx="11">
                  <c:v>37.200000000000003</c:v>
                </c:pt>
                <c:pt idx="12">
                  <c:v>38.5</c:v>
                </c:pt>
                <c:pt idx="13">
                  <c:v>39.700000000000003</c:v>
                </c:pt>
                <c:pt idx="14">
                  <c:v>38.5</c:v>
                </c:pt>
                <c:pt idx="15">
                  <c:v>39.700000000000003</c:v>
                </c:pt>
                <c:pt idx="16">
                  <c:v>41.3</c:v>
                </c:pt>
                <c:pt idx="17">
                  <c:v>39.700000000000003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5-400A-B592-27A114E53A77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scene'!$AI$631:$AI$649</c:f>
              <c:numCache>
                <c:formatCode>General</c:formatCode>
                <c:ptCount val="1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33.700000000000003</c:v>
                </c:pt>
                <c:pt idx="7">
                  <c:v>33.4</c:v>
                </c:pt>
                <c:pt idx="8">
                  <c:v>34.200000000000003</c:v>
                </c:pt>
                <c:pt idx="9">
                  <c:v>34.700000000000003</c:v>
                </c:pt>
                <c:pt idx="10">
                  <c:v>36.1</c:v>
                </c:pt>
                <c:pt idx="11">
                  <c:v>34.700000000000003</c:v>
                </c:pt>
                <c:pt idx="12">
                  <c:v>34.200000000000003</c:v>
                </c:pt>
                <c:pt idx="13">
                  <c:v>34.700000000000003</c:v>
                </c:pt>
                <c:pt idx="14">
                  <c:v>36.1</c:v>
                </c:pt>
                <c:pt idx="15">
                  <c:v>37.200000000000003</c:v>
                </c:pt>
                <c:pt idx="16">
                  <c:v>38.5</c:v>
                </c:pt>
                <c:pt idx="17">
                  <c:v>39.700000000000003</c:v>
                </c:pt>
                <c:pt idx="18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5-400A-B592-27A114E5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23136"/>
        <c:axId val="-1856836192"/>
      </c:lineChart>
      <c:catAx>
        <c:axId val="-185682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36192"/>
        <c:crosses val="autoZero"/>
        <c:auto val="1"/>
        <c:lblAlgn val="ctr"/>
        <c:lblOffset val="100"/>
        <c:noMultiLvlLbl val="0"/>
      </c:catAx>
      <c:valAx>
        <c:axId val="-185683619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2313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31)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F-4E7F-92A3-B9BADF29470F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F-4E7F-92A3-B9BADF29470F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F-4E7F-92A3-B9BADF29470F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F-4E7F-92A3-B9BADF29470F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F-4E7F-92A3-B9BADF29470F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DF-4E7F-92A3-B9BADF29470F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DF-4E7F-92A3-B9BADF29470F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DF-4E7F-92A3-B9BADF29470F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scene'!$AC$631:$AC$645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39.700000000000003</c:v>
                </c:pt>
                <c:pt idx="8">
                  <c:v>41.3</c:v>
                </c:pt>
                <c:pt idx="9">
                  <c:v>39.700000000000003</c:v>
                </c:pt>
                <c:pt idx="10">
                  <c:v>38.5</c:v>
                </c:pt>
                <c:pt idx="11">
                  <c:v>37.200000000000003</c:v>
                </c:pt>
                <c:pt idx="12">
                  <c:v>38.5</c:v>
                </c:pt>
                <c:pt idx="13">
                  <c:v>39.700000000000003</c:v>
                </c:pt>
                <c:pt idx="14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DF-4E7F-92A3-B9BADF29470F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scene'!$AL$631:$AL$644</c:f>
              <c:numCache>
                <c:formatCode>General</c:formatCode>
                <c:ptCount val="14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45.9</c:v>
                </c:pt>
                <c:pt idx="6">
                  <c:v>45.9</c:v>
                </c:pt>
                <c:pt idx="7">
                  <c:v>45.9</c:v>
                </c:pt>
                <c:pt idx="8">
                  <c:v>45.9</c:v>
                </c:pt>
                <c:pt idx="9">
                  <c:v>43.6</c:v>
                </c:pt>
                <c:pt idx="10">
                  <c:v>44.6</c:v>
                </c:pt>
                <c:pt idx="11">
                  <c:v>43.6</c:v>
                </c:pt>
                <c:pt idx="12">
                  <c:v>44.6</c:v>
                </c:pt>
                <c:pt idx="13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DF-4E7F-92A3-B9BADF29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48160"/>
        <c:axId val="-1856841088"/>
        <c:extLst/>
      </c:lineChart>
      <c:catAx>
        <c:axId val="-185684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41088"/>
        <c:crosses val="autoZero"/>
        <c:auto val="1"/>
        <c:lblAlgn val="ctr"/>
        <c:lblOffset val="100"/>
        <c:noMultiLvlLbl val="0"/>
      </c:catAx>
      <c:valAx>
        <c:axId val="-18568410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4816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31)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D-48AD-BDF6-CAE03BCA474A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D-48AD-BDF6-CAE03BCA474A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D-48AD-BDF6-CAE03BCA474A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2D-48AD-BDF6-CAE03BCA474A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2D-48AD-BDF6-CAE03BCA474A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2D-48AD-BDF6-CAE03BCA474A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2D-48AD-BDF6-CAE03BCA474A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2D-48AD-BDF6-CAE03BCA474A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scene'!$AF$631:$AF$647</c:f>
              <c:numCache>
                <c:formatCode>General</c:formatCode>
                <c:ptCount val="17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25.2</c:v>
                </c:pt>
                <c:pt idx="4">
                  <c:v>24.9</c:v>
                </c:pt>
                <c:pt idx="5">
                  <c:v>25.2</c:v>
                </c:pt>
                <c:pt idx="6">
                  <c:v>25.4</c:v>
                </c:pt>
                <c:pt idx="7">
                  <c:v>25.7</c:v>
                </c:pt>
                <c:pt idx="8">
                  <c:v>25.9</c:v>
                </c:pt>
                <c:pt idx="9">
                  <c:v>26.1</c:v>
                </c:pt>
                <c:pt idx="10">
                  <c:v>27.1</c:v>
                </c:pt>
                <c:pt idx="11">
                  <c:v>27.5</c:v>
                </c:pt>
                <c:pt idx="12">
                  <c:v>29.2</c:v>
                </c:pt>
                <c:pt idx="13">
                  <c:v>30.4</c:v>
                </c:pt>
                <c:pt idx="14">
                  <c:v>31.4</c:v>
                </c:pt>
                <c:pt idx="15">
                  <c:v>30.4</c:v>
                </c:pt>
                <c:pt idx="16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2D-48AD-BDF6-CAE03BCA474A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scene'!$AO$631:$AO$655</c:f>
              <c:numCache>
                <c:formatCode>General</c:formatCode>
                <c:ptCount val="2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33.4</c:v>
                </c:pt>
                <c:pt idx="8">
                  <c:v>33</c:v>
                </c:pt>
                <c:pt idx="9">
                  <c:v>31.4</c:v>
                </c:pt>
                <c:pt idx="10">
                  <c:v>32</c:v>
                </c:pt>
                <c:pt idx="11">
                  <c:v>33</c:v>
                </c:pt>
                <c:pt idx="12">
                  <c:v>33.700000000000003</c:v>
                </c:pt>
                <c:pt idx="13">
                  <c:v>33.4</c:v>
                </c:pt>
                <c:pt idx="14">
                  <c:v>34.200000000000003</c:v>
                </c:pt>
                <c:pt idx="15">
                  <c:v>33.4</c:v>
                </c:pt>
                <c:pt idx="16">
                  <c:v>33.700000000000003</c:v>
                </c:pt>
                <c:pt idx="17">
                  <c:v>33</c:v>
                </c:pt>
                <c:pt idx="18">
                  <c:v>32</c:v>
                </c:pt>
                <c:pt idx="19">
                  <c:v>33</c:v>
                </c:pt>
                <c:pt idx="20">
                  <c:v>33.700000000000003</c:v>
                </c:pt>
                <c:pt idx="21">
                  <c:v>33.4</c:v>
                </c:pt>
                <c:pt idx="22">
                  <c:v>34.200000000000003</c:v>
                </c:pt>
                <c:pt idx="23">
                  <c:v>34.700000000000003</c:v>
                </c:pt>
                <c:pt idx="24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2D-48AD-BDF6-CAE03BCA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49792"/>
        <c:axId val="-1856835648"/>
        <c:extLst/>
      </c:lineChart>
      <c:catAx>
        <c:axId val="-185684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35648"/>
        <c:crosses val="autoZero"/>
        <c:auto val="1"/>
        <c:lblAlgn val="ctr"/>
        <c:lblOffset val="100"/>
        <c:noMultiLvlLbl val="0"/>
      </c:catAx>
      <c:valAx>
        <c:axId val="-185683564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49792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32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scene'!$Z$660:$Z$675</c:f>
              <c:numCache>
                <c:formatCode>General</c:formatCode>
                <c:ptCount val="16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36.1</c:v>
                </c:pt>
                <c:pt idx="8">
                  <c:v>37.200000000000003</c:v>
                </c:pt>
                <c:pt idx="9">
                  <c:v>38.5</c:v>
                </c:pt>
                <c:pt idx="10">
                  <c:v>37.200000000000003</c:v>
                </c:pt>
                <c:pt idx="11">
                  <c:v>36.1</c:v>
                </c:pt>
                <c:pt idx="12">
                  <c:v>34.700000000000003</c:v>
                </c:pt>
                <c:pt idx="13">
                  <c:v>34.200000000000003</c:v>
                </c:pt>
                <c:pt idx="14">
                  <c:v>34.700000000000003</c:v>
                </c:pt>
                <c:pt idx="15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8-4D8A-BCCE-86A1D0338ADD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scene'!$AI$660:$AI$671</c:f>
              <c:numCache>
                <c:formatCode>General</c:formatCode>
                <c:ptCount val="12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34.200000000000003</c:v>
                </c:pt>
                <c:pt idx="6">
                  <c:v>33.4</c:v>
                </c:pt>
                <c:pt idx="7">
                  <c:v>34.200000000000003</c:v>
                </c:pt>
                <c:pt idx="8">
                  <c:v>34.700000000000003</c:v>
                </c:pt>
                <c:pt idx="9">
                  <c:v>36.1</c:v>
                </c:pt>
                <c:pt idx="10">
                  <c:v>37.200000000000003</c:v>
                </c:pt>
                <c:pt idx="11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8-4D8A-BCCE-86A1D033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22592"/>
        <c:axId val="-1856835104"/>
      </c:lineChart>
      <c:catAx>
        <c:axId val="-185682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35104"/>
        <c:crosses val="autoZero"/>
        <c:auto val="1"/>
        <c:lblAlgn val="ctr"/>
        <c:lblOffset val="100"/>
        <c:noMultiLvlLbl val="0"/>
      </c:catAx>
      <c:valAx>
        <c:axId val="-185683510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2259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B-419E-A32C-5256CB798FF9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B-419E-A32C-5256CB798FF9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B-419E-A32C-5256CB798FF9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0B-419E-A32C-5256CB798FF9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B-419E-A32C-5256CB798FF9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B-419E-A32C-5256CB798FF9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0B-419E-A32C-5256CB798FF9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0B-419E-A32C-5256CB798FF9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scene'!$AC$660:$AC$673</c:f>
              <c:numCache>
                <c:formatCode>General</c:formatCode>
                <c:ptCount val="14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34.700000000000003</c:v>
                </c:pt>
                <c:pt idx="7">
                  <c:v>33.4</c:v>
                </c:pt>
                <c:pt idx="8">
                  <c:v>33</c:v>
                </c:pt>
                <c:pt idx="9">
                  <c:v>31.4</c:v>
                </c:pt>
                <c:pt idx="10">
                  <c:v>32</c:v>
                </c:pt>
                <c:pt idx="11">
                  <c:v>31.4</c:v>
                </c:pt>
                <c:pt idx="12">
                  <c:v>32</c:v>
                </c:pt>
                <c:pt idx="13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0B-419E-A32C-5256CB798FF9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scene'!$AL$660:$AL$680</c:f>
              <c:numCache>
                <c:formatCode>General</c:formatCode>
                <c:ptCount val="21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45.9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37.200000000000003</c:v>
                </c:pt>
                <c:pt idx="9">
                  <c:v>34.700000000000003</c:v>
                </c:pt>
                <c:pt idx="10">
                  <c:v>33.4</c:v>
                </c:pt>
                <c:pt idx="11">
                  <c:v>33</c:v>
                </c:pt>
                <c:pt idx="12">
                  <c:v>31.4</c:v>
                </c:pt>
                <c:pt idx="13">
                  <c:v>32</c:v>
                </c:pt>
                <c:pt idx="14">
                  <c:v>33</c:v>
                </c:pt>
                <c:pt idx="15">
                  <c:v>33.700000000000003</c:v>
                </c:pt>
                <c:pt idx="16">
                  <c:v>33.4</c:v>
                </c:pt>
                <c:pt idx="17">
                  <c:v>33.700000000000003</c:v>
                </c:pt>
                <c:pt idx="18">
                  <c:v>33</c:v>
                </c:pt>
                <c:pt idx="19">
                  <c:v>33.700000000000003</c:v>
                </c:pt>
                <c:pt idx="2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0B-419E-A32C-5256CB798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34016"/>
        <c:axId val="-1856832384"/>
        <c:extLst/>
      </c:lineChart>
      <c:catAx>
        <c:axId val="-185683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32384"/>
        <c:crosses val="autoZero"/>
        <c:auto val="1"/>
        <c:lblAlgn val="ctr"/>
        <c:lblOffset val="100"/>
        <c:noMultiLvlLbl val="0"/>
      </c:catAx>
      <c:valAx>
        <c:axId val="-185683238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3401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3-48F6-A31A-DC8E0575FF21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3-48F6-A31A-DC8E0575FF21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3-48F6-A31A-DC8E0575FF21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73-48F6-A31A-DC8E0575FF21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73-48F6-A31A-DC8E0575FF21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73-48F6-A31A-DC8E0575FF21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73-48F6-A31A-DC8E0575FF21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73-48F6-A31A-DC8E0575FF21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scene'!$AF$660:$AF$669</c:f>
              <c:numCache>
                <c:formatCode>General</c:formatCode>
                <c:ptCount val="10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30.4</c:v>
                </c:pt>
                <c:pt idx="6">
                  <c:v>31.4</c:v>
                </c:pt>
                <c:pt idx="7">
                  <c:v>30.4</c:v>
                </c:pt>
                <c:pt idx="8">
                  <c:v>31.4</c:v>
                </c:pt>
                <c:pt idx="9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73-48F6-A31A-DC8E0575FF21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scene'!$AO$660:$AO$673</c:f>
              <c:numCache>
                <c:formatCode>General</c:formatCode>
                <c:ptCount val="14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33.4</c:v>
                </c:pt>
                <c:pt idx="5">
                  <c:v>33</c:v>
                </c:pt>
                <c:pt idx="6">
                  <c:v>31.4</c:v>
                </c:pt>
                <c:pt idx="7">
                  <c:v>32</c:v>
                </c:pt>
                <c:pt idx="8">
                  <c:v>31.4</c:v>
                </c:pt>
                <c:pt idx="9">
                  <c:v>30.4</c:v>
                </c:pt>
                <c:pt idx="10">
                  <c:v>31.4</c:v>
                </c:pt>
                <c:pt idx="11">
                  <c:v>32</c:v>
                </c:pt>
                <c:pt idx="12">
                  <c:v>33</c:v>
                </c:pt>
                <c:pt idx="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73-48F6-A31A-DC8E0575F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31840"/>
        <c:axId val="-1856828032"/>
        <c:extLst/>
      </c:lineChart>
      <c:catAx>
        <c:axId val="-185683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28032"/>
        <c:crosses val="autoZero"/>
        <c:auto val="1"/>
        <c:lblAlgn val="ctr"/>
        <c:lblOffset val="100"/>
        <c:noMultiLvlLbl val="0"/>
      </c:catAx>
      <c:valAx>
        <c:axId val="-185682803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31840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D-49AD-9B45-2D42E641F2A2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D-49AD-9B45-2D42E641F2A2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D-49AD-9B45-2D42E641F2A2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D-49AD-9B45-2D42E641F2A2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BD-49AD-9B45-2D42E641F2A2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BD-49AD-9B45-2D42E641F2A2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BD-49AD-9B45-2D42E641F2A2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BD-49AD-9B45-2D42E641F2A2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BD-49AD-9B45-2D42E641F2A2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Lab'!$AB$195:$AB$208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72.079750332635967</c:v>
                </c:pt>
                <c:pt idx="8">
                  <c:v>69.54549044703198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66.013332488948294</c:v>
                </c:pt>
                <c:pt idx="12">
                  <c:v>68.097728766764959</c:v>
                </c:pt>
                <c:pt idx="13">
                  <c:v>66.013332488948294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BD-49AD-9B45-2D42E641F2A2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Lab'!$AK$195:$AK$211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69.54549044703198</c:v>
                </c:pt>
                <c:pt idx="9">
                  <c:v>70.490554036267866</c:v>
                </c:pt>
                <c:pt idx="10">
                  <c:v>69.54549044703198</c:v>
                </c:pt>
                <c:pt idx="11">
                  <c:v>68.097728766764959</c:v>
                </c:pt>
                <c:pt idx="12">
                  <c:v>66.013332488948294</c:v>
                </c:pt>
                <c:pt idx="13">
                  <c:v>68.097728766764959</c:v>
                </c:pt>
                <c:pt idx="14">
                  <c:v>69.54549044703198</c:v>
                </c:pt>
                <c:pt idx="15">
                  <c:v>70.490554036267866</c:v>
                </c:pt>
                <c:pt idx="16">
                  <c:v>69.54549044703198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BD-49AD-9B45-2D42E641F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639840"/>
        <c:axId val="-1895653440"/>
        <c:extLst/>
      </c:lineChart>
      <c:catAx>
        <c:axId val="-189563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53440"/>
        <c:crosses val="autoZero"/>
        <c:auto val="1"/>
        <c:lblAlgn val="ctr"/>
        <c:lblOffset val="100"/>
        <c:noMultiLvlLbl val="0"/>
      </c:catAx>
      <c:valAx>
        <c:axId val="-189565344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3984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33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scene'!$Z$685:$Z$699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39.700000000000003</c:v>
                </c:pt>
                <c:pt idx="8">
                  <c:v>41.3</c:v>
                </c:pt>
                <c:pt idx="9">
                  <c:v>43.6</c:v>
                </c:pt>
                <c:pt idx="10">
                  <c:v>44.6</c:v>
                </c:pt>
                <c:pt idx="11">
                  <c:v>45.9</c:v>
                </c:pt>
                <c:pt idx="12">
                  <c:v>45.9</c:v>
                </c:pt>
                <c:pt idx="13">
                  <c:v>45.9</c:v>
                </c:pt>
                <c:pt idx="14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D-4D74-BBBA-A8756B77AD0E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scene'!$AI$685:$AI$703</c:f>
              <c:numCache>
                <c:formatCode>General</c:formatCode>
                <c:ptCount val="1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33.700000000000003</c:v>
                </c:pt>
                <c:pt idx="7">
                  <c:v>33.4</c:v>
                </c:pt>
                <c:pt idx="8">
                  <c:v>34.200000000000003</c:v>
                </c:pt>
                <c:pt idx="9">
                  <c:v>34.700000000000003</c:v>
                </c:pt>
                <c:pt idx="10">
                  <c:v>36.1</c:v>
                </c:pt>
                <c:pt idx="11">
                  <c:v>37.200000000000003</c:v>
                </c:pt>
                <c:pt idx="12">
                  <c:v>38.5</c:v>
                </c:pt>
                <c:pt idx="13">
                  <c:v>39.700000000000003</c:v>
                </c:pt>
                <c:pt idx="14">
                  <c:v>43.6</c:v>
                </c:pt>
                <c:pt idx="15">
                  <c:v>44.6</c:v>
                </c:pt>
                <c:pt idx="16">
                  <c:v>45.9</c:v>
                </c:pt>
                <c:pt idx="17">
                  <c:v>45.9</c:v>
                </c:pt>
                <c:pt idx="18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D-4D74-BBBA-A8756B77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49248"/>
        <c:axId val="-1856822048"/>
      </c:lineChart>
      <c:catAx>
        <c:axId val="-185684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22048"/>
        <c:crosses val="autoZero"/>
        <c:auto val="1"/>
        <c:lblAlgn val="ctr"/>
        <c:lblOffset val="100"/>
        <c:noMultiLvlLbl val="0"/>
      </c:catAx>
      <c:valAx>
        <c:axId val="-185682204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4924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33)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8-4EB7-A3D6-7D1F833E109B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8-4EB7-A3D6-7D1F833E109B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8-4EB7-A3D6-7D1F833E109B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8-4EB7-A3D6-7D1F833E109B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F8-4EB7-A3D6-7D1F833E109B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F8-4EB7-A3D6-7D1F833E109B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F8-4EB7-A3D6-7D1F833E109B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F8-4EB7-A3D6-7D1F833E109B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scene'!$AC$685:$AC$697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45.9</c:v>
                </c:pt>
                <c:pt idx="6">
                  <c:v>43.6</c:v>
                </c:pt>
                <c:pt idx="7">
                  <c:v>44.6</c:v>
                </c:pt>
                <c:pt idx="8">
                  <c:v>45.9</c:v>
                </c:pt>
                <c:pt idx="9">
                  <c:v>45.9</c:v>
                </c:pt>
                <c:pt idx="10">
                  <c:v>44.6</c:v>
                </c:pt>
                <c:pt idx="11">
                  <c:v>45.9</c:v>
                </c:pt>
                <c:pt idx="12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F8-4EB7-A3D6-7D1F833E109B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scene'!$AL$685:$AL$703</c:f>
              <c:numCache>
                <c:formatCode>General</c:formatCode>
                <c:ptCount val="1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33.700000000000003</c:v>
                </c:pt>
                <c:pt idx="7">
                  <c:v>33.4</c:v>
                </c:pt>
                <c:pt idx="8">
                  <c:v>34.200000000000003</c:v>
                </c:pt>
                <c:pt idx="9">
                  <c:v>34.700000000000003</c:v>
                </c:pt>
                <c:pt idx="10">
                  <c:v>36.1</c:v>
                </c:pt>
                <c:pt idx="11">
                  <c:v>37.200000000000003</c:v>
                </c:pt>
                <c:pt idx="12">
                  <c:v>38.5</c:v>
                </c:pt>
                <c:pt idx="13">
                  <c:v>39.700000000000003</c:v>
                </c:pt>
                <c:pt idx="14">
                  <c:v>43.6</c:v>
                </c:pt>
                <c:pt idx="15">
                  <c:v>44.6</c:v>
                </c:pt>
                <c:pt idx="16">
                  <c:v>45.9</c:v>
                </c:pt>
                <c:pt idx="17">
                  <c:v>45.9</c:v>
                </c:pt>
                <c:pt idx="18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F8-4EB7-A3D6-7D1F833E1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29120"/>
        <c:axId val="-1856847072"/>
        <c:extLst/>
      </c:lineChart>
      <c:catAx>
        <c:axId val="-185682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47072"/>
        <c:crosses val="autoZero"/>
        <c:auto val="1"/>
        <c:lblAlgn val="ctr"/>
        <c:lblOffset val="100"/>
        <c:noMultiLvlLbl val="0"/>
      </c:catAx>
      <c:valAx>
        <c:axId val="-185684707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2912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33)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A-4167-AA2C-E38B6EE7CC55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A-4167-AA2C-E38B6EE7CC55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A-4167-AA2C-E38B6EE7CC55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A-4167-AA2C-E38B6EE7CC55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A-4167-AA2C-E38B6EE7CC55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A-4167-AA2C-E38B6EE7CC55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0A-4167-AA2C-E38B6EE7CC55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0A-4167-AA2C-E38B6EE7CC55}"/>
            </c:ext>
          </c:extLst>
        </c:ser>
        <c:ser>
          <c:idx val="1"/>
          <c:order val="8"/>
          <c:spPr>
            <a:ln w="28575">
              <a:solidFill>
                <a:srgbClr val="44546A"/>
              </a:solidFill>
            </a:ln>
          </c:spPr>
          <c:marker>
            <c:symbol val="none"/>
          </c:marker>
          <c:val>
            <c:numRef>
              <c:f>'Results lum scene'!$AF$685:$AF$703</c:f>
              <c:numCache>
                <c:formatCode>General</c:formatCode>
                <c:ptCount val="1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33.700000000000003</c:v>
                </c:pt>
                <c:pt idx="7">
                  <c:v>33.4</c:v>
                </c:pt>
                <c:pt idx="8">
                  <c:v>34.200000000000003</c:v>
                </c:pt>
                <c:pt idx="9">
                  <c:v>34.700000000000003</c:v>
                </c:pt>
                <c:pt idx="10">
                  <c:v>36.1</c:v>
                </c:pt>
                <c:pt idx="11">
                  <c:v>37.200000000000003</c:v>
                </c:pt>
                <c:pt idx="12">
                  <c:v>38.5</c:v>
                </c:pt>
                <c:pt idx="13">
                  <c:v>39.700000000000003</c:v>
                </c:pt>
                <c:pt idx="14">
                  <c:v>43.6</c:v>
                </c:pt>
                <c:pt idx="15">
                  <c:v>44.6</c:v>
                </c:pt>
                <c:pt idx="16">
                  <c:v>45.9</c:v>
                </c:pt>
                <c:pt idx="17">
                  <c:v>45.9</c:v>
                </c:pt>
                <c:pt idx="18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0A-4167-AA2C-E38B6EE7CC55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scene'!$AO$685:$AO$703</c:f>
              <c:numCache>
                <c:formatCode>General</c:formatCode>
                <c:ptCount val="19"/>
                <c:pt idx="0">
                  <c:v>25.9</c:v>
                </c:pt>
                <c:pt idx="1">
                  <c:v>24.9</c:v>
                </c:pt>
                <c:pt idx="2">
                  <c:v>25.4</c:v>
                </c:pt>
                <c:pt idx="3">
                  <c:v>25.9</c:v>
                </c:pt>
                <c:pt idx="4">
                  <c:v>27.1</c:v>
                </c:pt>
                <c:pt idx="5">
                  <c:v>29.2</c:v>
                </c:pt>
                <c:pt idx="6">
                  <c:v>31.4</c:v>
                </c:pt>
                <c:pt idx="7">
                  <c:v>33</c:v>
                </c:pt>
                <c:pt idx="8">
                  <c:v>33.4</c:v>
                </c:pt>
                <c:pt idx="9">
                  <c:v>34.700000000000003</c:v>
                </c:pt>
                <c:pt idx="10">
                  <c:v>37.200000000000003</c:v>
                </c:pt>
                <c:pt idx="11">
                  <c:v>39.700000000000003</c:v>
                </c:pt>
                <c:pt idx="12">
                  <c:v>43.6</c:v>
                </c:pt>
                <c:pt idx="13">
                  <c:v>44.6</c:v>
                </c:pt>
                <c:pt idx="14">
                  <c:v>43.6</c:v>
                </c:pt>
                <c:pt idx="15">
                  <c:v>44.6</c:v>
                </c:pt>
                <c:pt idx="16">
                  <c:v>45.9</c:v>
                </c:pt>
                <c:pt idx="17">
                  <c:v>45.9</c:v>
                </c:pt>
                <c:pt idx="18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0A-4167-AA2C-E38B6EE7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20416"/>
        <c:axId val="-1856827488"/>
        <c:extLst/>
      </c:lineChart>
      <c:catAx>
        <c:axId val="-185682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27488"/>
        <c:crosses val="autoZero"/>
        <c:auto val="1"/>
        <c:lblAlgn val="ctr"/>
        <c:lblOffset val="100"/>
        <c:noMultiLvlLbl val="0"/>
      </c:catAx>
      <c:valAx>
        <c:axId val="-18568274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20416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34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scene'!$Z$709:$Z$723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29.2</c:v>
                </c:pt>
                <c:pt idx="5">
                  <c:v>30.4</c:v>
                </c:pt>
                <c:pt idx="6">
                  <c:v>31.4</c:v>
                </c:pt>
                <c:pt idx="7">
                  <c:v>32</c:v>
                </c:pt>
                <c:pt idx="8">
                  <c:v>31.4</c:v>
                </c:pt>
                <c:pt idx="9">
                  <c:v>30.4</c:v>
                </c:pt>
                <c:pt idx="10">
                  <c:v>31.4</c:v>
                </c:pt>
                <c:pt idx="11">
                  <c:v>32</c:v>
                </c:pt>
                <c:pt idx="12">
                  <c:v>33</c:v>
                </c:pt>
                <c:pt idx="13">
                  <c:v>33.700000000000003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B-450A-9DB1-5EEEDEBE94B9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scene'!$AI$709:$AI$721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39.700000000000003</c:v>
                </c:pt>
                <c:pt idx="8">
                  <c:v>38.5</c:v>
                </c:pt>
                <c:pt idx="9">
                  <c:v>37.200000000000003</c:v>
                </c:pt>
                <c:pt idx="10">
                  <c:v>38.5</c:v>
                </c:pt>
                <c:pt idx="11">
                  <c:v>39.700000000000003</c:v>
                </c:pt>
                <c:pt idx="12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B-450A-9DB1-5EEEDEBE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45984"/>
        <c:axId val="-1856869920"/>
      </c:lineChart>
      <c:catAx>
        <c:axId val="-18568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69920"/>
        <c:crosses val="autoZero"/>
        <c:auto val="1"/>
        <c:lblAlgn val="ctr"/>
        <c:lblOffset val="100"/>
        <c:noMultiLvlLbl val="0"/>
      </c:catAx>
      <c:valAx>
        <c:axId val="-185686992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4598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1-498A-87BF-54B45E027150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1-498A-87BF-54B45E027150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1-498A-87BF-54B45E027150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81-498A-87BF-54B45E027150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81-498A-87BF-54B45E027150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81-498A-87BF-54B45E027150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81-498A-87BF-54B45E027150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81-498A-87BF-54B45E027150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scene'!$AC$709:$AC$724</c:f>
              <c:numCache>
                <c:formatCode>General</c:formatCode>
                <c:ptCount val="16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33.700000000000003</c:v>
                </c:pt>
                <c:pt idx="7">
                  <c:v>33.4</c:v>
                </c:pt>
                <c:pt idx="8">
                  <c:v>34.200000000000003</c:v>
                </c:pt>
                <c:pt idx="9">
                  <c:v>33.4</c:v>
                </c:pt>
                <c:pt idx="10">
                  <c:v>33.700000000000003</c:v>
                </c:pt>
                <c:pt idx="11">
                  <c:v>33</c:v>
                </c:pt>
                <c:pt idx="12">
                  <c:v>33.700000000000003</c:v>
                </c:pt>
                <c:pt idx="13">
                  <c:v>33.4</c:v>
                </c:pt>
                <c:pt idx="14">
                  <c:v>34.200000000000003</c:v>
                </c:pt>
                <c:pt idx="15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81-498A-87BF-54B45E027150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scene'!$AL$709:$AL$723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33</c:v>
                </c:pt>
                <c:pt idx="6">
                  <c:v>33.700000000000003</c:v>
                </c:pt>
                <c:pt idx="7">
                  <c:v>33.4</c:v>
                </c:pt>
                <c:pt idx="8">
                  <c:v>33.700000000000003</c:v>
                </c:pt>
                <c:pt idx="9">
                  <c:v>33</c:v>
                </c:pt>
                <c:pt idx="10">
                  <c:v>32</c:v>
                </c:pt>
                <c:pt idx="11">
                  <c:v>33</c:v>
                </c:pt>
                <c:pt idx="12">
                  <c:v>33.700000000000003</c:v>
                </c:pt>
                <c:pt idx="13">
                  <c:v>33.4</c:v>
                </c:pt>
                <c:pt idx="14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81-498A-87BF-54B45E02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67744"/>
        <c:axId val="-1856873728"/>
        <c:extLst/>
      </c:lineChart>
      <c:catAx>
        <c:axId val="-185686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73728"/>
        <c:crosses val="autoZero"/>
        <c:auto val="1"/>
        <c:lblAlgn val="ctr"/>
        <c:lblOffset val="100"/>
        <c:noMultiLvlLbl val="0"/>
      </c:catAx>
      <c:valAx>
        <c:axId val="-185687372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6774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4-4260-A5A6-2111485E1EFF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4260-A5A6-2111485E1EFF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4-4260-A5A6-2111485E1EFF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4-4260-A5A6-2111485E1EFF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4-4260-A5A6-2111485E1EFF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D4-4260-A5A6-2111485E1EFF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D4-4260-A5A6-2111485E1EFF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D4-4260-A5A6-2111485E1EFF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scene'!$AF$709:$AF$719</c:f>
              <c:numCache>
                <c:formatCode>General</c:formatCode>
                <c:ptCount val="11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25.9</c:v>
                </c:pt>
                <c:pt idx="4">
                  <c:v>26.1</c:v>
                </c:pt>
                <c:pt idx="5">
                  <c:v>27.1</c:v>
                </c:pt>
                <c:pt idx="6">
                  <c:v>27.5</c:v>
                </c:pt>
                <c:pt idx="7">
                  <c:v>27.1</c:v>
                </c:pt>
                <c:pt idx="8">
                  <c:v>26.1</c:v>
                </c:pt>
                <c:pt idx="9">
                  <c:v>27.1</c:v>
                </c:pt>
                <c:pt idx="10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D4-4260-A5A6-2111485E1EFF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scene'!$AO$709:$AO$722</c:f>
              <c:numCache>
                <c:formatCode>General</c:formatCode>
                <c:ptCount val="14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25.9</c:v>
                </c:pt>
                <c:pt idx="4">
                  <c:v>25.4</c:v>
                </c:pt>
                <c:pt idx="5">
                  <c:v>25.7</c:v>
                </c:pt>
                <c:pt idx="6">
                  <c:v>25.9</c:v>
                </c:pt>
                <c:pt idx="7">
                  <c:v>26.1</c:v>
                </c:pt>
                <c:pt idx="8">
                  <c:v>27.1</c:v>
                </c:pt>
                <c:pt idx="9">
                  <c:v>27.5</c:v>
                </c:pt>
                <c:pt idx="10">
                  <c:v>27.1</c:v>
                </c:pt>
                <c:pt idx="11">
                  <c:v>27.5</c:v>
                </c:pt>
                <c:pt idx="12">
                  <c:v>29.2</c:v>
                </c:pt>
                <c:pt idx="13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D4-4260-A5A6-2111485E1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57952"/>
        <c:axId val="-1856859040"/>
        <c:extLst/>
      </c:lineChart>
      <c:catAx>
        <c:axId val="-185685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59040"/>
        <c:crosses val="autoZero"/>
        <c:auto val="1"/>
        <c:lblAlgn val="ctr"/>
        <c:lblOffset val="100"/>
        <c:noMultiLvlLbl val="0"/>
      </c:catAx>
      <c:valAx>
        <c:axId val="-185685904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57952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35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scene'!$Z$728:$Z$738</c:f>
              <c:numCache>
                <c:formatCode>General</c:formatCode>
                <c:ptCount val="11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45.9</c:v>
                </c:pt>
                <c:pt idx="6">
                  <c:v>43.6</c:v>
                </c:pt>
                <c:pt idx="7">
                  <c:v>44.6</c:v>
                </c:pt>
                <c:pt idx="8">
                  <c:v>43.6</c:v>
                </c:pt>
                <c:pt idx="9">
                  <c:v>44.6</c:v>
                </c:pt>
                <c:pt idx="10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4-4DCD-B112-EAC6D45C2EC4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scene'!$AI$728:$AI$740</c:f>
              <c:numCache>
                <c:formatCode>General</c:formatCode>
                <c:ptCount val="13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30.4</c:v>
                </c:pt>
                <c:pt idx="6">
                  <c:v>31.4</c:v>
                </c:pt>
                <c:pt idx="7">
                  <c:v>32</c:v>
                </c:pt>
                <c:pt idx="8">
                  <c:v>31.4</c:v>
                </c:pt>
                <c:pt idx="9">
                  <c:v>30.4</c:v>
                </c:pt>
                <c:pt idx="10">
                  <c:v>29.2</c:v>
                </c:pt>
                <c:pt idx="11">
                  <c:v>30.4</c:v>
                </c:pt>
                <c:pt idx="12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4-4DCD-B112-EAC6D45C2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75904"/>
        <c:axId val="-1856877536"/>
      </c:lineChart>
      <c:catAx>
        <c:axId val="-185687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77536"/>
        <c:crosses val="autoZero"/>
        <c:auto val="1"/>
        <c:lblAlgn val="ctr"/>
        <c:lblOffset val="100"/>
        <c:noMultiLvlLbl val="0"/>
      </c:catAx>
      <c:valAx>
        <c:axId val="-185687753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7590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6-4607-9F88-B5CAAFD5ED9D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6-4607-9F88-B5CAAFD5ED9D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6-4607-9F88-B5CAAFD5ED9D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6-4607-9F88-B5CAAFD5ED9D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B6-4607-9F88-B5CAAFD5ED9D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B6-4607-9F88-B5CAAFD5ED9D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B6-4607-9F88-B5CAAFD5ED9D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B6-4607-9F88-B5CAAFD5ED9D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scene'!$AC$728:$AC$742</c:f>
              <c:numCache>
                <c:formatCode>General</c:formatCode>
                <c:ptCount val="15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34.700000000000003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38.5</c:v>
                </c:pt>
                <c:pt idx="7">
                  <c:v>39.700000000000003</c:v>
                </c:pt>
                <c:pt idx="8">
                  <c:v>41.3</c:v>
                </c:pt>
                <c:pt idx="9">
                  <c:v>39.700000000000003</c:v>
                </c:pt>
                <c:pt idx="10">
                  <c:v>38.5</c:v>
                </c:pt>
                <c:pt idx="11">
                  <c:v>37.200000000000003</c:v>
                </c:pt>
                <c:pt idx="12">
                  <c:v>38.5</c:v>
                </c:pt>
                <c:pt idx="13">
                  <c:v>39.700000000000003</c:v>
                </c:pt>
                <c:pt idx="14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B6-4607-9F88-B5CAAFD5ED9D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scene'!$AL$728:$AL$736</c:f>
              <c:numCache>
                <c:formatCode>General</c:formatCode>
                <c:ptCount val="9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32</c:v>
                </c:pt>
                <c:pt idx="5">
                  <c:v>31.4</c:v>
                </c:pt>
                <c:pt idx="6">
                  <c:v>32</c:v>
                </c:pt>
                <c:pt idx="7">
                  <c:v>33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B6-4607-9F88-B5CAAFD5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61216"/>
        <c:axId val="-1856883520"/>
        <c:extLst/>
      </c:lineChart>
      <c:catAx>
        <c:axId val="-185686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83520"/>
        <c:crosses val="autoZero"/>
        <c:auto val="1"/>
        <c:lblAlgn val="ctr"/>
        <c:lblOffset val="100"/>
        <c:noMultiLvlLbl val="0"/>
      </c:catAx>
      <c:valAx>
        <c:axId val="-185688352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6121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4-48E9-A100-915E68E4195B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4-48E9-A100-915E68E4195B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4-48E9-A100-915E68E4195B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4-48E9-A100-915E68E4195B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94-48E9-A100-915E68E4195B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94-48E9-A100-915E68E4195B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94-48E9-A100-915E68E4195B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scene'!$AB$57:$AB$74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94-48E9-A100-915E68E4195B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scene'!$AF$728:$AF$737</c:f>
              <c:numCache>
                <c:formatCode>General</c:formatCode>
                <c:ptCount val="10"/>
                <c:pt idx="0">
                  <c:v>25.9</c:v>
                </c:pt>
                <c:pt idx="1">
                  <c:v>29.2</c:v>
                </c:pt>
                <c:pt idx="2">
                  <c:v>33</c:v>
                </c:pt>
                <c:pt idx="3">
                  <c:v>31.4</c:v>
                </c:pt>
                <c:pt idx="4">
                  <c:v>29.2</c:v>
                </c:pt>
                <c:pt idx="5">
                  <c:v>30.4</c:v>
                </c:pt>
                <c:pt idx="6">
                  <c:v>31.4</c:v>
                </c:pt>
                <c:pt idx="7">
                  <c:v>30.4</c:v>
                </c:pt>
                <c:pt idx="8">
                  <c:v>31.4</c:v>
                </c:pt>
                <c:pt idx="9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94-48E9-A100-915E68E4195B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scene'!$AO$728:$AO$737</c:f>
              <c:numCache>
                <c:formatCode>General</c:formatCode>
                <c:ptCount val="10"/>
                <c:pt idx="0">
                  <c:v>25.9</c:v>
                </c:pt>
                <c:pt idx="1">
                  <c:v>29.2</c:v>
                </c:pt>
                <c:pt idx="2">
                  <c:v>27.1</c:v>
                </c:pt>
                <c:pt idx="3">
                  <c:v>27.5</c:v>
                </c:pt>
                <c:pt idx="4">
                  <c:v>27.1</c:v>
                </c:pt>
                <c:pt idx="5">
                  <c:v>26.1</c:v>
                </c:pt>
                <c:pt idx="6">
                  <c:v>27.1</c:v>
                </c:pt>
                <c:pt idx="7">
                  <c:v>27.5</c:v>
                </c:pt>
                <c:pt idx="8">
                  <c:v>29.2</c:v>
                </c:pt>
                <c:pt idx="9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94-48E9-A100-915E68E4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52512"/>
        <c:axId val="-1856884608"/>
        <c:extLst/>
      </c:lineChart>
      <c:catAx>
        <c:axId val="-185685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84608"/>
        <c:crosses val="autoZero"/>
        <c:auto val="1"/>
        <c:lblAlgn val="ctr"/>
        <c:lblOffset val="100"/>
        <c:noMultiLvlLbl val="0"/>
      </c:catAx>
      <c:valAx>
        <c:axId val="-185688460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52512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3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C1-Mxx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'Results lum wall'!$Y$57:$Y$74</c:f>
              <c:numCache>
                <c:formatCode>General</c:formatCode>
                <c:ptCount val="18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62.6</c:v>
                </c:pt>
                <c:pt idx="6">
                  <c:v>59</c:v>
                </c:pt>
                <c:pt idx="7">
                  <c:v>52.3</c:v>
                </c:pt>
                <c:pt idx="8">
                  <c:v>46.8</c:v>
                </c:pt>
                <c:pt idx="9">
                  <c:v>41.9</c:v>
                </c:pt>
                <c:pt idx="10">
                  <c:v>38.299999999999997</c:v>
                </c:pt>
                <c:pt idx="11">
                  <c:v>35.9</c:v>
                </c:pt>
                <c:pt idx="12">
                  <c:v>38.1</c:v>
                </c:pt>
                <c:pt idx="13">
                  <c:v>38.299999999999997</c:v>
                </c:pt>
                <c:pt idx="14">
                  <c:v>38.1</c:v>
                </c:pt>
                <c:pt idx="15">
                  <c:v>38.299999999999997</c:v>
                </c:pt>
                <c:pt idx="16">
                  <c:v>40.4</c:v>
                </c:pt>
                <c:pt idx="17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1-4F86-9F62-0C21F6C2A68C}"/>
            </c:ext>
          </c:extLst>
        </c:ser>
        <c:ser>
          <c:idx val="1"/>
          <c:order val="1"/>
          <c:tx>
            <c:v>Mxx - 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lum wall'!$AH$57:$AH$68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28.4</c:v>
                </c:pt>
                <c:pt idx="5">
                  <c:v>30.7</c:v>
                </c:pt>
                <c:pt idx="6">
                  <c:v>28.4</c:v>
                </c:pt>
                <c:pt idx="7">
                  <c:v>30.7</c:v>
                </c:pt>
                <c:pt idx="8">
                  <c:v>32.5</c:v>
                </c:pt>
                <c:pt idx="9">
                  <c:v>34.1</c:v>
                </c:pt>
                <c:pt idx="10">
                  <c:v>35.9</c:v>
                </c:pt>
                <c:pt idx="11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1-4F86-9F62-0C21F6C2A68C}"/>
            </c:ext>
          </c:extLst>
        </c:ser>
        <c:ser>
          <c:idx val="2"/>
          <c:order val="2"/>
          <c:tx>
            <c:v>Chromatic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lum wall'!$D$50:$D$69</c:f>
              <c:numCache>
                <c:formatCode>General</c:formatCode>
                <c:ptCount val="20"/>
                <c:pt idx="0">
                  <c:v>36.1</c:v>
                </c:pt>
                <c:pt idx="1">
                  <c:v>36.1</c:v>
                </c:pt>
                <c:pt idx="2">
                  <c:v>36.1</c:v>
                </c:pt>
                <c:pt idx="3">
                  <c:v>36.1</c:v>
                </c:pt>
                <c:pt idx="4">
                  <c:v>36.1</c:v>
                </c:pt>
                <c:pt idx="5">
                  <c:v>36.1</c:v>
                </c:pt>
                <c:pt idx="6">
                  <c:v>36.1</c:v>
                </c:pt>
                <c:pt idx="7">
                  <c:v>36.1</c:v>
                </c:pt>
                <c:pt idx="8">
                  <c:v>36.1</c:v>
                </c:pt>
                <c:pt idx="9">
                  <c:v>36.1</c:v>
                </c:pt>
                <c:pt idx="10">
                  <c:v>36.1</c:v>
                </c:pt>
                <c:pt idx="11">
                  <c:v>36.1</c:v>
                </c:pt>
                <c:pt idx="12">
                  <c:v>36.1</c:v>
                </c:pt>
                <c:pt idx="13">
                  <c:v>36.1</c:v>
                </c:pt>
                <c:pt idx="14">
                  <c:v>36.1</c:v>
                </c:pt>
                <c:pt idx="15">
                  <c:v>36.1</c:v>
                </c:pt>
                <c:pt idx="16">
                  <c:v>36.1</c:v>
                </c:pt>
                <c:pt idx="17">
                  <c:v>36.1</c:v>
                </c:pt>
                <c:pt idx="18">
                  <c:v>36.1</c:v>
                </c:pt>
                <c:pt idx="19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1-4F86-9F62-0C21F6C2A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55776"/>
        <c:axId val="-1856872096"/>
      </c:lineChart>
      <c:catAx>
        <c:axId val="-185685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72096"/>
        <c:crosses val="autoZero"/>
        <c:auto val="1"/>
        <c:lblAlgn val="ctr"/>
        <c:lblOffset val="100"/>
        <c:noMultiLvlLbl val="0"/>
      </c:catAx>
      <c:valAx>
        <c:axId val="-185687209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cd/m</a:t>
                </a:r>
                <a:r>
                  <a:rPr lang="en-US" b="1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55776"/>
        <c:crossesAt val="1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9178329453004"/>
          <c:y val="2.4205196572458773E-2"/>
          <c:w val="0.18654506849434516"/>
          <c:h val="0.240151690457523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Lab'!$AE$195:$AE$208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65.463749372686848</c:v>
                </c:pt>
                <c:pt idx="11">
                  <c:v>64.319990168929081</c:v>
                </c:pt>
                <c:pt idx="12">
                  <c:v>65.463749372686848</c:v>
                </c:pt>
                <c:pt idx="13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6-4B65-964F-75466A2A6D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Lab'!$AN$195:$AN$211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61.678725235050933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61.678725235050933</c:v>
                </c:pt>
                <c:pt idx="14">
                  <c:v>63.352807087567498</c:v>
                </c:pt>
                <c:pt idx="15">
                  <c:v>64.319990168929081</c:v>
                </c:pt>
                <c:pt idx="16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6-4B65-964F-75466A2A6D3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6-4B65-964F-75466A2A6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640928"/>
        <c:axId val="-1895650720"/>
      </c:lineChart>
      <c:catAx>
        <c:axId val="-189564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50720"/>
        <c:crosses val="autoZero"/>
        <c:auto val="1"/>
        <c:lblAlgn val="ctr"/>
        <c:lblOffset val="100"/>
        <c:noMultiLvlLbl val="0"/>
      </c:catAx>
      <c:valAx>
        <c:axId val="-189565072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4092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C2-Mxx</c:v>
          </c:tx>
          <c:spPr>
            <a:ln w="28575" cap="rnd">
              <a:solidFill>
                <a:srgbClr val="44546A"/>
              </a:solidFill>
              <a:round/>
            </a:ln>
            <a:effectLst/>
          </c:spPr>
          <c:marker>
            <c:symbol val="none"/>
          </c:marker>
          <c:val>
            <c:numRef>
              <c:f>'Results lum wall'!$AB$57:$AB$75</c:f>
              <c:numCache>
                <c:formatCode>General</c:formatCode>
                <c:ptCount val="19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21.5</c:v>
                </c:pt>
                <c:pt idx="4">
                  <c:v>19.3</c:v>
                </c:pt>
                <c:pt idx="5">
                  <c:v>20.5</c:v>
                </c:pt>
                <c:pt idx="6">
                  <c:v>19.3</c:v>
                </c:pt>
                <c:pt idx="7">
                  <c:v>20.5</c:v>
                </c:pt>
                <c:pt idx="8">
                  <c:v>21.5</c:v>
                </c:pt>
                <c:pt idx="9">
                  <c:v>22.6</c:v>
                </c:pt>
                <c:pt idx="10">
                  <c:v>24.1</c:v>
                </c:pt>
                <c:pt idx="11">
                  <c:v>25.7</c:v>
                </c:pt>
                <c:pt idx="12">
                  <c:v>28.4</c:v>
                </c:pt>
                <c:pt idx="13">
                  <c:v>30.7</c:v>
                </c:pt>
                <c:pt idx="14">
                  <c:v>32.5</c:v>
                </c:pt>
                <c:pt idx="15">
                  <c:v>34.1</c:v>
                </c:pt>
                <c:pt idx="16">
                  <c:v>35.9</c:v>
                </c:pt>
                <c:pt idx="17">
                  <c:v>38.1</c:v>
                </c:pt>
                <c:pt idx="18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2-441C-BBC0-7F5202086AD2}"/>
            </c:ext>
          </c:extLst>
        </c:ser>
        <c:ser>
          <c:idx val="2"/>
          <c:order val="1"/>
          <c:tx>
            <c:v>Mxx - C2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'Results lum wall'!$AK$57:$AK$69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28.4</c:v>
                </c:pt>
                <c:pt idx="5">
                  <c:v>30.7</c:v>
                </c:pt>
                <c:pt idx="6">
                  <c:v>32.5</c:v>
                </c:pt>
                <c:pt idx="7">
                  <c:v>34.1</c:v>
                </c:pt>
                <c:pt idx="8">
                  <c:v>32.5</c:v>
                </c:pt>
                <c:pt idx="9">
                  <c:v>34.1</c:v>
                </c:pt>
                <c:pt idx="10">
                  <c:v>35.9</c:v>
                </c:pt>
                <c:pt idx="11">
                  <c:v>38.1</c:v>
                </c:pt>
                <c:pt idx="12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2-441C-BBC0-7F5202086AD2}"/>
            </c:ext>
          </c:extLst>
        </c:ser>
        <c:ser>
          <c:idx val="0"/>
          <c:order val="2"/>
          <c:tx>
            <c:v>Chromatic</c:v>
          </c:tx>
          <c:spPr>
            <a:ln w="28575" cap="rnd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  <c:marker>
            <c:symbol val="none"/>
          </c:marker>
          <c:val>
            <c:numRef>
              <c:f>'Results lum wall'!$D$50:$D$69</c:f>
              <c:numCache>
                <c:formatCode>General</c:formatCode>
                <c:ptCount val="20"/>
                <c:pt idx="0">
                  <c:v>36.1</c:v>
                </c:pt>
                <c:pt idx="1">
                  <c:v>36.1</c:v>
                </c:pt>
                <c:pt idx="2">
                  <c:v>36.1</c:v>
                </c:pt>
                <c:pt idx="3">
                  <c:v>36.1</c:v>
                </c:pt>
                <c:pt idx="4">
                  <c:v>36.1</c:v>
                </c:pt>
                <c:pt idx="5">
                  <c:v>36.1</c:v>
                </c:pt>
                <c:pt idx="6">
                  <c:v>36.1</c:v>
                </c:pt>
                <c:pt idx="7">
                  <c:v>36.1</c:v>
                </c:pt>
                <c:pt idx="8">
                  <c:v>36.1</c:v>
                </c:pt>
                <c:pt idx="9">
                  <c:v>36.1</c:v>
                </c:pt>
                <c:pt idx="10">
                  <c:v>36.1</c:v>
                </c:pt>
                <c:pt idx="11">
                  <c:v>36.1</c:v>
                </c:pt>
                <c:pt idx="12">
                  <c:v>36.1</c:v>
                </c:pt>
                <c:pt idx="13">
                  <c:v>36.1</c:v>
                </c:pt>
                <c:pt idx="14">
                  <c:v>36.1</c:v>
                </c:pt>
                <c:pt idx="15">
                  <c:v>36.1</c:v>
                </c:pt>
                <c:pt idx="16">
                  <c:v>36.1</c:v>
                </c:pt>
                <c:pt idx="17">
                  <c:v>36.1</c:v>
                </c:pt>
                <c:pt idx="18">
                  <c:v>36.1</c:v>
                </c:pt>
                <c:pt idx="19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2-441C-BBC0-7F520208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57408"/>
        <c:axId val="-1856878080"/>
        <c:extLst/>
      </c:lineChart>
      <c:catAx>
        <c:axId val="-18568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78080"/>
        <c:crosses val="autoZero"/>
        <c:auto val="1"/>
        <c:lblAlgn val="ctr"/>
        <c:lblOffset val="100"/>
        <c:noMultiLvlLbl val="0"/>
      </c:catAx>
      <c:valAx>
        <c:axId val="-185687808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Luminance</a:t>
                </a:r>
                <a:r>
                  <a:rPr lang="en-GB" baseline="0"/>
                  <a:t> </a:t>
                </a:r>
                <a:r>
                  <a:rPr lang="en-US" sz="1000" b="1" i="0" u="none" strike="noStrike" baseline="0">
                    <a:effectLst/>
                  </a:rPr>
                  <a:t>cd/m</a:t>
                </a:r>
                <a:r>
                  <a:rPr lang="en-US" sz="1000" b="1" i="0" u="none" strike="noStrike" baseline="30000">
                    <a:effectLst/>
                  </a:rPr>
                  <a:t>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57408"/>
        <c:crossesAt val="1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93322287676916"/>
          <c:y val="2.5670605966073665E-2"/>
          <c:w val="0.18484737156231615"/>
          <c:h val="0.226178177334645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C3-Mxx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wall'!$AM$631:$AM$655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'Results lum wall'!$AE$57:$AE$69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21.5</c:v>
                </c:pt>
                <c:pt idx="4">
                  <c:v>19.3</c:v>
                </c:pt>
                <c:pt idx="5">
                  <c:v>17.899999999999999</c:v>
                </c:pt>
                <c:pt idx="6">
                  <c:v>14.7</c:v>
                </c:pt>
                <c:pt idx="7">
                  <c:v>13</c:v>
                </c:pt>
                <c:pt idx="8">
                  <c:v>14</c:v>
                </c:pt>
                <c:pt idx="9">
                  <c:v>14.7</c:v>
                </c:pt>
                <c:pt idx="10">
                  <c:v>14</c:v>
                </c:pt>
                <c:pt idx="11">
                  <c:v>14.7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D-4EA7-BC4B-EF9ED92788BF}"/>
            </c:ext>
          </c:extLst>
        </c:ser>
        <c:ser>
          <c:idx val="1"/>
          <c:order val="1"/>
          <c:tx>
            <c:v>Mxx - C3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wall'!$AM$631:$AM$655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'Results lum wall'!$AN$57:$AN$65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38.299999999999997</c:v>
                </c:pt>
                <c:pt idx="7">
                  <c:v>40.4</c:v>
                </c:pt>
                <c:pt idx="8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D-4EA7-BC4B-EF9ED92788BF}"/>
            </c:ext>
          </c:extLst>
        </c:ser>
        <c:ser>
          <c:idx val="3"/>
          <c:order val="2"/>
          <c:tx>
            <c:v>Chromatic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lum wall'!$F$50:$F$69</c:f>
              <c:numCache>
                <c:formatCode>General</c:formatCode>
                <c:ptCount val="20"/>
                <c:pt idx="0">
                  <c:v>36.299999999999997</c:v>
                </c:pt>
                <c:pt idx="1">
                  <c:v>36.299999999999997</c:v>
                </c:pt>
                <c:pt idx="2">
                  <c:v>36.299999999999997</c:v>
                </c:pt>
                <c:pt idx="3">
                  <c:v>36.299999999999997</c:v>
                </c:pt>
                <c:pt idx="4">
                  <c:v>36.299999999999997</c:v>
                </c:pt>
                <c:pt idx="5">
                  <c:v>36.299999999999997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36.299999999999997</c:v>
                </c:pt>
                <c:pt idx="10">
                  <c:v>36.299999999999997</c:v>
                </c:pt>
                <c:pt idx="11">
                  <c:v>36.299999999999997</c:v>
                </c:pt>
                <c:pt idx="12">
                  <c:v>36.299999999999997</c:v>
                </c:pt>
                <c:pt idx="13">
                  <c:v>36.299999999999997</c:v>
                </c:pt>
                <c:pt idx="14">
                  <c:v>36.299999999999997</c:v>
                </c:pt>
                <c:pt idx="15">
                  <c:v>36.299999999999997</c:v>
                </c:pt>
                <c:pt idx="16">
                  <c:v>36.299999999999997</c:v>
                </c:pt>
                <c:pt idx="17">
                  <c:v>36.299999999999997</c:v>
                </c:pt>
                <c:pt idx="18">
                  <c:v>36.299999999999997</c:v>
                </c:pt>
                <c:pt idx="19">
                  <c:v>36.299999999999997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D-4EA7-BC4B-EF9ED927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51424"/>
        <c:axId val="-1856862304"/>
      </c:lineChart>
      <c:catAx>
        <c:axId val="-185685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62304"/>
        <c:crosses val="autoZero"/>
        <c:auto val="1"/>
        <c:lblAlgn val="ctr"/>
        <c:lblOffset val="100"/>
        <c:noMultiLvlLbl val="0"/>
      </c:catAx>
      <c:valAx>
        <c:axId val="-1856862304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u="none" strike="noStrike" baseline="0">
                    <a:effectLst/>
                  </a:rPr>
                  <a:t>cd/m</a:t>
                </a:r>
                <a:r>
                  <a:rPr lang="en-US" sz="1000" b="1" i="0" u="none" strike="noStrike" baseline="30000">
                    <a:effectLst/>
                  </a:rPr>
                  <a:t>2</a:t>
                </a:r>
                <a:endParaRPr lang="en-GB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514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71611501138965"/>
          <c:y val="2.0846581535856702E-2"/>
          <c:w val="0.16428388498861021"/>
          <c:h val="0.211623001907741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4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'Results lum wall'!$Y$79:$Y$97</c:f>
              <c:numCache>
                <c:formatCode>General</c:formatCode>
                <c:ptCount val="1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52.3</c:v>
                </c:pt>
                <c:pt idx="8">
                  <c:v>55.5</c:v>
                </c:pt>
                <c:pt idx="9">
                  <c:v>59</c:v>
                </c:pt>
                <c:pt idx="10">
                  <c:v>61.8</c:v>
                </c:pt>
                <c:pt idx="11">
                  <c:v>62.6</c:v>
                </c:pt>
                <c:pt idx="12">
                  <c:v>62.6</c:v>
                </c:pt>
                <c:pt idx="13">
                  <c:v>61.8</c:v>
                </c:pt>
                <c:pt idx="14">
                  <c:v>62.6</c:v>
                </c:pt>
                <c:pt idx="15">
                  <c:v>62.6</c:v>
                </c:pt>
                <c:pt idx="16">
                  <c:v>62.6</c:v>
                </c:pt>
                <c:pt idx="17">
                  <c:v>62.6</c:v>
                </c:pt>
                <c:pt idx="18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C-4054-B726-D2D7F9F118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lum wall'!$AH$79:$AH$90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38.299999999999997</c:v>
                </c:pt>
                <c:pt idx="7">
                  <c:v>38.1</c:v>
                </c:pt>
                <c:pt idx="8">
                  <c:v>38.299999999999997</c:v>
                </c:pt>
                <c:pt idx="9">
                  <c:v>40.4</c:v>
                </c:pt>
                <c:pt idx="10">
                  <c:v>41.9</c:v>
                </c:pt>
                <c:pt idx="11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C-4054-B726-D2D7F9F1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54144"/>
        <c:axId val="-1856882976"/>
      </c:lineChart>
      <c:catAx>
        <c:axId val="-185685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82976"/>
        <c:crosses val="autoZero"/>
        <c:auto val="1"/>
        <c:lblAlgn val="ctr"/>
        <c:lblOffset val="100"/>
        <c:noMultiLvlLbl val="0"/>
      </c:catAx>
      <c:valAx>
        <c:axId val="-185688297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u="none" strike="noStrike" baseline="0">
                    <a:effectLst/>
                  </a:rPr>
                  <a:t>cd/m</a:t>
                </a:r>
                <a:r>
                  <a:rPr lang="en-US" sz="1000" b="1" i="0" u="none" strike="noStrike" baseline="30000">
                    <a:effectLst/>
                  </a:rPr>
                  <a:t>2</a:t>
                </a:r>
                <a:endParaRPr lang="en-US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854144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4)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marker>
            <c:symbol val="none"/>
          </c:marker>
          <c:val>
            <c:numRef>
              <c:f>'Results lum wall'!$AB$79:$AB$90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41.9</c:v>
                </c:pt>
                <c:pt idx="7">
                  <c:v>44.5</c:v>
                </c:pt>
                <c:pt idx="8">
                  <c:v>41.9</c:v>
                </c:pt>
                <c:pt idx="9">
                  <c:v>44.5</c:v>
                </c:pt>
                <c:pt idx="10">
                  <c:v>46.8</c:v>
                </c:pt>
                <c:pt idx="11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3-4D62-9FC7-4F1EAA5FB1A5}"/>
            </c:ext>
          </c:extLst>
        </c:ser>
        <c:ser>
          <c:idx val="8"/>
          <c:order val="1"/>
          <c:marker>
            <c:symbol val="none"/>
          </c:marker>
          <c:val>
            <c:numRef>
              <c:f>'Results lum wall'!$AK$79:$AK$87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38.299999999999997</c:v>
                </c:pt>
                <c:pt idx="7">
                  <c:v>40.4</c:v>
                </c:pt>
                <c:pt idx="8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3-4D62-9FC7-4F1EAA5FB1A5}"/>
            </c:ext>
          </c:extLst>
        </c:ser>
        <c:ser>
          <c:idx val="10"/>
          <c:order val="2"/>
          <c:marker>
            <c:symbol val="none"/>
          </c:marker>
          <c:val>
            <c:numRef>
              <c:f>'Results lum wall'!$AB$79:$AB$90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41.9</c:v>
                </c:pt>
                <c:pt idx="7">
                  <c:v>44.5</c:v>
                </c:pt>
                <c:pt idx="8">
                  <c:v>41.9</c:v>
                </c:pt>
                <c:pt idx="9">
                  <c:v>44.5</c:v>
                </c:pt>
                <c:pt idx="10">
                  <c:v>46.8</c:v>
                </c:pt>
                <c:pt idx="11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3-4D62-9FC7-4F1EAA5FB1A5}"/>
            </c:ext>
          </c:extLst>
        </c:ser>
        <c:ser>
          <c:idx val="11"/>
          <c:order val="3"/>
          <c:marker>
            <c:symbol val="none"/>
          </c:marker>
          <c:val>
            <c:numRef>
              <c:f>'Results lum wall'!$AK$79:$AK$87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38.299999999999997</c:v>
                </c:pt>
                <c:pt idx="7">
                  <c:v>40.4</c:v>
                </c:pt>
                <c:pt idx="8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3-4D62-9FC7-4F1EAA5FB1A5}"/>
            </c:ext>
          </c:extLst>
        </c:ser>
        <c:ser>
          <c:idx val="4"/>
          <c:order val="4"/>
          <c:marker>
            <c:symbol val="none"/>
          </c:marker>
          <c:val>
            <c:numRef>
              <c:f>'Results lum wall'!$AB$79:$AB$90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41.9</c:v>
                </c:pt>
                <c:pt idx="7">
                  <c:v>44.5</c:v>
                </c:pt>
                <c:pt idx="8">
                  <c:v>41.9</c:v>
                </c:pt>
                <c:pt idx="9">
                  <c:v>44.5</c:v>
                </c:pt>
                <c:pt idx="10">
                  <c:v>46.8</c:v>
                </c:pt>
                <c:pt idx="11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93-4D62-9FC7-4F1EAA5FB1A5}"/>
            </c:ext>
          </c:extLst>
        </c:ser>
        <c:ser>
          <c:idx val="5"/>
          <c:order val="5"/>
          <c:marker>
            <c:symbol val="none"/>
          </c:marker>
          <c:val>
            <c:numRef>
              <c:f>'Results lum wall'!$AK$79:$AK$87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38.299999999999997</c:v>
                </c:pt>
                <c:pt idx="7">
                  <c:v>40.4</c:v>
                </c:pt>
                <c:pt idx="8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93-4D62-9FC7-4F1EAA5FB1A5}"/>
            </c:ext>
          </c:extLst>
        </c:ser>
        <c:ser>
          <c:idx val="1"/>
          <c:order val="6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wall'!$AB$79:$AB$90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41.9</c:v>
                </c:pt>
                <c:pt idx="7">
                  <c:v>44.5</c:v>
                </c:pt>
                <c:pt idx="8">
                  <c:v>41.9</c:v>
                </c:pt>
                <c:pt idx="9">
                  <c:v>44.5</c:v>
                </c:pt>
                <c:pt idx="10">
                  <c:v>46.8</c:v>
                </c:pt>
                <c:pt idx="11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93-4D62-9FC7-4F1EAA5FB1A5}"/>
            </c:ext>
          </c:extLst>
        </c:ser>
        <c:ser>
          <c:idx val="2"/>
          <c:order val="7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wall'!$AK$79:$AK$87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38.299999999999997</c:v>
                </c:pt>
                <c:pt idx="7">
                  <c:v>40.4</c:v>
                </c:pt>
                <c:pt idx="8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93-4D62-9FC7-4F1EAA5F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80256"/>
        <c:axId val="-1856860672"/>
        <c:extLst/>
      </c:lineChart>
      <c:catAx>
        <c:axId val="-185688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60672"/>
        <c:crosses val="autoZero"/>
        <c:auto val="1"/>
        <c:lblAlgn val="ctr"/>
        <c:lblOffset val="100"/>
        <c:noMultiLvlLbl val="0"/>
      </c:catAx>
      <c:valAx>
        <c:axId val="-185686067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Luminance</a:t>
                </a:r>
                <a:r>
                  <a:rPr lang="en-GB" baseline="0"/>
                  <a:t> </a:t>
                </a:r>
                <a:r>
                  <a:rPr lang="en-US" sz="1000" b="1" i="0" u="none" strike="noStrike" baseline="0">
                    <a:effectLst/>
                  </a:rPr>
                  <a:t>cd/m</a:t>
                </a:r>
                <a:r>
                  <a:rPr lang="en-US" sz="1000" b="1" i="0" u="none" strike="noStrike" baseline="30000">
                    <a:effectLst/>
                  </a:rPr>
                  <a:t>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8025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wall'!$AM$79:$AM$96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'Results lum wall'!$AE$79:$AE$91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44.5</c:v>
                </c:pt>
                <c:pt idx="8">
                  <c:v>41.9</c:v>
                </c:pt>
                <c:pt idx="9">
                  <c:v>44.5</c:v>
                </c:pt>
                <c:pt idx="10">
                  <c:v>46.8</c:v>
                </c:pt>
                <c:pt idx="11">
                  <c:v>49.5</c:v>
                </c:pt>
                <c:pt idx="12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2-4B78-AABA-40792524B6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wall'!$AM$79:$AM$96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'Results lum wall'!$AN$79:$AN$96</c:f>
              <c:numCache>
                <c:formatCode>General</c:formatCode>
                <c:ptCount val="18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38.299999999999997</c:v>
                </c:pt>
                <c:pt idx="8">
                  <c:v>35.9</c:v>
                </c:pt>
                <c:pt idx="9">
                  <c:v>38.1</c:v>
                </c:pt>
                <c:pt idx="10">
                  <c:v>38.299999999999997</c:v>
                </c:pt>
                <c:pt idx="11">
                  <c:v>40.4</c:v>
                </c:pt>
                <c:pt idx="12">
                  <c:v>38.299999999999997</c:v>
                </c:pt>
                <c:pt idx="13">
                  <c:v>38.1</c:v>
                </c:pt>
                <c:pt idx="14">
                  <c:v>35.9</c:v>
                </c:pt>
                <c:pt idx="15">
                  <c:v>38.1</c:v>
                </c:pt>
                <c:pt idx="16">
                  <c:v>38.299999999999997</c:v>
                </c:pt>
                <c:pt idx="17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2-4B78-AABA-40792524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56864"/>
        <c:axId val="-1856858496"/>
      </c:lineChart>
      <c:catAx>
        <c:axId val="-185685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58496"/>
        <c:crosses val="autoZero"/>
        <c:auto val="1"/>
        <c:lblAlgn val="ctr"/>
        <c:lblOffset val="100"/>
        <c:noMultiLvlLbl val="0"/>
      </c:catAx>
      <c:valAx>
        <c:axId val="-185685849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568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5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'Results lum wall'!$Y$102:$Y$112</c:f>
              <c:numCache>
                <c:formatCode>General</c:formatCode>
                <c:ptCount val="11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28.4</c:v>
                </c:pt>
                <c:pt idx="5">
                  <c:v>30.7</c:v>
                </c:pt>
                <c:pt idx="6">
                  <c:v>32.5</c:v>
                </c:pt>
                <c:pt idx="7">
                  <c:v>34.1</c:v>
                </c:pt>
                <c:pt idx="8">
                  <c:v>32.5</c:v>
                </c:pt>
                <c:pt idx="9">
                  <c:v>34.1</c:v>
                </c:pt>
                <c:pt idx="10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3-4363-B442-81A41BD497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lum wall'!$AH$102:$AH$112</c:f>
              <c:numCache>
                <c:formatCode>General</c:formatCode>
                <c:ptCount val="11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21.5</c:v>
                </c:pt>
                <c:pt idx="4">
                  <c:v>24.1</c:v>
                </c:pt>
                <c:pt idx="5">
                  <c:v>28.4</c:v>
                </c:pt>
                <c:pt idx="6">
                  <c:v>32.5</c:v>
                </c:pt>
                <c:pt idx="7">
                  <c:v>30.7</c:v>
                </c:pt>
                <c:pt idx="8">
                  <c:v>32.5</c:v>
                </c:pt>
                <c:pt idx="9">
                  <c:v>30.7</c:v>
                </c:pt>
                <c:pt idx="10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3-4363-B442-81A41BD4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53600"/>
        <c:axId val="-1856853056"/>
      </c:lineChart>
      <c:catAx>
        <c:axId val="-185685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53056"/>
        <c:crosses val="autoZero"/>
        <c:auto val="1"/>
        <c:lblAlgn val="ctr"/>
        <c:lblOffset val="100"/>
        <c:noMultiLvlLbl val="0"/>
      </c:catAx>
      <c:valAx>
        <c:axId val="-185685305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53600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44546A"/>
              </a:solidFill>
            </a:ln>
          </c:spPr>
          <c:marker>
            <c:symbol val="none"/>
          </c:marker>
          <c:val>
            <c:numRef>
              <c:f>'Results lum wall'!$AB$102:$AB$113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32.5</c:v>
                </c:pt>
                <c:pt idx="7">
                  <c:v>34.1</c:v>
                </c:pt>
                <c:pt idx="8">
                  <c:v>35.9</c:v>
                </c:pt>
                <c:pt idx="9">
                  <c:v>34.1</c:v>
                </c:pt>
                <c:pt idx="10">
                  <c:v>35.9</c:v>
                </c:pt>
                <c:pt idx="11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5-48A4-B312-58CC39644060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wall'!$AK$102:$AK$118</c:f>
              <c:numCache>
                <c:formatCode>General</c:formatCode>
                <c:ptCount val="17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24.1</c:v>
                </c:pt>
                <c:pt idx="6">
                  <c:v>21.5</c:v>
                </c:pt>
                <c:pt idx="7">
                  <c:v>22.6</c:v>
                </c:pt>
                <c:pt idx="8">
                  <c:v>24.1</c:v>
                </c:pt>
                <c:pt idx="9">
                  <c:v>25.7</c:v>
                </c:pt>
                <c:pt idx="10">
                  <c:v>24.1</c:v>
                </c:pt>
                <c:pt idx="11">
                  <c:v>22.6</c:v>
                </c:pt>
                <c:pt idx="12">
                  <c:v>24.1</c:v>
                </c:pt>
                <c:pt idx="13">
                  <c:v>25.7</c:v>
                </c:pt>
                <c:pt idx="14">
                  <c:v>28.4</c:v>
                </c:pt>
                <c:pt idx="15">
                  <c:v>30.7</c:v>
                </c:pt>
                <c:pt idx="16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5-48A4-B312-58CC3964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81888"/>
        <c:axId val="-1856880800"/>
        <c:extLst/>
      </c:lineChart>
      <c:catAx>
        <c:axId val="-18568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80800"/>
        <c:crosses val="autoZero"/>
        <c:auto val="1"/>
        <c:lblAlgn val="ctr"/>
        <c:lblOffset val="100"/>
        <c:noMultiLvlLbl val="0"/>
      </c:catAx>
      <c:valAx>
        <c:axId val="-185688080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81888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wall'!$AM$102:$AM$114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lum wall'!$AE$102:$AE$114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24.1</c:v>
                </c:pt>
                <c:pt idx="6">
                  <c:v>25.7</c:v>
                </c:pt>
                <c:pt idx="7">
                  <c:v>28.4</c:v>
                </c:pt>
                <c:pt idx="8">
                  <c:v>25.7</c:v>
                </c:pt>
                <c:pt idx="9">
                  <c:v>28.4</c:v>
                </c:pt>
                <c:pt idx="10">
                  <c:v>30.7</c:v>
                </c:pt>
                <c:pt idx="11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C-409E-B05C-17E021FCD8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wall'!$AM$102:$AM$114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lum wall'!$AN$102:$AN$113</c:f>
              <c:numCache>
                <c:formatCode>General</c:formatCode>
                <c:ptCount val="12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21.5</c:v>
                </c:pt>
                <c:pt idx="4">
                  <c:v>24.1</c:v>
                </c:pt>
                <c:pt idx="5">
                  <c:v>28.4</c:v>
                </c:pt>
                <c:pt idx="6">
                  <c:v>32.5</c:v>
                </c:pt>
                <c:pt idx="7">
                  <c:v>30.7</c:v>
                </c:pt>
                <c:pt idx="8">
                  <c:v>28.4</c:v>
                </c:pt>
                <c:pt idx="9">
                  <c:v>30.7</c:v>
                </c:pt>
                <c:pt idx="10">
                  <c:v>28.4</c:v>
                </c:pt>
                <c:pt idx="11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C-409E-B05C-17E021FC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70464"/>
        <c:axId val="-1856876992"/>
      </c:lineChart>
      <c:catAx>
        <c:axId val="-185687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76992"/>
        <c:crosses val="autoZero"/>
        <c:auto val="1"/>
        <c:lblAlgn val="ctr"/>
        <c:lblOffset val="100"/>
        <c:noMultiLvlLbl val="0"/>
      </c:catAx>
      <c:valAx>
        <c:axId val="-185687699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704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6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wall'!$Y$122:$Y$128</c:f>
              <c:numCache>
                <c:formatCode>General</c:formatCode>
                <c:ptCount val="7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18.399999999999999</c:v>
                </c:pt>
                <c:pt idx="4">
                  <c:v>19.3</c:v>
                </c:pt>
                <c:pt idx="5">
                  <c:v>20.5</c:v>
                </c:pt>
                <c:pt idx="6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5-4B20-ABE7-7D31B21572F5}"/>
            </c:ext>
          </c:extLst>
        </c:ser>
        <c:ser>
          <c:idx val="3"/>
          <c:order val="1"/>
          <c:marker>
            <c:symbol val="none"/>
          </c:marker>
          <c:val>
            <c:numRef>
              <c:f>'Results lum wall'!$AH$122:$AH$132</c:f>
              <c:numCache>
                <c:formatCode>General</c:formatCode>
                <c:ptCount val="11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21.5</c:v>
                </c:pt>
                <c:pt idx="4">
                  <c:v>24.1</c:v>
                </c:pt>
                <c:pt idx="5">
                  <c:v>28.4</c:v>
                </c:pt>
                <c:pt idx="6">
                  <c:v>25.7</c:v>
                </c:pt>
                <c:pt idx="7">
                  <c:v>28.4</c:v>
                </c:pt>
                <c:pt idx="8">
                  <c:v>30.7</c:v>
                </c:pt>
                <c:pt idx="9">
                  <c:v>28.4</c:v>
                </c:pt>
                <c:pt idx="10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5-4B20-ABE7-7D31B21572F5}"/>
            </c:ext>
          </c:extLst>
        </c:ser>
        <c:ser>
          <c:idx val="0"/>
          <c:order val="2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'Results lum wall'!$Y$122:$Y$129</c:f>
              <c:numCache>
                <c:formatCode>General</c:formatCode>
                <c:ptCount val="8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18.399999999999999</c:v>
                </c:pt>
                <c:pt idx="4">
                  <c:v>19.3</c:v>
                </c:pt>
                <c:pt idx="5">
                  <c:v>20.5</c:v>
                </c:pt>
                <c:pt idx="6">
                  <c:v>19.3</c:v>
                </c:pt>
                <c:pt idx="7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5-4B20-ABE7-7D31B21572F5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lum wall'!$AH$122:$AH$132</c:f>
              <c:numCache>
                <c:formatCode>General</c:formatCode>
                <c:ptCount val="11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21.5</c:v>
                </c:pt>
                <c:pt idx="4">
                  <c:v>24.1</c:v>
                </c:pt>
                <c:pt idx="5">
                  <c:v>28.4</c:v>
                </c:pt>
                <c:pt idx="6">
                  <c:v>25.7</c:v>
                </c:pt>
                <c:pt idx="7">
                  <c:v>28.4</c:v>
                </c:pt>
                <c:pt idx="8">
                  <c:v>30.7</c:v>
                </c:pt>
                <c:pt idx="9">
                  <c:v>28.4</c:v>
                </c:pt>
                <c:pt idx="10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75-4B20-ABE7-7D31B215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74816"/>
        <c:axId val="-1856874272"/>
      </c:lineChart>
      <c:catAx>
        <c:axId val="-185687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74272"/>
        <c:crosses val="autoZero"/>
        <c:auto val="1"/>
        <c:lblAlgn val="ctr"/>
        <c:lblOffset val="100"/>
        <c:noMultiLvlLbl val="0"/>
      </c:catAx>
      <c:valAx>
        <c:axId val="-185687427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7481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6"/>
          <c:order val="0"/>
          <c:marker>
            <c:symbol val="none"/>
          </c:marker>
          <c:val>
            <c:numRef>
              <c:f>'Results lum wall'!$AB$122:$AB$129</c:f>
              <c:numCache>
                <c:formatCode>General</c:formatCode>
                <c:ptCount val="8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18.399999999999999</c:v>
                </c:pt>
                <c:pt idx="4">
                  <c:v>19.3</c:v>
                </c:pt>
                <c:pt idx="5">
                  <c:v>20.5</c:v>
                </c:pt>
                <c:pt idx="6">
                  <c:v>19.3</c:v>
                </c:pt>
                <c:pt idx="7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0-4E6A-8AA9-26B02A23EC94}"/>
            </c:ext>
          </c:extLst>
        </c:ser>
        <c:ser>
          <c:idx val="17"/>
          <c:order val="1"/>
          <c:marker>
            <c:symbol val="none"/>
          </c:marker>
          <c:val>
            <c:numRef>
              <c:f>'Results lum wall'!$AK$122:$AK$133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38.1</c:v>
                </c:pt>
                <c:pt idx="7">
                  <c:v>35.9</c:v>
                </c:pt>
                <c:pt idx="8">
                  <c:v>38.1</c:v>
                </c:pt>
                <c:pt idx="9">
                  <c:v>38.299999999999997</c:v>
                </c:pt>
                <c:pt idx="10">
                  <c:v>40.4</c:v>
                </c:pt>
                <c:pt idx="11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0-4E6A-8AA9-26B02A23EC94}"/>
            </c:ext>
          </c:extLst>
        </c:ser>
        <c:ser>
          <c:idx val="22"/>
          <c:order val="2"/>
          <c:marker>
            <c:symbol val="none"/>
          </c:marker>
          <c:val>
            <c:numRef>
              <c:f>'Results lum wall'!$AB$122:$AB$129</c:f>
              <c:numCache>
                <c:formatCode>General</c:formatCode>
                <c:ptCount val="8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18.399999999999999</c:v>
                </c:pt>
                <c:pt idx="4">
                  <c:v>19.3</c:v>
                </c:pt>
                <c:pt idx="5">
                  <c:v>20.5</c:v>
                </c:pt>
                <c:pt idx="6">
                  <c:v>19.3</c:v>
                </c:pt>
                <c:pt idx="7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0-4E6A-8AA9-26B02A23EC94}"/>
            </c:ext>
          </c:extLst>
        </c:ser>
        <c:ser>
          <c:idx val="23"/>
          <c:order val="3"/>
          <c:marker>
            <c:symbol val="none"/>
          </c:marker>
          <c:val>
            <c:numRef>
              <c:f>'Results lum wall'!$AK$122:$AK$133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38.1</c:v>
                </c:pt>
                <c:pt idx="7">
                  <c:v>35.9</c:v>
                </c:pt>
                <c:pt idx="8">
                  <c:v>38.1</c:v>
                </c:pt>
                <c:pt idx="9">
                  <c:v>38.299999999999997</c:v>
                </c:pt>
                <c:pt idx="10">
                  <c:v>40.4</c:v>
                </c:pt>
                <c:pt idx="11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0-4E6A-8AA9-26B02A23EC94}"/>
            </c:ext>
          </c:extLst>
        </c:ser>
        <c:ser>
          <c:idx val="10"/>
          <c:order val="4"/>
          <c:marker>
            <c:symbol val="none"/>
          </c:marker>
          <c:val>
            <c:numRef>
              <c:f>'Results lum wall'!$AB$122:$AB$129</c:f>
              <c:numCache>
                <c:formatCode>General</c:formatCode>
                <c:ptCount val="8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18.399999999999999</c:v>
                </c:pt>
                <c:pt idx="4">
                  <c:v>19.3</c:v>
                </c:pt>
                <c:pt idx="5">
                  <c:v>20.5</c:v>
                </c:pt>
                <c:pt idx="6">
                  <c:v>19.3</c:v>
                </c:pt>
                <c:pt idx="7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0-4E6A-8AA9-26B02A23EC94}"/>
            </c:ext>
          </c:extLst>
        </c:ser>
        <c:ser>
          <c:idx val="11"/>
          <c:order val="5"/>
          <c:marker>
            <c:symbol val="none"/>
          </c:marker>
          <c:val>
            <c:numRef>
              <c:f>'Results lum wall'!$AK$122:$AK$133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38.1</c:v>
                </c:pt>
                <c:pt idx="7">
                  <c:v>35.9</c:v>
                </c:pt>
                <c:pt idx="8">
                  <c:v>38.1</c:v>
                </c:pt>
                <c:pt idx="9">
                  <c:v>38.299999999999997</c:v>
                </c:pt>
                <c:pt idx="10">
                  <c:v>40.4</c:v>
                </c:pt>
                <c:pt idx="11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40-4E6A-8AA9-26B02A23EC94}"/>
            </c:ext>
          </c:extLst>
        </c:ser>
        <c:ser>
          <c:idx val="1"/>
          <c:order val="6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wall'!$AB$122:$AB$129</c:f>
              <c:numCache>
                <c:formatCode>General</c:formatCode>
                <c:ptCount val="8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18.399999999999999</c:v>
                </c:pt>
                <c:pt idx="4">
                  <c:v>19.3</c:v>
                </c:pt>
                <c:pt idx="5">
                  <c:v>20.5</c:v>
                </c:pt>
                <c:pt idx="6">
                  <c:v>19.3</c:v>
                </c:pt>
                <c:pt idx="7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40-4E6A-8AA9-26B02A23EC94}"/>
            </c:ext>
          </c:extLst>
        </c:ser>
        <c:ser>
          <c:idx val="2"/>
          <c:order val="7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wall'!$AK$122:$AK$133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38.1</c:v>
                </c:pt>
                <c:pt idx="7">
                  <c:v>35.9</c:v>
                </c:pt>
                <c:pt idx="8">
                  <c:v>38.1</c:v>
                </c:pt>
                <c:pt idx="9">
                  <c:v>38.299999999999997</c:v>
                </c:pt>
                <c:pt idx="10">
                  <c:v>40.4</c:v>
                </c:pt>
                <c:pt idx="11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40-4E6A-8AA9-26B02A23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868832"/>
        <c:axId val="-1851699808"/>
        <c:extLst/>
      </c:lineChart>
      <c:catAx>
        <c:axId val="-18568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99808"/>
        <c:crosses val="autoZero"/>
        <c:auto val="1"/>
        <c:lblAlgn val="ctr"/>
        <c:lblOffset val="100"/>
        <c:noMultiLvlLbl val="0"/>
      </c:catAx>
      <c:valAx>
        <c:axId val="-1851699808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868832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11)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Lab'!$Y$217:$Y$232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69.54549044703198</c:v>
                </c:pt>
                <c:pt idx="9">
                  <c:v>70.490554036267866</c:v>
                </c:pt>
                <c:pt idx="10">
                  <c:v>69.54549044703198</c:v>
                </c:pt>
                <c:pt idx="11">
                  <c:v>70.490554036267866</c:v>
                </c:pt>
                <c:pt idx="12">
                  <c:v>72.079750332635967</c:v>
                </c:pt>
                <c:pt idx="13">
                  <c:v>73.788479760617932</c:v>
                </c:pt>
                <c:pt idx="14">
                  <c:v>73.613616639838867</c:v>
                </c:pt>
                <c:pt idx="15">
                  <c:v>73.788479760617932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9-44E7-9AE2-8B4B424CED4A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Lab'!$AH$217:$AH$231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60.266537294414391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61.678725235050933</c:v>
                </c:pt>
                <c:pt idx="13">
                  <c:v>63.352807087567498</c:v>
                </c:pt>
                <c:pt idx="14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9-44E7-9AE2-8B4B424CED4A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9-44E7-9AE2-8B4B424C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646368"/>
        <c:axId val="-1895642016"/>
      </c:lineChart>
      <c:catAx>
        <c:axId val="-189564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42016"/>
        <c:crosses val="autoZero"/>
        <c:auto val="1"/>
        <c:lblAlgn val="ctr"/>
        <c:lblOffset val="100"/>
        <c:noMultiLvlLbl val="0"/>
      </c:catAx>
      <c:valAx>
        <c:axId val="-189564201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4636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wall'!$AM$122:$AM$136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'Results lum wall'!$AE$122:$AE$132</c:f>
              <c:numCache>
                <c:formatCode>General</c:formatCode>
                <c:ptCount val="11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21.5</c:v>
                </c:pt>
                <c:pt idx="4">
                  <c:v>19.3</c:v>
                </c:pt>
                <c:pt idx="5">
                  <c:v>17.899999999999999</c:v>
                </c:pt>
                <c:pt idx="6">
                  <c:v>18.399999999999999</c:v>
                </c:pt>
                <c:pt idx="7">
                  <c:v>17.899999999999999</c:v>
                </c:pt>
                <c:pt idx="8">
                  <c:v>16</c:v>
                </c:pt>
                <c:pt idx="9">
                  <c:v>17.899999999999999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E-4278-AEE5-9F39C5E22B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wall'!$AM$122:$AM$136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'Results lum wall'!$AN$122:$AN$136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34.1</c:v>
                </c:pt>
                <c:pt idx="7">
                  <c:v>32.5</c:v>
                </c:pt>
                <c:pt idx="8">
                  <c:v>30.7</c:v>
                </c:pt>
                <c:pt idx="9">
                  <c:v>28.4</c:v>
                </c:pt>
                <c:pt idx="10">
                  <c:v>30.7</c:v>
                </c:pt>
                <c:pt idx="11">
                  <c:v>32.5</c:v>
                </c:pt>
                <c:pt idx="12">
                  <c:v>34.1</c:v>
                </c:pt>
                <c:pt idx="13">
                  <c:v>35.9</c:v>
                </c:pt>
                <c:pt idx="14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E-4278-AEE5-9F39C5E22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19936"/>
        <c:axId val="-1851717216"/>
      </c:lineChart>
      <c:catAx>
        <c:axId val="-185171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17216"/>
        <c:crosses val="autoZero"/>
        <c:auto val="1"/>
        <c:lblAlgn val="ctr"/>
        <c:lblOffset val="100"/>
        <c:noMultiLvlLbl val="0"/>
      </c:catAx>
      <c:valAx>
        <c:axId val="-185171721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199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7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wall'!$Y$140:$Y$153</c:f>
              <c:numCache>
                <c:formatCode>General</c:formatCode>
                <c:ptCount val="14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44.5</c:v>
                </c:pt>
                <c:pt idx="8">
                  <c:v>46.8</c:v>
                </c:pt>
                <c:pt idx="9">
                  <c:v>44.5</c:v>
                </c:pt>
                <c:pt idx="10">
                  <c:v>41.9</c:v>
                </c:pt>
                <c:pt idx="11">
                  <c:v>44.5</c:v>
                </c:pt>
                <c:pt idx="12">
                  <c:v>46.8</c:v>
                </c:pt>
                <c:pt idx="13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7-4BAA-8E69-E5AA3A596CCD}"/>
            </c:ext>
          </c:extLst>
        </c:ser>
        <c:ser>
          <c:idx val="1"/>
          <c:order val="1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'Results lum wall'!$AH$140:$AH$155</c:f>
              <c:numCache>
                <c:formatCode>General</c:formatCode>
                <c:ptCount val="16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46.8</c:v>
                </c:pt>
                <c:pt idx="8">
                  <c:v>44.5</c:v>
                </c:pt>
                <c:pt idx="9">
                  <c:v>41.9</c:v>
                </c:pt>
                <c:pt idx="10">
                  <c:v>40.4</c:v>
                </c:pt>
                <c:pt idx="11">
                  <c:v>41.9</c:v>
                </c:pt>
                <c:pt idx="12">
                  <c:v>44.5</c:v>
                </c:pt>
                <c:pt idx="13">
                  <c:v>46.8</c:v>
                </c:pt>
                <c:pt idx="14">
                  <c:v>49.5</c:v>
                </c:pt>
                <c:pt idx="15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7-4BAA-8E69-E5AA3A596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90016"/>
        <c:axId val="-1851716128"/>
      </c:lineChart>
      <c:catAx>
        <c:axId val="-185169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16128"/>
        <c:crosses val="autoZero"/>
        <c:auto val="1"/>
        <c:lblAlgn val="ctr"/>
        <c:lblOffset val="100"/>
        <c:noMultiLvlLbl val="0"/>
      </c:catAx>
      <c:valAx>
        <c:axId val="-1851716128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9001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wall'!$AB$140:$AB$153</c:f>
              <c:numCache>
                <c:formatCode>General</c:formatCode>
                <c:ptCount val="14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38.299999999999997</c:v>
                </c:pt>
                <c:pt idx="7">
                  <c:v>40.4</c:v>
                </c:pt>
                <c:pt idx="8">
                  <c:v>41.9</c:v>
                </c:pt>
                <c:pt idx="9">
                  <c:v>44.5</c:v>
                </c:pt>
                <c:pt idx="10">
                  <c:v>46.8</c:v>
                </c:pt>
                <c:pt idx="11">
                  <c:v>49.5</c:v>
                </c:pt>
                <c:pt idx="12">
                  <c:v>52.3</c:v>
                </c:pt>
                <c:pt idx="13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8-4CB3-BB4B-8B5E94625DD6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wall'!$AK$140:$AK$155</c:f>
              <c:numCache>
                <c:formatCode>General</c:formatCode>
                <c:ptCount val="16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38.1</c:v>
                </c:pt>
                <c:pt idx="7">
                  <c:v>38.299999999999997</c:v>
                </c:pt>
                <c:pt idx="8">
                  <c:v>40.4</c:v>
                </c:pt>
                <c:pt idx="9">
                  <c:v>41.9</c:v>
                </c:pt>
                <c:pt idx="10">
                  <c:v>44.5</c:v>
                </c:pt>
                <c:pt idx="11">
                  <c:v>41.9</c:v>
                </c:pt>
                <c:pt idx="12">
                  <c:v>44.5</c:v>
                </c:pt>
                <c:pt idx="13">
                  <c:v>46.8</c:v>
                </c:pt>
                <c:pt idx="14">
                  <c:v>49.5</c:v>
                </c:pt>
                <c:pt idx="15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8-4CB3-BB4B-8B5E9462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05792"/>
        <c:axId val="-1851700352"/>
        <c:extLst/>
      </c:lineChart>
      <c:catAx>
        <c:axId val="-185170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00352"/>
        <c:crosses val="autoZero"/>
        <c:auto val="1"/>
        <c:lblAlgn val="ctr"/>
        <c:lblOffset val="100"/>
        <c:noMultiLvlLbl val="0"/>
      </c:catAx>
      <c:valAx>
        <c:axId val="-185170035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05792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wall'!$AM$140:$AM$152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'Results lum wall'!$AE$140:$AE$152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21.5</c:v>
                </c:pt>
                <c:pt idx="4">
                  <c:v>22.6</c:v>
                </c:pt>
                <c:pt idx="5">
                  <c:v>21.5</c:v>
                </c:pt>
                <c:pt idx="6">
                  <c:v>22.6</c:v>
                </c:pt>
                <c:pt idx="7">
                  <c:v>24.1</c:v>
                </c:pt>
                <c:pt idx="8">
                  <c:v>25.7</c:v>
                </c:pt>
                <c:pt idx="9">
                  <c:v>28.4</c:v>
                </c:pt>
                <c:pt idx="10">
                  <c:v>30.7</c:v>
                </c:pt>
                <c:pt idx="11">
                  <c:v>32.5</c:v>
                </c:pt>
                <c:pt idx="12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A-4B2D-9F0C-DC40ACF2A0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wall'!$AM$140:$AM$152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'Results lum wall'!$AN$140:$AN$152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30.7</c:v>
                </c:pt>
                <c:pt idx="6">
                  <c:v>32.5</c:v>
                </c:pt>
                <c:pt idx="7">
                  <c:v>34.1</c:v>
                </c:pt>
                <c:pt idx="8">
                  <c:v>35.9</c:v>
                </c:pt>
                <c:pt idx="9">
                  <c:v>38.1</c:v>
                </c:pt>
                <c:pt idx="10">
                  <c:v>35.9</c:v>
                </c:pt>
                <c:pt idx="11">
                  <c:v>38.1</c:v>
                </c:pt>
                <c:pt idx="12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A-4B2D-9F0C-DC40ACF2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02528"/>
        <c:axId val="-1851709600"/>
      </c:lineChart>
      <c:catAx>
        <c:axId val="-185170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09600"/>
        <c:crosses val="autoZero"/>
        <c:auto val="1"/>
        <c:lblAlgn val="ctr"/>
        <c:lblOffset val="100"/>
        <c:noMultiLvlLbl val="0"/>
      </c:catAx>
      <c:valAx>
        <c:axId val="-185170960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025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8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wall'!$Y$159:$Y$175</c:f>
              <c:numCache>
                <c:formatCode>General</c:formatCode>
                <c:ptCount val="17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38.299999999999997</c:v>
                </c:pt>
                <c:pt idx="8">
                  <c:v>35.9</c:v>
                </c:pt>
                <c:pt idx="9">
                  <c:v>32.5</c:v>
                </c:pt>
                <c:pt idx="10">
                  <c:v>34.1</c:v>
                </c:pt>
                <c:pt idx="11">
                  <c:v>32.5</c:v>
                </c:pt>
                <c:pt idx="12">
                  <c:v>30.7</c:v>
                </c:pt>
                <c:pt idx="13">
                  <c:v>32.5</c:v>
                </c:pt>
                <c:pt idx="14">
                  <c:v>34.1</c:v>
                </c:pt>
                <c:pt idx="15">
                  <c:v>35.9</c:v>
                </c:pt>
                <c:pt idx="16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2-4F1B-B816-E05E3AEE035F}"/>
            </c:ext>
          </c:extLst>
        </c:ser>
        <c:ser>
          <c:idx val="1"/>
          <c:order val="1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'Results lum wall'!$AH$159:$AH$168</c:f>
              <c:numCache>
                <c:formatCode>General</c:formatCode>
                <c:ptCount val="10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28.4</c:v>
                </c:pt>
                <c:pt idx="5">
                  <c:v>25.7</c:v>
                </c:pt>
                <c:pt idx="6">
                  <c:v>28.4</c:v>
                </c:pt>
                <c:pt idx="7">
                  <c:v>30.7</c:v>
                </c:pt>
                <c:pt idx="8">
                  <c:v>32.5</c:v>
                </c:pt>
                <c:pt idx="9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2-4F1B-B816-E05E3AEE0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91648"/>
        <c:axId val="-1851721568"/>
      </c:lineChart>
      <c:catAx>
        <c:axId val="-185169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21568"/>
        <c:crosses val="autoZero"/>
        <c:auto val="1"/>
        <c:lblAlgn val="ctr"/>
        <c:lblOffset val="100"/>
        <c:noMultiLvlLbl val="0"/>
      </c:catAx>
      <c:valAx>
        <c:axId val="-1851721568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91648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wall'!$AB$159:$AB$170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38.1</c:v>
                </c:pt>
                <c:pt idx="7">
                  <c:v>38.299999999999997</c:v>
                </c:pt>
                <c:pt idx="8">
                  <c:v>38.1</c:v>
                </c:pt>
                <c:pt idx="9">
                  <c:v>38.299999999999997</c:v>
                </c:pt>
                <c:pt idx="10">
                  <c:v>40.4</c:v>
                </c:pt>
                <c:pt idx="11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0-425B-A505-08F4ED893A76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wall'!$AK$159:$AK$169</c:f>
              <c:numCache>
                <c:formatCode>General</c:formatCode>
                <c:ptCount val="11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30.7</c:v>
                </c:pt>
                <c:pt idx="6">
                  <c:v>28.4</c:v>
                </c:pt>
                <c:pt idx="7">
                  <c:v>30.7</c:v>
                </c:pt>
                <c:pt idx="8">
                  <c:v>32.5</c:v>
                </c:pt>
                <c:pt idx="9">
                  <c:v>34.1</c:v>
                </c:pt>
                <c:pt idx="10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0-425B-A505-08F4ED893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13952"/>
        <c:axId val="-1851711776"/>
        <c:extLst/>
      </c:lineChart>
      <c:catAx>
        <c:axId val="-185171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11776"/>
        <c:crosses val="autoZero"/>
        <c:auto val="1"/>
        <c:lblAlgn val="ctr"/>
        <c:lblOffset val="100"/>
        <c:noMultiLvlLbl val="0"/>
      </c:catAx>
      <c:valAx>
        <c:axId val="-185171177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13952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wall'!$AD$79:$AD$91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'Results lum wall'!$AE$159:$AE$170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24.1</c:v>
                </c:pt>
                <c:pt idx="5">
                  <c:v>25.7</c:v>
                </c:pt>
                <c:pt idx="6">
                  <c:v>28.4</c:v>
                </c:pt>
                <c:pt idx="7">
                  <c:v>30.7</c:v>
                </c:pt>
                <c:pt idx="8">
                  <c:v>32.5</c:v>
                </c:pt>
                <c:pt idx="9">
                  <c:v>34.1</c:v>
                </c:pt>
                <c:pt idx="10">
                  <c:v>35.9</c:v>
                </c:pt>
                <c:pt idx="11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5-44F4-9B03-01E7C1D658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wall'!$AD$79:$AD$91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'Results lum wall'!$AN$159:$AN$169</c:f>
              <c:numCache>
                <c:formatCode>General</c:formatCode>
                <c:ptCount val="11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21.5</c:v>
                </c:pt>
                <c:pt idx="4">
                  <c:v>24.1</c:v>
                </c:pt>
                <c:pt idx="5">
                  <c:v>22.6</c:v>
                </c:pt>
                <c:pt idx="6">
                  <c:v>24.1</c:v>
                </c:pt>
                <c:pt idx="7">
                  <c:v>25.7</c:v>
                </c:pt>
                <c:pt idx="8">
                  <c:v>28.4</c:v>
                </c:pt>
                <c:pt idx="9">
                  <c:v>25.7</c:v>
                </c:pt>
                <c:pt idx="10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5-44F4-9B03-01E7C1D65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90560"/>
        <c:axId val="-1851704160"/>
      </c:lineChart>
      <c:catAx>
        <c:axId val="-185169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04160"/>
        <c:crosses val="autoZero"/>
        <c:auto val="1"/>
        <c:lblAlgn val="ctr"/>
        <c:lblOffset val="100"/>
        <c:noMultiLvlLbl val="0"/>
      </c:catAx>
      <c:valAx>
        <c:axId val="-185170416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9056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9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wall'!$Y$179:$Y$189</c:f>
              <c:numCache>
                <c:formatCode>General</c:formatCode>
                <c:ptCount val="11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34.1</c:v>
                </c:pt>
                <c:pt idx="7">
                  <c:v>32.5</c:v>
                </c:pt>
                <c:pt idx="8">
                  <c:v>30.7</c:v>
                </c:pt>
                <c:pt idx="9">
                  <c:v>32.5</c:v>
                </c:pt>
                <c:pt idx="10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B-4109-A034-A9CFAF5DF8D7}"/>
            </c:ext>
          </c:extLst>
        </c:ser>
        <c:ser>
          <c:idx val="1"/>
          <c:order val="1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'Results lum wall'!$AH$179:$AH$191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28.4</c:v>
                </c:pt>
                <c:pt idx="5">
                  <c:v>30.7</c:v>
                </c:pt>
                <c:pt idx="6">
                  <c:v>32.5</c:v>
                </c:pt>
                <c:pt idx="7">
                  <c:v>34.1</c:v>
                </c:pt>
                <c:pt idx="8">
                  <c:v>35.9</c:v>
                </c:pt>
                <c:pt idx="9">
                  <c:v>34.1</c:v>
                </c:pt>
                <c:pt idx="10">
                  <c:v>35.9</c:v>
                </c:pt>
                <c:pt idx="11">
                  <c:v>38.1</c:v>
                </c:pt>
                <c:pt idx="12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B-4109-A034-A9CFAF5DF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14496"/>
        <c:axId val="-1851692736"/>
      </c:lineChart>
      <c:catAx>
        <c:axId val="-18517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92736"/>
        <c:crosses val="autoZero"/>
        <c:auto val="1"/>
        <c:lblAlgn val="ctr"/>
        <c:lblOffset val="100"/>
        <c:noMultiLvlLbl val="0"/>
      </c:catAx>
      <c:valAx>
        <c:axId val="-185169273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1449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9)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wall'!$AB$179:$AB$190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32.5</c:v>
                </c:pt>
                <c:pt idx="6">
                  <c:v>30.7</c:v>
                </c:pt>
                <c:pt idx="7">
                  <c:v>28.4</c:v>
                </c:pt>
                <c:pt idx="8">
                  <c:v>30.7</c:v>
                </c:pt>
                <c:pt idx="9">
                  <c:v>32.5</c:v>
                </c:pt>
                <c:pt idx="10">
                  <c:v>34.1</c:v>
                </c:pt>
                <c:pt idx="11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6-4E6B-94B6-19A859C1C0D8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wall'!$AK$179:$AK$190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38.1</c:v>
                </c:pt>
                <c:pt idx="7">
                  <c:v>35.9</c:v>
                </c:pt>
                <c:pt idx="8">
                  <c:v>38.1</c:v>
                </c:pt>
                <c:pt idx="9">
                  <c:v>38.299999999999997</c:v>
                </c:pt>
                <c:pt idx="10">
                  <c:v>40.4</c:v>
                </c:pt>
                <c:pt idx="11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6-4E6B-94B6-19A859C1C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98176"/>
        <c:axId val="-1851709056"/>
        <c:extLst/>
      </c:lineChart>
      <c:catAx>
        <c:axId val="-185169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09056"/>
        <c:crosses val="autoZero"/>
        <c:auto val="1"/>
        <c:lblAlgn val="ctr"/>
        <c:lblOffset val="100"/>
        <c:noMultiLvlLbl val="0"/>
      </c:catAx>
      <c:valAx>
        <c:axId val="-185170905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9817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wall'!$AD$79:$AD$91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'Results lum wall'!$AE$179:$AE$190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21.5</c:v>
                </c:pt>
                <c:pt idx="4">
                  <c:v>22.6</c:v>
                </c:pt>
                <c:pt idx="5">
                  <c:v>21.5</c:v>
                </c:pt>
                <c:pt idx="6">
                  <c:v>20.5</c:v>
                </c:pt>
                <c:pt idx="7">
                  <c:v>19.3</c:v>
                </c:pt>
                <c:pt idx="8">
                  <c:v>20.5</c:v>
                </c:pt>
                <c:pt idx="9">
                  <c:v>21.5</c:v>
                </c:pt>
                <c:pt idx="10">
                  <c:v>22.6</c:v>
                </c:pt>
                <c:pt idx="11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9-4BD2-803E-75B0FDB5A1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wall'!$AD$79:$AD$91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'Results lum wall'!$AN$179:$AN$186</c:f>
              <c:numCache>
                <c:formatCode>General</c:formatCode>
                <c:ptCount val="8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24.1</c:v>
                </c:pt>
                <c:pt idx="5">
                  <c:v>22.6</c:v>
                </c:pt>
                <c:pt idx="6">
                  <c:v>24.1</c:v>
                </c:pt>
                <c:pt idx="7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9-4BD2-803E-75B0FDB5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12320"/>
        <c:axId val="-1851704704"/>
      </c:lineChart>
      <c:catAx>
        <c:axId val="-185171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04704"/>
        <c:crosses val="autoZero"/>
        <c:auto val="1"/>
        <c:lblAlgn val="ctr"/>
        <c:lblOffset val="100"/>
        <c:noMultiLvlLbl val="0"/>
      </c:catAx>
      <c:valAx>
        <c:axId val="-1851704704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123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D-4642-A234-F167199E163A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D-4642-A234-F167199E163A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D-4642-A234-F167199E163A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D-4642-A234-F167199E163A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4D-4642-A234-F167199E163A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4D-4642-A234-F167199E163A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4D-4642-A234-F167199E163A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4D-4642-A234-F167199E163A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4D-4642-A234-F167199E163A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Lab'!$AB$217:$AB$228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63.352807087567498</c:v>
                </c:pt>
                <c:pt idx="9">
                  <c:v>61.678725235050933</c:v>
                </c:pt>
                <c:pt idx="10">
                  <c:v>63.352807087567498</c:v>
                </c:pt>
                <c:pt idx="11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4D-4642-A234-F167199E163A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Lab'!$AK$217:$AK$230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57.68746068595226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61.678725235050933</c:v>
                </c:pt>
                <c:pt idx="13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4D-4642-A234-F167199E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648000"/>
        <c:axId val="-1895645824"/>
        <c:extLst/>
      </c:lineChart>
      <c:catAx>
        <c:axId val="-189564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45824"/>
        <c:crosses val="autoZero"/>
        <c:auto val="1"/>
        <c:lblAlgn val="ctr"/>
        <c:lblOffset val="100"/>
        <c:noMultiLvlLbl val="0"/>
      </c:catAx>
      <c:valAx>
        <c:axId val="-189564582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4800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10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wall'!$Y$195:$Y$205</c:f>
              <c:numCache>
                <c:formatCode>General</c:formatCode>
                <c:ptCount val="11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46.8</c:v>
                </c:pt>
                <c:pt idx="8">
                  <c:v>44.5</c:v>
                </c:pt>
                <c:pt idx="9">
                  <c:v>46.8</c:v>
                </c:pt>
                <c:pt idx="10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1-47C0-94CD-29A17383B277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dPt>
            <c:idx val="6"/>
            <c:bubble3D val="0"/>
            <c:spPr>
              <a:ln w="28575">
                <a:solidFill>
                  <a:srgbClr val="ED7D3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28D1-47C0-94CD-29A17383B277}"/>
              </c:ext>
            </c:extLst>
          </c:dPt>
          <c:val>
            <c:numRef>
              <c:f>'Results lum wall'!$AH$195:$AH$213</c:f>
              <c:numCache>
                <c:formatCode>General</c:formatCode>
                <c:ptCount val="1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38.299999999999997</c:v>
                </c:pt>
                <c:pt idx="8">
                  <c:v>40.4</c:v>
                </c:pt>
                <c:pt idx="9">
                  <c:v>41.9</c:v>
                </c:pt>
                <c:pt idx="10">
                  <c:v>44.5</c:v>
                </c:pt>
                <c:pt idx="11">
                  <c:v>46.8</c:v>
                </c:pt>
                <c:pt idx="12">
                  <c:v>49.5</c:v>
                </c:pt>
                <c:pt idx="13">
                  <c:v>52.3</c:v>
                </c:pt>
                <c:pt idx="14">
                  <c:v>49.5</c:v>
                </c:pt>
                <c:pt idx="15">
                  <c:v>46.8</c:v>
                </c:pt>
                <c:pt idx="16">
                  <c:v>49.5</c:v>
                </c:pt>
                <c:pt idx="17">
                  <c:v>52.3</c:v>
                </c:pt>
                <c:pt idx="18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1-47C0-94CD-29A17383B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97632"/>
        <c:axId val="-1851693824"/>
      </c:lineChart>
      <c:catAx>
        <c:axId val="-185169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93824"/>
        <c:crosses val="autoZero"/>
        <c:auto val="1"/>
        <c:lblAlgn val="ctr"/>
        <c:lblOffset val="100"/>
        <c:noMultiLvlLbl val="0"/>
      </c:catAx>
      <c:valAx>
        <c:axId val="-1851693824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97632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wall'!$AB$195:$AB$208</c:f>
              <c:numCache>
                <c:formatCode>General</c:formatCode>
                <c:ptCount val="14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62.6</c:v>
                </c:pt>
                <c:pt idx="6">
                  <c:v>59</c:v>
                </c:pt>
                <c:pt idx="7">
                  <c:v>52.3</c:v>
                </c:pt>
                <c:pt idx="8">
                  <c:v>46.8</c:v>
                </c:pt>
                <c:pt idx="9">
                  <c:v>41.9</c:v>
                </c:pt>
                <c:pt idx="10">
                  <c:v>44.5</c:v>
                </c:pt>
                <c:pt idx="11">
                  <c:v>41.9</c:v>
                </c:pt>
                <c:pt idx="12">
                  <c:v>44.5</c:v>
                </c:pt>
                <c:pt idx="13">
                  <c:v>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C74-B8F7-27D3640117F5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wall'!$AK$195:$AK$211</c:f>
              <c:numCache>
                <c:formatCode>General</c:formatCode>
                <c:ptCount val="17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44.5</c:v>
                </c:pt>
                <c:pt idx="8">
                  <c:v>46.8</c:v>
                </c:pt>
                <c:pt idx="9">
                  <c:v>49.5</c:v>
                </c:pt>
                <c:pt idx="10">
                  <c:v>46.8</c:v>
                </c:pt>
                <c:pt idx="11">
                  <c:v>44.5</c:v>
                </c:pt>
                <c:pt idx="12">
                  <c:v>41.9</c:v>
                </c:pt>
                <c:pt idx="13">
                  <c:v>44.5</c:v>
                </c:pt>
                <c:pt idx="14">
                  <c:v>46.8</c:v>
                </c:pt>
                <c:pt idx="15">
                  <c:v>49.5</c:v>
                </c:pt>
                <c:pt idx="16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C74-B8F7-27D36401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96544"/>
        <c:axId val="-1851710144"/>
        <c:extLst/>
      </c:lineChart>
      <c:catAx>
        <c:axId val="-185169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10144"/>
        <c:crosses val="autoZero"/>
        <c:auto val="1"/>
        <c:lblAlgn val="ctr"/>
        <c:lblOffset val="100"/>
        <c:noMultiLvlLbl val="0"/>
      </c:catAx>
      <c:valAx>
        <c:axId val="-1851710144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96544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wall'!$AM$195:$AM$211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'Results lum wall'!$AE$195:$AE$208</c:f>
              <c:numCache>
                <c:formatCode>General</c:formatCode>
                <c:ptCount val="14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38.299999999999997</c:v>
                </c:pt>
                <c:pt idx="8">
                  <c:v>40.4</c:v>
                </c:pt>
                <c:pt idx="9">
                  <c:v>41.9</c:v>
                </c:pt>
                <c:pt idx="10">
                  <c:v>40.4</c:v>
                </c:pt>
                <c:pt idx="11">
                  <c:v>38.299999999999997</c:v>
                </c:pt>
                <c:pt idx="12">
                  <c:v>40.4</c:v>
                </c:pt>
                <c:pt idx="13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4-4688-A19B-1163C96C3D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wall'!$AM$195:$AM$211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'Results lum wall'!$AN$195:$AN$211</c:f>
              <c:numCache>
                <c:formatCode>General</c:formatCode>
                <c:ptCount val="17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38.299999999999997</c:v>
                </c:pt>
                <c:pt idx="8">
                  <c:v>35.9</c:v>
                </c:pt>
                <c:pt idx="9">
                  <c:v>32.5</c:v>
                </c:pt>
                <c:pt idx="10">
                  <c:v>34.1</c:v>
                </c:pt>
                <c:pt idx="11">
                  <c:v>32.5</c:v>
                </c:pt>
                <c:pt idx="12">
                  <c:v>34.1</c:v>
                </c:pt>
                <c:pt idx="13">
                  <c:v>35.9</c:v>
                </c:pt>
                <c:pt idx="14">
                  <c:v>38.1</c:v>
                </c:pt>
                <c:pt idx="15">
                  <c:v>38.299999999999997</c:v>
                </c:pt>
                <c:pt idx="16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4-4688-A19B-1163C96C3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08512"/>
        <c:axId val="-1851695456"/>
      </c:lineChart>
      <c:catAx>
        <c:axId val="-18517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95456"/>
        <c:crosses val="autoZero"/>
        <c:auto val="1"/>
        <c:lblAlgn val="ctr"/>
        <c:lblOffset val="100"/>
        <c:noMultiLvlLbl val="0"/>
      </c:catAx>
      <c:valAx>
        <c:axId val="-185169545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085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11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wall'!$Y$217:$Y$232</c:f>
              <c:numCache>
                <c:formatCode>General</c:formatCode>
                <c:ptCount val="16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41.9</c:v>
                </c:pt>
                <c:pt idx="7">
                  <c:v>44.5</c:v>
                </c:pt>
                <c:pt idx="8">
                  <c:v>46.8</c:v>
                </c:pt>
                <c:pt idx="9">
                  <c:v>49.5</c:v>
                </c:pt>
                <c:pt idx="10">
                  <c:v>46.8</c:v>
                </c:pt>
                <c:pt idx="11">
                  <c:v>49.5</c:v>
                </c:pt>
                <c:pt idx="12">
                  <c:v>52.3</c:v>
                </c:pt>
                <c:pt idx="13">
                  <c:v>55.5</c:v>
                </c:pt>
                <c:pt idx="14">
                  <c:v>59</c:v>
                </c:pt>
                <c:pt idx="15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A-4C9B-AC0D-5228712A5417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wall'!$AH$217:$AH$231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32.5</c:v>
                </c:pt>
                <c:pt idx="7">
                  <c:v>34.1</c:v>
                </c:pt>
                <c:pt idx="8">
                  <c:v>32.5</c:v>
                </c:pt>
                <c:pt idx="9">
                  <c:v>30.7</c:v>
                </c:pt>
                <c:pt idx="10">
                  <c:v>32.5</c:v>
                </c:pt>
                <c:pt idx="11">
                  <c:v>34.1</c:v>
                </c:pt>
                <c:pt idx="12">
                  <c:v>35.9</c:v>
                </c:pt>
                <c:pt idx="13">
                  <c:v>38.1</c:v>
                </c:pt>
                <c:pt idx="1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A-4C9B-AC0D-5228712A5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91104"/>
        <c:axId val="-1851694368"/>
      </c:lineChart>
      <c:catAx>
        <c:axId val="-185169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94368"/>
        <c:crosses val="autoZero"/>
        <c:auto val="1"/>
        <c:lblAlgn val="ctr"/>
        <c:lblOffset val="100"/>
        <c:noMultiLvlLbl val="0"/>
      </c:catAx>
      <c:valAx>
        <c:axId val="-1851694368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91104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wall'!$AB$217:$AB$228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38.1</c:v>
                </c:pt>
                <c:pt idx="7">
                  <c:v>38.299999999999997</c:v>
                </c:pt>
                <c:pt idx="8">
                  <c:v>38.1</c:v>
                </c:pt>
                <c:pt idx="9">
                  <c:v>35.9</c:v>
                </c:pt>
                <c:pt idx="10">
                  <c:v>38.1</c:v>
                </c:pt>
                <c:pt idx="11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A-496E-A61D-3768E9C20769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wall'!$AK$217:$AK$230</c:f>
              <c:numCache>
                <c:formatCode>General</c:formatCode>
                <c:ptCount val="14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28.4</c:v>
                </c:pt>
                <c:pt idx="5">
                  <c:v>30.7</c:v>
                </c:pt>
                <c:pt idx="6">
                  <c:v>32.5</c:v>
                </c:pt>
                <c:pt idx="7">
                  <c:v>30.7</c:v>
                </c:pt>
                <c:pt idx="8">
                  <c:v>28.4</c:v>
                </c:pt>
                <c:pt idx="9">
                  <c:v>30.7</c:v>
                </c:pt>
                <c:pt idx="10">
                  <c:v>32.5</c:v>
                </c:pt>
                <c:pt idx="11">
                  <c:v>34.1</c:v>
                </c:pt>
                <c:pt idx="12">
                  <c:v>35.9</c:v>
                </c:pt>
                <c:pt idx="13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A-496E-A61D-3768E9C2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93280"/>
        <c:axId val="-1851706880"/>
        <c:extLst/>
      </c:lineChart>
      <c:catAx>
        <c:axId val="-18516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06880"/>
        <c:crosses val="autoZero"/>
        <c:auto val="1"/>
        <c:lblAlgn val="ctr"/>
        <c:lblOffset val="100"/>
        <c:noMultiLvlLbl val="0"/>
      </c:catAx>
      <c:valAx>
        <c:axId val="-185170688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93280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wall'!$AD$217:$AD$226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 lum wall'!$AE$217:$AE$226</c:f>
              <c:numCache>
                <c:formatCode>General</c:formatCode>
                <c:ptCount val="10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34.1</c:v>
                </c:pt>
                <c:pt idx="7">
                  <c:v>35.9</c:v>
                </c:pt>
                <c:pt idx="8">
                  <c:v>38.1</c:v>
                </c:pt>
                <c:pt idx="9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A-47B6-92B6-D8499BA4AA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wall'!$AD$217:$AD$226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 lum wall'!$AN$217:$AN$226</c:f>
              <c:numCache>
                <c:formatCode>General</c:formatCode>
                <c:ptCount val="10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21.5</c:v>
                </c:pt>
                <c:pt idx="4">
                  <c:v>22.6</c:v>
                </c:pt>
                <c:pt idx="5">
                  <c:v>24.1</c:v>
                </c:pt>
                <c:pt idx="6">
                  <c:v>25.7</c:v>
                </c:pt>
                <c:pt idx="7">
                  <c:v>24.1</c:v>
                </c:pt>
                <c:pt idx="8">
                  <c:v>25.7</c:v>
                </c:pt>
                <c:pt idx="9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A-47B6-92B6-D8499BA4A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88928"/>
        <c:axId val="-1851666624"/>
      </c:lineChart>
      <c:catAx>
        <c:axId val="-185168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66624"/>
        <c:crosses val="autoZero"/>
        <c:auto val="1"/>
        <c:lblAlgn val="ctr"/>
        <c:lblOffset val="100"/>
        <c:noMultiLvlLbl val="0"/>
      </c:catAx>
      <c:valAx>
        <c:axId val="-1851666624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889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12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wall'!$Y$236:$Y$250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62.6</c:v>
                </c:pt>
                <c:pt idx="6">
                  <c:v>59</c:v>
                </c:pt>
                <c:pt idx="7">
                  <c:v>61.8</c:v>
                </c:pt>
                <c:pt idx="8">
                  <c:v>62.6</c:v>
                </c:pt>
                <c:pt idx="9">
                  <c:v>62.6</c:v>
                </c:pt>
                <c:pt idx="10">
                  <c:v>62.6</c:v>
                </c:pt>
                <c:pt idx="11">
                  <c:v>61.8</c:v>
                </c:pt>
                <c:pt idx="12">
                  <c:v>59</c:v>
                </c:pt>
                <c:pt idx="13">
                  <c:v>61.8</c:v>
                </c:pt>
                <c:pt idx="1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C-40C7-A6F2-B394401C3A0B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wall'!$AH$236:$AH$247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52.3</c:v>
                </c:pt>
                <c:pt idx="8">
                  <c:v>49.5</c:v>
                </c:pt>
                <c:pt idx="9">
                  <c:v>46.8</c:v>
                </c:pt>
                <c:pt idx="10">
                  <c:v>49.5</c:v>
                </c:pt>
                <c:pt idx="11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0C7-A6F2-B394401C3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61728"/>
        <c:axId val="-1851669888"/>
      </c:lineChart>
      <c:catAx>
        <c:axId val="-185166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69888"/>
        <c:crosses val="autoZero"/>
        <c:auto val="1"/>
        <c:lblAlgn val="ctr"/>
        <c:lblOffset val="100"/>
        <c:noMultiLvlLbl val="0"/>
      </c:catAx>
      <c:valAx>
        <c:axId val="-1851669888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61728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wall'!$AB$236:$AB$255</c:f>
              <c:numCache>
                <c:formatCode>General</c:formatCode>
                <c:ptCount val="20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62.6</c:v>
                </c:pt>
                <c:pt idx="6">
                  <c:v>62.6</c:v>
                </c:pt>
                <c:pt idx="7">
                  <c:v>62.6</c:v>
                </c:pt>
                <c:pt idx="8">
                  <c:v>62.6</c:v>
                </c:pt>
                <c:pt idx="9">
                  <c:v>62.6</c:v>
                </c:pt>
                <c:pt idx="10">
                  <c:v>62.6</c:v>
                </c:pt>
                <c:pt idx="11">
                  <c:v>62.6</c:v>
                </c:pt>
                <c:pt idx="12">
                  <c:v>62.6</c:v>
                </c:pt>
                <c:pt idx="13">
                  <c:v>62.6</c:v>
                </c:pt>
                <c:pt idx="14">
                  <c:v>62.6</c:v>
                </c:pt>
                <c:pt idx="15">
                  <c:v>62.6</c:v>
                </c:pt>
                <c:pt idx="16">
                  <c:v>59</c:v>
                </c:pt>
                <c:pt idx="17">
                  <c:v>61.8</c:v>
                </c:pt>
                <c:pt idx="18">
                  <c:v>62.6</c:v>
                </c:pt>
                <c:pt idx="19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A-4946-923B-86BEEE0CEB7D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wall'!$AK$236:$AK$252</c:f>
              <c:numCache>
                <c:formatCode>General</c:formatCode>
                <c:ptCount val="17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62.6</c:v>
                </c:pt>
                <c:pt idx="6">
                  <c:v>62.6</c:v>
                </c:pt>
                <c:pt idx="7">
                  <c:v>59</c:v>
                </c:pt>
                <c:pt idx="8">
                  <c:v>61.8</c:v>
                </c:pt>
                <c:pt idx="9">
                  <c:v>59</c:v>
                </c:pt>
                <c:pt idx="10">
                  <c:v>61.8</c:v>
                </c:pt>
                <c:pt idx="11">
                  <c:v>62.6</c:v>
                </c:pt>
                <c:pt idx="12">
                  <c:v>62.6</c:v>
                </c:pt>
                <c:pt idx="13">
                  <c:v>62.6</c:v>
                </c:pt>
                <c:pt idx="14">
                  <c:v>62.6</c:v>
                </c:pt>
                <c:pt idx="15">
                  <c:v>62.6</c:v>
                </c:pt>
                <c:pt idx="16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A-4946-923B-86BEEE0C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67712"/>
        <c:axId val="-1851672064"/>
        <c:extLst/>
      </c:lineChart>
      <c:catAx>
        <c:axId val="-185166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72064"/>
        <c:crosses val="autoZero"/>
        <c:auto val="1"/>
        <c:lblAlgn val="ctr"/>
        <c:lblOffset val="100"/>
        <c:noMultiLvlLbl val="0"/>
      </c:catAx>
      <c:valAx>
        <c:axId val="-1851672064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67712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wall'!$AD$236:$AD$255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'Results lum wall'!$AE$236:$AE$255</c:f>
              <c:numCache>
                <c:formatCode>General</c:formatCode>
                <c:ptCount val="20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62.6</c:v>
                </c:pt>
                <c:pt idx="6">
                  <c:v>62.6</c:v>
                </c:pt>
                <c:pt idx="7">
                  <c:v>62.6</c:v>
                </c:pt>
                <c:pt idx="8">
                  <c:v>62.6</c:v>
                </c:pt>
                <c:pt idx="9">
                  <c:v>62.6</c:v>
                </c:pt>
                <c:pt idx="10">
                  <c:v>62.6</c:v>
                </c:pt>
                <c:pt idx="11">
                  <c:v>62.6</c:v>
                </c:pt>
                <c:pt idx="12">
                  <c:v>59</c:v>
                </c:pt>
                <c:pt idx="13">
                  <c:v>61.8</c:v>
                </c:pt>
                <c:pt idx="14">
                  <c:v>59</c:v>
                </c:pt>
                <c:pt idx="15">
                  <c:v>61.8</c:v>
                </c:pt>
                <c:pt idx="16">
                  <c:v>62.6</c:v>
                </c:pt>
                <c:pt idx="17">
                  <c:v>62.6</c:v>
                </c:pt>
                <c:pt idx="18">
                  <c:v>62.6</c:v>
                </c:pt>
                <c:pt idx="19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7-4C1C-B922-98D6F065BB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wall'!$AD$236:$AD$255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'Results lum wall'!$AN$236:$AN$251</c:f>
              <c:numCache>
                <c:formatCode>General</c:formatCode>
                <c:ptCount val="16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62.6</c:v>
                </c:pt>
                <c:pt idx="6">
                  <c:v>62.6</c:v>
                </c:pt>
                <c:pt idx="7">
                  <c:v>59</c:v>
                </c:pt>
                <c:pt idx="8">
                  <c:v>52.3</c:v>
                </c:pt>
                <c:pt idx="9">
                  <c:v>55.5</c:v>
                </c:pt>
                <c:pt idx="10">
                  <c:v>59</c:v>
                </c:pt>
                <c:pt idx="11">
                  <c:v>61.8</c:v>
                </c:pt>
                <c:pt idx="12">
                  <c:v>59</c:v>
                </c:pt>
                <c:pt idx="13">
                  <c:v>55.5</c:v>
                </c:pt>
                <c:pt idx="14">
                  <c:v>59</c:v>
                </c:pt>
                <c:pt idx="15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7-4C1C-B922-98D6F065B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68800"/>
        <c:axId val="-1851663360"/>
      </c:lineChart>
      <c:catAx>
        <c:axId val="-18516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63360"/>
        <c:crosses val="autoZero"/>
        <c:auto val="1"/>
        <c:lblAlgn val="ctr"/>
        <c:lblOffset val="100"/>
        <c:noMultiLvlLbl val="0"/>
      </c:catAx>
      <c:valAx>
        <c:axId val="-185166336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688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13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wall'!$Y$260:$Y$274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52.3</c:v>
                </c:pt>
                <c:pt idx="8">
                  <c:v>55.5</c:v>
                </c:pt>
                <c:pt idx="9">
                  <c:v>52.3</c:v>
                </c:pt>
                <c:pt idx="10">
                  <c:v>49.5</c:v>
                </c:pt>
                <c:pt idx="11">
                  <c:v>46.8</c:v>
                </c:pt>
                <c:pt idx="12">
                  <c:v>44.5</c:v>
                </c:pt>
                <c:pt idx="13">
                  <c:v>46.8</c:v>
                </c:pt>
                <c:pt idx="14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D-4BC4-B6F0-F38D59D7A395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wall'!$AH$260:$AH$275</c:f>
              <c:numCache>
                <c:formatCode>General</c:formatCode>
                <c:ptCount val="16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38.1</c:v>
                </c:pt>
                <c:pt idx="7">
                  <c:v>38.299999999999997</c:v>
                </c:pt>
                <c:pt idx="8">
                  <c:v>40.4</c:v>
                </c:pt>
                <c:pt idx="9">
                  <c:v>41.9</c:v>
                </c:pt>
                <c:pt idx="10">
                  <c:v>44.5</c:v>
                </c:pt>
                <c:pt idx="11">
                  <c:v>41.9</c:v>
                </c:pt>
                <c:pt idx="12">
                  <c:v>44.5</c:v>
                </c:pt>
                <c:pt idx="13">
                  <c:v>46.8</c:v>
                </c:pt>
                <c:pt idx="14">
                  <c:v>49.5</c:v>
                </c:pt>
                <c:pt idx="15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D-4BC4-B6F0-F38D59D7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79680"/>
        <c:axId val="-1851685120"/>
      </c:lineChart>
      <c:catAx>
        <c:axId val="-185167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85120"/>
        <c:crosses val="autoZero"/>
        <c:auto val="1"/>
        <c:lblAlgn val="ctr"/>
        <c:lblOffset val="100"/>
        <c:noMultiLvlLbl val="0"/>
      </c:catAx>
      <c:valAx>
        <c:axId val="-185168512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79680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Lab'!$AE$217:$AE$226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E-4FA4-9F23-794A61038D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Lab'!$AN$217:$AN$226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54.89339976375399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55.327632324697404</c:v>
                </c:pt>
                <c:pt idx="8">
                  <c:v>56.425600143309396</c:v>
                </c:pt>
                <c:pt idx="9">
                  <c:v>55.327632324697404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E-4FA4-9F23-794A61038D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E-4FA4-9F23-794A61038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766336"/>
        <c:axId val="-1894644304"/>
      </c:lineChart>
      <c:catAx>
        <c:axId val="-189576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4304"/>
        <c:crosses val="autoZero"/>
        <c:auto val="1"/>
        <c:lblAlgn val="ctr"/>
        <c:lblOffset val="100"/>
        <c:noMultiLvlLbl val="0"/>
      </c:catAx>
      <c:valAx>
        <c:axId val="-189464430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663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13)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wall'!$AB$260:$AB$274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24.1</c:v>
                </c:pt>
                <c:pt idx="6">
                  <c:v>25.7</c:v>
                </c:pt>
                <c:pt idx="7">
                  <c:v>28.4</c:v>
                </c:pt>
                <c:pt idx="8">
                  <c:v>25.7</c:v>
                </c:pt>
                <c:pt idx="9">
                  <c:v>28.4</c:v>
                </c:pt>
                <c:pt idx="10">
                  <c:v>30.7</c:v>
                </c:pt>
                <c:pt idx="11">
                  <c:v>32.5</c:v>
                </c:pt>
                <c:pt idx="12">
                  <c:v>34.1</c:v>
                </c:pt>
                <c:pt idx="13">
                  <c:v>35.9</c:v>
                </c:pt>
                <c:pt idx="14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B-4C99-B82E-AFF820699DC2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wall'!$AK$260:$AK$271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41.9</c:v>
                </c:pt>
                <c:pt idx="7">
                  <c:v>40.4</c:v>
                </c:pt>
                <c:pt idx="8">
                  <c:v>41.9</c:v>
                </c:pt>
                <c:pt idx="9">
                  <c:v>44.5</c:v>
                </c:pt>
                <c:pt idx="10">
                  <c:v>46.8</c:v>
                </c:pt>
                <c:pt idx="11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B-4C99-B82E-AFF82069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76416"/>
        <c:axId val="-1851654112"/>
        <c:extLst/>
      </c:lineChart>
      <c:catAx>
        <c:axId val="-185167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54112"/>
        <c:crosses val="autoZero"/>
        <c:auto val="1"/>
        <c:lblAlgn val="ctr"/>
        <c:lblOffset val="100"/>
        <c:noMultiLvlLbl val="0"/>
      </c:catAx>
      <c:valAx>
        <c:axId val="-185165411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7641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wall'!$AM$260:$AM$282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'Results lum wall'!$AE$260:$AE$269</c:f>
              <c:numCache>
                <c:formatCode>General</c:formatCode>
                <c:ptCount val="10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21.5</c:v>
                </c:pt>
                <c:pt idx="4">
                  <c:v>22.6</c:v>
                </c:pt>
                <c:pt idx="5">
                  <c:v>21.5</c:v>
                </c:pt>
                <c:pt idx="6">
                  <c:v>20.5</c:v>
                </c:pt>
                <c:pt idx="7">
                  <c:v>21.5</c:v>
                </c:pt>
                <c:pt idx="8">
                  <c:v>22.6</c:v>
                </c:pt>
                <c:pt idx="9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4-42EC-A390-A92582FF94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wall'!$AM$260:$AM$282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'Results lum wall'!$AN$260:$AN$282</c:f>
              <c:numCache>
                <c:formatCode>General</c:formatCode>
                <c:ptCount val="23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21.5</c:v>
                </c:pt>
                <c:pt idx="4">
                  <c:v>24.1</c:v>
                </c:pt>
                <c:pt idx="5">
                  <c:v>28.4</c:v>
                </c:pt>
                <c:pt idx="6">
                  <c:v>32.5</c:v>
                </c:pt>
                <c:pt idx="7">
                  <c:v>35.9</c:v>
                </c:pt>
                <c:pt idx="8">
                  <c:v>38.299999999999997</c:v>
                </c:pt>
                <c:pt idx="9">
                  <c:v>41.9</c:v>
                </c:pt>
                <c:pt idx="10">
                  <c:v>40.4</c:v>
                </c:pt>
                <c:pt idx="11">
                  <c:v>38.299999999999997</c:v>
                </c:pt>
                <c:pt idx="12">
                  <c:v>38.1</c:v>
                </c:pt>
                <c:pt idx="13">
                  <c:v>35.9</c:v>
                </c:pt>
                <c:pt idx="14">
                  <c:v>34.1</c:v>
                </c:pt>
                <c:pt idx="15">
                  <c:v>32.5</c:v>
                </c:pt>
                <c:pt idx="16">
                  <c:v>30.7</c:v>
                </c:pt>
                <c:pt idx="17">
                  <c:v>32.5</c:v>
                </c:pt>
                <c:pt idx="18">
                  <c:v>34.1</c:v>
                </c:pt>
                <c:pt idx="19">
                  <c:v>32.5</c:v>
                </c:pt>
                <c:pt idx="20">
                  <c:v>30.7</c:v>
                </c:pt>
                <c:pt idx="21">
                  <c:v>28.4</c:v>
                </c:pt>
                <c:pt idx="22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4-42EC-A390-A92582FF9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62272"/>
        <c:axId val="-1851675872"/>
      </c:lineChart>
      <c:catAx>
        <c:axId val="-18516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75872"/>
        <c:crosses val="autoZero"/>
        <c:auto val="1"/>
        <c:lblAlgn val="ctr"/>
        <c:lblOffset val="100"/>
        <c:noMultiLvlLbl val="0"/>
      </c:catAx>
      <c:valAx>
        <c:axId val="-185167587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622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14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wall'!$Y$286:$Y$297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38.1</c:v>
                </c:pt>
                <c:pt idx="7">
                  <c:v>38.299999999999997</c:v>
                </c:pt>
                <c:pt idx="8">
                  <c:v>38.1</c:v>
                </c:pt>
                <c:pt idx="9">
                  <c:v>38.299999999999997</c:v>
                </c:pt>
                <c:pt idx="10">
                  <c:v>40.4</c:v>
                </c:pt>
                <c:pt idx="11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B-44D5-95D9-7516C3731F36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wall'!$AH$286:$AH$296</c:f>
              <c:numCache>
                <c:formatCode>General</c:formatCode>
                <c:ptCount val="11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32.5</c:v>
                </c:pt>
                <c:pt idx="6">
                  <c:v>30.7</c:v>
                </c:pt>
                <c:pt idx="7">
                  <c:v>32.5</c:v>
                </c:pt>
                <c:pt idx="8">
                  <c:v>34.1</c:v>
                </c:pt>
                <c:pt idx="9">
                  <c:v>35.9</c:v>
                </c:pt>
                <c:pt idx="10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B-44D5-95D9-7516C373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80224"/>
        <c:axId val="-1851682944"/>
      </c:lineChart>
      <c:catAx>
        <c:axId val="-185168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82944"/>
        <c:crosses val="autoZero"/>
        <c:auto val="1"/>
        <c:lblAlgn val="ctr"/>
        <c:lblOffset val="100"/>
        <c:noMultiLvlLbl val="0"/>
      </c:catAx>
      <c:valAx>
        <c:axId val="-185168294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8022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wall'!$AA$57:$AA$74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C-4A7F-800B-81E95F56EB69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wall'!$AA$57:$AA$74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C-4A7F-800B-81E95F56EB69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wall'!$AA$57:$AA$74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C-4A7F-800B-81E95F56EB69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wall'!$AA$57:$AA$74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C-4A7F-800B-81E95F56EB69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wall'!$AA$57:$AA$74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3C-4A7F-800B-81E95F56EB69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wall'!$AA$57:$AA$74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3C-4A7F-800B-81E95F56EB69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wall'!$AA$57:$AA$74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C-4A7F-800B-81E95F56EB69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wall'!$AA$57:$AA$74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3C-4A7F-800B-81E95F56EB69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wall'!$AB$286:$AB$298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46.8</c:v>
                </c:pt>
                <c:pt idx="8">
                  <c:v>44.5</c:v>
                </c:pt>
                <c:pt idx="9">
                  <c:v>41.9</c:v>
                </c:pt>
                <c:pt idx="10">
                  <c:v>44.5</c:v>
                </c:pt>
                <c:pt idx="11">
                  <c:v>46.8</c:v>
                </c:pt>
                <c:pt idx="12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3C-4A7F-800B-81E95F56EB69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wall'!$AK$286:$AK$297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34.1</c:v>
                </c:pt>
                <c:pt idx="7">
                  <c:v>32.5</c:v>
                </c:pt>
                <c:pt idx="8">
                  <c:v>30.7</c:v>
                </c:pt>
                <c:pt idx="9">
                  <c:v>32.5</c:v>
                </c:pt>
                <c:pt idx="10">
                  <c:v>34.1</c:v>
                </c:pt>
                <c:pt idx="11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3C-4A7F-800B-81E95F56E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73152"/>
        <c:axId val="-1851659008"/>
        <c:extLst/>
      </c:lineChart>
      <c:catAx>
        <c:axId val="-185167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59008"/>
        <c:crosses val="autoZero"/>
        <c:auto val="1"/>
        <c:lblAlgn val="ctr"/>
        <c:lblOffset val="100"/>
        <c:noMultiLvlLbl val="0"/>
      </c:catAx>
      <c:valAx>
        <c:axId val="-185165900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7315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wall'!$AD$286:$AD$295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 lum wall'!$AE$286:$AE$295</c:f>
              <c:numCache>
                <c:formatCode>General</c:formatCode>
                <c:ptCount val="10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21.5</c:v>
                </c:pt>
                <c:pt idx="4">
                  <c:v>20.5</c:v>
                </c:pt>
                <c:pt idx="5">
                  <c:v>21.5</c:v>
                </c:pt>
                <c:pt idx="6">
                  <c:v>22.6</c:v>
                </c:pt>
                <c:pt idx="7">
                  <c:v>24.1</c:v>
                </c:pt>
                <c:pt idx="8">
                  <c:v>22.6</c:v>
                </c:pt>
                <c:pt idx="9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6-4DE8-908C-0D8B82668E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wall'!$AD$286:$AD$295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 lum wall'!$AN$286:$AN$294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28.4</c:v>
                </c:pt>
                <c:pt idx="5">
                  <c:v>25.7</c:v>
                </c:pt>
                <c:pt idx="6">
                  <c:v>24.1</c:v>
                </c:pt>
                <c:pt idx="7">
                  <c:v>25.7</c:v>
                </c:pt>
                <c:pt idx="8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6-4DE8-908C-0D8B82668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52480"/>
        <c:axId val="-1851658464"/>
      </c:lineChart>
      <c:catAx>
        <c:axId val="-185165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58464"/>
        <c:crosses val="autoZero"/>
        <c:auto val="1"/>
        <c:lblAlgn val="ctr"/>
        <c:lblOffset val="100"/>
        <c:noMultiLvlLbl val="0"/>
      </c:catAx>
      <c:valAx>
        <c:axId val="-185165846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524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15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wall'!$Y$303:$Y$311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34.1</c:v>
                </c:pt>
                <c:pt idx="7">
                  <c:v>35.9</c:v>
                </c:pt>
                <c:pt idx="8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F-4A00-8CCD-4A97E91A0F21}"/>
            </c:ext>
          </c:extLst>
        </c:ser>
        <c:ser>
          <c:idx val="3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wall'!$AH$303:$AH$315</c:f>
              <c:numCache>
                <c:formatCode>General</c:formatCode>
                <c:ptCount val="13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21.5</c:v>
                </c:pt>
                <c:pt idx="4">
                  <c:v>24.1</c:v>
                </c:pt>
                <c:pt idx="5">
                  <c:v>28.4</c:v>
                </c:pt>
                <c:pt idx="6">
                  <c:v>32.5</c:v>
                </c:pt>
                <c:pt idx="7">
                  <c:v>35.9</c:v>
                </c:pt>
                <c:pt idx="8">
                  <c:v>38.299999999999997</c:v>
                </c:pt>
                <c:pt idx="9">
                  <c:v>38.1</c:v>
                </c:pt>
                <c:pt idx="10">
                  <c:v>38.299999999999997</c:v>
                </c:pt>
                <c:pt idx="11">
                  <c:v>38.1</c:v>
                </c:pt>
                <c:pt idx="12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F-4A00-8CCD-4A97E91A0F21}"/>
            </c:ext>
          </c:extLst>
        </c:ser>
        <c:ser>
          <c:idx val="0"/>
          <c:order val="2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wall'!$Y$303:$Y$311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34.1</c:v>
                </c:pt>
                <c:pt idx="7">
                  <c:v>35.9</c:v>
                </c:pt>
                <c:pt idx="8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F-4A00-8CCD-4A97E91A0F21}"/>
            </c:ext>
          </c:extLst>
        </c:ser>
        <c:ser>
          <c:idx val="1"/>
          <c:order val="3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wall'!$AH$303:$AH$315</c:f>
              <c:numCache>
                <c:formatCode>General</c:formatCode>
                <c:ptCount val="13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21.5</c:v>
                </c:pt>
                <c:pt idx="4">
                  <c:v>24.1</c:v>
                </c:pt>
                <c:pt idx="5">
                  <c:v>28.4</c:v>
                </c:pt>
                <c:pt idx="6">
                  <c:v>32.5</c:v>
                </c:pt>
                <c:pt idx="7">
                  <c:v>35.9</c:v>
                </c:pt>
                <c:pt idx="8">
                  <c:v>38.299999999999997</c:v>
                </c:pt>
                <c:pt idx="9">
                  <c:v>38.1</c:v>
                </c:pt>
                <c:pt idx="10">
                  <c:v>38.299999999999997</c:v>
                </c:pt>
                <c:pt idx="11">
                  <c:v>38.1</c:v>
                </c:pt>
                <c:pt idx="12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F-4A00-8CCD-4A97E91A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64992"/>
        <c:axId val="-1851678048"/>
      </c:lineChart>
      <c:catAx>
        <c:axId val="-185166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78048"/>
        <c:crosses val="autoZero"/>
        <c:auto val="1"/>
        <c:lblAlgn val="ctr"/>
        <c:lblOffset val="100"/>
        <c:noMultiLvlLbl val="0"/>
      </c:catAx>
      <c:valAx>
        <c:axId val="-185167804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6499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wall'!$AA$57:$AA$74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5-4386-A1FD-8C81C66500E0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wall'!$AA$57:$AA$74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5-4386-A1FD-8C81C66500E0}"/>
            </c:ext>
          </c:extLst>
        </c:ser>
        <c:ser>
          <c:idx val="7"/>
          <c:order val="2"/>
          <c:marker>
            <c:symbol val="none"/>
          </c:marker>
          <c:val>
            <c:numRef>
              <c:f>'Results lum wall'!$AA$57:$AA$74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5-4386-A1FD-8C81C66500E0}"/>
            </c:ext>
          </c:extLst>
        </c:ser>
        <c:ser>
          <c:idx val="8"/>
          <c:order val="3"/>
          <c:marker>
            <c:symbol val="none"/>
          </c:marker>
          <c:val>
            <c:numRef>
              <c:f>'Results lum wall'!$AA$57:$AA$74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5-4386-A1FD-8C81C66500E0}"/>
            </c:ext>
          </c:extLst>
        </c:ser>
        <c:ser>
          <c:idx val="6"/>
          <c:order val="4"/>
          <c:marker>
            <c:symbol val="none"/>
          </c:marker>
          <c:val>
            <c:numRef>
              <c:f>'Results lum wall'!$AA$57:$AA$74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5-4386-A1FD-8C81C66500E0}"/>
            </c:ext>
          </c:extLst>
        </c:ser>
        <c:ser>
          <c:idx val="9"/>
          <c:order val="5"/>
          <c:marker>
            <c:symbol val="none"/>
          </c:marker>
          <c:val>
            <c:numRef>
              <c:f>'Results lum wall'!$AA$57:$AA$74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85-4386-A1FD-8C81C66500E0}"/>
            </c:ext>
          </c:extLst>
        </c:ser>
        <c:ser>
          <c:idx val="3"/>
          <c:order val="6"/>
          <c:marker>
            <c:symbol val="none"/>
          </c:marker>
          <c:val>
            <c:numRef>
              <c:f>'Results lum wall'!$AA$57:$AA$74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85-4386-A1FD-8C81C66500E0}"/>
            </c:ext>
          </c:extLst>
        </c:ser>
        <c:ser>
          <c:idx val="0"/>
          <c:order val="7"/>
          <c:marker>
            <c:symbol val="none"/>
          </c:marker>
          <c:val>
            <c:numRef>
              <c:f>'Results lum wall'!$AA$57:$AA$74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85-4386-A1FD-8C81C66500E0}"/>
            </c:ext>
          </c:extLst>
        </c:ser>
        <c:ser>
          <c:idx val="1"/>
          <c:order val="8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wall'!$AB$303:$AB$314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28.4</c:v>
                </c:pt>
                <c:pt idx="5">
                  <c:v>30.7</c:v>
                </c:pt>
                <c:pt idx="6">
                  <c:v>32.5</c:v>
                </c:pt>
                <c:pt idx="7">
                  <c:v>34.1</c:v>
                </c:pt>
                <c:pt idx="8">
                  <c:v>32.5</c:v>
                </c:pt>
                <c:pt idx="9">
                  <c:v>30.7</c:v>
                </c:pt>
                <c:pt idx="10">
                  <c:v>32.5</c:v>
                </c:pt>
                <c:pt idx="11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85-4386-A1FD-8C81C66500E0}"/>
            </c:ext>
          </c:extLst>
        </c:ser>
        <c:ser>
          <c:idx val="2"/>
          <c:order val="9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wall'!$AK$303:$AK$317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24.1</c:v>
                </c:pt>
                <c:pt idx="5">
                  <c:v>22.6</c:v>
                </c:pt>
                <c:pt idx="6">
                  <c:v>21.5</c:v>
                </c:pt>
                <c:pt idx="7">
                  <c:v>20.5</c:v>
                </c:pt>
                <c:pt idx="8">
                  <c:v>21.5</c:v>
                </c:pt>
                <c:pt idx="9">
                  <c:v>22.6</c:v>
                </c:pt>
                <c:pt idx="10">
                  <c:v>24.1</c:v>
                </c:pt>
                <c:pt idx="11">
                  <c:v>25.7</c:v>
                </c:pt>
                <c:pt idx="12">
                  <c:v>28.4</c:v>
                </c:pt>
                <c:pt idx="13">
                  <c:v>30.7</c:v>
                </c:pt>
                <c:pt idx="14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85-4386-A1FD-8C81C6650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64448"/>
        <c:axId val="-1851684576"/>
        <c:extLst/>
      </c:lineChart>
      <c:catAx>
        <c:axId val="-185166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84576"/>
        <c:crosses val="autoZero"/>
        <c:auto val="1"/>
        <c:lblAlgn val="ctr"/>
        <c:lblOffset val="100"/>
        <c:noMultiLvlLbl val="0"/>
      </c:catAx>
      <c:valAx>
        <c:axId val="-1851684576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6444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wall'!$AD$303:$AD$313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'Results lum wall'!$AE$303:$AE$313</c:f>
              <c:numCache>
                <c:formatCode>General</c:formatCode>
                <c:ptCount val="11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21.5</c:v>
                </c:pt>
                <c:pt idx="4">
                  <c:v>22.6</c:v>
                </c:pt>
                <c:pt idx="5">
                  <c:v>24.1</c:v>
                </c:pt>
                <c:pt idx="6">
                  <c:v>25.7</c:v>
                </c:pt>
                <c:pt idx="7">
                  <c:v>24.1</c:v>
                </c:pt>
                <c:pt idx="8">
                  <c:v>25.7</c:v>
                </c:pt>
                <c:pt idx="9">
                  <c:v>28.4</c:v>
                </c:pt>
                <c:pt idx="10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3-4C39-B2A0-6083954BC1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wall'!$AD$303:$AD$313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'Results lum wall'!$AN$303:$AN$311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32.5</c:v>
                </c:pt>
                <c:pt idx="6">
                  <c:v>34.1</c:v>
                </c:pt>
                <c:pt idx="7">
                  <c:v>35.9</c:v>
                </c:pt>
                <c:pt idx="8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3-4C39-B2A0-6083954BC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55744"/>
        <c:axId val="-1851685664"/>
      </c:lineChart>
      <c:catAx>
        <c:axId val="-185165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85664"/>
        <c:crosses val="autoZero"/>
        <c:auto val="1"/>
        <c:lblAlgn val="ctr"/>
        <c:lblOffset val="100"/>
        <c:noMultiLvlLbl val="0"/>
      </c:catAx>
      <c:valAx>
        <c:axId val="-185168566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557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16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wall'!$Y$322:$Y$336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44.5</c:v>
                </c:pt>
                <c:pt idx="8">
                  <c:v>41.9</c:v>
                </c:pt>
                <c:pt idx="9">
                  <c:v>40.4</c:v>
                </c:pt>
                <c:pt idx="10">
                  <c:v>41.9</c:v>
                </c:pt>
                <c:pt idx="11">
                  <c:v>44.5</c:v>
                </c:pt>
                <c:pt idx="12">
                  <c:v>46.8</c:v>
                </c:pt>
                <c:pt idx="13">
                  <c:v>49.5</c:v>
                </c:pt>
                <c:pt idx="14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A-4C09-9658-CE98EF71B9E3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wall'!$AH$322:$AH$339</c:f>
              <c:numCache>
                <c:formatCode>General</c:formatCode>
                <c:ptCount val="18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62.6</c:v>
                </c:pt>
                <c:pt idx="6">
                  <c:v>59</c:v>
                </c:pt>
                <c:pt idx="7">
                  <c:v>61.8</c:v>
                </c:pt>
                <c:pt idx="8">
                  <c:v>62.6</c:v>
                </c:pt>
                <c:pt idx="9">
                  <c:v>62.6</c:v>
                </c:pt>
                <c:pt idx="10">
                  <c:v>62.6</c:v>
                </c:pt>
                <c:pt idx="11">
                  <c:v>61.8</c:v>
                </c:pt>
                <c:pt idx="12">
                  <c:v>59</c:v>
                </c:pt>
                <c:pt idx="13">
                  <c:v>55.5</c:v>
                </c:pt>
                <c:pt idx="14">
                  <c:v>59</c:v>
                </c:pt>
                <c:pt idx="15">
                  <c:v>61.8</c:v>
                </c:pt>
                <c:pt idx="16">
                  <c:v>62.6</c:v>
                </c:pt>
                <c:pt idx="17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A-4C09-9658-CE98EF71B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84032"/>
        <c:axId val="-1851683488"/>
      </c:lineChart>
      <c:catAx>
        <c:axId val="-185168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83488"/>
        <c:crosses val="autoZero"/>
        <c:auto val="1"/>
        <c:lblAlgn val="ctr"/>
        <c:lblOffset val="100"/>
        <c:noMultiLvlLbl val="0"/>
      </c:catAx>
      <c:valAx>
        <c:axId val="-1851683488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84032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16)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wall'!$AB$322:$AB$330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30.7</c:v>
                </c:pt>
                <c:pt idx="6">
                  <c:v>28.4</c:v>
                </c:pt>
                <c:pt idx="7">
                  <c:v>30.7</c:v>
                </c:pt>
                <c:pt idx="8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A-4ADD-A328-D741A4BBFD36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wall'!$AK$322:$AK$336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24.1</c:v>
                </c:pt>
                <c:pt idx="6">
                  <c:v>25.7</c:v>
                </c:pt>
                <c:pt idx="7">
                  <c:v>28.4</c:v>
                </c:pt>
                <c:pt idx="8">
                  <c:v>30.7</c:v>
                </c:pt>
                <c:pt idx="9">
                  <c:v>32.5</c:v>
                </c:pt>
                <c:pt idx="10">
                  <c:v>34.1</c:v>
                </c:pt>
                <c:pt idx="11">
                  <c:v>32.5</c:v>
                </c:pt>
                <c:pt idx="12">
                  <c:v>30.7</c:v>
                </c:pt>
                <c:pt idx="13">
                  <c:v>32.5</c:v>
                </c:pt>
                <c:pt idx="14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A-4ADD-A328-D741A4BB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53568"/>
        <c:axId val="-1851653024"/>
        <c:extLst/>
      </c:lineChart>
      <c:catAx>
        <c:axId val="-185165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53024"/>
        <c:crosses val="autoZero"/>
        <c:auto val="1"/>
        <c:lblAlgn val="ctr"/>
        <c:lblOffset val="100"/>
        <c:noMultiLvlLbl val="0"/>
      </c:catAx>
      <c:valAx>
        <c:axId val="-1851653024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53568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12)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Lab'!$Y$236:$Y$250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76.277782683786612</c:v>
                </c:pt>
                <c:pt idx="8">
                  <c:v>75.329698455056743</c:v>
                </c:pt>
                <c:pt idx="9">
                  <c:v>75.329698455056743</c:v>
                </c:pt>
                <c:pt idx="10">
                  <c:v>75.329698455056743</c:v>
                </c:pt>
                <c:pt idx="11">
                  <c:v>76.277782683786612</c:v>
                </c:pt>
                <c:pt idx="12">
                  <c:v>73.613616639838867</c:v>
                </c:pt>
                <c:pt idx="13">
                  <c:v>76.277782683786612</c:v>
                </c:pt>
                <c:pt idx="14">
                  <c:v>73.613616639838867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8-4E7E-9A0D-CFCE862EDF7E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Lab'!$AH$236:$AH$247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70.490554036267866</c:v>
                </c:pt>
                <c:pt idx="9">
                  <c:v>69.54549044703198</c:v>
                </c:pt>
                <c:pt idx="10">
                  <c:v>70.490554036267866</c:v>
                </c:pt>
                <c:pt idx="11">
                  <c:v>69.54549044703198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8-4E7E-9A0D-CFCE862EDF7E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8-4E7E-9A0D-CFCE862E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4646480"/>
        <c:axId val="-1894647024"/>
      </c:lineChart>
      <c:catAx>
        <c:axId val="-189464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7024"/>
        <c:crosses val="autoZero"/>
        <c:auto val="1"/>
        <c:lblAlgn val="ctr"/>
        <c:lblOffset val="100"/>
        <c:noMultiLvlLbl val="0"/>
      </c:catAx>
      <c:valAx>
        <c:axId val="-189464702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648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wall'!$AD$322:$AD$337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'Results lum wall'!$AE$322:$AE$337</c:f>
              <c:numCache>
                <c:formatCode>General</c:formatCode>
                <c:ptCount val="16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21.5</c:v>
                </c:pt>
                <c:pt idx="4">
                  <c:v>19.3</c:v>
                </c:pt>
                <c:pt idx="5">
                  <c:v>20.5</c:v>
                </c:pt>
                <c:pt idx="6">
                  <c:v>21.5</c:v>
                </c:pt>
                <c:pt idx="7">
                  <c:v>22.6</c:v>
                </c:pt>
                <c:pt idx="8">
                  <c:v>21.5</c:v>
                </c:pt>
                <c:pt idx="9">
                  <c:v>20.5</c:v>
                </c:pt>
                <c:pt idx="10">
                  <c:v>21.5</c:v>
                </c:pt>
                <c:pt idx="11">
                  <c:v>22.6</c:v>
                </c:pt>
                <c:pt idx="12">
                  <c:v>24.1</c:v>
                </c:pt>
                <c:pt idx="13">
                  <c:v>25.7</c:v>
                </c:pt>
                <c:pt idx="14">
                  <c:v>28.4</c:v>
                </c:pt>
                <c:pt idx="15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4F2-BFCE-E049ED63CD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wall'!$AD$322:$AD$337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'Results lum wall'!$AN$322:$AN$333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21.5</c:v>
                </c:pt>
                <c:pt idx="4">
                  <c:v>22.6</c:v>
                </c:pt>
                <c:pt idx="5">
                  <c:v>21.5</c:v>
                </c:pt>
                <c:pt idx="6">
                  <c:v>22.6</c:v>
                </c:pt>
                <c:pt idx="7">
                  <c:v>24.1</c:v>
                </c:pt>
                <c:pt idx="8">
                  <c:v>25.7</c:v>
                </c:pt>
                <c:pt idx="9">
                  <c:v>28.4</c:v>
                </c:pt>
                <c:pt idx="10">
                  <c:v>30.7</c:v>
                </c:pt>
                <c:pt idx="11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2-44F2-BFCE-E049ED63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74784"/>
        <c:axId val="-1851673696"/>
      </c:lineChart>
      <c:catAx>
        <c:axId val="-185167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73696"/>
        <c:crosses val="autoZero"/>
        <c:auto val="1"/>
        <c:lblAlgn val="ctr"/>
        <c:lblOffset val="100"/>
        <c:noMultiLvlLbl val="0"/>
      </c:catAx>
      <c:valAx>
        <c:axId val="-185167369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747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17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wall'!$Y$345:$Y$353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38.299999999999997</c:v>
                </c:pt>
                <c:pt idx="7">
                  <c:v>40.4</c:v>
                </c:pt>
                <c:pt idx="8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7-4255-B733-702845C259ED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wall'!$AH$345:$AH$361</c:f>
              <c:numCache>
                <c:formatCode>General</c:formatCode>
                <c:ptCount val="17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52.3</c:v>
                </c:pt>
                <c:pt idx="8">
                  <c:v>55.5</c:v>
                </c:pt>
                <c:pt idx="9">
                  <c:v>59</c:v>
                </c:pt>
                <c:pt idx="10">
                  <c:v>55.5</c:v>
                </c:pt>
                <c:pt idx="11">
                  <c:v>52.3</c:v>
                </c:pt>
                <c:pt idx="12">
                  <c:v>55.5</c:v>
                </c:pt>
                <c:pt idx="13">
                  <c:v>59</c:v>
                </c:pt>
                <c:pt idx="14">
                  <c:v>61.8</c:v>
                </c:pt>
                <c:pt idx="15">
                  <c:v>62.6</c:v>
                </c:pt>
                <c:pt idx="16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7-4255-B733-702845C2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70432"/>
        <c:axId val="-1851635072"/>
      </c:lineChart>
      <c:catAx>
        <c:axId val="-185167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35072"/>
        <c:crosses val="autoZero"/>
        <c:auto val="1"/>
        <c:lblAlgn val="ctr"/>
        <c:lblOffset val="100"/>
        <c:noMultiLvlLbl val="0"/>
      </c:catAx>
      <c:valAx>
        <c:axId val="-185163507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70432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17)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wall'!$AB$345:$AB$359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41.9</c:v>
                </c:pt>
                <c:pt idx="7">
                  <c:v>44.5</c:v>
                </c:pt>
                <c:pt idx="8">
                  <c:v>41.9</c:v>
                </c:pt>
                <c:pt idx="9">
                  <c:v>44.5</c:v>
                </c:pt>
                <c:pt idx="10">
                  <c:v>46.8</c:v>
                </c:pt>
                <c:pt idx="11">
                  <c:v>49.5</c:v>
                </c:pt>
                <c:pt idx="12">
                  <c:v>52.3</c:v>
                </c:pt>
                <c:pt idx="13">
                  <c:v>55.5</c:v>
                </c:pt>
                <c:pt idx="14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8-4B24-A4FD-5B9E724CA370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wall'!$AK$345:$AK$362</c:f>
              <c:numCache>
                <c:formatCode>General</c:formatCode>
                <c:ptCount val="18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41.9</c:v>
                </c:pt>
                <c:pt idx="7">
                  <c:v>44.5</c:v>
                </c:pt>
                <c:pt idx="8">
                  <c:v>46.8</c:v>
                </c:pt>
                <c:pt idx="9">
                  <c:v>49.5</c:v>
                </c:pt>
                <c:pt idx="10">
                  <c:v>52.3</c:v>
                </c:pt>
                <c:pt idx="11">
                  <c:v>55.5</c:v>
                </c:pt>
                <c:pt idx="12">
                  <c:v>59</c:v>
                </c:pt>
                <c:pt idx="13">
                  <c:v>61.8</c:v>
                </c:pt>
                <c:pt idx="14">
                  <c:v>62.6</c:v>
                </c:pt>
                <c:pt idx="15">
                  <c:v>62.6</c:v>
                </c:pt>
                <c:pt idx="16">
                  <c:v>62.6</c:v>
                </c:pt>
                <c:pt idx="17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8-4B24-A4FD-5B9E724C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38880"/>
        <c:axId val="-1851648672"/>
        <c:extLst/>
      </c:lineChart>
      <c:catAx>
        <c:axId val="-185163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48672"/>
        <c:crosses val="autoZero"/>
        <c:auto val="1"/>
        <c:lblAlgn val="ctr"/>
        <c:lblOffset val="100"/>
        <c:noMultiLvlLbl val="0"/>
      </c:catAx>
      <c:valAx>
        <c:axId val="-185164867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38880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wall'!$AM$345:$AM$364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'Results lum wall'!$AE$345:$AE$357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28.4</c:v>
                </c:pt>
                <c:pt idx="5">
                  <c:v>30.7</c:v>
                </c:pt>
                <c:pt idx="6">
                  <c:v>32.5</c:v>
                </c:pt>
                <c:pt idx="7">
                  <c:v>34.1</c:v>
                </c:pt>
                <c:pt idx="8">
                  <c:v>35.9</c:v>
                </c:pt>
                <c:pt idx="9">
                  <c:v>34.1</c:v>
                </c:pt>
                <c:pt idx="10">
                  <c:v>35.9</c:v>
                </c:pt>
                <c:pt idx="11">
                  <c:v>38.1</c:v>
                </c:pt>
                <c:pt idx="12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E-4077-AAD6-EC4C9840E8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wall'!$AM$345:$AM$364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'Results lum wall'!$AN$345:$AN$364</c:f>
              <c:numCache>
                <c:formatCode>General</c:formatCode>
                <c:ptCount val="20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41.9</c:v>
                </c:pt>
                <c:pt idx="7">
                  <c:v>40.4</c:v>
                </c:pt>
                <c:pt idx="8">
                  <c:v>38.299999999999997</c:v>
                </c:pt>
                <c:pt idx="9">
                  <c:v>40.4</c:v>
                </c:pt>
                <c:pt idx="10">
                  <c:v>41.9</c:v>
                </c:pt>
                <c:pt idx="11">
                  <c:v>44.5</c:v>
                </c:pt>
                <c:pt idx="12">
                  <c:v>46.8</c:v>
                </c:pt>
                <c:pt idx="13">
                  <c:v>49.5</c:v>
                </c:pt>
                <c:pt idx="14">
                  <c:v>52.3</c:v>
                </c:pt>
                <c:pt idx="15">
                  <c:v>55.5</c:v>
                </c:pt>
                <c:pt idx="16">
                  <c:v>59</c:v>
                </c:pt>
                <c:pt idx="17">
                  <c:v>61.8</c:v>
                </c:pt>
                <c:pt idx="18">
                  <c:v>62.6</c:v>
                </c:pt>
                <c:pt idx="19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E-4077-AAD6-EC4C9840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50304"/>
        <c:axId val="-1851626368"/>
      </c:lineChart>
      <c:catAx>
        <c:axId val="-185165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26368"/>
        <c:crosses val="autoZero"/>
        <c:auto val="1"/>
        <c:lblAlgn val="ctr"/>
        <c:lblOffset val="100"/>
        <c:noMultiLvlLbl val="0"/>
      </c:catAx>
      <c:valAx>
        <c:axId val="-1851626368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503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18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wall'!$Y$374:$Y$389</c:f>
              <c:numCache>
                <c:formatCode>General</c:formatCode>
                <c:ptCount val="16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46.8</c:v>
                </c:pt>
                <c:pt idx="8">
                  <c:v>44.5</c:v>
                </c:pt>
                <c:pt idx="9">
                  <c:v>41.9</c:v>
                </c:pt>
                <c:pt idx="10">
                  <c:v>40.4</c:v>
                </c:pt>
                <c:pt idx="11">
                  <c:v>38.299999999999997</c:v>
                </c:pt>
                <c:pt idx="12">
                  <c:v>40.4</c:v>
                </c:pt>
                <c:pt idx="13">
                  <c:v>41.9</c:v>
                </c:pt>
                <c:pt idx="14">
                  <c:v>44.5</c:v>
                </c:pt>
                <c:pt idx="15">
                  <c:v>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D-4B9C-8B01-B98FF8FACA4A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wall'!$AH$374:$AH$387</c:f>
              <c:numCache>
                <c:formatCode>General</c:formatCode>
                <c:ptCount val="14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62.6</c:v>
                </c:pt>
                <c:pt idx="6">
                  <c:v>59</c:v>
                </c:pt>
                <c:pt idx="7">
                  <c:v>52.3</c:v>
                </c:pt>
                <c:pt idx="8">
                  <c:v>46.8</c:v>
                </c:pt>
                <c:pt idx="9">
                  <c:v>49.5</c:v>
                </c:pt>
                <c:pt idx="10">
                  <c:v>46.8</c:v>
                </c:pt>
                <c:pt idx="11">
                  <c:v>49.5</c:v>
                </c:pt>
                <c:pt idx="12">
                  <c:v>52.3</c:v>
                </c:pt>
                <c:pt idx="13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D-4B9C-8B01-B98FF8FAC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28544"/>
        <c:axId val="-1851651392"/>
      </c:lineChart>
      <c:catAx>
        <c:axId val="-18516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51392"/>
        <c:crosses val="autoZero"/>
        <c:auto val="1"/>
        <c:lblAlgn val="ctr"/>
        <c:lblOffset val="100"/>
        <c:noMultiLvlLbl val="0"/>
      </c:catAx>
      <c:valAx>
        <c:axId val="-185165139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28544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18)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wall'!$AB$374:$AB$385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38.1</c:v>
                </c:pt>
                <c:pt idx="7">
                  <c:v>35.9</c:v>
                </c:pt>
                <c:pt idx="8">
                  <c:v>38.1</c:v>
                </c:pt>
                <c:pt idx="9">
                  <c:v>38.299999999999997</c:v>
                </c:pt>
                <c:pt idx="10">
                  <c:v>40.4</c:v>
                </c:pt>
                <c:pt idx="11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9-467F-9A8B-1FE719B20C5D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wall'!$AK$374:$AK$386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41.9</c:v>
                </c:pt>
                <c:pt idx="7">
                  <c:v>44.5</c:v>
                </c:pt>
                <c:pt idx="8">
                  <c:v>46.8</c:v>
                </c:pt>
                <c:pt idx="9">
                  <c:v>44.5</c:v>
                </c:pt>
                <c:pt idx="10">
                  <c:v>41.9</c:v>
                </c:pt>
                <c:pt idx="11">
                  <c:v>44.5</c:v>
                </c:pt>
                <c:pt idx="12">
                  <c:v>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9-467F-9A8B-1FE719B20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38336"/>
        <c:axId val="-1851635616"/>
        <c:extLst/>
      </c:lineChart>
      <c:catAx>
        <c:axId val="-185163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35616"/>
        <c:crosses val="autoZero"/>
        <c:auto val="1"/>
        <c:lblAlgn val="ctr"/>
        <c:lblOffset val="100"/>
        <c:noMultiLvlLbl val="0"/>
      </c:catAx>
      <c:valAx>
        <c:axId val="-185163561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3833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wall'!$AM$374:$AM$390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'Results lum wall'!$AE$374:$AE$388</c:f>
              <c:numCache>
                <c:formatCode>General</c:formatCode>
                <c:ptCount val="15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18.399999999999999</c:v>
                </c:pt>
                <c:pt idx="4">
                  <c:v>19.3</c:v>
                </c:pt>
                <c:pt idx="5">
                  <c:v>20.5</c:v>
                </c:pt>
                <c:pt idx="6">
                  <c:v>21.5</c:v>
                </c:pt>
                <c:pt idx="7">
                  <c:v>22.6</c:v>
                </c:pt>
                <c:pt idx="8">
                  <c:v>24.1</c:v>
                </c:pt>
                <c:pt idx="9">
                  <c:v>25.7</c:v>
                </c:pt>
                <c:pt idx="10">
                  <c:v>28.4</c:v>
                </c:pt>
                <c:pt idx="11">
                  <c:v>30.7</c:v>
                </c:pt>
                <c:pt idx="12">
                  <c:v>32.5</c:v>
                </c:pt>
                <c:pt idx="13">
                  <c:v>30.7</c:v>
                </c:pt>
                <c:pt idx="14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2-49B6-BA74-BB68DEFA4F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wall'!$AM$374:$AM$390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'Results lum wall'!$AN$374:$AN$390</c:f>
              <c:numCache>
                <c:formatCode>General</c:formatCode>
                <c:ptCount val="17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32.5</c:v>
                </c:pt>
                <c:pt idx="7">
                  <c:v>28.4</c:v>
                </c:pt>
                <c:pt idx="8">
                  <c:v>30.7</c:v>
                </c:pt>
                <c:pt idx="9">
                  <c:v>32.5</c:v>
                </c:pt>
                <c:pt idx="10">
                  <c:v>34.1</c:v>
                </c:pt>
                <c:pt idx="11">
                  <c:v>35.9</c:v>
                </c:pt>
                <c:pt idx="12">
                  <c:v>38.1</c:v>
                </c:pt>
                <c:pt idx="13">
                  <c:v>35.9</c:v>
                </c:pt>
                <c:pt idx="14">
                  <c:v>38.1</c:v>
                </c:pt>
                <c:pt idx="15">
                  <c:v>38.299999999999997</c:v>
                </c:pt>
                <c:pt idx="16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2-49B6-BA74-BB68DEFA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43776"/>
        <c:axId val="-1851636160"/>
      </c:lineChart>
      <c:catAx>
        <c:axId val="-18516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36160"/>
        <c:crosses val="autoZero"/>
        <c:auto val="1"/>
        <c:lblAlgn val="ctr"/>
        <c:lblOffset val="100"/>
        <c:noMultiLvlLbl val="0"/>
      </c:catAx>
      <c:valAx>
        <c:axId val="-185163616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cd/m</a:t>
                </a:r>
                <a:r>
                  <a:rPr lang="en-US" sz="1000" b="1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es-E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437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19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wall'!$Y$395:$Y$413</c:f>
              <c:numCache>
                <c:formatCode>General</c:formatCode>
                <c:ptCount val="1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62.6</c:v>
                </c:pt>
                <c:pt idx="6">
                  <c:v>59</c:v>
                </c:pt>
                <c:pt idx="7">
                  <c:v>52.3</c:v>
                </c:pt>
                <c:pt idx="8">
                  <c:v>46.8</c:v>
                </c:pt>
                <c:pt idx="9">
                  <c:v>41.9</c:v>
                </c:pt>
                <c:pt idx="10">
                  <c:v>44.5</c:v>
                </c:pt>
                <c:pt idx="11">
                  <c:v>46.8</c:v>
                </c:pt>
                <c:pt idx="12">
                  <c:v>49.5</c:v>
                </c:pt>
                <c:pt idx="13">
                  <c:v>52.3</c:v>
                </c:pt>
                <c:pt idx="14">
                  <c:v>49.5</c:v>
                </c:pt>
                <c:pt idx="15">
                  <c:v>46.8</c:v>
                </c:pt>
                <c:pt idx="16">
                  <c:v>49.5</c:v>
                </c:pt>
                <c:pt idx="17">
                  <c:v>52.3</c:v>
                </c:pt>
                <c:pt idx="18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6-467E-AA35-787752557611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wall'!$AH$395:$AH$412</c:f>
              <c:numCache>
                <c:formatCode>General</c:formatCode>
                <c:ptCount val="18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38.299999999999997</c:v>
                </c:pt>
                <c:pt idx="8">
                  <c:v>35.9</c:v>
                </c:pt>
                <c:pt idx="9">
                  <c:v>32.5</c:v>
                </c:pt>
                <c:pt idx="10">
                  <c:v>28.4</c:v>
                </c:pt>
                <c:pt idx="11">
                  <c:v>30.7</c:v>
                </c:pt>
                <c:pt idx="12">
                  <c:v>28.4</c:v>
                </c:pt>
                <c:pt idx="13">
                  <c:v>30.7</c:v>
                </c:pt>
                <c:pt idx="14">
                  <c:v>32.5</c:v>
                </c:pt>
                <c:pt idx="15">
                  <c:v>34.1</c:v>
                </c:pt>
                <c:pt idx="16">
                  <c:v>35.9</c:v>
                </c:pt>
                <c:pt idx="17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6-467E-AA35-78775255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30720"/>
        <c:axId val="-1851637792"/>
      </c:lineChart>
      <c:catAx>
        <c:axId val="-185163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37792"/>
        <c:crosses val="autoZero"/>
        <c:auto val="1"/>
        <c:lblAlgn val="ctr"/>
        <c:lblOffset val="100"/>
        <c:noMultiLvlLbl val="0"/>
      </c:catAx>
      <c:valAx>
        <c:axId val="-185163779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30720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19)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wall'!$AB$395:$AB$411</c:f>
              <c:numCache>
                <c:formatCode>General</c:formatCode>
                <c:ptCount val="17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41.9</c:v>
                </c:pt>
                <c:pt idx="7">
                  <c:v>44.5</c:v>
                </c:pt>
                <c:pt idx="8">
                  <c:v>41.9</c:v>
                </c:pt>
                <c:pt idx="9">
                  <c:v>40.4</c:v>
                </c:pt>
                <c:pt idx="10">
                  <c:v>41.9</c:v>
                </c:pt>
                <c:pt idx="11">
                  <c:v>44.5</c:v>
                </c:pt>
                <c:pt idx="12">
                  <c:v>46.8</c:v>
                </c:pt>
                <c:pt idx="13">
                  <c:v>49.5</c:v>
                </c:pt>
                <c:pt idx="14">
                  <c:v>52.3</c:v>
                </c:pt>
                <c:pt idx="15">
                  <c:v>55.5</c:v>
                </c:pt>
                <c:pt idx="16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0-4B34-88B6-C23BABF01D63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wall'!$AK$395:$AK$406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24.1</c:v>
                </c:pt>
                <c:pt idx="6">
                  <c:v>25.7</c:v>
                </c:pt>
                <c:pt idx="7">
                  <c:v>24.1</c:v>
                </c:pt>
                <c:pt idx="8">
                  <c:v>22.6</c:v>
                </c:pt>
                <c:pt idx="9">
                  <c:v>24.1</c:v>
                </c:pt>
                <c:pt idx="10">
                  <c:v>25.7</c:v>
                </c:pt>
                <c:pt idx="11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0-4B34-88B6-C23BABF0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49760"/>
        <c:axId val="-1851630176"/>
        <c:extLst/>
      </c:lineChart>
      <c:catAx>
        <c:axId val="-185164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30176"/>
        <c:crosses val="autoZero"/>
        <c:auto val="1"/>
        <c:lblAlgn val="ctr"/>
        <c:lblOffset val="100"/>
        <c:noMultiLvlLbl val="0"/>
      </c:catAx>
      <c:valAx>
        <c:axId val="-185163017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49760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19)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wall'!$AE$395:$AE$406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38.1</c:v>
                </c:pt>
                <c:pt idx="7">
                  <c:v>35.9</c:v>
                </c:pt>
                <c:pt idx="8">
                  <c:v>34.1</c:v>
                </c:pt>
                <c:pt idx="9">
                  <c:v>32.5</c:v>
                </c:pt>
                <c:pt idx="10">
                  <c:v>34.1</c:v>
                </c:pt>
                <c:pt idx="11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4-491F-94F7-B8816F12511B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wall'!$AN$395:$AN$404</c:f>
              <c:numCache>
                <c:formatCode>General</c:formatCode>
                <c:ptCount val="10"/>
                <c:pt idx="0">
                  <c:v>21.5</c:v>
                </c:pt>
                <c:pt idx="1">
                  <c:v>17.899999999999999</c:v>
                </c:pt>
                <c:pt idx="2">
                  <c:v>13</c:v>
                </c:pt>
                <c:pt idx="3">
                  <c:v>13</c:v>
                </c:pt>
                <c:pt idx="4">
                  <c:v>14.7</c:v>
                </c:pt>
                <c:pt idx="5">
                  <c:v>16</c:v>
                </c:pt>
                <c:pt idx="6">
                  <c:v>14.7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4-491F-94F7-B8816F125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47584"/>
        <c:axId val="-1851636704"/>
        <c:extLst/>
      </c:lineChart>
      <c:catAx>
        <c:axId val="-185164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36704"/>
        <c:crosses val="autoZero"/>
        <c:auto val="1"/>
        <c:lblAlgn val="ctr"/>
        <c:lblOffset val="100"/>
        <c:noMultiLvlLbl val="0"/>
      </c:catAx>
      <c:valAx>
        <c:axId val="-1851636704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47584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B-4BAF-A5DF-FF5A36CDCE6E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B-4BAF-A5DF-FF5A36CDCE6E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B-4BAF-A5DF-FF5A36CDCE6E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DB-4BAF-A5DF-FF5A36CDCE6E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DB-4BAF-A5DF-FF5A36CDCE6E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DB-4BAF-A5DF-FF5A36CDCE6E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DB-4BAF-A5DF-FF5A36CDCE6E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DB-4BAF-A5DF-FF5A36CDCE6E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DB-4BAF-A5DF-FF5A36CDCE6E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Lab'!$AB$236:$AB$255</c:f>
              <c:numCache>
                <c:formatCode>General</c:formatCode>
                <c:ptCount val="2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75.329698455056743</c:v>
                </c:pt>
                <c:pt idx="7">
                  <c:v>75.329698455056743</c:v>
                </c:pt>
                <c:pt idx="8">
                  <c:v>75.329698455056743</c:v>
                </c:pt>
                <c:pt idx="9">
                  <c:v>75.329698455056743</c:v>
                </c:pt>
                <c:pt idx="10">
                  <c:v>75.329698455056743</c:v>
                </c:pt>
                <c:pt idx="11">
                  <c:v>75.329698455056743</c:v>
                </c:pt>
                <c:pt idx="12">
                  <c:v>75.329698455056743</c:v>
                </c:pt>
                <c:pt idx="13">
                  <c:v>75.329698455056743</c:v>
                </c:pt>
                <c:pt idx="14">
                  <c:v>75.329698455056743</c:v>
                </c:pt>
                <c:pt idx="15">
                  <c:v>75.329698455056743</c:v>
                </c:pt>
                <c:pt idx="16">
                  <c:v>73.613616639838867</c:v>
                </c:pt>
                <c:pt idx="17">
                  <c:v>76.277782683786612</c:v>
                </c:pt>
                <c:pt idx="18">
                  <c:v>75.329698455056743</c:v>
                </c:pt>
                <c:pt idx="19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DB-4BAF-A5DF-FF5A36CDCE6E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Lab'!$AK$236:$AK$252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75.329698455056743</c:v>
                </c:pt>
                <c:pt idx="7">
                  <c:v>73.613616639838867</c:v>
                </c:pt>
                <c:pt idx="8">
                  <c:v>76.277782683786612</c:v>
                </c:pt>
                <c:pt idx="9">
                  <c:v>73.613616639838867</c:v>
                </c:pt>
                <c:pt idx="10">
                  <c:v>76.277782683786612</c:v>
                </c:pt>
                <c:pt idx="11">
                  <c:v>75.329698455056743</c:v>
                </c:pt>
                <c:pt idx="12">
                  <c:v>75.329698455056743</c:v>
                </c:pt>
                <c:pt idx="13">
                  <c:v>75.329698455056743</c:v>
                </c:pt>
                <c:pt idx="14">
                  <c:v>75.329698455056743</c:v>
                </c:pt>
                <c:pt idx="15">
                  <c:v>75.329698455056743</c:v>
                </c:pt>
                <c:pt idx="16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DB-4BAF-A5DF-FF5A36CD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4639408"/>
        <c:axId val="-1894637232"/>
        <c:extLst/>
      </c:lineChart>
      <c:catAx>
        <c:axId val="-18946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37232"/>
        <c:crosses val="autoZero"/>
        <c:auto val="1"/>
        <c:lblAlgn val="ctr"/>
        <c:lblOffset val="100"/>
        <c:noMultiLvlLbl val="0"/>
      </c:catAx>
      <c:valAx>
        <c:axId val="-189463723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3940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20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wall'!$Y$417:$Y$428</c:f>
              <c:numCache>
                <c:formatCode>General</c:formatCode>
                <c:ptCount val="12"/>
                <c:pt idx="0">
                  <c:v>21.5</c:v>
                </c:pt>
                <c:pt idx="1">
                  <c:v>17.899999999999999</c:v>
                </c:pt>
                <c:pt idx="2">
                  <c:v>13</c:v>
                </c:pt>
                <c:pt idx="3">
                  <c:v>14.7</c:v>
                </c:pt>
                <c:pt idx="4">
                  <c:v>16</c:v>
                </c:pt>
                <c:pt idx="5">
                  <c:v>14.7</c:v>
                </c:pt>
                <c:pt idx="6">
                  <c:v>16</c:v>
                </c:pt>
                <c:pt idx="7">
                  <c:v>17.899999999999999</c:v>
                </c:pt>
                <c:pt idx="8">
                  <c:v>18.399999999999999</c:v>
                </c:pt>
                <c:pt idx="9">
                  <c:v>19.3</c:v>
                </c:pt>
                <c:pt idx="10">
                  <c:v>18.399999999999999</c:v>
                </c:pt>
                <c:pt idx="1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D-4D87-BEC4-01EEAAA508DC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wall'!$AH$417:$AH$426</c:f>
              <c:numCache>
                <c:formatCode>General</c:formatCode>
                <c:ptCount val="10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38.299999999999997</c:v>
                </c:pt>
                <c:pt idx="7">
                  <c:v>38.1</c:v>
                </c:pt>
                <c:pt idx="8">
                  <c:v>38.299999999999997</c:v>
                </c:pt>
                <c:pt idx="9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D-4D87-BEC4-01EEAAA50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51936"/>
        <c:axId val="-1851633440"/>
      </c:lineChart>
      <c:catAx>
        <c:axId val="-185165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33440"/>
        <c:crosses val="autoZero"/>
        <c:auto val="1"/>
        <c:lblAlgn val="ctr"/>
        <c:lblOffset val="100"/>
        <c:noMultiLvlLbl val="0"/>
      </c:catAx>
      <c:valAx>
        <c:axId val="-185163344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5193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wall'!$AB$417:$AB$432</c:f>
              <c:numCache>
                <c:formatCode>General</c:formatCode>
                <c:ptCount val="16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32.5</c:v>
                </c:pt>
                <c:pt idx="7">
                  <c:v>28.4</c:v>
                </c:pt>
                <c:pt idx="8">
                  <c:v>24.1</c:v>
                </c:pt>
                <c:pt idx="9">
                  <c:v>21.5</c:v>
                </c:pt>
                <c:pt idx="10">
                  <c:v>22.6</c:v>
                </c:pt>
                <c:pt idx="11">
                  <c:v>24.1</c:v>
                </c:pt>
                <c:pt idx="12">
                  <c:v>22.6</c:v>
                </c:pt>
                <c:pt idx="13">
                  <c:v>21.5</c:v>
                </c:pt>
                <c:pt idx="14">
                  <c:v>22.6</c:v>
                </c:pt>
                <c:pt idx="15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C-42FE-A667-1573A3D0E41F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wall'!$AK$417:$AK$427</c:f>
              <c:numCache>
                <c:formatCode>General</c:formatCode>
                <c:ptCount val="11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21.5</c:v>
                </c:pt>
                <c:pt idx="4">
                  <c:v>24.1</c:v>
                </c:pt>
                <c:pt idx="5">
                  <c:v>22.6</c:v>
                </c:pt>
                <c:pt idx="6">
                  <c:v>21.5</c:v>
                </c:pt>
                <c:pt idx="7">
                  <c:v>22.6</c:v>
                </c:pt>
                <c:pt idx="8">
                  <c:v>21.5</c:v>
                </c:pt>
                <c:pt idx="9">
                  <c:v>20.5</c:v>
                </c:pt>
                <c:pt idx="10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C-42FE-A667-1573A3D0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44864"/>
        <c:axId val="-1851642688"/>
        <c:extLst/>
      </c:lineChart>
      <c:catAx>
        <c:axId val="-185164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42688"/>
        <c:crosses val="autoZero"/>
        <c:auto val="1"/>
        <c:lblAlgn val="ctr"/>
        <c:lblOffset val="100"/>
        <c:noMultiLvlLbl val="0"/>
      </c:catAx>
      <c:valAx>
        <c:axId val="-1851642688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44864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wall'!$AE$417:$AE$425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21.5</c:v>
                </c:pt>
                <c:pt idx="4">
                  <c:v>22.6</c:v>
                </c:pt>
                <c:pt idx="5">
                  <c:v>21.5</c:v>
                </c:pt>
                <c:pt idx="6">
                  <c:v>22.6</c:v>
                </c:pt>
                <c:pt idx="7">
                  <c:v>24.1</c:v>
                </c:pt>
                <c:pt idx="8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9-468A-AE97-36C0DAF4E56A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wall'!$AN$417:$AN$426</c:f>
              <c:numCache>
                <c:formatCode>General</c:formatCode>
                <c:ptCount val="10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24.1</c:v>
                </c:pt>
                <c:pt idx="5">
                  <c:v>25.7</c:v>
                </c:pt>
                <c:pt idx="6">
                  <c:v>28.4</c:v>
                </c:pt>
                <c:pt idx="7">
                  <c:v>30.7</c:v>
                </c:pt>
                <c:pt idx="8">
                  <c:v>32.5</c:v>
                </c:pt>
                <c:pt idx="9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9-468A-AE97-36C0DAF4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44320"/>
        <c:axId val="-1851643232"/>
        <c:extLst/>
      </c:lineChart>
      <c:catAx>
        <c:axId val="-18516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43232"/>
        <c:crosses val="autoZero"/>
        <c:auto val="1"/>
        <c:lblAlgn val="ctr"/>
        <c:lblOffset val="100"/>
        <c:noMultiLvlLbl val="0"/>
      </c:catAx>
      <c:valAx>
        <c:axId val="-185164323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44320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21)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wall'!$AB$436:$AB$450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41.9</c:v>
                </c:pt>
                <c:pt idx="7">
                  <c:v>40.4</c:v>
                </c:pt>
                <c:pt idx="8">
                  <c:v>38.299999999999997</c:v>
                </c:pt>
                <c:pt idx="9">
                  <c:v>38.1</c:v>
                </c:pt>
                <c:pt idx="10">
                  <c:v>38.299999999999997</c:v>
                </c:pt>
                <c:pt idx="11">
                  <c:v>40.4</c:v>
                </c:pt>
                <c:pt idx="12">
                  <c:v>41.9</c:v>
                </c:pt>
                <c:pt idx="13">
                  <c:v>44.5</c:v>
                </c:pt>
                <c:pt idx="14">
                  <c:v>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3-473C-95D2-284BC40DCC69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wall'!$AK$436:$AK$449</c:f>
              <c:numCache>
                <c:formatCode>General</c:formatCode>
                <c:ptCount val="14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32.5</c:v>
                </c:pt>
                <c:pt idx="7">
                  <c:v>28.4</c:v>
                </c:pt>
                <c:pt idx="8">
                  <c:v>30.7</c:v>
                </c:pt>
                <c:pt idx="9">
                  <c:v>28.4</c:v>
                </c:pt>
                <c:pt idx="10">
                  <c:v>30.7</c:v>
                </c:pt>
                <c:pt idx="11">
                  <c:v>32.5</c:v>
                </c:pt>
                <c:pt idx="12">
                  <c:v>34.1</c:v>
                </c:pt>
                <c:pt idx="13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3-473C-95D2-284BC40D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39424"/>
        <c:axId val="-1851727552"/>
        <c:extLst/>
      </c:lineChart>
      <c:catAx>
        <c:axId val="-185163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27552"/>
        <c:crosses val="autoZero"/>
        <c:auto val="1"/>
        <c:lblAlgn val="ctr"/>
        <c:lblOffset val="100"/>
        <c:noMultiLvlLbl val="0"/>
      </c:catAx>
      <c:valAx>
        <c:axId val="-185172755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639424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21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wall'!$Y$436:$Y$446</c:f>
              <c:numCache>
                <c:formatCode>General</c:formatCode>
                <c:ptCount val="11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46.8</c:v>
                </c:pt>
                <c:pt idx="8">
                  <c:v>49.5</c:v>
                </c:pt>
                <c:pt idx="9">
                  <c:v>52.3</c:v>
                </c:pt>
                <c:pt idx="10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1-4D21-948D-D61EC17D356F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wall'!$AH$436:$AH$444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30.7</c:v>
                </c:pt>
                <c:pt idx="6">
                  <c:v>28.4</c:v>
                </c:pt>
                <c:pt idx="7">
                  <c:v>30.7</c:v>
                </c:pt>
                <c:pt idx="8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1-4D21-948D-D61EC17D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52576"/>
        <c:axId val="-1851728640"/>
      </c:lineChart>
      <c:catAx>
        <c:axId val="-185175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28640"/>
        <c:crosses val="autoZero"/>
        <c:auto val="1"/>
        <c:lblAlgn val="ctr"/>
        <c:lblOffset val="100"/>
        <c:noMultiLvlLbl val="0"/>
      </c:catAx>
      <c:valAx>
        <c:axId val="-185172864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5257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21)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wall'!$AE$436:$AE$449</c:f>
              <c:numCache>
                <c:formatCode>General</c:formatCode>
                <c:ptCount val="14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38.299999999999997</c:v>
                </c:pt>
                <c:pt idx="8">
                  <c:v>40.4</c:v>
                </c:pt>
                <c:pt idx="9">
                  <c:v>38.299999999999997</c:v>
                </c:pt>
                <c:pt idx="10">
                  <c:v>40.4</c:v>
                </c:pt>
                <c:pt idx="11">
                  <c:v>41.9</c:v>
                </c:pt>
                <c:pt idx="12">
                  <c:v>44.5</c:v>
                </c:pt>
                <c:pt idx="13">
                  <c:v>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5-4A32-A1E8-6905B00D1241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wall'!$AN$436:$AN$447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24.1</c:v>
                </c:pt>
                <c:pt idx="6">
                  <c:v>21.5</c:v>
                </c:pt>
                <c:pt idx="7">
                  <c:v>22.6</c:v>
                </c:pt>
                <c:pt idx="8">
                  <c:v>24.1</c:v>
                </c:pt>
                <c:pt idx="9">
                  <c:v>22.6</c:v>
                </c:pt>
                <c:pt idx="10">
                  <c:v>24.1</c:v>
                </c:pt>
                <c:pt idx="11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5-4A32-A1E8-6905B00D1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36800"/>
        <c:axId val="-1851735168"/>
        <c:extLst/>
      </c:lineChart>
      <c:catAx>
        <c:axId val="-18517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35168"/>
        <c:crosses val="autoZero"/>
        <c:auto val="1"/>
        <c:lblAlgn val="ctr"/>
        <c:lblOffset val="100"/>
        <c:noMultiLvlLbl val="0"/>
      </c:catAx>
      <c:valAx>
        <c:axId val="-1851735168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36800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22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wall'!$Y$454:$Y$468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46.8</c:v>
                </c:pt>
                <c:pt idx="8">
                  <c:v>44.5</c:v>
                </c:pt>
                <c:pt idx="9">
                  <c:v>41.9</c:v>
                </c:pt>
                <c:pt idx="10">
                  <c:v>40.4</c:v>
                </c:pt>
                <c:pt idx="11">
                  <c:v>38.299999999999997</c:v>
                </c:pt>
                <c:pt idx="12">
                  <c:v>38.1</c:v>
                </c:pt>
                <c:pt idx="13">
                  <c:v>38.299999999999997</c:v>
                </c:pt>
                <c:pt idx="14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7-4613-B71E-7107A1C4F785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wall'!$AH$454:$AH$469</c:f>
              <c:numCache>
                <c:formatCode>General</c:formatCode>
                <c:ptCount val="16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18.399999999999999</c:v>
                </c:pt>
                <c:pt idx="4">
                  <c:v>19.3</c:v>
                </c:pt>
                <c:pt idx="5">
                  <c:v>20.5</c:v>
                </c:pt>
                <c:pt idx="6">
                  <c:v>21.5</c:v>
                </c:pt>
                <c:pt idx="7">
                  <c:v>22.6</c:v>
                </c:pt>
                <c:pt idx="8">
                  <c:v>24.1</c:v>
                </c:pt>
                <c:pt idx="9">
                  <c:v>25.7</c:v>
                </c:pt>
                <c:pt idx="10">
                  <c:v>28.4</c:v>
                </c:pt>
                <c:pt idx="11">
                  <c:v>30.7</c:v>
                </c:pt>
                <c:pt idx="12">
                  <c:v>32.5</c:v>
                </c:pt>
                <c:pt idx="13">
                  <c:v>30.7</c:v>
                </c:pt>
                <c:pt idx="14">
                  <c:v>28.4</c:v>
                </c:pt>
                <c:pt idx="15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7-4613-B71E-7107A1C4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42784"/>
        <c:axId val="-1851747680"/>
      </c:lineChart>
      <c:catAx>
        <c:axId val="-185174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47680"/>
        <c:crosses val="autoZero"/>
        <c:auto val="1"/>
        <c:lblAlgn val="ctr"/>
        <c:lblOffset val="100"/>
        <c:noMultiLvlLbl val="0"/>
      </c:catAx>
      <c:valAx>
        <c:axId val="-185174768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42784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wall'!$AB$454:$AB$468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32.5</c:v>
                </c:pt>
                <c:pt idx="7">
                  <c:v>28.4</c:v>
                </c:pt>
                <c:pt idx="8">
                  <c:v>30.7</c:v>
                </c:pt>
                <c:pt idx="9">
                  <c:v>32.5</c:v>
                </c:pt>
                <c:pt idx="10">
                  <c:v>34.1</c:v>
                </c:pt>
                <c:pt idx="11">
                  <c:v>32.5</c:v>
                </c:pt>
                <c:pt idx="12">
                  <c:v>34.1</c:v>
                </c:pt>
                <c:pt idx="13">
                  <c:v>35.9</c:v>
                </c:pt>
                <c:pt idx="14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0-4CAF-8F7C-8EE360884471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wall'!$AK$454:$AK$467</c:f>
              <c:numCache>
                <c:formatCode>General</c:formatCode>
                <c:ptCount val="14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21.5</c:v>
                </c:pt>
                <c:pt idx="4">
                  <c:v>24.1</c:v>
                </c:pt>
                <c:pt idx="5">
                  <c:v>28.4</c:v>
                </c:pt>
                <c:pt idx="6">
                  <c:v>32.5</c:v>
                </c:pt>
                <c:pt idx="7">
                  <c:v>30.7</c:v>
                </c:pt>
                <c:pt idx="8">
                  <c:v>28.4</c:v>
                </c:pt>
                <c:pt idx="9">
                  <c:v>30.7</c:v>
                </c:pt>
                <c:pt idx="10">
                  <c:v>32.5</c:v>
                </c:pt>
                <c:pt idx="11">
                  <c:v>30.7</c:v>
                </c:pt>
                <c:pt idx="12">
                  <c:v>28.4</c:v>
                </c:pt>
                <c:pt idx="13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0-4CAF-8F7C-8EE360884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25920"/>
        <c:axId val="-1851732992"/>
        <c:extLst/>
      </c:lineChart>
      <c:catAx>
        <c:axId val="-185172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32992"/>
        <c:crosses val="autoZero"/>
        <c:auto val="1"/>
        <c:lblAlgn val="ctr"/>
        <c:lblOffset val="100"/>
        <c:noMultiLvlLbl val="0"/>
      </c:catAx>
      <c:valAx>
        <c:axId val="-185173299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25920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wall'!$AE$454:$AE$462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32.5</c:v>
                </c:pt>
                <c:pt idx="6">
                  <c:v>34.1</c:v>
                </c:pt>
                <c:pt idx="7">
                  <c:v>35.9</c:v>
                </c:pt>
                <c:pt idx="8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3-42D0-ADC3-C0CF6B1201BF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wall'!$AN$454:$AN$465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24.1</c:v>
                </c:pt>
                <c:pt idx="6">
                  <c:v>25.7</c:v>
                </c:pt>
                <c:pt idx="7">
                  <c:v>28.4</c:v>
                </c:pt>
                <c:pt idx="8">
                  <c:v>25.7</c:v>
                </c:pt>
                <c:pt idx="9">
                  <c:v>28.4</c:v>
                </c:pt>
                <c:pt idx="10">
                  <c:v>30.7</c:v>
                </c:pt>
                <c:pt idx="11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3-42D0-ADC3-C0CF6B12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36256"/>
        <c:axId val="-1851735712"/>
        <c:extLst/>
      </c:lineChart>
      <c:catAx>
        <c:axId val="-185173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35712"/>
        <c:crosses val="autoZero"/>
        <c:auto val="1"/>
        <c:lblAlgn val="ctr"/>
        <c:lblOffset val="100"/>
        <c:noMultiLvlLbl val="0"/>
      </c:catAx>
      <c:valAx>
        <c:axId val="-185173571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3625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23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wall'!$Y$473:$Y$487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38.299999999999997</c:v>
                </c:pt>
                <c:pt idx="8">
                  <c:v>40.4</c:v>
                </c:pt>
                <c:pt idx="9">
                  <c:v>38.299999999999997</c:v>
                </c:pt>
                <c:pt idx="10">
                  <c:v>38.1</c:v>
                </c:pt>
                <c:pt idx="11">
                  <c:v>38.299999999999997</c:v>
                </c:pt>
                <c:pt idx="12">
                  <c:v>40.4</c:v>
                </c:pt>
                <c:pt idx="13">
                  <c:v>41.9</c:v>
                </c:pt>
                <c:pt idx="14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E-4D3E-93A1-AC035ACC497E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wall'!$AH$473:$AH$480</c:f>
              <c:numCache>
                <c:formatCode>General</c:formatCode>
                <c:ptCount val="8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32.5</c:v>
                </c:pt>
                <c:pt idx="6">
                  <c:v>34.1</c:v>
                </c:pt>
                <c:pt idx="7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E-4D3E-93A1-AC035ACC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28096"/>
        <c:axId val="-1851755840"/>
      </c:lineChart>
      <c:catAx>
        <c:axId val="-185172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55840"/>
        <c:crosses val="autoZero"/>
        <c:auto val="1"/>
        <c:lblAlgn val="ctr"/>
        <c:lblOffset val="100"/>
        <c:noMultiLvlLbl val="0"/>
      </c:catAx>
      <c:valAx>
        <c:axId val="-185175584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2809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C3-Mxx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Lab'!$AE$57:$AE$69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51.976540463598752</c:v>
                </c:pt>
                <c:pt idx="5">
                  <c:v>50.004135736053328</c:v>
                </c:pt>
                <c:pt idx="6">
                  <c:v>48.040677434069437</c:v>
                </c:pt>
                <c:pt idx="7">
                  <c:v>46.633602860806874</c:v>
                </c:pt>
                <c:pt idx="8">
                  <c:v>47.512048795465276</c:v>
                </c:pt>
                <c:pt idx="9">
                  <c:v>48.040677434069437</c:v>
                </c:pt>
                <c:pt idx="10">
                  <c:v>47.512048795465276</c:v>
                </c:pt>
                <c:pt idx="11">
                  <c:v>48.040677434069437</c:v>
                </c:pt>
                <c:pt idx="12">
                  <c:v>47.512048795465276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0-4ABE-99FC-BFD74165A6B8}"/>
            </c:ext>
          </c:extLst>
        </c:ser>
        <c:ser>
          <c:idx val="1"/>
          <c:order val="1"/>
          <c:tx>
            <c:v>Mxx-C3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Lab'!$AN$57:$AN$65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65.463749372686848</c:v>
                </c:pt>
                <c:pt idx="8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0-4ABE-99FC-BFD74165A6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0-4ABE-99FC-BFD74165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353808"/>
        <c:axId val="-1944353264"/>
      </c:lineChart>
      <c:catAx>
        <c:axId val="-194435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44353264"/>
        <c:crosses val="autoZero"/>
        <c:auto val="1"/>
        <c:lblAlgn val="ctr"/>
        <c:lblOffset val="100"/>
        <c:noMultiLvlLbl val="0"/>
      </c:catAx>
      <c:valAx>
        <c:axId val="-19443532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4435380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60836953454698"/>
          <c:y val="1.6765150520938969E-2"/>
          <c:w val="0.1663915907434308"/>
          <c:h val="0.211623001907741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Lab'!$AE$236:$AE$255</c:f>
              <c:numCache>
                <c:formatCode>General</c:formatCode>
                <c:ptCount val="2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75.329698455056743</c:v>
                </c:pt>
                <c:pt idx="7">
                  <c:v>75.329698455056743</c:v>
                </c:pt>
                <c:pt idx="8">
                  <c:v>75.329698455056743</c:v>
                </c:pt>
                <c:pt idx="9">
                  <c:v>75.329698455056743</c:v>
                </c:pt>
                <c:pt idx="10">
                  <c:v>75.329698455056743</c:v>
                </c:pt>
                <c:pt idx="11">
                  <c:v>75.329698455056743</c:v>
                </c:pt>
                <c:pt idx="12">
                  <c:v>73.613616639838867</c:v>
                </c:pt>
                <c:pt idx="13">
                  <c:v>76.277782683786612</c:v>
                </c:pt>
                <c:pt idx="14">
                  <c:v>73.613616639838867</c:v>
                </c:pt>
                <c:pt idx="15">
                  <c:v>76.277782683786612</c:v>
                </c:pt>
                <c:pt idx="16">
                  <c:v>75.329698455056743</c:v>
                </c:pt>
                <c:pt idx="17">
                  <c:v>75.329698455056743</c:v>
                </c:pt>
                <c:pt idx="18">
                  <c:v>75.329698455056743</c:v>
                </c:pt>
                <c:pt idx="19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D-489B-B41D-E7C46F7EAE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Lab'!$AN$236:$AN$251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75.329698455056743</c:v>
                </c:pt>
                <c:pt idx="7">
                  <c:v>73.613616639838867</c:v>
                </c:pt>
                <c:pt idx="8">
                  <c:v>72.079750332635967</c:v>
                </c:pt>
                <c:pt idx="9">
                  <c:v>73.788479760617932</c:v>
                </c:pt>
                <c:pt idx="10">
                  <c:v>73.613616639838867</c:v>
                </c:pt>
                <c:pt idx="11">
                  <c:v>76.277782683786612</c:v>
                </c:pt>
                <c:pt idx="12">
                  <c:v>73.613616639838867</c:v>
                </c:pt>
                <c:pt idx="13">
                  <c:v>73.788479760617932</c:v>
                </c:pt>
                <c:pt idx="14">
                  <c:v>73.613616639838867</c:v>
                </c:pt>
                <c:pt idx="15">
                  <c:v>73.788479760617932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D-489B-B41D-E7C46F7EAE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D-489B-B41D-E7C46F7EA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4636688"/>
        <c:axId val="-1894648656"/>
      </c:lineChart>
      <c:catAx>
        <c:axId val="-189463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8656"/>
        <c:crosses val="autoZero"/>
        <c:auto val="1"/>
        <c:lblAlgn val="ctr"/>
        <c:lblOffset val="100"/>
        <c:noMultiLvlLbl val="0"/>
      </c:catAx>
      <c:valAx>
        <c:axId val="-189464865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366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23)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wall'!$AB$473:$AB$482</c:f>
              <c:numCache>
                <c:formatCode>General</c:formatCode>
                <c:ptCount val="10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32.5</c:v>
                </c:pt>
                <c:pt idx="6">
                  <c:v>30.7</c:v>
                </c:pt>
                <c:pt idx="7">
                  <c:v>28.4</c:v>
                </c:pt>
                <c:pt idx="8">
                  <c:v>30.7</c:v>
                </c:pt>
                <c:pt idx="9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4-4F04-B671-6F029B3F84F5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wall'!$AK$473:$AK$480</c:f>
              <c:numCache>
                <c:formatCode>General</c:formatCode>
                <c:ptCount val="8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28.4</c:v>
                </c:pt>
                <c:pt idx="5">
                  <c:v>25.7</c:v>
                </c:pt>
                <c:pt idx="6">
                  <c:v>28.4</c:v>
                </c:pt>
                <c:pt idx="7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4-4F04-B671-6F029B3F8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40064"/>
        <c:axId val="-1851726464"/>
        <c:extLst/>
      </c:lineChart>
      <c:catAx>
        <c:axId val="-185174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26464"/>
        <c:crosses val="autoZero"/>
        <c:auto val="1"/>
        <c:lblAlgn val="ctr"/>
        <c:lblOffset val="100"/>
        <c:noMultiLvlLbl val="0"/>
      </c:catAx>
      <c:valAx>
        <c:axId val="-1851726464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40064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23)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wall'!$AE$473:$AE$482</c:f>
              <c:numCache>
                <c:formatCode>General</c:formatCode>
                <c:ptCount val="10"/>
                <c:pt idx="0">
                  <c:v>21.5</c:v>
                </c:pt>
                <c:pt idx="1">
                  <c:v>28.4</c:v>
                </c:pt>
                <c:pt idx="2">
                  <c:v>28.4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34.1</c:v>
                </c:pt>
                <c:pt idx="7">
                  <c:v>35.9</c:v>
                </c:pt>
                <c:pt idx="8">
                  <c:v>38.1</c:v>
                </c:pt>
                <c:pt idx="9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7-4380-BC04-233AE8DC9051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wall'!$AN$473:$AN$481</c:f>
              <c:numCache>
                <c:formatCode>General</c:formatCode>
                <c:ptCount val="9"/>
                <c:pt idx="0">
                  <c:v>21.5</c:v>
                </c:pt>
                <c:pt idx="1">
                  <c:v>17.899999999999999</c:v>
                </c:pt>
                <c:pt idx="2">
                  <c:v>13</c:v>
                </c:pt>
                <c:pt idx="3">
                  <c:v>14.7</c:v>
                </c:pt>
                <c:pt idx="4">
                  <c:v>14</c:v>
                </c:pt>
                <c:pt idx="5">
                  <c:v>14.7</c:v>
                </c:pt>
                <c:pt idx="6">
                  <c:v>16</c:v>
                </c:pt>
                <c:pt idx="7">
                  <c:v>14.7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7-4380-BC04-233AE8DC9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29184"/>
        <c:axId val="-1851748224"/>
        <c:extLst/>
      </c:lineChart>
      <c:catAx>
        <c:axId val="-185172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48224"/>
        <c:crosses val="autoZero"/>
        <c:auto val="1"/>
        <c:lblAlgn val="ctr"/>
        <c:lblOffset val="100"/>
        <c:noMultiLvlLbl val="0"/>
      </c:catAx>
      <c:valAx>
        <c:axId val="-1851748224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29184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24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wall'!$Y$491:$Y$506</c:f>
              <c:numCache>
                <c:formatCode>General</c:formatCode>
                <c:ptCount val="16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44.5</c:v>
                </c:pt>
                <c:pt idx="8">
                  <c:v>46.8</c:v>
                </c:pt>
                <c:pt idx="9">
                  <c:v>44.5</c:v>
                </c:pt>
                <c:pt idx="10">
                  <c:v>41.9</c:v>
                </c:pt>
                <c:pt idx="11">
                  <c:v>40.4</c:v>
                </c:pt>
                <c:pt idx="12">
                  <c:v>41.9</c:v>
                </c:pt>
                <c:pt idx="13">
                  <c:v>44.5</c:v>
                </c:pt>
                <c:pt idx="14">
                  <c:v>46.8</c:v>
                </c:pt>
                <c:pt idx="15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D-4EB8-B271-1209E4AEDC8A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wall'!$AH$491:$AH$498</c:f>
              <c:numCache>
                <c:formatCode>General</c:formatCode>
                <c:ptCount val="8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32.5</c:v>
                </c:pt>
                <c:pt idx="6">
                  <c:v>34.1</c:v>
                </c:pt>
                <c:pt idx="7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D-4EB8-B271-1209E4AED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47136"/>
        <c:axId val="-1851722112"/>
      </c:lineChart>
      <c:catAx>
        <c:axId val="-185174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22112"/>
        <c:crosses val="autoZero"/>
        <c:auto val="1"/>
        <c:lblAlgn val="ctr"/>
        <c:lblOffset val="100"/>
        <c:noMultiLvlLbl val="0"/>
      </c:catAx>
      <c:valAx>
        <c:axId val="-185172211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4713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wall'!$AB$491:$AB$500</c:f>
              <c:numCache>
                <c:formatCode>General</c:formatCode>
                <c:ptCount val="10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32.5</c:v>
                </c:pt>
                <c:pt idx="6">
                  <c:v>30.7</c:v>
                </c:pt>
                <c:pt idx="7">
                  <c:v>32.5</c:v>
                </c:pt>
                <c:pt idx="8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D-4F9C-AB0A-22EE4D18B048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wall'!$AK$491:$AK$509</c:f>
              <c:numCache>
                <c:formatCode>General</c:formatCode>
                <c:ptCount val="1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32.5</c:v>
                </c:pt>
                <c:pt idx="7">
                  <c:v>28.4</c:v>
                </c:pt>
                <c:pt idx="8">
                  <c:v>30.7</c:v>
                </c:pt>
                <c:pt idx="9">
                  <c:v>32.5</c:v>
                </c:pt>
                <c:pt idx="10">
                  <c:v>34.1</c:v>
                </c:pt>
                <c:pt idx="11">
                  <c:v>32.5</c:v>
                </c:pt>
                <c:pt idx="12">
                  <c:v>30.7</c:v>
                </c:pt>
                <c:pt idx="13">
                  <c:v>28.4</c:v>
                </c:pt>
                <c:pt idx="14">
                  <c:v>25.7</c:v>
                </c:pt>
                <c:pt idx="15">
                  <c:v>28.4</c:v>
                </c:pt>
                <c:pt idx="16">
                  <c:v>30.7</c:v>
                </c:pt>
                <c:pt idx="17">
                  <c:v>32.5</c:v>
                </c:pt>
                <c:pt idx="18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D-4F9C-AB0A-22EE4D18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46592"/>
        <c:axId val="-1851731360"/>
        <c:extLst/>
      </c:lineChart>
      <c:catAx>
        <c:axId val="-185174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31360"/>
        <c:crosses val="autoZero"/>
        <c:auto val="1"/>
        <c:lblAlgn val="ctr"/>
        <c:lblOffset val="100"/>
        <c:noMultiLvlLbl val="0"/>
      </c:catAx>
      <c:valAx>
        <c:axId val="-185173136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46592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wall'!$AE$491:$AE$504</c:f>
              <c:numCache>
                <c:formatCode>General</c:formatCode>
                <c:ptCount val="14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21.5</c:v>
                </c:pt>
                <c:pt idx="4">
                  <c:v>24.1</c:v>
                </c:pt>
                <c:pt idx="5">
                  <c:v>28.4</c:v>
                </c:pt>
                <c:pt idx="6">
                  <c:v>32.5</c:v>
                </c:pt>
                <c:pt idx="7">
                  <c:v>35.9</c:v>
                </c:pt>
                <c:pt idx="8">
                  <c:v>34.1</c:v>
                </c:pt>
                <c:pt idx="9">
                  <c:v>32.5</c:v>
                </c:pt>
                <c:pt idx="10">
                  <c:v>34.1</c:v>
                </c:pt>
                <c:pt idx="11">
                  <c:v>32.5</c:v>
                </c:pt>
                <c:pt idx="12">
                  <c:v>30.7</c:v>
                </c:pt>
                <c:pt idx="13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B-45B0-A21A-58AA420D628C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wall'!$AN$491:$AN$500</c:f>
              <c:numCache>
                <c:formatCode>General</c:formatCode>
                <c:ptCount val="10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21.5</c:v>
                </c:pt>
                <c:pt idx="4">
                  <c:v>24.1</c:v>
                </c:pt>
                <c:pt idx="5">
                  <c:v>28.4</c:v>
                </c:pt>
                <c:pt idx="6">
                  <c:v>25.7</c:v>
                </c:pt>
                <c:pt idx="7">
                  <c:v>28.4</c:v>
                </c:pt>
                <c:pt idx="8">
                  <c:v>25.7</c:v>
                </c:pt>
                <c:pt idx="9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B-45B0-A21A-58AA420D6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43328"/>
        <c:axId val="-1851734080"/>
        <c:extLst/>
      </c:lineChart>
      <c:catAx>
        <c:axId val="-185174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34080"/>
        <c:crosses val="autoZero"/>
        <c:auto val="1"/>
        <c:lblAlgn val="ctr"/>
        <c:lblOffset val="100"/>
        <c:noMultiLvlLbl val="0"/>
      </c:catAx>
      <c:valAx>
        <c:axId val="-185173408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43328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25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wall'!$Y$514:$Y$525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44.5</c:v>
                </c:pt>
                <c:pt idx="8">
                  <c:v>41.9</c:v>
                </c:pt>
                <c:pt idx="9">
                  <c:v>44.5</c:v>
                </c:pt>
                <c:pt idx="10">
                  <c:v>46.8</c:v>
                </c:pt>
                <c:pt idx="11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7-417E-A536-7F37323848E5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wall'!$AH$514:$AH$525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24.1</c:v>
                </c:pt>
                <c:pt idx="5">
                  <c:v>25.7</c:v>
                </c:pt>
                <c:pt idx="6">
                  <c:v>28.4</c:v>
                </c:pt>
                <c:pt idx="7">
                  <c:v>30.7</c:v>
                </c:pt>
                <c:pt idx="8">
                  <c:v>32.5</c:v>
                </c:pt>
                <c:pt idx="9">
                  <c:v>34.1</c:v>
                </c:pt>
                <c:pt idx="10">
                  <c:v>35.9</c:v>
                </c:pt>
                <c:pt idx="11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7-417E-A536-7F3732384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38976"/>
        <c:axId val="-1851738432"/>
      </c:lineChart>
      <c:catAx>
        <c:axId val="-185173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38432"/>
        <c:crosses val="autoZero"/>
        <c:auto val="1"/>
        <c:lblAlgn val="ctr"/>
        <c:lblOffset val="100"/>
        <c:noMultiLvlLbl val="0"/>
      </c:catAx>
      <c:valAx>
        <c:axId val="-185173843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3897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wall'!$AB$514:$AB$524</c:f>
              <c:numCache>
                <c:formatCode>General</c:formatCode>
                <c:ptCount val="11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52.3</c:v>
                </c:pt>
                <c:pt idx="8">
                  <c:v>49.5</c:v>
                </c:pt>
                <c:pt idx="9">
                  <c:v>52.3</c:v>
                </c:pt>
                <c:pt idx="10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F-437A-BBD8-43995B3D9AA9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wall'!$AK$514:$AK$528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34.1</c:v>
                </c:pt>
                <c:pt idx="7">
                  <c:v>35.9</c:v>
                </c:pt>
                <c:pt idx="8">
                  <c:v>38.1</c:v>
                </c:pt>
                <c:pt idx="9">
                  <c:v>38.299999999999997</c:v>
                </c:pt>
                <c:pt idx="10">
                  <c:v>40.4</c:v>
                </c:pt>
                <c:pt idx="11">
                  <c:v>41.9</c:v>
                </c:pt>
                <c:pt idx="12">
                  <c:v>44.5</c:v>
                </c:pt>
                <c:pt idx="13">
                  <c:v>46.8</c:v>
                </c:pt>
                <c:pt idx="14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F-437A-BBD8-43995B3D9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42240"/>
        <c:axId val="-1851737888"/>
        <c:extLst/>
      </c:lineChart>
      <c:catAx>
        <c:axId val="-185174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37888"/>
        <c:crosses val="autoZero"/>
        <c:auto val="1"/>
        <c:lblAlgn val="ctr"/>
        <c:lblOffset val="100"/>
        <c:noMultiLvlLbl val="0"/>
      </c:catAx>
      <c:valAx>
        <c:axId val="-1851737888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42240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wall'!$AE$514:$AE$521</c:f>
              <c:numCache>
                <c:formatCode>General</c:formatCode>
                <c:ptCount val="8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24.1</c:v>
                </c:pt>
                <c:pt idx="5">
                  <c:v>22.6</c:v>
                </c:pt>
                <c:pt idx="6">
                  <c:v>24.1</c:v>
                </c:pt>
                <c:pt idx="7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0-41A9-9EBD-A4811A25041B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wall'!$AN$514:$AN$526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24.1</c:v>
                </c:pt>
                <c:pt idx="6">
                  <c:v>25.7</c:v>
                </c:pt>
                <c:pt idx="7">
                  <c:v>28.4</c:v>
                </c:pt>
                <c:pt idx="8">
                  <c:v>30.7</c:v>
                </c:pt>
                <c:pt idx="9">
                  <c:v>28.4</c:v>
                </c:pt>
                <c:pt idx="10">
                  <c:v>30.7</c:v>
                </c:pt>
                <c:pt idx="11">
                  <c:v>32.5</c:v>
                </c:pt>
                <c:pt idx="12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0-41A9-9EBD-A4811A250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30816"/>
        <c:axId val="-1851723744"/>
        <c:extLst/>
      </c:lineChart>
      <c:catAx>
        <c:axId val="-185173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23744"/>
        <c:crosses val="autoZero"/>
        <c:auto val="1"/>
        <c:lblAlgn val="ctr"/>
        <c:lblOffset val="100"/>
        <c:noMultiLvlLbl val="0"/>
      </c:catAx>
      <c:valAx>
        <c:axId val="-1851723744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3081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26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wall'!$Y$532:$Y$540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34.1</c:v>
                </c:pt>
                <c:pt idx="7">
                  <c:v>35.9</c:v>
                </c:pt>
                <c:pt idx="8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4-42A5-A9A5-C00F6E925AD9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wall'!$AH$532:$AH$541</c:f>
              <c:numCache>
                <c:formatCode>General</c:formatCode>
                <c:ptCount val="10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38.1</c:v>
                </c:pt>
                <c:pt idx="7">
                  <c:v>35.9</c:v>
                </c:pt>
                <c:pt idx="8">
                  <c:v>38.1</c:v>
                </c:pt>
                <c:pt idx="9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4-42A5-A9A5-C00F6E925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55296"/>
        <c:axId val="-1851754208"/>
      </c:lineChart>
      <c:catAx>
        <c:axId val="-185175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54208"/>
        <c:crosses val="autoZero"/>
        <c:auto val="1"/>
        <c:lblAlgn val="ctr"/>
        <c:lblOffset val="100"/>
        <c:noMultiLvlLbl val="0"/>
      </c:catAx>
      <c:valAx>
        <c:axId val="-1851754208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5529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26)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wall'!$AB$532:$AB$544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34.1</c:v>
                </c:pt>
                <c:pt idx="7">
                  <c:v>32.5</c:v>
                </c:pt>
                <c:pt idx="8">
                  <c:v>30.7</c:v>
                </c:pt>
                <c:pt idx="9">
                  <c:v>28.4</c:v>
                </c:pt>
                <c:pt idx="10">
                  <c:v>30.7</c:v>
                </c:pt>
                <c:pt idx="11">
                  <c:v>32.5</c:v>
                </c:pt>
                <c:pt idx="12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0-4D36-AF95-D9296075ABBB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wall'!$AK$532:$AK$541</c:f>
              <c:numCache>
                <c:formatCode>General</c:formatCode>
                <c:ptCount val="10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28.4</c:v>
                </c:pt>
                <c:pt idx="5">
                  <c:v>30.7</c:v>
                </c:pt>
                <c:pt idx="6">
                  <c:v>32.5</c:v>
                </c:pt>
                <c:pt idx="7">
                  <c:v>30.7</c:v>
                </c:pt>
                <c:pt idx="8">
                  <c:v>32.5</c:v>
                </c:pt>
                <c:pt idx="9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0-4D36-AF95-D9296075A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749312"/>
        <c:axId val="-1844704656"/>
        <c:extLst/>
      </c:lineChart>
      <c:catAx>
        <c:axId val="-185174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04656"/>
        <c:crosses val="autoZero"/>
        <c:auto val="1"/>
        <c:lblAlgn val="ctr"/>
        <c:lblOffset val="100"/>
        <c:noMultiLvlLbl val="0"/>
      </c:catAx>
      <c:valAx>
        <c:axId val="-184470465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1749312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13)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Lab'!$Y$260:$Y$274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73.788479760617932</c:v>
                </c:pt>
                <c:pt idx="9">
                  <c:v>72.079750332635967</c:v>
                </c:pt>
                <c:pt idx="10">
                  <c:v>70.490554036267866</c:v>
                </c:pt>
                <c:pt idx="11">
                  <c:v>69.54549044703198</c:v>
                </c:pt>
                <c:pt idx="12">
                  <c:v>68.097728766764959</c:v>
                </c:pt>
                <c:pt idx="13">
                  <c:v>69.54549044703198</c:v>
                </c:pt>
                <c:pt idx="14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D-40AE-ACD7-2D35AF7B0839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Lab'!$AH$260:$AH$275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66.013332488948294</c:v>
                </c:pt>
                <c:pt idx="12">
                  <c:v>68.097728766764959</c:v>
                </c:pt>
                <c:pt idx="13">
                  <c:v>69.54549044703198</c:v>
                </c:pt>
                <c:pt idx="14">
                  <c:v>70.490554036267866</c:v>
                </c:pt>
                <c:pt idx="15">
                  <c:v>69.54549044703198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D-40AE-ACD7-2D35AF7B0839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D-40AE-ACD7-2D35AF7B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4636144"/>
        <c:axId val="-1894638864"/>
      </c:lineChart>
      <c:catAx>
        <c:axId val="-189463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38864"/>
        <c:crosses val="autoZero"/>
        <c:auto val="1"/>
        <c:lblAlgn val="ctr"/>
        <c:lblOffset val="100"/>
        <c:noMultiLvlLbl val="0"/>
      </c:catAx>
      <c:valAx>
        <c:axId val="-18946388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3614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26)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wall'!$AE$532:$AE$540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32.5</c:v>
                </c:pt>
                <c:pt idx="6">
                  <c:v>30.7</c:v>
                </c:pt>
                <c:pt idx="7">
                  <c:v>32.5</c:v>
                </c:pt>
                <c:pt idx="8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D-4B69-8FD5-17FE7774505A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wall'!$AN$532:$AN$547</c:f>
              <c:numCache>
                <c:formatCode>General</c:formatCode>
                <c:ptCount val="16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24.1</c:v>
                </c:pt>
                <c:pt idx="6">
                  <c:v>21.5</c:v>
                </c:pt>
                <c:pt idx="7">
                  <c:v>22.6</c:v>
                </c:pt>
                <c:pt idx="8">
                  <c:v>24.1</c:v>
                </c:pt>
                <c:pt idx="9">
                  <c:v>25.7</c:v>
                </c:pt>
                <c:pt idx="10">
                  <c:v>28.4</c:v>
                </c:pt>
                <c:pt idx="11">
                  <c:v>30.7</c:v>
                </c:pt>
                <c:pt idx="12">
                  <c:v>32.5</c:v>
                </c:pt>
                <c:pt idx="13">
                  <c:v>30.7</c:v>
                </c:pt>
                <c:pt idx="14">
                  <c:v>32.5</c:v>
                </c:pt>
                <c:pt idx="15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D-4B69-8FD5-17FE77745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03024"/>
        <c:axId val="-1844709552"/>
        <c:extLst/>
      </c:lineChart>
      <c:catAx>
        <c:axId val="-18447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09552"/>
        <c:crosses val="autoZero"/>
        <c:auto val="1"/>
        <c:lblAlgn val="ctr"/>
        <c:lblOffset val="100"/>
        <c:noMultiLvlLbl val="0"/>
      </c:catAx>
      <c:valAx>
        <c:axId val="-184470955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03024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27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wall'!$Y$551:$Y$560</c:f>
              <c:numCache>
                <c:formatCode>General</c:formatCode>
                <c:ptCount val="10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34.1</c:v>
                </c:pt>
                <c:pt idx="7">
                  <c:v>32.5</c:v>
                </c:pt>
                <c:pt idx="8">
                  <c:v>34.1</c:v>
                </c:pt>
                <c:pt idx="9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3-498E-A7EE-557DB804EBF0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wall'!$AH$551:$AH$562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34.1</c:v>
                </c:pt>
                <c:pt idx="7">
                  <c:v>32.5</c:v>
                </c:pt>
                <c:pt idx="8">
                  <c:v>34.1</c:v>
                </c:pt>
                <c:pt idx="9">
                  <c:v>35.9</c:v>
                </c:pt>
                <c:pt idx="10">
                  <c:v>38.1</c:v>
                </c:pt>
                <c:pt idx="11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3-498E-A7EE-557DB804E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17168"/>
        <c:axId val="-1844721520"/>
      </c:lineChart>
      <c:catAx>
        <c:axId val="-184471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21520"/>
        <c:crosses val="autoZero"/>
        <c:auto val="1"/>
        <c:lblAlgn val="ctr"/>
        <c:lblOffset val="100"/>
        <c:tickLblSkip val="1"/>
        <c:noMultiLvlLbl val="0"/>
      </c:catAx>
      <c:valAx>
        <c:axId val="-184472152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17168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(Participants 27 -28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wall'!$Y$532:$Y$540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34.1</c:v>
                </c:pt>
                <c:pt idx="7">
                  <c:v>35.9</c:v>
                </c:pt>
                <c:pt idx="8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E-47FA-B71F-1453B78F2348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wall'!$AH$551:$AH$562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34.1</c:v>
                </c:pt>
                <c:pt idx="7">
                  <c:v>32.5</c:v>
                </c:pt>
                <c:pt idx="8">
                  <c:v>34.1</c:v>
                </c:pt>
                <c:pt idx="9">
                  <c:v>35.9</c:v>
                </c:pt>
                <c:pt idx="10">
                  <c:v>38.1</c:v>
                </c:pt>
                <c:pt idx="11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E-47FA-B71F-1453B78F2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697584"/>
        <c:axId val="-1844696496"/>
      </c:lineChart>
      <c:catAx>
        <c:axId val="-184469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696496"/>
        <c:crosses val="autoZero"/>
        <c:auto val="1"/>
        <c:lblAlgn val="ctr"/>
        <c:lblOffset val="100"/>
        <c:noMultiLvlLbl val="0"/>
      </c:catAx>
      <c:valAx>
        <c:axId val="-18446964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69758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27)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wall'!$AB$551:$AB$563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32.5</c:v>
                </c:pt>
                <c:pt idx="6">
                  <c:v>34.1</c:v>
                </c:pt>
                <c:pt idx="7">
                  <c:v>35.9</c:v>
                </c:pt>
                <c:pt idx="8">
                  <c:v>38.1</c:v>
                </c:pt>
                <c:pt idx="9">
                  <c:v>38.299999999999997</c:v>
                </c:pt>
                <c:pt idx="10">
                  <c:v>40.4</c:v>
                </c:pt>
                <c:pt idx="11">
                  <c:v>41.9</c:v>
                </c:pt>
                <c:pt idx="12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A-4C48-85C0-6D5738B138A0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wall'!$AK$551:$AK$565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46.8</c:v>
                </c:pt>
                <c:pt idx="8">
                  <c:v>44.5</c:v>
                </c:pt>
                <c:pt idx="9">
                  <c:v>41.9</c:v>
                </c:pt>
                <c:pt idx="10">
                  <c:v>40.4</c:v>
                </c:pt>
                <c:pt idx="11">
                  <c:v>38.299999999999997</c:v>
                </c:pt>
                <c:pt idx="12">
                  <c:v>40.4</c:v>
                </c:pt>
                <c:pt idx="13">
                  <c:v>41.9</c:v>
                </c:pt>
                <c:pt idx="14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A-4C48-85C0-6D5738B1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13360"/>
        <c:axId val="-1844718256"/>
        <c:extLst/>
      </c:lineChart>
      <c:catAx>
        <c:axId val="-184471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18256"/>
        <c:crosses val="autoZero"/>
        <c:auto val="1"/>
        <c:lblAlgn val="ctr"/>
        <c:lblOffset val="100"/>
        <c:noMultiLvlLbl val="0"/>
      </c:catAx>
      <c:valAx>
        <c:axId val="-184471825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13360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27)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wall'!$AE$551:$AE$561</c:f>
              <c:numCache>
                <c:formatCode>General</c:formatCode>
                <c:ptCount val="11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21.5</c:v>
                </c:pt>
                <c:pt idx="4">
                  <c:v>24.1</c:v>
                </c:pt>
                <c:pt idx="5">
                  <c:v>28.4</c:v>
                </c:pt>
                <c:pt idx="6">
                  <c:v>25.7</c:v>
                </c:pt>
                <c:pt idx="7">
                  <c:v>24.1</c:v>
                </c:pt>
                <c:pt idx="8">
                  <c:v>25.7</c:v>
                </c:pt>
                <c:pt idx="9">
                  <c:v>24.1</c:v>
                </c:pt>
                <c:pt idx="10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E-46DE-9A02-F4BE23C75FA6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wall'!$AN$551:$AN$561</c:f>
              <c:numCache>
                <c:formatCode>General</c:formatCode>
                <c:ptCount val="11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18.399999999999999</c:v>
                </c:pt>
                <c:pt idx="4">
                  <c:v>19.3</c:v>
                </c:pt>
                <c:pt idx="5">
                  <c:v>20.5</c:v>
                </c:pt>
                <c:pt idx="6">
                  <c:v>21.5</c:v>
                </c:pt>
                <c:pt idx="7">
                  <c:v>22.6</c:v>
                </c:pt>
                <c:pt idx="8">
                  <c:v>24.1</c:v>
                </c:pt>
                <c:pt idx="9">
                  <c:v>22.6</c:v>
                </c:pt>
                <c:pt idx="10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E-46DE-9A02-F4BE23C75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09008"/>
        <c:axId val="-1844720976"/>
        <c:extLst/>
      </c:lineChart>
      <c:catAx>
        <c:axId val="-18447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20976"/>
        <c:crosses val="autoZero"/>
        <c:auto val="1"/>
        <c:lblAlgn val="ctr"/>
        <c:lblOffset val="100"/>
        <c:noMultiLvlLbl val="0"/>
      </c:catAx>
      <c:valAx>
        <c:axId val="-184472097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09008"/>
        <c:crossesAt val="1"/>
        <c:crossBetween val="between"/>
        <c:majorUnit val="5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28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wall'!$Y$569:$Y$585</c:f>
              <c:numCache>
                <c:formatCode>General</c:formatCode>
                <c:ptCount val="17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52.3</c:v>
                </c:pt>
                <c:pt idx="8">
                  <c:v>55.5</c:v>
                </c:pt>
                <c:pt idx="9">
                  <c:v>52.3</c:v>
                </c:pt>
                <c:pt idx="10">
                  <c:v>49.5</c:v>
                </c:pt>
                <c:pt idx="11">
                  <c:v>46.8</c:v>
                </c:pt>
                <c:pt idx="12">
                  <c:v>44.5</c:v>
                </c:pt>
                <c:pt idx="13">
                  <c:v>41.9</c:v>
                </c:pt>
                <c:pt idx="14">
                  <c:v>40.4</c:v>
                </c:pt>
                <c:pt idx="15">
                  <c:v>41.9</c:v>
                </c:pt>
                <c:pt idx="16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E-431D-BF53-F66B14409DA0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wall'!$AH$569:$AH$581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62.6</c:v>
                </c:pt>
                <c:pt idx="6">
                  <c:v>59</c:v>
                </c:pt>
                <c:pt idx="7">
                  <c:v>52.3</c:v>
                </c:pt>
                <c:pt idx="8">
                  <c:v>46.8</c:v>
                </c:pt>
                <c:pt idx="9">
                  <c:v>49.5</c:v>
                </c:pt>
                <c:pt idx="10">
                  <c:v>46.8</c:v>
                </c:pt>
                <c:pt idx="11">
                  <c:v>49.5</c:v>
                </c:pt>
                <c:pt idx="12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E-431D-BF53-F66B1440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19344"/>
        <c:axId val="-1844710640"/>
      </c:lineChart>
      <c:catAx>
        <c:axId val="-184471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10640"/>
        <c:crosses val="autoZero"/>
        <c:auto val="1"/>
        <c:lblAlgn val="ctr"/>
        <c:lblOffset val="100"/>
        <c:noMultiLvlLbl val="0"/>
      </c:catAx>
      <c:valAx>
        <c:axId val="-184471064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19344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28)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wall'!$AB$569:$AB$577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30.7</c:v>
                </c:pt>
                <c:pt idx="6">
                  <c:v>28.4</c:v>
                </c:pt>
                <c:pt idx="7">
                  <c:v>30.7</c:v>
                </c:pt>
                <c:pt idx="8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E-40E3-BD25-6674D314E35B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wall'!$AK$569:$AK$580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38.1</c:v>
                </c:pt>
                <c:pt idx="7">
                  <c:v>35.9</c:v>
                </c:pt>
                <c:pt idx="8">
                  <c:v>38.1</c:v>
                </c:pt>
                <c:pt idx="9">
                  <c:v>38.299999999999997</c:v>
                </c:pt>
                <c:pt idx="10">
                  <c:v>40.4</c:v>
                </c:pt>
                <c:pt idx="11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E-40E3-BD25-6674D314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20432"/>
        <c:axId val="-1844707376"/>
        <c:extLst/>
      </c:lineChart>
      <c:catAx>
        <c:axId val="-184472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0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4470737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20432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28)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wall'!$AE$569:$AE$579</c:f>
              <c:numCache>
                <c:formatCode>General</c:formatCode>
                <c:ptCount val="11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24.1</c:v>
                </c:pt>
                <c:pt idx="6">
                  <c:v>25.7</c:v>
                </c:pt>
                <c:pt idx="7">
                  <c:v>28.4</c:v>
                </c:pt>
                <c:pt idx="8">
                  <c:v>25.7</c:v>
                </c:pt>
                <c:pt idx="9">
                  <c:v>28.4</c:v>
                </c:pt>
                <c:pt idx="10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D-41C9-BF80-79D9E2A603D9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wall'!$AN$569:$AN$578</c:f>
              <c:numCache>
                <c:formatCode>General</c:formatCode>
                <c:ptCount val="10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28.4</c:v>
                </c:pt>
                <c:pt idx="5">
                  <c:v>30.7</c:v>
                </c:pt>
                <c:pt idx="6">
                  <c:v>28.4</c:v>
                </c:pt>
                <c:pt idx="7">
                  <c:v>25.7</c:v>
                </c:pt>
                <c:pt idx="8">
                  <c:v>28.4</c:v>
                </c:pt>
                <c:pt idx="9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D-41C9-BF80-79D9E2A6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16080"/>
        <c:axId val="-1844700304"/>
        <c:extLst/>
      </c:lineChart>
      <c:catAx>
        <c:axId val="-184471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00304"/>
        <c:crosses val="autoZero"/>
        <c:auto val="1"/>
        <c:lblAlgn val="ctr"/>
        <c:lblOffset val="100"/>
        <c:noMultiLvlLbl val="0"/>
      </c:catAx>
      <c:valAx>
        <c:axId val="-1844700304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16080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29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wall'!$Y$589:$Y$601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38.1</c:v>
                </c:pt>
                <c:pt idx="7">
                  <c:v>38.299999999999997</c:v>
                </c:pt>
                <c:pt idx="8">
                  <c:v>40.4</c:v>
                </c:pt>
                <c:pt idx="9">
                  <c:v>41.9</c:v>
                </c:pt>
                <c:pt idx="10">
                  <c:v>40.4</c:v>
                </c:pt>
                <c:pt idx="11">
                  <c:v>41.9</c:v>
                </c:pt>
                <c:pt idx="12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2-4C8F-B3CE-C7E7CF9D9659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wall'!$AH$589:$AH$605</c:f>
              <c:numCache>
                <c:formatCode>General</c:formatCode>
                <c:ptCount val="17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38.1</c:v>
                </c:pt>
                <c:pt idx="7">
                  <c:v>38.299999999999997</c:v>
                </c:pt>
                <c:pt idx="8">
                  <c:v>40.4</c:v>
                </c:pt>
                <c:pt idx="9">
                  <c:v>41.9</c:v>
                </c:pt>
                <c:pt idx="10">
                  <c:v>44.5</c:v>
                </c:pt>
                <c:pt idx="11">
                  <c:v>46.8</c:v>
                </c:pt>
                <c:pt idx="12">
                  <c:v>44.5</c:v>
                </c:pt>
                <c:pt idx="13">
                  <c:v>46.8</c:v>
                </c:pt>
                <c:pt idx="14">
                  <c:v>49.5</c:v>
                </c:pt>
                <c:pt idx="15">
                  <c:v>52.3</c:v>
                </c:pt>
                <c:pt idx="16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2-4C8F-B3CE-C7E7CF9D9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06832"/>
        <c:axId val="-1844699760"/>
      </c:lineChart>
      <c:catAx>
        <c:axId val="-184470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699760"/>
        <c:crosses val="autoZero"/>
        <c:auto val="1"/>
        <c:lblAlgn val="ctr"/>
        <c:lblOffset val="100"/>
        <c:noMultiLvlLbl val="0"/>
      </c:catAx>
      <c:valAx>
        <c:axId val="-184469976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06832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29)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wall'!$AB$589:$AB$601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28.4</c:v>
                </c:pt>
                <c:pt idx="5">
                  <c:v>30.7</c:v>
                </c:pt>
                <c:pt idx="6">
                  <c:v>32.5</c:v>
                </c:pt>
                <c:pt idx="7">
                  <c:v>34.1</c:v>
                </c:pt>
                <c:pt idx="8">
                  <c:v>35.9</c:v>
                </c:pt>
                <c:pt idx="9">
                  <c:v>34.1</c:v>
                </c:pt>
                <c:pt idx="10">
                  <c:v>32.5</c:v>
                </c:pt>
                <c:pt idx="11">
                  <c:v>34.1</c:v>
                </c:pt>
                <c:pt idx="12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8-4232-8974-96B24BC3471A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wall'!$AK$589:$AK$602</c:f>
              <c:numCache>
                <c:formatCode>General</c:formatCode>
                <c:ptCount val="14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28.4</c:v>
                </c:pt>
                <c:pt idx="5">
                  <c:v>30.7</c:v>
                </c:pt>
                <c:pt idx="6">
                  <c:v>32.5</c:v>
                </c:pt>
                <c:pt idx="7">
                  <c:v>34.1</c:v>
                </c:pt>
                <c:pt idx="8">
                  <c:v>35.9</c:v>
                </c:pt>
                <c:pt idx="9">
                  <c:v>38.1</c:v>
                </c:pt>
                <c:pt idx="10">
                  <c:v>38.299999999999997</c:v>
                </c:pt>
                <c:pt idx="11">
                  <c:v>38.1</c:v>
                </c:pt>
                <c:pt idx="12">
                  <c:v>38.299999999999997</c:v>
                </c:pt>
                <c:pt idx="13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8-4232-8974-96B24BC34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01936"/>
        <c:axId val="-1844701392"/>
        <c:extLst/>
      </c:lineChart>
      <c:catAx>
        <c:axId val="-184470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01392"/>
        <c:crosses val="autoZero"/>
        <c:auto val="1"/>
        <c:lblAlgn val="ctr"/>
        <c:lblOffset val="100"/>
        <c:noMultiLvlLbl val="0"/>
      </c:catAx>
      <c:valAx>
        <c:axId val="-184470139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0193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13)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4-418B-AF68-2C99DDC298AD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4-418B-AF68-2C99DDC298AD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4-418B-AF68-2C99DDC298AD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4-418B-AF68-2C99DDC298AD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34-418B-AF68-2C99DDC298AD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34-418B-AF68-2C99DDC298AD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34-418B-AF68-2C99DDC298AD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34-418B-AF68-2C99DDC298AD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34-418B-AF68-2C99DDC298AD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Lab'!$AB$260:$AB$274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56.425600143309396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61.678725235050933</c:v>
                </c:pt>
                <c:pt idx="14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34-418B-AF68-2C99DDC298AD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Lab'!$AK$260:$AK$271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65.463749372686848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34-418B-AF68-2C99DDC2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4640496"/>
        <c:axId val="-1894634512"/>
        <c:extLst/>
      </c:lineChart>
      <c:catAx>
        <c:axId val="-189464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34512"/>
        <c:crosses val="autoZero"/>
        <c:auto val="1"/>
        <c:lblAlgn val="ctr"/>
        <c:lblOffset val="100"/>
        <c:noMultiLvlLbl val="0"/>
      </c:catAx>
      <c:valAx>
        <c:axId val="-189463451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049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29)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wall'!$AE$589:$AE$606</c:f>
              <c:numCache>
                <c:formatCode>General</c:formatCode>
                <c:ptCount val="18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32.5</c:v>
                </c:pt>
                <c:pt idx="7">
                  <c:v>28.4</c:v>
                </c:pt>
                <c:pt idx="8">
                  <c:v>24.1</c:v>
                </c:pt>
                <c:pt idx="9">
                  <c:v>25.7</c:v>
                </c:pt>
                <c:pt idx="10">
                  <c:v>28.4</c:v>
                </c:pt>
                <c:pt idx="11">
                  <c:v>30.7</c:v>
                </c:pt>
                <c:pt idx="12">
                  <c:v>28.4</c:v>
                </c:pt>
                <c:pt idx="13">
                  <c:v>25.7</c:v>
                </c:pt>
                <c:pt idx="14">
                  <c:v>24.1</c:v>
                </c:pt>
                <c:pt idx="15">
                  <c:v>22.6</c:v>
                </c:pt>
                <c:pt idx="16">
                  <c:v>24.1</c:v>
                </c:pt>
                <c:pt idx="17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2-4417-8221-2A0C20E87B2F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wall'!$AN$589:$AN$599</c:f>
              <c:numCache>
                <c:formatCode>General</c:formatCode>
                <c:ptCount val="11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46.8</c:v>
                </c:pt>
                <c:pt idx="8">
                  <c:v>49.5</c:v>
                </c:pt>
                <c:pt idx="9">
                  <c:v>52.3</c:v>
                </c:pt>
                <c:pt idx="10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2-4417-8221-2A0C20E8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17712"/>
        <c:axId val="-1844715536"/>
        <c:extLst/>
      </c:lineChart>
      <c:catAx>
        <c:axId val="-18447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15536"/>
        <c:crosses val="autoZero"/>
        <c:auto val="1"/>
        <c:lblAlgn val="ctr"/>
        <c:lblOffset val="100"/>
        <c:noMultiLvlLbl val="0"/>
      </c:catAx>
      <c:valAx>
        <c:axId val="-184471553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17712"/>
        <c:crossesAt val="1"/>
        <c:crossBetween val="between"/>
        <c:majorUnit val="5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30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wall'!$Y$610:$Y$623</c:f>
              <c:numCache>
                <c:formatCode>General</c:formatCode>
                <c:ptCount val="14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52.3</c:v>
                </c:pt>
                <c:pt idx="8">
                  <c:v>49.5</c:v>
                </c:pt>
                <c:pt idx="9">
                  <c:v>46.8</c:v>
                </c:pt>
                <c:pt idx="10">
                  <c:v>49.5</c:v>
                </c:pt>
                <c:pt idx="11">
                  <c:v>52.3</c:v>
                </c:pt>
                <c:pt idx="12">
                  <c:v>55.5</c:v>
                </c:pt>
                <c:pt idx="13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8-48E9-AAAB-B0C862E9C30B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wall'!$AH$610:$AH$622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32.5</c:v>
                </c:pt>
                <c:pt idx="6">
                  <c:v>34.1</c:v>
                </c:pt>
                <c:pt idx="7">
                  <c:v>35.9</c:v>
                </c:pt>
                <c:pt idx="8">
                  <c:v>38.1</c:v>
                </c:pt>
                <c:pt idx="9">
                  <c:v>38.299999999999997</c:v>
                </c:pt>
                <c:pt idx="10">
                  <c:v>40.4</c:v>
                </c:pt>
                <c:pt idx="11">
                  <c:v>41.9</c:v>
                </c:pt>
                <c:pt idx="12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8-48E9-AAAB-B0C862E9C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11184"/>
        <c:axId val="-1844818352"/>
      </c:lineChart>
      <c:catAx>
        <c:axId val="-184471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18352"/>
        <c:crosses val="autoZero"/>
        <c:auto val="1"/>
        <c:lblAlgn val="ctr"/>
        <c:lblOffset val="100"/>
        <c:noMultiLvlLbl val="0"/>
      </c:catAx>
      <c:valAx>
        <c:axId val="-184481835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11184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29/30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wall'!$Y$589:$Y$601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38.1</c:v>
                </c:pt>
                <c:pt idx="7">
                  <c:v>38.299999999999997</c:v>
                </c:pt>
                <c:pt idx="8">
                  <c:v>40.4</c:v>
                </c:pt>
                <c:pt idx="9">
                  <c:v>41.9</c:v>
                </c:pt>
                <c:pt idx="10">
                  <c:v>40.4</c:v>
                </c:pt>
                <c:pt idx="11">
                  <c:v>41.9</c:v>
                </c:pt>
                <c:pt idx="12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A-4740-B1B3-F444864B56C2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wall'!$AH$610:$AH$622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32.5</c:v>
                </c:pt>
                <c:pt idx="6">
                  <c:v>34.1</c:v>
                </c:pt>
                <c:pt idx="7">
                  <c:v>35.9</c:v>
                </c:pt>
                <c:pt idx="8">
                  <c:v>38.1</c:v>
                </c:pt>
                <c:pt idx="9">
                  <c:v>38.299999999999997</c:v>
                </c:pt>
                <c:pt idx="10">
                  <c:v>40.4</c:v>
                </c:pt>
                <c:pt idx="11">
                  <c:v>41.9</c:v>
                </c:pt>
                <c:pt idx="12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A-4740-B1B3-F444864B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96592"/>
        <c:axId val="-1844811824"/>
      </c:lineChart>
      <c:catAx>
        <c:axId val="-184479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11824"/>
        <c:crosses val="autoZero"/>
        <c:auto val="1"/>
        <c:lblAlgn val="ctr"/>
        <c:lblOffset val="100"/>
        <c:noMultiLvlLbl val="0"/>
      </c:catAx>
      <c:valAx>
        <c:axId val="-184481182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9659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wall'!$AB$610:$AB$627</c:f>
              <c:numCache>
                <c:formatCode>General</c:formatCode>
                <c:ptCount val="18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28.4</c:v>
                </c:pt>
                <c:pt idx="5">
                  <c:v>30.7</c:v>
                </c:pt>
                <c:pt idx="6">
                  <c:v>28.4</c:v>
                </c:pt>
                <c:pt idx="7">
                  <c:v>30.7</c:v>
                </c:pt>
                <c:pt idx="8">
                  <c:v>30.7</c:v>
                </c:pt>
                <c:pt idx="9">
                  <c:v>34.1</c:v>
                </c:pt>
                <c:pt idx="10">
                  <c:v>35.9</c:v>
                </c:pt>
                <c:pt idx="11">
                  <c:v>38.1</c:v>
                </c:pt>
                <c:pt idx="12">
                  <c:v>38.299999999999997</c:v>
                </c:pt>
                <c:pt idx="13">
                  <c:v>40.4</c:v>
                </c:pt>
                <c:pt idx="14">
                  <c:v>41.9</c:v>
                </c:pt>
                <c:pt idx="15">
                  <c:v>44.5</c:v>
                </c:pt>
                <c:pt idx="16">
                  <c:v>46.8</c:v>
                </c:pt>
                <c:pt idx="17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0-4883-ADC4-B8A1C8E795D8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wall'!$AK$610:$AK$624</c:f>
              <c:numCache>
                <c:formatCode>General</c:formatCode>
                <c:ptCount val="15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21.5</c:v>
                </c:pt>
                <c:pt idx="4">
                  <c:v>24.1</c:v>
                </c:pt>
                <c:pt idx="5">
                  <c:v>28.4</c:v>
                </c:pt>
                <c:pt idx="6">
                  <c:v>32.5</c:v>
                </c:pt>
                <c:pt idx="7">
                  <c:v>35.9</c:v>
                </c:pt>
                <c:pt idx="8">
                  <c:v>38.299999999999997</c:v>
                </c:pt>
                <c:pt idx="9">
                  <c:v>38.1</c:v>
                </c:pt>
                <c:pt idx="10">
                  <c:v>38.299999999999997</c:v>
                </c:pt>
                <c:pt idx="11">
                  <c:v>38.1</c:v>
                </c:pt>
                <c:pt idx="12">
                  <c:v>35.9</c:v>
                </c:pt>
                <c:pt idx="13">
                  <c:v>34.1</c:v>
                </c:pt>
                <c:pt idx="1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0-4883-ADC4-B8A1C8E79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819984"/>
        <c:axId val="-1844811280"/>
        <c:extLst/>
      </c:lineChart>
      <c:catAx>
        <c:axId val="-184481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11280"/>
        <c:crosses val="autoZero"/>
        <c:auto val="1"/>
        <c:lblAlgn val="ctr"/>
        <c:lblOffset val="100"/>
        <c:noMultiLvlLbl val="0"/>
      </c:catAx>
      <c:valAx>
        <c:axId val="-184481128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19984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wall'!$AE$610:$AE$618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34.1</c:v>
                </c:pt>
                <c:pt idx="7">
                  <c:v>35.9</c:v>
                </c:pt>
                <c:pt idx="8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B-4698-B000-9A3143303396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wall'!$AN$610:$AN$618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24.1</c:v>
                </c:pt>
                <c:pt idx="5">
                  <c:v>22.6</c:v>
                </c:pt>
                <c:pt idx="6">
                  <c:v>24.1</c:v>
                </c:pt>
                <c:pt idx="7">
                  <c:v>25.7</c:v>
                </c:pt>
                <c:pt idx="8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B-4698-B000-9A314330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805296"/>
        <c:axId val="-1844793872"/>
        <c:extLst/>
      </c:lineChart>
      <c:catAx>
        <c:axId val="-184480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93872"/>
        <c:crosses val="autoZero"/>
        <c:auto val="1"/>
        <c:lblAlgn val="ctr"/>
        <c:lblOffset val="100"/>
        <c:noMultiLvlLbl val="0"/>
      </c:catAx>
      <c:valAx>
        <c:axId val="-184479387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05296"/>
        <c:crossesAt val="1"/>
        <c:crossBetween val="between"/>
        <c:majorUnit val="5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31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wall'!$Y$631:$Y$648</c:f>
              <c:numCache>
                <c:formatCode>General</c:formatCode>
                <c:ptCount val="18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38.299999999999997</c:v>
                </c:pt>
                <c:pt idx="8">
                  <c:v>40.4</c:v>
                </c:pt>
                <c:pt idx="9">
                  <c:v>41.9</c:v>
                </c:pt>
                <c:pt idx="10">
                  <c:v>44.5</c:v>
                </c:pt>
                <c:pt idx="11">
                  <c:v>46.8</c:v>
                </c:pt>
                <c:pt idx="12">
                  <c:v>49.5</c:v>
                </c:pt>
                <c:pt idx="13">
                  <c:v>52.3</c:v>
                </c:pt>
                <c:pt idx="14">
                  <c:v>49.5</c:v>
                </c:pt>
                <c:pt idx="15">
                  <c:v>52.3</c:v>
                </c:pt>
                <c:pt idx="16">
                  <c:v>55.5</c:v>
                </c:pt>
                <c:pt idx="17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4-4144-851E-1E3A42D043DB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wall'!$AH$631:$AH$649</c:f>
              <c:numCache>
                <c:formatCode>General</c:formatCode>
                <c:ptCount val="1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38.1</c:v>
                </c:pt>
                <c:pt idx="7">
                  <c:v>38.299999999999997</c:v>
                </c:pt>
                <c:pt idx="8">
                  <c:v>40.4</c:v>
                </c:pt>
                <c:pt idx="9">
                  <c:v>41.9</c:v>
                </c:pt>
                <c:pt idx="10">
                  <c:v>44.5</c:v>
                </c:pt>
                <c:pt idx="11">
                  <c:v>41.9</c:v>
                </c:pt>
                <c:pt idx="12">
                  <c:v>40.4</c:v>
                </c:pt>
                <c:pt idx="13">
                  <c:v>41.9</c:v>
                </c:pt>
                <c:pt idx="14">
                  <c:v>44.5</c:v>
                </c:pt>
                <c:pt idx="15">
                  <c:v>46.8</c:v>
                </c:pt>
                <c:pt idx="16">
                  <c:v>49.5</c:v>
                </c:pt>
                <c:pt idx="17">
                  <c:v>52.3</c:v>
                </c:pt>
                <c:pt idx="18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4-4144-851E-1E3A42D04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809648"/>
        <c:axId val="-1844798768"/>
      </c:lineChart>
      <c:catAx>
        <c:axId val="-184480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98768"/>
        <c:crosses val="autoZero"/>
        <c:auto val="1"/>
        <c:lblAlgn val="ctr"/>
        <c:lblOffset val="100"/>
        <c:noMultiLvlLbl val="0"/>
      </c:catAx>
      <c:valAx>
        <c:axId val="-1844798768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09648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31)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wall'!$AB$631:$AB$645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52.3</c:v>
                </c:pt>
                <c:pt idx="8">
                  <c:v>55.5</c:v>
                </c:pt>
                <c:pt idx="9">
                  <c:v>52.3</c:v>
                </c:pt>
                <c:pt idx="10">
                  <c:v>49.5</c:v>
                </c:pt>
                <c:pt idx="11">
                  <c:v>46.8</c:v>
                </c:pt>
                <c:pt idx="12">
                  <c:v>49.5</c:v>
                </c:pt>
                <c:pt idx="13">
                  <c:v>52.3</c:v>
                </c:pt>
                <c:pt idx="14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A-4C84-955B-BDFF58FB52D7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wall'!$AK$631:$AK$644</c:f>
              <c:numCache>
                <c:formatCode>General</c:formatCode>
                <c:ptCount val="14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62.6</c:v>
                </c:pt>
                <c:pt idx="6">
                  <c:v>62.6</c:v>
                </c:pt>
                <c:pt idx="7">
                  <c:v>62.6</c:v>
                </c:pt>
                <c:pt idx="8">
                  <c:v>62.6</c:v>
                </c:pt>
                <c:pt idx="9">
                  <c:v>59</c:v>
                </c:pt>
                <c:pt idx="10">
                  <c:v>61.8</c:v>
                </c:pt>
                <c:pt idx="11">
                  <c:v>59</c:v>
                </c:pt>
                <c:pt idx="12">
                  <c:v>61.8</c:v>
                </c:pt>
                <c:pt idx="1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A-4C84-955B-BDFF58FB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99312"/>
        <c:axId val="-1844809104"/>
        <c:extLst/>
      </c:lineChart>
      <c:catAx>
        <c:axId val="-184479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09104"/>
        <c:crosses val="autoZero"/>
        <c:auto val="1"/>
        <c:lblAlgn val="ctr"/>
        <c:lblOffset val="100"/>
        <c:noMultiLvlLbl val="0"/>
      </c:catAx>
      <c:valAx>
        <c:axId val="-1844809104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99312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31)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wall'!$AE$631:$AE$647</c:f>
              <c:numCache>
                <c:formatCode>General</c:formatCode>
                <c:ptCount val="17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18.399999999999999</c:v>
                </c:pt>
                <c:pt idx="4">
                  <c:v>17.899999999999999</c:v>
                </c:pt>
                <c:pt idx="5">
                  <c:v>18.399999999999999</c:v>
                </c:pt>
                <c:pt idx="6">
                  <c:v>19.3</c:v>
                </c:pt>
                <c:pt idx="7">
                  <c:v>20.5</c:v>
                </c:pt>
                <c:pt idx="8">
                  <c:v>21.5</c:v>
                </c:pt>
                <c:pt idx="9">
                  <c:v>22.6</c:v>
                </c:pt>
                <c:pt idx="10">
                  <c:v>24.1</c:v>
                </c:pt>
                <c:pt idx="11">
                  <c:v>25.7</c:v>
                </c:pt>
                <c:pt idx="12">
                  <c:v>28.4</c:v>
                </c:pt>
                <c:pt idx="13">
                  <c:v>30.7</c:v>
                </c:pt>
                <c:pt idx="14">
                  <c:v>32.5</c:v>
                </c:pt>
                <c:pt idx="15">
                  <c:v>30.7</c:v>
                </c:pt>
                <c:pt idx="16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3-4D4A-9CFA-419B99752E34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wall'!$AN$631:$AN$655</c:f>
              <c:numCache>
                <c:formatCode>General</c:formatCode>
                <c:ptCount val="2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38.299999999999997</c:v>
                </c:pt>
                <c:pt idx="8">
                  <c:v>35.9</c:v>
                </c:pt>
                <c:pt idx="9">
                  <c:v>32.5</c:v>
                </c:pt>
                <c:pt idx="10">
                  <c:v>34.1</c:v>
                </c:pt>
                <c:pt idx="11">
                  <c:v>35.9</c:v>
                </c:pt>
                <c:pt idx="12">
                  <c:v>38.1</c:v>
                </c:pt>
                <c:pt idx="13">
                  <c:v>38.299999999999997</c:v>
                </c:pt>
                <c:pt idx="14">
                  <c:v>40.4</c:v>
                </c:pt>
                <c:pt idx="15">
                  <c:v>38.299999999999997</c:v>
                </c:pt>
                <c:pt idx="16">
                  <c:v>38.1</c:v>
                </c:pt>
                <c:pt idx="17">
                  <c:v>35.9</c:v>
                </c:pt>
                <c:pt idx="18">
                  <c:v>34.1</c:v>
                </c:pt>
                <c:pt idx="19">
                  <c:v>35.9</c:v>
                </c:pt>
                <c:pt idx="20">
                  <c:v>38.1</c:v>
                </c:pt>
                <c:pt idx="21">
                  <c:v>38.299999999999997</c:v>
                </c:pt>
                <c:pt idx="22">
                  <c:v>40.4</c:v>
                </c:pt>
                <c:pt idx="23">
                  <c:v>41.9</c:v>
                </c:pt>
                <c:pt idx="24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3-4D4A-9CFA-419B99752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817264"/>
        <c:axId val="-1844792784"/>
        <c:extLst/>
      </c:lineChart>
      <c:catAx>
        <c:axId val="-184481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92784"/>
        <c:crosses val="autoZero"/>
        <c:auto val="1"/>
        <c:lblAlgn val="ctr"/>
        <c:lblOffset val="100"/>
        <c:noMultiLvlLbl val="0"/>
      </c:catAx>
      <c:valAx>
        <c:axId val="-1844792784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17264"/>
        <c:crossesAt val="1"/>
        <c:crossBetween val="between"/>
        <c:majorUnit val="5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32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wall'!$Y$660:$Y$675</c:f>
              <c:numCache>
                <c:formatCode>General</c:formatCode>
                <c:ptCount val="16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44.5</c:v>
                </c:pt>
                <c:pt idx="8">
                  <c:v>46.8</c:v>
                </c:pt>
                <c:pt idx="9">
                  <c:v>49.5</c:v>
                </c:pt>
                <c:pt idx="10">
                  <c:v>46.8</c:v>
                </c:pt>
                <c:pt idx="11">
                  <c:v>44.5</c:v>
                </c:pt>
                <c:pt idx="12">
                  <c:v>41.9</c:v>
                </c:pt>
                <c:pt idx="13">
                  <c:v>40.4</c:v>
                </c:pt>
                <c:pt idx="14">
                  <c:v>41.9</c:v>
                </c:pt>
                <c:pt idx="15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A-4014-84C4-5CD8B9BE2DB3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wall'!$AH$660:$AH$671</c:f>
              <c:numCache>
                <c:formatCode>General</c:formatCode>
                <c:ptCount val="12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40.4</c:v>
                </c:pt>
                <c:pt idx="6">
                  <c:v>38.299999999999997</c:v>
                </c:pt>
                <c:pt idx="7">
                  <c:v>40.4</c:v>
                </c:pt>
                <c:pt idx="8">
                  <c:v>41.9</c:v>
                </c:pt>
                <c:pt idx="9">
                  <c:v>44.5</c:v>
                </c:pt>
                <c:pt idx="10">
                  <c:v>46.8</c:v>
                </c:pt>
                <c:pt idx="11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A-4014-84C4-5CD8B9BE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92240"/>
        <c:axId val="-1844823248"/>
      </c:lineChart>
      <c:catAx>
        <c:axId val="-184479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23248"/>
        <c:crosses val="autoZero"/>
        <c:auto val="1"/>
        <c:lblAlgn val="ctr"/>
        <c:lblOffset val="100"/>
        <c:noMultiLvlLbl val="0"/>
      </c:catAx>
      <c:valAx>
        <c:axId val="-1844823248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92240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wall'!$AB$660:$AB$673</c:f>
              <c:numCache>
                <c:formatCode>General</c:formatCode>
                <c:ptCount val="14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41.9</c:v>
                </c:pt>
                <c:pt idx="7">
                  <c:v>38.299999999999997</c:v>
                </c:pt>
                <c:pt idx="8">
                  <c:v>35.9</c:v>
                </c:pt>
                <c:pt idx="9">
                  <c:v>32.5</c:v>
                </c:pt>
                <c:pt idx="10">
                  <c:v>34.1</c:v>
                </c:pt>
                <c:pt idx="11">
                  <c:v>32.5</c:v>
                </c:pt>
                <c:pt idx="12">
                  <c:v>34.1</c:v>
                </c:pt>
                <c:pt idx="13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9-4C27-AECC-31D7587736C0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wall'!$AK$660:$AK$680</c:f>
              <c:numCache>
                <c:formatCode>General</c:formatCode>
                <c:ptCount val="21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62.6</c:v>
                </c:pt>
                <c:pt idx="6">
                  <c:v>59</c:v>
                </c:pt>
                <c:pt idx="7">
                  <c:v>52.3</c:v>
                </c:pt>
                <c:pt idx="8">
                  <c:v>46.8</c:v>
                </c:pt>
                <c:pt idx="9">
                  <c:v>41.9</c:v>
                </c:pt>
                <c:pt idx="10">
                  <c:v>38.299999999999997</c:v>
                </c:pt>
                <c:pt idx="11">
                  <c:v>35.9</c:v>
                </c:pt>
                <c:pt idx="12">
                  <c:v>32.5</c:v>
                </c:pt>
                <c:pt idx="13">
                  <c:v>34.1</c:v>
                </c:pt>
                <c:pt idx="14">
                  <c:v>35.9</c:v>
                </c:pt>
                <c:pt idx="15">
                  <c:v>38.1</c:v>
                </c:pt>
                <c:pt idx="16">
                  <c:v>38.299999999999997</c:v>
                </c:pt>
                <c:pt idx="17">
                  <c:v>38.1</c:v>
                </c:pt>
                <c:pt idx="18">
                  <c:v>35.9</c:v>
                </c:pt>
                <c:pt idx="19">
                  <c:v>38.1</c:v>
                </c:pt>
                <c:pt idx="20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9-4C27-AECC-31D758773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821616"/>
        <c:axId val="-1844802032"/>
        <c:extLst/>
      </c:lineChart>
      <c:catAx>
        <c:axId val="-184482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02032"/>
        <c:crosses val="autoZero"/>
        <c:auto val="1"/>
        <c:lblAlgn val="ctr"/>
        <c:lblOffset val="100"/>
        <c:noMultiLvlLbl val="0"/>
      </c:catAx>
      <c:valAx>
        <c:axId val="-184480203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2161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Lab'!$AE$260:$AE$269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54.89339976375399</c:v>
                </c:pt>
                <c:pt idx="5">
                  <c:v>54.489683652199048</c:v>
                </c:pt>
                <c:pt idx="6">
                  <c:v>54.148149429121659</c:v>
                </c:pt>
                <c:pt idx="7">
                  <c:v>54.489683652199048</c:v>
                </c:pt>
                <c:pt idx="8">
                  <c:v>54.89339976375399</c:v>
                </c:pt>
                <c:pt idx="9">
                  <c:v>54.489683652199048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F-4D6F-9445-25050C5FBB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Lab'!$AN$260:$AN$282</c:f>
              <c:numCache>
                <c:formatCode>General</c:formatCode>
                <c:ptCount val="23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61.678725235050933</c:v>
                </c:pt>
                <c:pt idx="8">
                  <c:v>64.319990168929081</c:v>
                </c:pt>
                <c:pt idx="9">
                  <c:v>66.013332488948294</c:v>
                </c:pt>
                <c:pt idx="10">
                  <c:v>65.463749372686848</c:v>
                </c:pt>
                <c:pt idx="11">
                  <c:v>64.319990168929081</c:v>
                </c:pt>
                <c:pt idx="12">
                  <c:v>63.352807087567498</c:v>
                </c:pt>
                <c:pt idx="13">
                  <c:v>61.678725235050933</c:v>
                </c:pt>
                <c:pt idx="14">
                  <c:v>60.819536609910429</c:v>
                </c:pt>
                <c:pt idx="15">
                  <c:v>60.266537294414391</c:v>
                </c:pt>
                <c:pt idx="16">
                  <c:v>59.002347394461879</c:v>
                </c:pt>
                <c:pt idx="17">
                  <c:v>60.266537294414391</c:v>
                </c:pt>
                <c:pt idx="18">
                  <c:v>60.819536609910429</c:v>
                </c:pt>
                <c:pt idx="19">
                  <c:v>60.266537294414391</c:v>
                </c:pt>
                <c:pt idx="20">
                  <c:v>59.002347394461879</c:v>
                </c:pt>
                <c:pt idx="21">
                  <c:v>57.68746068595226</c:v>
                </c:pt>
                <c:pt idx="22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F-4D6F-9445-25050C5FBB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F-4D6F-9445-25050C5F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4647568"/>
        <c:axId val="-1894641584"/>
      </c:lineChart>
      <c:catAx>
        <c:axId val="-189464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1584"/>
        <c:crosses val="autoZero"/>
        <c:auto val="1"/>
        <c:lblAlgn val="ctr"/>
        <c:lblOffset val="100"/>
        <c:noMultiLvlLbl val="0"/>
      </c:catAx>
      <c:valAx>
        <c:axId val="-189464158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756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wall'!$AE$660:$AE$669</c:f>
              <c:numCache>
                <c:formatCode>General</c:formatCode>
                <c:ptCount val="10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30.7</c:v>
                </c:pt>
                <c:pt idx="6">
                  <c:v>32.5</c:v>
                </c:pt>
                <c:pt idx="7">
                  <c:v>30.7</c:v>
                </c:pt>
                <c:pt idx="8">
                  <c:v>32.5</c:v>
                </c:pt>
                <c:pt idx="9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D-48A2-A533-3FC54B52A313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wall'!$AN$660:$AN$673</c:f>
              <c:numCache>
                <c:formatCode>General</c:formatCode>
                <c:ptCount val="14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38.299999999999997</c:v>
                </c:pt>
                <c:pt idx="5">
                  <c:v>35.9</c:v>
                </c:pt>
                <c:pt idx="6">
                  <c:v>32.5</c:v>
                </c:pt>
                <c:pt idx="7">
                  <c:v>34.1</c:v>
                </c:pt>
                <c:pt idx="8">
                  <c:v>32.5</c:v>
                </c:pt>
                <c:pt idx="9">
                  <c:v>30.7</c:v>
                </c:pt>
                <c:pt idx="10">
                  <c:v>32.5</c:v>
                </c:pt>
                <c:pt idx="11">
                  <c:v>34.1</c:v>
                </c:pt>
                <c:pt idx="12">
                  <c:v>35.9</c:v>
                </c:pt>
                <c:pt idx="13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D-48A2-A533-3FC54B52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810192"/>
        <c:axId val="-1844821072"/>
        <c:extLst/>
      </c:lineChart>
      <c:catAx>
        <c:axId val="-184481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21072"/>
        <c:crosses val="autoZero"/>
        <c:auto val="1"/>
        <c:lblAlgn val="ctr"/>
        <c:lblOffset val="100"/>
        <c:noMultiLvlLbl val="0"/>
      </c:catAx>
      <c:valAx>
        <c:axId val="-184482107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10192"/>
        <c:crossesAt val="1"/>
        <c:crossBetween val="between"/>
        <c:majorUnit val="5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33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wall'!$Y$685:$Y$699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52.3</c:v>
                </c:pt>
                <c:pt idx="8">
                  <c:v>55.5</c:v>
                </c:pt>
                <c:pt idx="9">
                  <c:v>59</c:v>
                </c:pt>
                <c:pt idx="10">
                  <c:v>61.8</c:v>
                </c:pt>
                <c:pt idx="11">
                  <c:v>62.6</c:v>
                </c:pt>
                <c:pt idx="12">
                  <c:v>62.6</c:v>
                </c:pt>
                <c:pt idx="13">
                  <c:v>62.6</c:v>
                </c:pt>
                <c:pt idx="14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D-4025-9538-007FC78B825C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wall'!$AH$685:$AH$703</c:f>
              <c:numCache>
                <c:formatCode>General</c:formatCode>
                <c:ptCount val="1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38.1</c:v>
                </c:pt>
                <c:pt idx="7">
                  <c:v>38.299999999999997</c:v>
                </c:pt>
                <c:pt idx="8">
                  <c:v>40.4</c:v>
                </c:pt>
                <c:pt idx="9">
                  <c:v>41.9</c:v>
                </c:pt>
                <c:pt idx="10">
                  <c:v>44.5</c:v>
                </c:pt>
                <c:pt idx="11">
                  <c:v>46.8</c:v>
                </c:pt>
                <c:pt idx="12">
                  <c:v>49.5</c:v>
                </c:pt>
                <c:pt idx="13">
                  <c:v>52.3</c:v>
                </c:pt>
                <c:pt idx="14">
                  <c:v>59</c:v>
                </c:pt>
                <c:pt idx="15">
                  <c:v>61.8</c:v>
                </c:pt>
                <c:pt idx="16">
                  <c:v>62.6</c:v>
                </c:pt>
                <c:pt idx="17">
                  <c:v>62.6</c:v>
                </c:pt>
                <c:pt idx="18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D-4025-9538-007FC78B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815632"/>
        <c:axId val="-1844804752"/>
      </c:lineChart>
      <c:catAx>
        <c:axId val="-184481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04752"/>
        <c:crosses val="autoZero"/>
        <c:auto val="1"/>
        <c:lblAlgn val="ctr"/>
        <c:lblOffset val="100"/>
        <c:noMultiLvlLbl val="0"/>
      </c:catAx>
      <c:valAx>
        <c:axId val="-184480475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15632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33)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wall'!$AB$685:$AB$697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62.6</c:v>
                </c:pt>
                <c:pt idx="6">
                  <c:v>59</c:v>
                </c:pt>
                <c:pt idx="7">
                  <c:v>61.8</c:v>
                </c:pt>
                <c:pt idx="8">
                  <c:v>62.6</c:v>
                </c:pt>
                <c:pt idx="9">
                  <c:v>62.6</c:v>
                </c:pt>
                <c:pt idx="10">
                  <c:v>61.8</c:v>
                </c:pt>
                <c:pt idx="11">
                  <c:v>62.6</c:v>
                </c:pt>
                <c:pt idx="12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F-49D4-88DF-B9A86890C561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wall'!$AK$685:$AK$703</c:f>
              <c:numCache>
                <c:formatCode>General</c:formatCode>
                <c:ptCount val="1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38.1</c:v>
                </c:pt>
                <c:pt idx="7">
                  <c:v>38.299999999999997</c:v>
                </c:pt>
                <c:pt idx="8">
                  <c:v>40.4</c:v>
                </c:pt>
                <c:pt idx="9">
                  <c:v>41.9</c:v>
                </c:pt>
                <c:pt idx="10">
                  <c:v>44.5</c:v>
                </c:pt>
                <c:pt idx="11">
                  <c:v>46.8</c:v>
                </c:pt>
                <c:pt idx="12">
                  <c:v>49.5</c:v>
                </c:pt>
                <c:pt idx="13">
                  <c:v>52.3</c:v>
                </c:pt>
                <c:pt idx="14">
                  <c:v>59</c:v>
                </c:pt>
                <c:pt idx="15">
                  <c:v>61.8</c:v>
                </c:pt>
                <c:pt idx="16">
                  <c:v>62.6</c:v>
                </c:pt>
                <c:pt idx="17">
                  <c:v>62.6</c:v>
                </c:pt>
                <c:pt idx="18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F-49D4-88DF-B9A86890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818896"/>
        <c:axId val="-1844800944"/>
        <c:extLst/>
      </c:lineChart>
      <c:catAx>
        <c:axId val="-184481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00944"/>
        <c:crosses val="autoZero"/>
        <c:auto val="1"/>
        <c:lblAlgn val="ctr"/>
        <c:lblOffset val="100"/>
        <c:noMultiLvlLbl val="0"/>
      </c:catAx>
      <c:valAx>
        <c:axId val="-1844800944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18896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33)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44546A"/>
              </a:solidFill>
            </a:ln>
          </c:spPr>
          <c:marker>
            <c:symbol val="none"/>
          </c:marker>
          <c:val>
            <c:numRef>
              <c:f>'Results lum wall'!$AE$685:$AE$703</c:f>
              <c:numCache>
                <c:formatCode>General</c:formatCode>
                <c:ptCount val="1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38.1</c:v>
                </c:pt>
                <c:pt idx="7">
                  <c:v>38.299999999999997</c:v>
                </c:pt>
                <c:pt idx="8">
                  <c:v>40.4</c:v>
                </c:pt>
                <c:pt idx="9">
                  <c:v>41.9</c:v>
                </c:pt>
                <c:pt idx="10">
                  <c:v>44.5</c:v>
                </c:pt>
                <c:pt idx="11">
                  <c:v>46.8</c:v>
                </c:pt>
                <c:pt idx="12">
                  <c:v>49.5</c:v>
                </c:pt>
                <c:pt idx="13">
                  <c:v>52.3</c:v>
                </c:pt>
                <c:pt idx="14">
                  <c:v>59</c:v>
                </c:pt>
                <c:pt idx="15">
                  <c:v>61.8</c:v>
                </c:pt>
                <c:pt idx="16">
                  <c:v>62.6</c:v>
                </c:pt>
                <c:pt idx="17">
                  <c:v>62.6</c:v>
                </c:pt>
                <c:pt idx="18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4A15-A4FD-58DA14692358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wall'!$AN$685:$AN$703</c:f>
              <c:numCache>
                <c:formatCode>General</c:formatCode>
                <c:ptCount val="19"/>
                <c:pt idx="0">
                  <c:v>21.5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21.5</c:v>
                </c:pt>
                <c:pt idx="4">
                  <c:v>24.1</c:v>
                </c:pt>
                <c:pt idx="5">
                  <c:v>28.4</c:v>
                </c:pt>
                <c:pt idx="6">
                  <c:v>32.5</c:v>
                </c:pt>
                <c:pt idx="7">
                  <c:v>35.9</c:v>
                </c:pt>
                <c:pt idx="8">
                  <c:v>38.299999999999997</c:v>
                </c:pt>
                <c:pt idx="9">
                  <c:v>41.9</c:v>
                </c:pt>
                <c:pt idx="10">
                  <c:v>46.8</c:v>
                </c:pt>
                <c:pt idx="11">
                  <c:v>52.3</c:v>
                </c:pt>
                <c:pt idx="12">
                  <c:v>59</c:v>
                </c:pt>
                <c:pt idx="13">
                  <c:v>61.8</c:v>
                </c:pt>
                <c:pt idx="14">
                  <c:v>59</c:v>
                </c:pt>
                <c:pt idx="15">
                  <c:v>61.8</c:v>
                </c:pt>
                <c:pt idx="16">
                  <c:v>62.6</c:v>
                </c:pt>
                <c:pt idx="17">
                  <c:v>62.6</c:v>
                </c:pt>
                <c:pt idx="18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1-4A15-A4FD-58DA14692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803664"/>
        <c:axId val="-1844803120"/>
        <c:extLst/>
      </c:lineChart>
      <c:catAx>
        <c:axId val="-184480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03120"/>
        <c:crosses val="autoZero"/>
        <c:auto val="1"/>
        <c:lblAlgn val="ctr"/>
        <c:lblOffset val="100"/>
        <c:noMultiLvlLbl val="0"/>
      </c:catAx>
      <c:valAx>
        <c:axId val="-184480312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03664"/>
        <c:crossesAt val="1"/>
        <c:crossBetween val="between"/>
        <c:majorUnit val="5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34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wall'!$Y$709:$Y$723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28.4</c:v>
                </c:pt>
                <c:pt idx="5">
                  <c:v>30.7</c:v>
                </c:pt>
                <c:pt idx="6">
                  <c:v>32.5</c:v>
                </c:pt>
                <c:pt idx="7">
                  <c:v>34.1</c:v>
                </c:pt>
                <c:pt idx="8">
                  <c:v>32.5</c:v>
                </c:pt>
                <c:pt idx="9">
                  <c:v>30.7</c:v>
                </c:pt>
                <c:pt idx="10">
                  <c:v>32.5</c:v>
                </c:pt>
                <c:pt idx="11">
                  <c:v>34.1</c:v>
                </c:pt>
                <c:pt idx="12">
                  <c:v>35.9</c:v>
                </c:pt>
                <c:pt idx="13">
                  <c:v>38.1</c:v>
                </c:pt>
                <c:pt idx="1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C-4030-B785-9CFD8E50C881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wall'!$AH$709:$AH$721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52.3</c:v>
                </c:pt>
                <c:pt idx="8">
                  <c:v>49.5</c:v>
                </c:pt>
                <c:pt idx="9">
                  <c:v>46.8</c:v>
                </c:pt>
                <c:pt idx="10">
                  <c:v>49.5</c:v>
                </c:pt>
                <c:pt idx="11">
                  <c:v>52.3</c:v>
                </c:pt>
                <c:pt idx="12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C-4030-B785-9CFD8E50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98224"/>
        <c:axId val="-1844791696"/>
      </c:lineChart>
      <c:catAx>
        <c:axId val="-184479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91696"/>
        <c:crosses val="autoZero"/>
        <c:auto val="1"/>
        <c:lblAlgn val="ctr"/>
        <c:lblOffset val="100"/>
        <c:noMultiLvlLbl val="0"/>
      </c:catAx>
      <c:valAx>
        <c:axId val="-184479169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98224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wall'!$AB$709:$AB$724</c:f>
              <c:numCache>
                <c:formatCode>General</c:formatCode>
                <c:ptCount val="16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38.1</c:v>
                </c:pt>
                <c:pt idx="7">
                  <c:v>38.299999999999997</c:v>
                </c:pt>
                <c:pt idx="8">
                  <c:v>40.4</c:v>
                </c:pt>
                <c:pt idx="9">
                  <c:v>38.299999999999997</c:v>
                </c:pt>
                <c:pt idx="10">
                  <c:v>38.1</c:v>
                </c:pt>
                <c:pt idx="11">
                  <c:v>35.9</c:v>
                </c:pt>
                <c:pt idx="12">
                  <c:v>38.1</c:v>
                </c:pt>
                <c:pt idx="13">
                  <c:v>38.299999999999997</c:v>
                </c:pt>
                <c:pt idx="14">
                  <c:v>40.4</c:v>
                </c:pt>
                <c:pt idx="15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C-43B4-9B4D-5F7745BF967C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wall'!$AK$709:$AK$723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35.9</c:v>
                </c:pt>
                <c:pt idx="6">
                  <c:v>38.1</c:v>
                </c:pt>
                <c:pt idx="7">
                  <c:v>38.299999999999997</c:v>
                </c:pt>
                <c:pt idx="8">
                  <c:v>38.1</c:v>
                </c:pt>
                <c:pt idx="9">
                  <c:v>35.9</c:v>
                </c:pt>
                <c:pt idx="10">
                  <c:v>34.1</c:v>
                </c:pt>
                <c:pt idx="11">
                  <c:v>35.9</c:v>
                </c:pt>
                <c:pt idx="12">
                  <c:v>38.1</c:v>
                </c:pt>
                <c:pt idx="13">
                  <c:v>38.299999999999997</c:v>
                </c:pt>
                <c:pt idx="14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C-43B4-9B4D-5F7745BF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824880"/>
        <c:axId val="-1844824336"/>
        <c:extLst/>
      </c:lineChart>
      <c:catAx>
        <c:axId val="-184482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24336"/>
        <c:crosses val="autoZero"/>
        <c:auto val="1"/>
        <c:lblAlgn val="ctr"/>
        <c:lblOffset val="100"/>
        <c:noMultiLvlLbl val="0"/>
      </c:catAx>
      <c:valAx>
        <c:axId val="-184482433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24880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wall'!$AE$709:$AE$719</c:f>
              <c:numCache>
                <c:formatCode>General</c:formatCode>
                <c:ptCount val="11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21.5</c:v>
                </c:pt>
                <c:pt idx="4">
                  <c:v>22.6</c:v>
                </c:pt>
                <c:pt idx="5">
                  <c:v>24.1</c:v>
                </c:pt>
                <c:pt idx="6">
                  <c:v>25.7</c:v>
                </c:pt>
                <c:pt idx="7">
                  <c:v>24.1</c:v>
                </c:pt>
                <c:pt idx="8">
                  <c:v>22.6</c:v>
                </c:pt>
                <c:pt idx="9">
                  <c:v>24.1</c:v>
                </c:pt>
                <c:pt idx="10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7-4D6F-B9ED-EB4FD8EB72E0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wall'!$AN$709:$AN$722</c:f>
              <c:numCache>
                <c:formatCode>General</c:formatCode>
                <c:ptCount val="14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21.5</c:v>
                </c:pt>
                <c:pt idx="4">
                  <c:v>19.3</c:v>
                </c:pt>
                <c:pt idx="5">
                  <c:v>20.5</c:v>
                </c:pt>
                <c:pt idx="6">
                  <c:v>21.5</c:v>
                </c:pt>
                <c:pt idx="7">
                  <c:v>22.6</c:v>
                </c:pt>
                <c:pt idx="8">
                  <c:v>24.1</c:v>
                </c:pt>
                <c:pt idx="9">
                  <c:v>25.7</c:v>
                </c:pt>
                <c:pt idx="10">
                  <c:v>24.1</c:v>
                </c:pt>
                <c:pt idx="11">
                  <c:v>25.7</c:v>
                </c:pt>
                <c:pt idx="12">
                  <c:v>28.4</c:v>
                </c:pt>
                <c:pt idx="13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7-4D6F-B9ED-EB4FD8EB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814544"/>
        <c:axId val="-1844808016"/>
        <c:extLst/>
      </c:lineChart>
      <c:catAx>
        <c:axId val="-18448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08016"/>
        <c:crosses val="autoZero"/>
        <c:auto val="1"/>
        <c:lblAlgn val="ctr"/>
        <c:lblOffset val="100"/>
        <c:noMultiLvlLbl val="0"/>
      </c:catAx>
      <c:valAx>
        <c:axId val="-184480801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14544"/>
        <c:crossesAt val="1"/>
        <c:crossBetween val="between"/>
        <c:majorUnit val="5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35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wall'!$Y$728:$Y$738</c:f>
              <c:numCache>
                <c:formatCode>General</c:formatCode>
                <c:ptCount val="11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62.6</c:v>
                </c:pt>
                <c:pt idx="6">
                  <c:v>59</c:v>
                </c:pt>
                <c:pt idx="7">
                  <c:v>61.8</c:v>
                </c:pt>
                <c:pt idx="8">
                  <c:v>59</c:v>
                </c:pt>
                <c:pt idx="9">
                  <c:v>61.8</c:v>
                </c:pt>
                <c:pt idx="1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0-4BDE-8801-106774C6AD24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wall'!$AH$728:$AH$740</c:f>
              <c:numCache>
                <c:formatCode>General</c:formatCode>
                <c:ptCount val="13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30.7</c:v>
                </c:pt>
                <c:pt idx="6">
                  <c:v>32.5</c:v>
                </c:pt>
                <c:pt idx="7">
                  <c:v>34.1</c:v>
                </c:pt>
                <c:pt idx="8">
                  <c:v>32.5</c:v>
                </c:pt>
                <c:pt idx="9">
                  <c:v>30.7</c:v>
                </c:pt>
                <c:pt idx="10">
                  <c:v>28.4</c:v>
                </c:pt>
                <c:pt idx="11">
                  <c:v>30.7</c:v>
                </c:pt>
                <c:pt idx="12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0-4BDE-8801-106774C6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806384"/>
        <c:axId val="-1844774832"/>
      </c:lineChart>
      <c:catAx>
        <c:axId val="-184480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74832"/>
        <c:crosses val="autoZero"/>
        <c:auto val="1"/>
        <c:lblAlgn val="ctr"/>
        <c:lblOffset val="100"/>
        <c:noMultiLvlLbl val="0"/>
      </c:catAx>
      <c:valAx>
        <c:axId val="-1844774832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806384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wall'!$AB$728:$AB$742</c:f>
              <c:numCache>
                <c:formatCode>General</c:formatCode>
                <c:ptCount val="15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41.9</c:v>
                </c:pt>
                <c:pt idx="4">
                  <c:v>52.3</c:v>
                </c:pt>
                <c:pt idx="5">
                  <c:v>46.8</c:v>
                </c:pt>
                <c:pt idx="6">
                  <c:v>49.5</c:v>
                </c:pt>
                <c:pt idx="7">
                  <c:v>52.3</c:v>
                </c:pt>
                <c:pt idx="8">
                  <c:v>55.5</c:v>
                </c:pt>
                <c:pt idx="9">
                  <c:v>52.3</c:v>
                </c:pt>
                <c:pt idx="10">
                  <c:v>49.5</c:v>
                </c:pt>
                <c:pt idx="11">
                  <c:v>46.8</c:v>
                </c:pt>
                <c:pt idx="12">
                  <c:v>49.5</c:v>
                </c:pt>
                <c:pt idx="13">
                  <c:v>52.3</c:v>
                </c:pt>
                <c:pt idx="14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B-4075-BBCA-28BA0C9246CE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wall'!$AK$728:$AK$736</c:f>
              <c:numCache>
                <c:formatCode>General</c:formatCode>
                <c:ptCount val="9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34.1</c:v>
                </c:pt>
                <c:pt idx="5">
                  <c:v>32.5</c:v>
                </c:pt>
                <c:pt idx="6">
                  <c:v>34.1</c:v>
                </c:pt>
                <c:pt idx="7">
                  <c:v>35.9</c:v>
                </c:pt>
                <c:pt idx="8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B-4075-BBCA-28BA0C92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82448"/>
        <c:axId val="-1844759600"/>
        <c:extLst/>
      </c:lineChart>
      <c:catAx>
        <c:axId val="-184478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59600"/>
        <c:crosses val="autoZero"/>
        <c:auto val="1"/>
        <c:lblAlgn val="ctr"/>
        <c:lblOffset val="100"/>
        <c:noMultiLvlLbl val="0"/>
      </c:catAx>
      <c:valAx>
        <c:axId val="-1844759600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82448"/>
        <c:crossesAt val="1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wall'!$AE$728:$AE$737</c:f>
              <c:numCache>
                <c:formatCode>General</c:formatCode>
                <c:ptCount val="10"/>
                <c:pt idx="0">
                  <c:v>21.5</c:v>
                </c:pt>
                <c:pt idx="1">
                  <c:v>28.4</c:v>
                </c:pt>
                <c:pt idx="2">
                  <c:v>35.9</c:v>
                </c:pt>
                <c:pt idx="3">
                  <c:v>32.5</c:v>
                </c:pt>
                <c:pt idx="4">
                  <c:v>28.4</c:v>
                </c:pt>
                <c:pt idx="5">
                  <c:v>30.7</c:v>
                </c:pt>
                <c:pt idx="6">
                  <c:v>32.5</c:v>
                </c:pt>
                <c:pt idx="7">
                  <c:v>30.7</c:v>
                </c:pt>
                <c:pt idx="8">
                  <c:v>32.5</c:v>
                </c:pt>
                <c:pt idx="9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857-9655-C5884D93EC53}"/>
            </c:ext>
          </c:extLst>
        </c:ser>
        <c:ser>
          <c:idx val="2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wall'!$AN$728:$AN$737</c:f>
              <c:numCache>
                <c:formatCode>General</c:formatCode>
                <c:ptCount val="10"/>
                <c:pt idx="0">
                  <c:v>21.5</c:v>
                </c:pt>
                <c:pt idx="1">
                  <c:v>28.4</c:v>
                </c:pt>
                <c:pt idx="2">
                  <c:v>24.1</c:v>
                </c:pt>
                <c:pt idx="3">
                  <c:v>25.7</c:v>
                </c:pt>
                <c:pt idx="4">
                  <c:v>24.1</c:v>
                </c:pt>
                <c:pt idx="5">
                  <c:v>22.6</c:v>
                </c:pt>
                <c:pt idx="6">
                  <c:v>24.1</c:v>
                </c:pt>
                <c:pt idx="7">
                  <c:v>25.7</c:v>
                </c:pt>
                <c:pt idx="8">
                  <c:v>28.4</c:v>
                </c:pt>
                <c:pt idx="9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857-9655-C5884D93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759056"/>
        <c:axId val="-1844781904"/>
        <c:extLst/>
      </c:lineChart>
      <c:catAx>
        <c:axId val="-184475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81904"/>
        <c:crosses val="autoZero"/>
        <c:auto val="1"/>
        <c:lblAlgn val="ctr"/>
        <c:lblOffset val="100"/>
        <c:noMultiLvlLbl val="0"/>
      </c:catAx>
      <c:valAx>
        <c:axId val="-1844781904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effectLst/>
                  </a:rPr>
                  <a:t>Luminance </a:t>
                </a:r>
                <a:r>
                  <a:rPr lang="en-US" sz="1000" b="1" i="0" baseline="0">
                    <a:effectLst/>
                  </a:rPr>
                  <a:t>cd/m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44759056"/>
        <c:crossesAt val="1"/>
        <c:crossBetween val="between"/>
        <c:majorUnit val="5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14)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Lab'!$Y$286:$Y$297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5-48CE-BAA7-59BCE443759B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Lab'!$AH$286:$AH$296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59.002347394461879</c:v>
                </c:pt>
                <c:pt idx="7">
                  <c:v>60.266537294414391</c:v>
                </c:pt>
                <c:pt idx="8">
                  <c:v>60.819536609910429</c:v>
                </c:pt>
                <c:pt idx="9">
                  <c:v>61.678725235050933</c:v>
                </c:pt>
                <c:pt idx="10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5-48CE-BAA7-59BCE443759B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5-48CE-BAA7-59BCE4437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4649744"/>
        <c:axId val="-1894642128"/>
      </c:lineChart>
      <c:catAx>
        <c:axId val="-189464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2128"/>
        <c:crosses val="autoZero"/>
        <c:auto val="1"/>
        <c:lblAlgn val="ctr"/>
        <c:lblOffset val="100"/>
        <c:noMultiLvlLbl val="0"/>
      </c:catAx>
      <c:valAx>
        <c:axId val="-189464212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974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0-4D2A-9D0C-B567F2F09FB5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0-4D2A-9D0C-B567F2F09FB5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0-4D2A-9D0C-B567F2F09FB5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0-4D2A-9D0C-B567F2F09FB5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50-4D2A-9D0C-B567F2F09FB5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50-4D2A-9D0C-B567F2F09FB5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50-4D2A-9D0C-B567F2F09FB5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50-4D2A-9D0C-B567F2F09FB5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50-4D2A-9D0C-B567F2F09FB5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Lab'!$AB$286:$AB$298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69.54549044703198</c:v>
                </c:pt>
                <c:pt idx="8">
                  <c:v>68.097728766764959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69.54549044703198</c:v>
                </c:pt>
                <c:pt idx="12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50-4D2A-9D0C-B567F2F09FB5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Lab'!$AK$286:$AK$297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60.266537294414391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50-4D2A-9D0C-B567F2F09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3230848"/>
        <c:axId val="-1893217248"/>
        <c:extLst/>
      </c:lineChart>
      <c:catAx>
        <c:axId val="-18932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17248"/>
        <c:crosses val="autoZero"/>
        <c:auto val="1"/>
        <c:lblAlgn val="ctr"/>
        <c:lblOffset val="100"/>
        <c:noMultiLvlLbl val="0"/>
      </c:catAx>
      <c:valAx>
        <c:axId val="-189321724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3084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Lab'!$AE$286:$AE$295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54.148149429121659</c:v>
                </c:pt>
                <c:pt idx="5">
                  <c:v>54.489683652199048</c:v>
                </c:pt>
                <c:pt idx="6">
                  <c:v>54.89339976375399</c:v>
                </c:pt>
                <c:pt idx="7">
                  <c:v>55.327632324697404</c:v>
                </c:pt>
                <c:pt idx="8">
                  <c:v>54.89339976375399</c:v>
                </c:pt>
                <c:pt idx="9">
                  <c:v>55.327632324697404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4-413C-A487-E723DFF1F9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Lab'!$AN$286:$AN$294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56.425600143309396</c:v>
                </c:pt>
                <c:pt idx="6">
                  <c:v>55.327632324697404</c:v>
                </c:pt>
                <c:pt idx="7">
                  <c:v>56.425600143309396</c:v>
                </c:pt>
                <c:pt idx="8">
                  <c:v>55.327632324697404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4-413C-A487-E723DFF1F9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4-413C-A487-E723DFF1F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3232480"/>
        <c:axId val="-1893228672"/>
      </c:lineChart>
      <c:catAx>
        <c:axId val="-189323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28672"/>
        <c:crosses val="autoZero"/>
        <c:auto val="1"/>
        <c:lblAlgn val="ctr"/>
        <c:lblOffset val="100"/>
        <c:noMultiLvlLbl val="0"/>
      </c:catAx>
      <c:valAx>
        <c:axId val="-189322867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324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15)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Lab'!$Y$303:$Y$311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A-4504-B6D4-AEBCA1CE7B0F}"/>
            </c:ext>
          </c:extLst>
        </c:ser>
        <c:ser>
          <c:idx val="3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Lab'!$AH$303:$AH$315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61.678725235050933</c:v>
                </c:pt>
                <c:pt idx="8">
                  <c:v>64.319990168929081</c:v>
                </c:pt>
                <c:pt idx="9">
                  <c:v>63.352807087567498</c:v>
                </c:pt>
                <c:pt idx="10">
                  <c:v>64.319990168929081</c:v>
                </c:pt>
                <c:pt idx="11">
                  <c:v>63.352807087567498</c:v>
                </c:pt>
                <c:pt idx="12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A-4504-B6D4-AEBCA1CE7B0F}"/>
            </c:ext>
          </c:extLst>
        </c:ser>
        <c:ser>
          <c:idx val="4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A-4504-B6D4-AEBCA1CE7B0F}"/>
            </c:ext>
          </c:extLst>
        </c:ser>
        <c:ser>
          <c:idx val="0"/>
          <c:order val="3"/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Lab'!$Y$303:$Y$311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A-4504-B6D4-AEBCA1CE7B0F}"/>
            </c:ext>
          </c:extLst>
        </c:ser>
        <c:ser>
          <c:idx val="1"/>
          <c:order val="4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Lab'!$AH$303:$AH$315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61.678725235050933</c:v>
                </c:pt>
                <c:pt idx="8">
                  <c:v>64.319990168929081</c:v>
                </c:pt>
                <c:pt idx="9">
                  <c:v>63.352807087567498</c:v>
                </c:pt>
                <c:pt idx="10">
                  <c:v>64.319990168929081</c:v>
                </c:pt>
                <c:pt idx="11">
                  <c:v>63.352807087567498</c:v>
                </c:pt>
                <c:pt idx="12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A-4504-B6D4-AEBCA1CE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3224320"/>
        <c:axId val="-1893221056"/>
      </c:lineChart>
      <c:catAx>
        <c:axId val="-189322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21056"/>
        <c:crosses val="autoZero"/>
        <c:auto val="1"/>
        <c:lblAlgn val="ctr"/>
        <c:lblOffset val="100"/>
        <c:noMultiLvlLbl val="0"/>
      </c:catAx>
      <c:valAx>
        <c:axId val="-189322105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2432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2-44C3-B079-1E6A6BFC9C2E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2-44C3-B079-1E6A6BFC9C2E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2-44C3-B079-1E6A6BFC9C2E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2-44C3-B079-1E6A6BFC9C2E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62-44C3-B079-1E6A6BFC9C2E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62-44C3-B079-1E6A6BFC9C2E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62-44C3-B079-1E6A6BFC9C2E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62-44C3-B079-1E6A6BFC9C2E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62-44C3-B079-1E6A6BFC9C2E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Lab'!$AB$303:$AB$314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60.266537294414391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62-44C3-B079-1E6A6BFC9C2E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Lab'!$AK$303:$AK$317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55.327632324697404</c:v>
                </c:pt>
                <c:pt idx="5">
                  <c:v>54.89339976375399</c:v>
                </c:pt>
                <c:pt idx="6">
                  <c:v>54.489683652199048</c:v>
                </c:pt>
                <c:pt idx="7">
                  <c:v>54.148149429121659</c:v>
                </c:pt>
                <c:pt idx="8">
                  <c:v>54.489683652199048</c:v>
                </c:pt>
                <c:pt idx="9">
                  <c:v>54.89339976375399</c:v>
                </c:pt>
                <c:pt idx="10">
                  <c:v>55.327632324697404</c:v>
                </c:pt>
                <c:pt idx="11">
                  <c:v>56.425600143309396</c:v>
                </c:pt>
                <c:pt idx="12">
                  <c:v>57.68746068595226</c:v>
                </c:pt>
                <c:pt idx="13">
                  <c:v>59.002347394461879</c:v>
                </c:pt>
                <c:pt idx="14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62-44C3-B079-1E6A6BFC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3229216"/>
        <c:axId val="-1893223232"/>
        <c:extLst/>
      </c:lineChart>
      <c:catAx>
        <c:axId val="-18932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23232"/>
        <c:crosses val="autoZero"/>
        <c:auto val="1"/>
        <c:lblAlgn val="ctr"/>
        <c:lblOffset val="100"/>
        <c:noMultiLvlLbl val="0"/>
      </c:catAx>
      <c:valAx>
        <c:axId val="-189322323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2921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Lab'!$AE$303:$AE$313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54.89339976375399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55.327632324697404</c:v>
                </c:pt>
                <c:pt idx="8">
                  <c:v>56.425600143309396</c:v>
                </c:pt>
                <c:pt idx="9">
                  <c:v>57.68746068595226</c:v>
                </c:pt>
                <c:pt idx="10">
                  <c:v>56.425600143309396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8-49B3-8C3F-5A102146DD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Lab'!$AN$303:$AN$311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8-49B3-8C3F-5A102146DD5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8-49B3-8C3F-5A102146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3218336"/>
        <c:axId val="-1893227040"/>
      </c:lineChart>
      <c:catAx>
        <c:axId val="-189321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27040"/>
        <c:crosses val="autoZero"/>
        <c:auto val="1"/>
        <c:lblAlgn val="ctr"/>
        <c:lblOffset val="100"/>
        <c:noMultiLvlLbl val="0"/>
      </c:catAx>
      <c:valAx>
        <c:axId val="-189322704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183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4)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Lab'!$Y$79:$Y$97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73.788479760617932</c:v>
                </c:pt>
                <c:pt idx="9">
                  <c:v>73.613616639838867</c:v>
                </c:pt>
                <c:pt idx="10">
                  <c:v>76.277782683786612</c:v>
                </c:pt>
                <c:pt idx="11">
                  <c:v>75.329698455056743</c:v>
                </c:pt>
                <c:pt idx="12">
                  <c:v>75.329698455056743</c:v>
                </c:pt>
                <c:pt idx="13">
                  <c:v>76.277782683786612</c:v>
                </c:pt>
                <c:pt idx="14">
                  <c:v>75.329698455056743</c:v>
                </c:pt>
                <c:pt idx="15">
                  <c:v>75.329698455056743</c:v>
                </c:pt>
                <c:pt idx="16">
                  <c:v>75.329698455056743</c:v>
                </c:pt>
                <c:pt idx="17">
                  <c:v>75.329698455056743</c:v>
                </c:pt>
                <c:pt idx="18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C-44E3-BDD4-60DA080BCF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Lab'!$AH$79:$AH$90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63.352807087567498</c:v>
                </c:pt>
                <c:pt idx="8">
                  <c:v>64.319990168929081</c:v>
                </c:pt>
                <c:pt idx="9">
                  <c:v>65.463749372686848</c:v>
                </c:pt>
                <c:pt idx="10">
                  <c:v>66.013332488948294</c:v>
                </c:pt>
                <c:pt idx="11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C-44E3-BDD4-60DA080BCF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C-44E3-BDD4-60DA080B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351632"/>
        <c:axId val="-1944348912"/>
      </c:lineChart>
      <c:catAx>
        <c:axId val="-194435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44348912"/>
        <c:crosses val="autoZero"/>
        <c:auto val="1"/>
        <c:lblAlgn val="ctr"/>
        <c:lblOffset val="100"/>
        <c:noMultiLvlLbl val="0"/>
      </c:catAx>
      <c:valAx>
        <c:axId val="-194434891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44351632"/>
        <c:crossesAt val="1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16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Lab'!$Y$322:$Y$336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65.463749372686848</c:v>
                </c:pt>
                <c:pt idx="10">
                  <c:v>66.013332488948294</c:v>
                </c:pt>
                <c:pt idx="11">
                  <c:v>68.097728766764959</c:v>
                </c:pt>
                <c:pt idx="12">
                  <c:v>69.54549044703198</c:v>
                </c:pt>
                <c:pt idx="13">
                  <c:v>70.490554036267866</c:v>
                </c:pt>
                <c:pt idx="14">
                  <c:v>69.54549044703198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1-4A42-92BC-5F7C787D86F9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Lab'!$AH$322:$AH$339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76.277782683786612</c:v>
                </c:pt>
                <c:pt idx="8">
                  <c:v>75.329698455056743</c:v>
                </c:pt>
                <c:pt idx="9">
                  <c:v>75.329698455056743</c:v>
                </c:pt>
                <c:pt idx="10">
                  <c:v>75.329698455056743</c:v>
                </c:pt>
                <c:pt idx="11">
                  <c:v>76.277782683786612</c:v>
                </c:pt>
                <c:pt idx="12">
                  <c:v>73.613616639838867</c:v>
                </c:pt>
                <c:pt idx="13">
                  <c:v>73.788479760617932</c:v>
                </c:pt>
                <c:pt idx="14">
                  <c:v>73.613616639838867</c:v>
                </c:pt>
                <c:pt idx="15">
                  <c:v>76.277782683786612</c:v>
                </c:pt>
                <c:pt idx="16">
                  <c:v>75.329698455056743</c:v>
                </c:pt>
                <c:pt idx="17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1-4A42-92BC-5F7C787D86F9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1-4A42-92BC-5F7C787D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3224864"/>
        <c:axId val="-1893217792"/>
      </c:lineChart>
      <c:catAx>
        <c:axId val="-189322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17792"/>
        <c:crosses val="autoZero"/>
        <c:auto val="1"/>
        <c:lblAlgn val="ctr"/>
        <c:lblOffset val="100"/>
        <c:noMultiLvlLbl val="0"/>
      </c:catAx>
      <c:valAx>
        <c:axId val="-189321779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2486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16)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5-46CE-8587-5FA253D890C0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5-46CE-8587-5FA253D890C0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5-46CE-8587-5FA253D890C0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5-46CE-8587-5FA253D890C0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05-46CE-8587-5FA253D890C0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05-46CE-8587-5FA253D890C0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05-46CE-8587-5FA253D890C0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05-46CE-8587-5FA253D890C0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05-46CE-8587-5FA253D890C0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Lab'!$AB$322:$AB$330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05-46CE-8587-5FA253D890C0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Lab'!$AK$322:$AK$336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59.002347394461879</c:v>
                </c:pt>
                <c:pt idx="13">
                  <c:v>60.266537294414391</c:v>
                </c:pt>
                <c:pt idx="14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05-46CE-8587-5FA253D8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3219424"/>
        <c:axId val="-1893218880"/>
        <c:extLst/>
      </c:lineChart>
      <c:catAx>
        <c:axId val="-189321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18880"/>
        <c:crosses val="autoZero"/>
        <c:auto val="1"/>
        <c:lblAlgn val="ctr"/>
        <c:lblOffset val="100"/>
        <c:noMultiLvlLbl val="0"/>
      </c:catAx>
      <c:valAx>
        <c:axId val="-189321888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1942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Lab'!$AE$322:$AE$337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54.489683652199048</c:v>
                </c:pt>
                <c:pt idx="9">
                  <c:v>54.148149429121659</c:v>
                </c:pt>
                <c:pt idx="10">
                  <c:v>54.489683652199048</c:v>
                </c:pt>
                <c:pt idx="11">
                  <c:v>54.89339976375399</c:v>
                </c:pt>
                <c:pt idx="12">
                  <c:v>55.327632324697404</c:v>
                </c:pt>
                <c:pt idx="13">
                  <c:v>56.425600143309396</c:v>
                </c:pt>
                <c:pt idx="14">
                  <c:v>57.68746068595226</c:v>
                </c:pt>
                <c:pt idx="15">
                  <c:v>56.425600143309396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2-4A3A-AB69-03AA9969F5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Lab'!$AN$322:$AN$333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54.89339976375399</c:v>
                </c:pt>
                <c:pt idx="5">
                  <c:v>54.489683652199048</c:v>
                </c:pt>
                <c:pt idx="6">
                  <c:v>54.89339976375399</c:v>
                </c:pt>
                <c:pt idx="7">
                  <c:v>55.327632324697404</c:v>
                </c:pt>
                <c:pt idx="8">
                  <c:v>56.425600143309396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2-4A3A-AB69-03AA9969F5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2-4A3A-AB69-03AA9969F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073472"/>
        <c:axId val="-1888082176"/>
      </c:lineChart>
      <c:catAx>
        <c:axId val="-188807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82176"/>
        <c:crosses val="autoZero"/>
        <c:auto val="1"/>
        <c:lblAlgn val="ctr"/>
        <c:lblOffset val="100"/>
        <c:noMultiLvlLbl val="0"/>
      </c:catAx>
      <c:valAx>
        <c:axId val="-188808217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347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17)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Lab'!$Y$345:$Y$353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65.463749372686848</c:v>
                </c:pt>
                <c:pt idx="8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8-4CC3-8DFD-27C1C7D220CC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Lab'!$AH$345:$AH$361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73.788479760617932</c:v>
                </c:pt>
                <c:pt idx="9">
                  <c:v>73.613616639838867</c:v>
                </c:pt>
                <c:pt idx="10">
                  <c:v>73.788479760617932</c:v>
                </c:pt>
                <c:pt idx="11">
                  <c:v>72.079750332635967</c:v>
                </c:pt>
                <c:pt idx="12">
                  <c:v>73.788479760617932</c:v>
                </c:pt>
                <c:pt idx="13">
                  <c:v>73.613616639838867</c:v>
                </c:pt>
                <c:pt idx="14">
                  <c:v>76.277782683786612</c:v>
                </c:pt>
                <c:pt idx="15">
                  <c:v>75.329698455056743</c:v>
                </c:pt>
                <c:pt idx="16">
                  <c:v>76.277782683786612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8-4CC3-8DFD-27C1C7D220CC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8-4CC3-8DFD-27C1C7D2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083808"/>
        <c:axId val="-1888075104"/>
      </c:lineChart>
      <c:catAx>
        <c:axId val="-188808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5104"/>
        <c:crosses val="autoZero"/>
        <c:auto val="1"/>
        <c:lblAlgn val="ctr"/>
        <c:lblOffset val="100"/>
        <c:noMultiLvlLbl val="0"/>
      </c:catAx>
      <c:valAx>
        <c:axId val="-188807510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8380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17)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7-48A5-B83B-3057C129B4CA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7-48A5-B83B-3057C129B4CA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7-48A5-B83B-3057C129B4CA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7-48A5-B83B-3057C129B4CA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7-48A5-B83B-3057C129B4CA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D7-48A5-B83B-3057C129B4CA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D7-48A5-B83B-3057C129B4CA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D7-48A5-B83B-3057C129B4CA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D7-48A5-B83B-3057C129B4CA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Lab'!$AB$345:$AB$359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70.490554036267866</c:v>
                </c:pt>
                <c:pt idx="12">
                  <c:v>72.079750332635967</c:v>
                </c:pt>
                <c:pt idx="13">
                  <c:v>73.788479760617932</c:v>
                </c:pt>
                <c:pt idx="14">
                  <c:v>72.079750332635967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D7-48A5-B83B-3057C129B4CA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Lab'!$AK$345:$AK$362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69.54549044703198</c:v>
                </c:pt>
                <c:pt idx="9">
                  <c:v>70.490554036267866</c:v>
                </c:pt>
                <c:pt idx="10">
                  <c:v>72.079750332635967</c:v>
                </c:pt>
                <c:pt idx="11">
                  <c:v>73.788479760617932</c:v>
                </c:pt>
                <c:pt idx="12">
                  <c:v>73.613616639838867</c:v>
                </c:pt>
                <c:pt idx="13">
                  <c:v>76.277782683786612</c:v>
                </c:pt>
                <c:pt idx="14">
                  <c:v>75.329698455056743</c:v>
                </c:pt>
                <c:pt idx="15">
                  <c:v>75.329698455056743</c:v>
                </c:pt>
                <c:pt idx="16">
                  <c:v>75.329698455056743</c:v>
                </c:pt>
                <c:pt idx="17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D7-48A5-B83B-3057C129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074560"/>
        <c:axId val="-1888072928"/>
        <c:extLst/>
      </c:lineChart>
      <c:catAx>
        <c:axId val="-188807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2928"/>
        <c:crosses val="autoZero"/>
        <c:auto val="1"/>
        <c:lblAlgn val="ctr"/>
        <c:lblOffset val="100"/>
        <c:noMultiLvlLbl val="0"/>
      </c:catAx>
      <c:valAx>
        <c:axId val="-188807292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456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Lab'!$AE$345:$AE$357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61.678725235050933</c:v>
                </c:pt>
                <c:pt idx="9">
                  <c:v>60.819536609910429</c:v>
                </c:pt>
                <c:pt idx="10">
                  <c:v>61.678725235050933</c:v>
                </c:pt>
                <c:pt idx="11">
                  <c:v>63.352807087567498</c:v>
                </c:pt>
                <c:pt idx="12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D8B-AE70-CB93519374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Lab'!$AN$345:$AN$364</c:f>
              <c:numCache>
                <c:formatCode>General</c:formatCode>
                <c:ptCount val="2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65.463749372686848</c:v>
                </c:pt>
                <c:pt idx="8">
                  <c:v>64.319990168929081</c:v>
                </c:pt>
                <c:pt idx="9">
                  <c:v>65.463749372686848</c:v>
                </c:pt>
                <c:pt idx="10">
                  <c:v>66.013332488948294</c:v>
                </c:pt>
                <c:pt idx="11">
                  <c:v>68.097728766764959</c:v>
                </c:pt>
                <c:pt idx="12">
                  <c:v>69.54549044703198</c:v>
                </c:pt>
                <c:pt idx="13">
                  <c:v>70.490554036267866</c:v>
                </c:pt>
                <c:pt idx="14">
                  <c:v>72.079750332635967</c:v>
                </c:pt>
                <c:pt idx="15">
                  <c:v>73.788479760617932</c:v>
                </c:pt>
                <c:pt idx="16">
                  <c:v>73.613616639838867</c:v>
                </c:pt>
                <c:pt idx="17">
                  <c:v>76.277782683786612</c:v>
                </c:pt>
                <c:pt idx="18">
                  <c:v>75.329698455056743</c:v>
                </c:pt>
                <c:pt idx="19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E-4D8B-AE70-CB93519374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E-4D8B-AE70-CB935193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074016"/>
        <c:axId val="-1888076736"/>
      </c:lineChart>
      <c:catAx>
        <c:axId val="-188807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6736"/>
        <c:crosses val="autoZero"/>
        <c:auto val="1"/>
        <c:lblAlgn val="ctr"/>
        <c:lblOffset val="100"/>
        <c:noMultiLvlLbl val="0"/>
      </c:catAx>
      <c:valAx>
        <c:axId val="-188807673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401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18)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Lab'!$Y$374:$Y$389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69.54549044703198</c:v>
                </c:pt>
                <c:pt idx="8">
                  <c:v>68.097728766764959</c:v>
                </c:pt>
                <c:pt idx="9">
                  <c:v>66.013332488948294</c:v>
                </c:pt>
                <c:pt idx="10">
                  <c:v>65.463749372686848</c:v>
                </c:pt>
                <c:pt idx="11">
                  <c:v>64.319990168929081</c:v>
                </c:pt>
                <c:pt idx="12">
                  <c:v>65.463749372686848</c:v>
                </c:pt>
                <c:pt idx="13">
                  <c:v>66.013332488948294</c:v>
                </c:pt>
                <c:pt idx="14">
                  <c:v>68.097728766764959</c:v>
                </c:pt>
                <c:pt idx="15">
                  <c:v>66.013332488948294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F-4E4C-89EA-FCAC74511629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Lab'!$AH$374:$AH$387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72.079750332635967</c:v>
                </c:pt>
                <c:pt idx="8">
                  <c:v>69.54549044703198</c:v>
                </c:pt>
                <c:pt idx="9">
                  <c:v>70.490554036267866</c:v>
                </c:pt>
                <c:pt idx="10">
                  <c:v>69.54549044703198</c:v>
                </c:pt>
                <c:pt idx="11">
                  <c:v>70.490554036267866</c:v>
                </c:pt>
                <c:pt idx="12">
                  <c:v>72.079750332635967</c:v>
                </c:pt>
                <c:pt idx="13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F-4E4C-89EA-FCAC74511629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F-4E4C-89EA-FCAC7451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082720"/>
        <c:axId val="-1888071840"/>
      </c:lineChart>
      <c:catAx>
        <c:axId val="-188808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1840"/>
        <c:crosses val="autoZero"/>
        <c:auto val="1"/>
        <c:lblAlgn val="ctr"/>
        <c:lblOffset val="100"/>
        <c:noMultiLvlLbl val="0"/>
      </c:catAx>
      <c:valAx>
        <c:axId val="-188807184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8272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18)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B-4D4A-9118-01A0612A4406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B-4D4A-9118-01A0612A4406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B-4D4A-9118-01A0612A4406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B-4D4A-9118-01A0612A4406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9B-4D4A-9118-01A0612A4406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9B-4D4A-9118-01A0612A4406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9B-4D4A-9118-01A0612A4406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9B-4D4A-9118-01A0612A4406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9B-4D4A-9118-01A0612A4406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Lab'!$AB$374:$AB$385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9B-4D4A-9118-01A0612A4406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Lab'!$AK$374:$AK$386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69.54549044703198</c:v>
                </c:pt>
                <c:pt idx="9">
                  <c:v>68.097728766764959</c:v>
                </c:pt>
                <c:pt idx="10">
                  <c:v>66.013332488948294</c:v>
                </c:pt>
                <c:pt idx="11">
                  <c:v>68.097728766764959</c:v>
                </c:pt>
                <c:pt idx="12">
                  <c:v>66.013332488948294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9B-4D4A-9118-01A0612A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071296"/>
        <c:axId val="-1888078368"/>
        <c:extLst/>
      </c:lineChart>
      <c:catAx>
        <c:axId val="-188807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8368"/>
        <c:crosses val="autoZero"/>
        <c:auto val="1"/>
        <c:lblAlgn val="ctr"/>
        <c:lblOffset val="100"/>
        <c:noMultiLvlLbl val="0"/>
      </c:catAx>
      <c:valAx>
        <c:axId val="-188807836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129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Lab'!$AE$374:$AE$388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55.327632324697404</c:v>
                </c:pt>
                <c:pt idx="9">
                  <c:v>56.425600143309396</c:v>
                </c:pt>
                <c:pt idx="10">
                  <c:v>57.68746068595226</c:v>
                </c:pt>
                <c:pt idx="11">
                  <c:v>59.002347394461879</c:v>
                </c:pt>
                <c:pt idx="12">
                  <c:v>60.266537294414391</c:v>
                </c:pt>
                <c:pt idx="13">
                  <c:v>59.002347394461879</c:v>
                </c:pt>
                <c:pt idx="14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4-45C8-91CD-E390CDA2D5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Lab'!$AN$374:$AN$390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61.678725235050933</c:v>
                </c:pt>
                <c:pt idx="12">
                  <c:v>63.352807087567498</c:v>
                </c:pt>
                <c:pt idx="13">
                  <c:v>61.678725235050933</c:v>
                </c:pt>
                <c:pt idx="14">
                  <c:v>63.352807087567498</c:v>
                </c:pt>
                <c:pt idx="15">
                  <c:v>64.319990168929081</c:v>
                </c:pt>
                <c:pt idx="16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4-45C8-91CD-E390CDA2D5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4-45C8-91CD-E390CDA2D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078912"/>
        <c:axId val="-1888077824"/>
      </c:lineChart>
      <c:catAx>
        <c:axId val="-18880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7824"/>
        <c:crosses val="autoZero"/>
        <c:auto val="1"/>
        <c:lblAlgn val="ctr"/>
        <c:lblOffset val="100"/>
        <c:noMultiLvlLbl val="0"/>
      </c:catAx>
      <c:valAx>
        <c:axId val="-188807782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891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19)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Lab'!$Y$395:$Y$413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72.079750332635967</c:v>
                </c:pt>
                <c:pt idx="8">
                  <c:v>69.54549044703198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70.490554036267866</c:v>
                </c:pt>
                <c:pt idx="15">
                  <c:v>69.54549044703198</c:v>
                </c:pt>
                <c:pt idx="16">
                  <c:v>70.490554036267866</c:v>
                </c:pt>
                <c:pt idx="17">
                  <c:v>72.079750332635967</c:v>
                </c:pt>
                <c:pt idx="18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C-4D3F-A795-DF68EE9644DA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Lab'!$AH$395:$AH$412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61.678725235050933</c:v>
                </c:pt>
                <c:pt idx="9">
                  <c:v>60.266537294414391</c:v>
                </c:pt>
                <c:pt idx="10">
                  <c:v>57.68746068595226</c:v>
                </c:pt>
                <c:pt idx="11">
                  <c:v>59.002347394461879</c:v>
                </c:pt>
                <c:pt idx="12">
                  <c:v>57.68746068595226</c:v>
                </c:pt>
                <c:pt idx="13">
                  <c:v>59.002347394461879</c:v>
                </c:pt>
                <c:pt idx="14">
                  <c:v>60.266537294414391</c:v>
                </c:pt>
                <c:pt idx="15">
                  <c:v>60.819536609910429</c:v>
                </c:pt>
                <c:pt idx="16">
                  <c:v>61.678725235050933</c:v>
                </c:pt>
                <c:pt idx="17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C-4D3F-A795-DF68EE9644DA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C-4D3F-A795-DF68EE96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33008"/>
        <c:axId val="-1887147696"/>
      </c:lineChart>
      <c:catAx>
        <c:axId val="-18871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7696"/>
        <c:crosses val="autoZero"/>
        <c:auto val="1"/>
        <c:lblAlgn val="ctr"/>
        <c:lblOffset val="100"/>
        <c:noMultiLvlLbl val="0"/>
      </c:catAx>
      <c:valAx>
        <c:axId val="-18871476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300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4)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478-8020-E0F82A4CF002}"/>
            </c:ext>
          </c:extLst>
        </c:ser>
        <c:ser>
          <c:idx val="7"/>
          <c:order val="1"/>
          <c:spPr>
            <a:ln>
              <a:solidFill>
                <a:srgbClr val="44546A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Lab'!$AB$79:$AB$90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B-4478-8020-E0F82A4CF002}"/>
            </c:ext>
          </c:extLst>
        </c:ser>
        <c:ser>
          <c:idx val="8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Lab'!$AK$79:$AK$87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65.463749372686848</c:v>
                </c:pt>
                <c:pt idx="8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B-4478-8020-E0F82A4CF002}"/>
            </c:ext>
          </c:extLst>
        </c:ser>
        <c:ser>
          <c:idx val="12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8B-4478-8020-E0F82A4CF002}"/>
            </c:ext>
          </c:extLst>
        </c:ser>
        <c:ser>
          <c:idx val="9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8B-4478-8020-E0F82A4CF002}"/>
            </c:ext>
          </c:extLst>
        </c:ser>
        <c:ser>
          <c:idx val="10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Lab'!$AB$79:$AB$90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8B-4478-8020-E0F82A4CF002}"/>
            </c:ext>
          </c:extLst>
        </c:ser>
        <c:ser>
          <c:idx val="11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Lab'!$AK$79:$AK$87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65.463749372686848</c:v>
                </c:pt>
                <c:pt idx="8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8B-4478-8020-E0F82A4CF002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8B-4478-8020-E0F82A4CF002}"/>
            </c:ext>
          </c:extLst>
        </c:ser>
        <c:ser>
          <c:idx val="4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Lab'!$AB$79:$AB$90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8B-4478-8020-E0F82A4CF002}"/>
            </c:ext>
          </c:extLst>
        </c:ser>
        <c:ser>
          <c:idx val="5"/>
          <c:order val="9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Lab'!$AK$79:$AK$87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65.463749372686848</c:v>
                </c:pt>
                <c:pt idx="8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8B-4478-8020-E0F82A4CF002}"/>
            </c:ext>
          </c:extLst>
        </c:ser>
        <c:ser>
          <c:idx val="0"/>
          <c:order val="1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8B-4478-8020-E0F82A4CF002}"/>
            </c:ext>
          </c:extLst>
        </c:ser>
        <c:ser>
          <c:idx val="1"/>
          <c:order val="1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Lab'!$AB$79:$AB$90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8B-4478-8020-E0F82A4CF002}"/>
            </c:ext>
          </c:extLst>
        </c:ser>
        <c:ser>
          <c:idx val="2"/>
          <c:order val="1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Lab'!$AK$79:$AK$87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65.463749372686848</c:v>
                </c:pt>
                <c:pt idx="8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8B-4478-8020-E0F82A4CF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5249984"/>
        <c:axId val="-2075239648"/>
        <c:extLst/>
      </c:lineChart>
      <c:catAx>
        <c:axId val="-207524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75239648"/>
        <c:crosses val="autoZero"/>
        <c:auto val="1"/>
        <c:lblAlgn val="ctr"/>
        <c:lblOffset val="100"/>
        <c:noMultiLvlLbl val="0"/>
      </c:catAx>
      <c:valAx>
        <c:axId val="-207523964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7524998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19)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4-452D-BDF2-9B3C304904A7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4-452D-BDF2-9B3C304904A7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4-452D-BDF2-9B3C304904A7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4-452D-BDF2-9B3C304904A7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34-452D-BDF2-9B3C304904A7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4-452D-BDF2-9B3C304904A7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34-452D-BDF2-9B3C304904A7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34-452D-BDF2-9B3C304904A7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34-452D-BDF2-9B3C304904A7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Lab'!$AB$395:$AB$411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65.463749372686848</c:v>
                </c:pt>
                <c:pt idx="10">
                  <c:v>66.013332488948294</c:v>
                </c:pt>
                <c:pt idx="11">
                  <c:v>68.097728766764959</c:v>
                </c:pt>
                <c:pt idx="12">
                  <c:v>69.54549044703198</c:v>
                </c:pt>
                <c:pt idx="13">
                  <c:v>70.490554036267866</c:v>
                </c:pt>
                <c:pt idx="14">
                  <c:v>72.079750332635967</c:v>
                </c:pt>
                <c:pt idx="15">
                  <c:v>73.788479760617932</c:v>
                </c:pt>
                <c:pt idx="16">
                  <c:v>72.079750332635967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34-452D-BDF2-9B3C304904A7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Lab'!$AK$395:$AK$406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55.327632324697404</c:v>
                </c:pt>
                <c:pt idx="8">
                  <c:v>54.89339976375399</c:v>
                </c:pt>
                <c:pt idx="9">
                  <c:v>55.327632324697404</c:v>
                </c:pt>
                <c:pt idx="10">
                  <c:v>56.425600143309396</c:v>
                </c:pt>
                <c:pt idx="11">
                  <c:v>55.327632324697404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34-452D-BDF2-9B3C3049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36272"/>
        <c:axId val="-1887142256"/>
        <c:extLst/>
      </c:lineChart>
      <c:catAx>
        <c:axId val="-188713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2256"/>
        <c:crosses val="autoZero"/>
        <c:auto val="1"/>
        <c:lblAlgn val="ctr"/>
        <c:lblOffset val="100"/>
        <c:noMultiLvlLbl val="0"/>
      </c:catAx>
      <c:valAx>
        <c:axId val="-188714225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627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19)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4-4853-9659-33341B97660D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4-4853-9659-33341B97660D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4-4853-9659-33341B97660D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14-4853-9659-33341B97660D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14-4853-9659-33341B97660D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14-4853-9659-33341B97660D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14-4853-9659-33341B97660D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14-4853-9659-33341B97660D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14-4853-9659-33341B97660D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Lab'!$AE$395:$AE$406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60.819536609910429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14-4853-9659-33341B97660D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Lab'!$AN$395:$AN$404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50.004135736053328</c:v>
                </c:pt>
                <c:pt idx="2">
                  <c:v>46.633602860806874</c:v>
                </c:pt>
                <c:pt idx="3">
                  <c:v>46.633602860806874</c:v>
                </c:pt>
                <c:pt idx="4">
                  <c:v>48.040677434069437</c:v>
                </c:pt>
                <c:pt idx="5">
                  <c:v>49.231774947903332</c:v>
                </c:pt>
                <c:pt idx="6">
                  <c:v>48.040677434069437</c:v>
                </c:pt>
                <c:pt idx="7">
                  <c:v>47.512048795465276</c:v>
                </c:pt>
                <c:pt idx="8">
                  <c:v>46.633602860806874</c:v>
                </c:pt>
                <c:pt idx="9">
                  <c:v>47.512048795465276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14-4853-9659-33341B976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35184"/>
        <c:axId val="-1887141712"/>
        <c:extLst/>
      </c:lineChart>
      <c:catAx>
        <c:axId val="-188713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1712"/>
        <c:crosses val="autoZero"/>
        <c:auto val="1"/>
        <c:lblAlgn val="ctr"/>
        <c:lblOffset val="100"/>
        <c:noMultiLvlLbl val="0"/>
      </c:catAx>
      <c:valAx>
        <c:axId val="-188714171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518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Lab'!$Y$417:$Y$428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50.004135736053328</c:v>
                </c:pt>
                <c:pt idx="2">
                  <c:v>46.633602860806874</c:v>
                </c:pt>
                <c:pt idx="3">
                  <c:v>48.040677434069437</c:v>
                </c:pt>
                <c:pt idx="4">
                  <c:v>49.231774947903332</c:v>
                </c:pt>
                <c:pt idx="5">
                  <c:v>48.040677434069437</c:v>
                </c:pt>
                <c:pt idx="6">
                  <c:v>49.231774947903332</c:v>
                </c:pt>
                <c:pt idx="7">
                  <c:v>50.004135736053328</c:v>
                </c:pt>
                <c:pt idx="8">
                  <c:v>50.748796532329095</c:v>
                </c:pt>
                <c:pt idx="9">
                  <c:v>51.976540463598752</c:v>
                </c:pt>
                <c:pt idx="10">
                  <c:v>50.748796532329095</c:v>
                </c:pt>
                <c:pt idx="11">
                  <c:v>51.976540463598752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2-4B86-B544-F157D779ED26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Lab'!$AH$417:$AH$426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63.352807087567498</c:v>
                </c:pt>
                <c:pt idx="8">
                  <c:v>64.319990168929081</c:v>
                </c:pt>
                <c:pt idx="9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2-4B86-B544-F157D779ED26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2-4B86-B544-F157D779E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23216"/>
        <c:axId val="-1887129200"/>
      </c:lineChart>
      <c:catAx>
        <c:axId val="-188712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29200"/>
        <c:crosses val="autoZero"/>
        <c:auto val="1"/>
        <c:lblAlgn val="ctr"/>
        <c:lblOffset val="100"/>
        <c:noMultiLvlLbl val="0"/>
      </c:catAx>
      <c:valAx>
        <c:axId val="-188712920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2321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9-4D07-BD39-9F3EC69568B5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9-4D07-BD39-9F3EC69568B5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9-4D07-BD39-9F3EC69568B5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9-4D07-BD39-9F3EC69568B5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59-4D07-BD39-9F3EC69568B5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59-4D07-BD39-9F3EC69568B5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59-4D07-BD39-9F3EC69568B5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59-4D07-BD39-9F3EC69568B5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59-4D07-BD39-9F3EC69568B5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Lab'!$AB$417:$AB$432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55.327632324697404</c:v>
                </c:pt>
                <c:pt idx="9">
                  <c:v>54.489683652199048</c:v>
                </c:pt>
                <c:pt idx="10">
                  <c:v>54.89339976375399</c:v>
                </c:pt>
                <c:pt idx="11">
                  <c:v>55.327632324697404</c:v>
                </c:pt>
                <c:pt idx="12">
                  <c:v>54.89339976375399</c:v>
                </c:pt>
                <c:pt idx="13">
                  <c:v>54.489683652199048</c:v>
                </c:pt>
                <c:pt idx="14">
                  <c:v>54.89339976375399</c:v>
                </c:pt>
                <c:pt idx="15">
                  <c:v>54.489683652199048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59-4D07-BD39-9F3EC69568B5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Lab'!$AK$417:$AK$427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54.89339976375399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54.489683652199048</c:v>
                </c:pt>
                <c:pt idx="9">
                  <c:v>54.148149429121659</c:v>
                </c:pt>
                <c:pt idx="10">
                  <c:v>54.489683652199048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59-4D07-BD39-9F3EC6956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43888"/>
        <c:axId val="-1887122672"/>
        <c:extLst/>
      </c:lineChart>
      <c:catAx>
        <c:axId val="-188714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22672"/>
        <c:crosses val="autoZero"/>
        <c:auto val="1"/>
        <c:lblAlgn val="ctr"/>
        <c:lblOffset val="100"/>
        <c:noMultiLvlLbl val="0"/>
      </c:catAx>
      <c:valAx>
        <c:axId val="-188712267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38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E-4065-851B-828B747C9DD2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E-4065-851B-828B747C9DD2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E-4065-851B-828B747C9DD2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E-4065-851B-828B747C9DD2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BE-4065-851B-828B747C9DD2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BE-4065-851B-828B747C9DD2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BE-4065-851B-828B747C9DD2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BE-4065-851B-828B747C9DD2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BE-4065-851B-828B747C9DD2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Lab'!$AE$417:$AE$425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54.89339976375399</c:v>
                </c:pt>
                <c:pt idx="5">
                  <c:v>54.489683652199048</c:v>
                </c:pt>
                <c:pt idx="6">
                  <c:v>54.89339976375399</c:v>
                </c:pt>
                <c:pt idx="7">
                  <c:v>55.327632324697404</c:v>
                </c:pt>
                <c:pt idx="8">
                  <c:v>54.89339976375399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BE-4065-851B-828B747C9DD2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Lab'!$AN$417:$AN$426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BE-4065-851B-828B747C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37360"/>
        <c:axId val="-1887139536"/>
        <c:extLst/>
      </c:lineChart>
      <c:catAx>
        <c:axId val="-188713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9536"/>
        <c:crosses val="autoZero"/>
        <c:auto val="1"/>
        <c:lblAlgn val="ctr"/>
        <c:lblOffset val="100"/>
        <c:noMultiLvlLbl val="0"/>
      </c:catAx>
      <c:valAx>
        <c:axId val="-188713953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736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21)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C-4409-87E6-7DE7C774637E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C-4409-87E6-7DE7C774637E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C-4409-87E6-7DE7C774637E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C-4409-87E6-7DE7C774637E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4C-4409-87E6-7DE7C774637E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4C-4409-87E6-7DE7C774637E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4C-4409-87E6-7DE7C774637E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4C-4409-87E6-7DE7C774637E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4C-4409-87E6-7DE7C774637E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Lab'!$AB$436:$AB$450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65.463749372686848</c:v>
                </c:pt>
                <c:pt idx="8">
                  <c:v>64.319990168929081</c:v>
                </c:pt>
                <c:pt idx="9">
                  <c:v>63.352807087567498</c:v>
                </c:pt>
                <c:pt idx="10">
                  <c:v>64.319990168929081</c:v>
                </c:pt>
                <c:pt idx="11">
                  <c:v>65.463749372686848</c:v>
                </c:pt>
                <c:pt idx="12">
                  <c:v>66.013332488948294</c:v>
                </c:pt>
                <c:pt idx="13">
                  <c:v>68.097728766764959</c:v>
                </c:pt>
                <c:pt idx="14">
                  <c:v>66.013332488948294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4C-4409-87E6-7DE7C774637E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Lab'!$AK$436:$AK$449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4C-4409-87E6-7DE7C7746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25392"/>
        <c:axId val="-1887146608"/>
        <c:extLst/>
      </c:lineChart>
      <c:catAx>
        <c:axId val="-188712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6608"/>
        <c:crosses val="autoZero"/>
        <c:auto val="1"/>
        <c:lblAlgn val="ctr"/>
        <c:lblOffset val="100"/>
        <c:noMultiLvlLbl val="0"/>
      </c:catAx>
      <c:valAx>
        <c:axId val="-188714660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2539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21)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Lab'!$Y$436:$Y$446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69.54549044703198</c:v>
                </c:pt>
                <c:pt idx="8">
                  <c:v>70.490554036267866</c:v>
                </c:pt>
                <c:pt idx="9">
                  <c:v>72.079750332635967</c:v>
                </c:pt>
                <c:pt idx="10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D-45D4-96CA-33835ABEEFD1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Lab'!$AH$436:$AH$445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D-45D4-96CA-33835ABEEFD1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D-45D4-96CA-33835ABE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37904"/>
        <c:axId val="-1887146064"/>
      </c:lineChart>
      <c:catAx>
        <c:axId val="-188713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6064"/>
        <c:crosses val="autoZero"/>
        <c:auto val="1"/>
        <c:lblAlgn val="ctr"/>
        <c:lblOffset val="100"/>
        <c:noMultiLvlLbl val="0"/>
      </c:catAx>
      <c:valAx>
        <c:axId val="-18871460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790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21)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2-4718-96A3-4E6CE6392672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2-4718-96A3-4E6CE6392672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2-4718-96A3-4E6CE6392672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2-4718-96A3-4E6CE6392672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C2-4718-96A3-4E6CE6392672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C2-4718-96A3-4E6CE6392672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C2-4718-96A3-4E6CE6392672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C2-4718-96A3-4E6CE6392672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C2-4718-96A3-4E6CE6392672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Lab'!$AE$436:$AE$449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66.013332488948294</c:v>
                </c:pt>
                <c:pt idx="12">
                  <c:v>68.097728766764959</c:v>
                </c:pt>
                <c:pt idx="13">
                  <c:v>66.013332488948294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C2-4718-96A3-4E6CE6392672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Lab'!$AN$436:$AN$447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55.327632324697404</c:v>
                </c:pt>
                <c:pt idx="9">
                  <c:v>54.89339976375399</c:v>
                </c:pt>
                <c:pt idx="10">
                  <c:v>55.327632324697404</c:v>
                </c:pt>
                <c:pt idx="11">
                  <c:v>54.89339976375399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C2-4718-96A3-4E6CE639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35728"/>
        <c:axId val="-1887149328"/>
        <c:extLst/>
      </c:lineChart>
      <c:catAx>
        <c:axId val="-188713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9328"/>
        <c:crosses val="autoZero"/>
        <c:auto val="1"/>
        <c:lblAlgn val="ctr"/>
        <c:lblOffset val="100"/>
        <c:noMultiLvlLbl val="0"/>
      </c:catAx>
      <c:valAx>
        <c:axId val="-188714932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572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22)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Lab'!$Y$454:$Y$468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69.54549044703198</c:v>
                </c:pt>
                <c:pt idx="8">
                  <c:v>68.097728766764959</c:v>
                </c:pt>
                <c:pt idx="9">
                  <c:v>66.013332488948294</c:v>
                </c:pt>
                <c:pt idx="10">
                  <c:v>65.463749372686848</c:v>
                </c:pt>
                <c:pt idx="11">
                  <c:v>64.319990168929081</c:v>
                </c:pt>
                <c:pt idx="12">
                  <c:v>63.352807087567498</c:v>
                </c:pt>
                <c:pt idx="13">
                  <c:v>64.319990168929081</c:v>
                </c:pt>
                <c:pt idx="14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96D-9D3D-AD2A182F6285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Lab'!$AH$454:$AH$469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55.327632324697404</c:v>
                </c:pt>
                <c:pt idx="9">
                  <c:v>56.425600143309396</c:v>
                </c:pt>
                <c:pt idx="10">
                  <c:v>57.68746068595226</c:v>
                </c:pt>
                <c:pt idx="11">
                  <c:v>59.002347394461879</c:v>
                </c:pt>
                <c:pt idx="12">
                  <c:v>60.266537294414391</c:v>
                </c:pt>
                <c:pt idx="13">
                  <c:v>59.002347394461879</c:v>
                </c:pt>
                <c:pt idx="14">
                  <c:v>57.68746068595226</c:v>
                </c:pt>
                <c:pt idx="15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3-496D-9D3D-AD2A182F6285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3-496D-9D3D-AD2A182F6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26480"/>
        <c:axId val="-1887120496"/>
      </c:lineChart>
      <c:catAx>
        <c:axId val="-188712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20496"/>
        <c:crosses val="autoZero"/>
        <c:auto val="1"/>
        <c:lblAlgn val="ctr"/>
        <c:lblOffset val="100"/>
        <c:noMultiLvlLbl val="0"/>
      </c:catAx>
      <c:valAx>
        <c:axId val="-18871204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2648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5-4CF5-B3CB-9C3376968D5B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5-4CF5-B3CB-9C3376968D5B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5-4CF5-B3CB-9C3376968D5B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5-4CF5-B3CB-9C3376968D5B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F5-4CF5-B3CB-9C3376968D5B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F5-4CF5-B3CB-9C3376968D5B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F5-4CF5-B3CB-9C3376968D5B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F5-4CF5-B3CB-9C3376968D5B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F5-4CF5-B3CB-9C3376968D5B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Lab'!$AB$454:$AB$468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61.678725235050933</c:v>
                </c:pt>
                <c:pt idx="14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F5-4CF5-B3CB-9C3376968D5B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Lab'!$AK$454:$AK$467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57.68746068595226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59.002347394461879</c:v>
                </c:pt>
                <c:pt idx="12">
                  <c:v>57.68746068595226</c:v>
                </c:pt>
                <c:pt idx="13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F5-4CF5-B3CB-9C3376968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48240"/>
        <c:axId val="-1887140624"/>
        <c:extLst/>
      </c:lineChart>
      <c:catAx>
        <c:axId val="-188714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0624"/>
        <c:crosses val="autoZero"/>
        <c:auto val="1"/>
        <c:lblAlgn val="ctr"/>
        <c:lblOffset val="100"/>
        <c:noMultiLvlLbl val="0"/>
      </c:catAx>
      <c:valAx>
        <c:axId val="-188714062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824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Lab'!$AE$79:$AE$91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70.490554036267866</c:v>
                </c:pt>
                <c:pt idx="12">
                  <c:v>69.54549044703198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C-4D72-A9A5-301E453455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Lab'!$AN$79:$AN$96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61.678725235050933</c:v>
                </c:pt>
                <c:pt idx="9">
                  <c:v>63.352807087567498</c:v>
                </c:pt>
                <c:pt idx="10">
                  <c:v>64.319990168929081</c:v>
                </c:pt>
                <c:pt idx="11">
                  <c:v>65.463749372686848</c:v>
                </c:pt>
                <c:pt idx="12">
                  <c:v>64.319990168929081</c:v>
                </c:pt>
                <c:pt idx="13">
                  <c:v>63.352807087567498</c:v>
                </c:pt>
                <c:pt idx="14">
                  <c:v>61.678725235050933</c:v>
                </c:pt>
                <c:pt idx="15">
                  <c:v>63.352807087567498</c:v>
                </c:pt>
                <c:pt idx="16">
                  <c:v>64.319990168929081</c:v>
                </c:pt>
                <c:pt idx="17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C-4D72-A9A5-301E453455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C-4D72-A9A5-301E4534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7094224"/>
        <c:axId val="-1897099664"/>
      </c:lineChart>
      <c:catAx>
        <c:axId val="-189709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099664"/>
        <c:crosses val="autoZero"/>
        <c:auto val="1"/>
        <c:lblAlgn val="ctr"/>
        <c:lblOffset val="100"/>
        <c:noMultiLvlLbl val="0"/>
      </c:catAx>
      <c:valAx>
        <c:axId val="-18970996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09422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7-473A-93AE-F4A43ADD11CC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7-473A-93AE-F4A43ADD11CC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7-473A-93AE-F4A43ADD11CC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B7-473A-93AE-F4A43ADD11CC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B7-473A-93AE-F4A43ADD11CC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B7-473A-93AE-F4A43ADD11CC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B7-473A-93AE-F4A43ADD11CC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B7-473A-93AE-F4A43ADD11CC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B7-473A-93AE-F4A43ADD11CC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Lab'!$AE$454:$AE$462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B7-473A-93AE-F4A43ADD11CC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Lab'!$AN$454:$AN$465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56.425600143309396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B7-473A-93AE-F4A43ADD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30832"/>
        <c:axId val="-1887143344"/>
        <c:extLst/>
      </c:lineChart>
      <c:catAx>
        <c:axId val="-188713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3344"/>
        <c:crosses val="autoZero"/>
        <c:auto val="1"/>
        <c:lblAlgn val="ctr"/>
        <c:lblOffset val="100"/>
        <c:noMultiLvlLbl val="0"/>
      </c:catAx>
      <c:valAx>
        <c:axId val="-188714334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08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23)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Lab'!$Y$473:$Y$487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64.319990168929081</c:v>
                </c:pt>
                <c:pt idx="10">
                  <c:v>63.352807087567498</c:v>
                </c:pt>
                <c:pt idx="11">
                  <c:v>64.319990168929081</c:v>
                </c:pt>
                <c:pt idx="12">
                  <c:v>65.463749372686848</c:v>
                </c:pt>
                <c:pt idx="13">
                  <c:v>66.013332488948294</c:v>
                </c:pt>
                <c:pt idx="14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E-499D-9EA0-763F3870D834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Lab'!$AH$473:$AH$480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E-499D-9EA0-763F3870D834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E-499D-9EA0-763F3870D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30288"/>
        <c:axId val="-1887129744"/>
      </c:lineChart>
      <c:catAx>
        <c:axId val="-188713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29744"/>
        <c:crosses val="autoZero"/>
        <c:auto val="1"/>
        <c:lblAlgn val="ctr"/>
        <c:lblOffset val="100"/>
        <c:noMultiLvlLbl val="0"/>
      </c:catAx>
      <c:valAx>
        <c:axId val="-188712974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02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23)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3-4298-9EEB-944EBAEEAE0C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3-4298-9EEB-944EBAEEAE0C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3-4298-9EEB-944EBAEEAE0C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53-4298-9EEB-944EBAEEAE0C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53-4298-9EEB-944EBAEEAE0C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53-4298-9EEB-944EBAEEAE0C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53-4298-9EEB-944EBAEEAE0C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53-4298-9EEB-944EBAEEAE0C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53-4298-9EEB-944EBAEEAE0C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Lab'!$AB$473:$AB$482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59.002347394461879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53-4298-9EEB-944EBAEEAE0C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Lab'!$AK$473:$AK$480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56.425600143309396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53-4298-9EEB-944EBAEE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19408"/>
        <c:axId val="-1887118864"/>
        <c:extLst/>
      </c:lineChart>
      <c:catAx>
        <c:axId val="-188711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18864"/>
        <c:crosses val="autoZero"/>
        <c:auto val="1"/>
        <c:lblAlgn val="ctr"/>
        <c:lblOffset val="100"/>
        <c:noMultiLvlLbl val="0"/>
      </c:catAx>
      <c:valAx>
        <c:axId val="-18871188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1940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23)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9-4868-B579-E3443221222D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9-4868-B579-E3443221222D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9-4868-B579-E3443221222D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39-4868-B579-E3443221222D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9-4868-B579-E3443221222D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39-4868-B579-E3443221222D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39-4868-B579-E3443221222D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39-4868-B579-E3443221222D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39-4868-B579-E3443221222D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Lab'!$AE$473:$AE$482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39-4868-B579-E3443221222D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Lab'!$AN$473:$AN$481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50.004135736053328</c:v>
                </c:pt>
                <c:pt idx="2">
                  <c:v>46.633602860806874</c:v>
                </c:pt>
                <c:pt idx="3">
                  <c:v>48.040677434069437</c:v>
                </c:pt>
                <c:pt idx="4">
                  <c:v>47.512048795465276</c:v>
                </c:pt>
                <c:pt idx="5">
                  <c:v>48.040677434069437</c:v>
                </c:pt>
                <c:pt idx="6">
                  <c:v>49.231774947903332</c:v>
                </c:pt>
                <c:pt idx="7">
                  <c:v>48.040677434069437</c:v>
                </c:pt>
                <c:pt idx="8">
                  <c:v>49.231774947903332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39-4868-B579-E3443221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797888"/>
        <c:axId val="-1884800608"/>
        <c:extLst/>
      </c:lineChart>
      <c:catAx>
        <c:axId val="-188479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0608"/>
        <c:crosses val="autoZero"/>
        <c:auto val="1"/>
        <c:lblAlgn val="ctr"/>
        <c:lblOffset val="100"/>
        <c:noMultiLvlLbl val="0"/>
      </c:catAx>
      <c:valAx>
        <c:axId val="-188480060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7978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24)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Lab'!$Y$491:$Y$506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69.54549044703198</c:v>
                </c:pt>
                <c:pt idx="9">
                  <c:v>68.097728766764959</c:v>
                </c:pt>
                <c:pt idx="10">
                  <c:v>66.013332488948294</c:v>
                </c:pt>
                <c:pt idx="11">
                  <c:v>65.463749372686848</c:v>
                </c:pt>
                <c:pt idx="12">
                  <c:v>66.013332488948294</c:v>
                </c:pt>
                <c:pt idx="13">
                  <c:v>68.097728766764959</c:v>
                </c:pt>
                <c:pt idx="14">
                  <c:v>69.54549044703198</c:v>
                </c:pt>
                <c:pt idx="15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5-428D-9F57-E79622290423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Lab'!$AH$491:$AH$498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5-428D-9F57-E79622290423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5-428D-9F57-E79622290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795712"/>
        <c:axId val="-1884801696"/>
      </c:lineChart>
      <c:catAx>
        <c:axId val="-188479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1696"/>
        <c:crosses val="autoZero"/>
        <c:auto val="1"/>
        <c:lblAlgn val="ctr"/>
        <c:lblOffset val="100"/>
        <c:noMultiLvlLbl val="0"/>
      </c:catAx>
      <c:valAx>
        <c:axId val="-18848016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79571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7-47F0-9098-022DDBF6A37C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7-47F0-9098-022DDBF6A37C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7-47F0-9098-022DDBF6A37C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A7-47F0-9098-022DDBF6A37C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A7-47F0-9098-022DDBF6A37C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A7-47F0-9098-022DDBF6A37C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A7-47F0-9098-022DDBF6A37C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A7-47F0-9098-022DDBF6A37C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A7-47F0-9098-022DDBF6A37C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Lab'!$AB$491:$AB$500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59.002347394461879</c:v>
                </c:pt>
                <c:pt idx="7">
                  <c:v>60.266537294414391</c:v>
                </c:pt>
                <c:pt idx="8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A7-47F0-9098-022DDBF6A37C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Lab'!$AK$491:$AK$509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59.002347394461879</c:v>
                </c:pt>
                <c:pt idx="13">
                  <c:v>57.68746068595226</c:v>
                </c:pt>
                <c:pt idx="14">
                  <c:v>56.425600143309396</c:v>
                </c:pt>
                <c:pt idx="15">
                  <c:v>57.68746068595226</c:v>
                </c:pt>
                <c:pt idx="16">
                  <c:v>59.002347394461879</c:v>
                </c:pt>
                <c:pt idx="17">
                  <c:v>60.266537294414391</c:v>
                </c:pt>
                <c:pt idx="18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A7-47F0-9098-022DDBF6A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00064"/>
        <c:axId val="-1884815840"/>
        <c:extLst/>
      </c:lineChart>
      <c:catAx>
        <c:axId val="-18848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5840"/>
        <c:crosses val="autoZero"/>
        <c:auto val="1"/>
        <c:lblAlgn val="ctr"/>
        <c:lblOffset val="100"/>
        <c:noMultiLvlLbl val="0"/>
      </c:catAx>
      <c:valAx>
        <c:axId val="-188481584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006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4F1B-9EDB-C7090CA43441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4F1B-9EDB-C7090CA43441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4F1B-9EDB-C7090CA43441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3-4F1B-9EDB-C7090CA43441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83-4F1B-9EDB-C7090CA43441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83-4F1B-9EDB-C7090CA43441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83-4F1B-9EDB-C7090CA43441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83-4F1B-9EDB-C7090CA43441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83-4F1B-9EDB-C7090CA43441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Lab'!$AE$491:$AE$504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61.678725235050933</c:v>
                </c:pt>
                <c:pt idx="8">
                  <c:v>60.819536609910429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59.002347394461879</c:v>
                </c:pt>
                <c:pt idx="13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83-4F1B-9EDB-C7090CA43441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Lab'!$AN$491:$AN$500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56.425600143309396</c:v>
                </c:pt>
                <c:pt idx="9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83-4F1B-9EDB-C7090CA43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21280"/>
        <c:axId val="-1884803328"/>
        <c:extLst/>
      </c:lineChart>
      <c:catAx>
        <c:axId val="-18848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3328"/>
        <c:crosses val="autoZero"/>
        <c:auto val="1"/>
        <c:lblAlgn val="ctr"/>
        <c:lblOffset val="100"/>
        <c:noMultiLvlLbl val="0"/>
      </c:catAx>
      <c:valAx>
        <c:axId val="-188480332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2128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25)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Lab'!$Y$514:$Y$525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2-4527-9B8A-F97D8F131C8E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Lab'!$AH$514:$AH$525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61.678725235050933</c:v>
                </c:pt>
                <c:pt idx="11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2-4527-9B8A-F97D8F131C8E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2-4527-9B8A-F97D8F13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20736"/>
        <c:axId val="-1884816928"/>
      </c:lineChart>
      <c:catAx>
        <c:axId val="-188482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6928"/>
        <c:crosses val="autoZero"/>
        <c:auto val="1"/>
        <c:lblAlgn val="ctr"/>
        <c:lblOffset val="100"/>
        <c:noMultiLvlLbl val="0"/>
      </c:catAx>
      <c:valAx>
        <c:axId val="-188481692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2073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F-4DF4-9A95-CF179562EC5D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F-4DF4-9A95-CF179562EC5D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F-4DF4-9A95-CF179562EC5D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F-4DF4-9A95-CF179562EC5D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8F-4DF4-9A95-CF179562EC5D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8F-4DF4-9A95-CF179562EC5D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8F-4DF4-9A95-CF179562EC5D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8F-4DF4-9A95-CF179562EC5D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8F-4DF4-9A95-CF179562EC5D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Lab'!$AB$514:$AB$524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70.490554036267866</c:v>
                </c:pt>
                <c:pt idx="9">
                  <c:v>72.079750332635967</c:v>
                </c:pt>
                <c:pt idx="10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8F-4DF4-9A95-CF179562EC5D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Lab'!$AK$514:$AK$528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66.013332488948294</c:v>
                </c:pt>
                <c:pt idx="12">
                  <c:v>68.097728766764959</c:v>
                </c:pt>
                <c:pt idx="13">
                  <c:v>69.54549044703198</c:v>
                </c:pt>
                <c:pt idx="14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8F-4DF4-9A95-CF179562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17472"/>
        <c:axId val="-1884816384"/>
        <c:extLst/>
      </c:lineChart>
      <c:catAx>
        <c:axId val="-18848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6384"/>
        <c:crosses val="autoZero"/>
        <c:auto val="1"/>
        <c:lblAlgn val="ctr"/>
        <c:lblOffset val="100"/>
        <c:noMultiLvlLbl val="0"/>
      </c:catAx>
      <c:valAx>
        <c:axId val="-188481638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747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4-4371-949B-78EBC07F6BA5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4-4371-949B-78EBC07F6BA5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4-4371-949B-78EBC07F6BA5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4-4371-949B-78EBC07F6BA5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94-4371-949B-78EBC07F6BA5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94-4371-949B-78EBC07F6BA5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94-4371-949B-78EBC07F6BA5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94-4371-949B-78EBC07F6BA5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94-4371-949B-78EBC07F6BA5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Lab'!$AE$514:$AE$521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55.327632324697404</c:v>
                </c:pt>
                <c:pt idx="5">
                  <c:v>54.89339976375399</c:v>
                </c:pt>
                <c:pt idx="6">
                  <c:v>55.327632324697404</c:v>
                </c:pt>
                <c:pt idx="7">
                  <c:v>54.89339976375399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94-4371-949B-78EBC07F6BA5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Lab'!$AN$514:$AN$526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94-4371-949B-78EBC07F6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12576"/>
        <c:axId val="-1884814752"/>
        <c:extLst/>
      </c:lineChart>
      <c:catAx>
        <c:axId val="-188481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4752"/>
        <c:crosses val="autoZero"/>
        <c:auto val="1"/>
        <c:lblAlgn val="ctr"/>
        <c:lblOffset val="100"/>
        <c:noMultiLvlLbl val="0"/>
      </c:catAx>
      <c:valAx>
        <c:axId val="-18848147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257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5)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Lab'!$Y$102:$Y$112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7-40A9-AA19-6036A984FB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Lab'!$AH$102:$AH$112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59.002347394461879</c:v>
                </c:pt>
                <c:pt idx="10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7-40A9-AA19-6036A984FB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7-40A9-AA19-6036A984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7104560"/>
        <c:axId val="-1897106192"/>
      </c:lineChart>
      <c:catAx>
        <c:axId val="-18971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106192"/>
        <c:crosses val="autoZero"/>
        <c:auto val="1"/>
        <c:lblAlgn val="ctr"/>
        <c:lblOffset val="100"/>
        <c:noMultiLvlLbl val="0"/>
      </c:catAx>
      <c:valAx>
        <c:axId val="-189710619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104560"/>
        <c:crossesAt val="1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26)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Lab'!$Y$532:$Y$540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9-4C4D-8052-6D955890EC95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Lab'!$AH$532:$AH$541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9-4C4D-8052-6D955890EC95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9-4C4D-8052-6D955890E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04416"/>
        <c:axId val="-1884818560"/>
      </c:lineChart>
      <c:catAx>
        <c:axId val="-188480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8560"/>
        <c:crosses val="autoZero"/>
        <c:auto val="1"/>
        <c:lblAlgn val="ctr"/>
        <c:lblOffset val="100"/>
        <c:noMultiLvlLbl val="0"/>
      </c:catAx>
      <c:valAx>
        <c:axId val="-188481856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441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26)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D-4C5F-8A10-64E0469A0EB4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D-4C5F-8A10-64E0469A0EB4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D-4C5F-8A10-64E0469A0EB4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D-4C5F-8A10-64E0469A0EB4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3D-4C5F-8A10-64E0469A0EB4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3D-4C5F-8A10-64E0469A0EB4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3D-4C5F-8A10-64E0469A0EB4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3D-4C5F-8A10-64E0469A0EB4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3D-4C5F-8A10-64E0469A0EB4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Lab'!$AB$532:$AB$544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60.266537294414391</c:v>
                </c:pt>
                <c:pt idx="8">
                  <c:v>59.002347394461879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3D-4C5F-8A10-64E0469A0EB4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Lab'!$AK$532:$AK$541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3D-4C5F-8A10-64E0469A0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794624"/>
        <c:axId val="-1884810400"/>
        <c:extLst/>
      </c:lineChart>
      <c:catAx>
        <c:axId val="-188479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0400"/>
        <c:crosses val="autoZero"/>
        <c:auto val="1"/>
        <c:lblAlgn val="ctr"/>
        <c:lblOffset val="100"/>
        <c:noMultiLvlLbl val="0"/>
      </c:catAx>
      <c:valAx>
        <c:axId val="-188481040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79462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26)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5-4934-9D6C-6E4CBBD1CCB5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5-4934-9D6C-6E4CBBD1CCB5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5-4934-9D6C-6E4CBBD1CCB5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5-4934-9D6C-6E4CBBD1CCB5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5-4934-9D6C-6E4CBBD1CCB5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D5-4934-9D6C-6E4CBBD1CCB5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D5-4934-9D6C-6E4CBBD1CCB5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D5-4934-9D6C-6E4CBBD1CCB5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D5-4934-9D6C-6E4CBBD1CCB5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Lab'!$AE$532:$AE$540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59.002347394461879</c:v>
                </c:pt>
                <c:pt idx="7">
                  <c:v>60.266537294414391</c:v>
                </c:pt>
                <c:pt idx="8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D5-4934-9D6C-6E4CBBD1CCB5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Lab'!$AN$532:$AN$547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55.327632324697404</c:v>
                </c:pt>
                <c:pt idx="9">
                  <c:v>56.425600143309396</c:v>
                </c:pt>
                <c:pt idx="10">
                  <c:v>57.68746068595226</c:v>
                </c:pt>
                <c:pt idx="11">
                  <c:v>59.002347394461879</c:v>
                </c:pt>
                <c:pt idx="12">
                  <c:v>60.266537294414391</c:v>
                </c:pt>
                <c:pt idx="13">
                  <c:v>59.002347394461879</c:v>
                </c:pt>
                <c:pt idx="14">
                  <c:v>60.266537294414391</c:v>
                </c:pt>
                <c:pt idx="15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D5-4934-9D6C-6E4CBBD1C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19104"/>
        <c:axId val="-1884794080"/>
        <c:extLst/>
      </c:lineChart>
      <c:catAx>
        <c:axId val="-18848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794080"/>
        <c:crosses val="autoZero"/>
        <c:auto val="1"/>
        <c:lblAlgn val="ctr"/>
        <c:lblOffset val="100"/>
        <c:noMultiLvlLbl val="0"/>
      </c:catAx>
      <c:valAx>
        <c:axId val="-188479408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910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27)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Lab'!$Y$551:$Y$560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60.266537294414391</c:v>
                </c:pt>
                <c:pt idx="8">
                  <c:v>60.819536609910429</c:v>
                </c:pt>
                <c:pt idx="9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561-A0AB-16E2D65A1FA3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Lab'!$AH$551:$AH$562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60.266537294414391</c:v>
                </c:pt>
                <c:pt idx="8">
                  <c:v>60.819536609910429</c:v>
                </c:pt>
                <c:pt idx="9">
                  <c:v>61.678725235050933</c:v>
                </c:pt>
                <c:pt idx="10">
                  <c:v>63.352807087567498</c:v>
                </c:pt>
                <c:pt idx="11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561-A0AB-16E2D65A1FA3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E-4561-A0AB-16E2D65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02784"/>
        <c:axId val="-1884796256"/>
      </c:lineChart>
      <c:catAx>
        <c:axId val="-188480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796256"/>
        <c:crosses val="autoZero"/>
        <c:auto val="1"/>
        <c:lblAlgn val="ctr"/>
        <c:lblOffset val="100"/>
        <c:tickLblSkip val="1"/>
        <c:noMultiLvlLbl val="0"/>
      </c:catAx>
      <c:valAx>
        <c:axId val="-188479625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278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(Participants 27 -28)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Lab'!$Y$532:$Y$540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5-44FD-9C3C-CA3583185D19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Lab'!$AH$551:$AH$562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60.266537294414391</c:v>
                </c:pt>
                <c:pt idx="8">
                  <c:v>60.819536609910429</c:v>
                </c:pt>
                <c:pt idx="9">
                  <c:v>61.678725235050933</c:v>
                </c:pt>
                <c:pt idx="10">
                  <c:v>63.352807087567498</c:v>
                </c:pt>
                <c:pt idx="11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5-44FD-9C3C-CA358318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13120"/>
        <c:axId val="-1884793536"/>
      </c:lineChart>
      <c:catAx>
        <c:axId val="-188481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793536"/>
        <c:crosses val="autoZero"/>
        <c:auto val="1"/>
        <c:lblAlgn val="ctr"/>
        <c:lblOffset val="100"/>
        <c:noMultiLvlLbl val="0"/>
      </c:catAx>
      <c:valAx>
        <c:axId val="-188479353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312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27)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B08-A868-4C5C00A9CB38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9-4B08-A868-4C5C00A9CB38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9-4B08-A868-4C5C00A9CB38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9-4B08-A868-4C5C00A9CB38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99-4B08-A868-4C5C00A9CB38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99-4B08-A868-4C5C00A9CB38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99-4B08-A868-4C5C00A9CB38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99-4B08-A868-4C5C00A9CB38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99-4B08-A868-4C5C00A9CB38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Lab'!$AB$551:$AB$563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66.013332488948294</c:v>
                </c:pt>
                <c:pt idx="12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99-4B08-A868-4C5C00A9CB38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Lab'!$AK$551:$AK$565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69.54549044703198</c:v>
                </c:pt>
                <c:pt idx="8">
                  <c:v>68.097728766764959</c:v>
                </c:pt>
                <c:pt idx="9">
                  <c:v>66.013332488948294</c:v>
                </c:pt>
                <c:pt idx="10">
                  <c:v>65.463749372686848</c:v>
                </c:pt>
                <c:pt idx="11">
                  <c:v>64.319990168929081</c:v>
                </c:pt>
                <c:pt idx="12">
                  <c:v>65.463749372686848</c:v>
                </c:pt>
                <c:pt idx="13">
                  <c:v>66.013332488948294</c:v>
                </c:pt>
                <c:pt idx="14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99-4B08-A868-4C5C00A9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791360"/>
        <c:axId val="-1884822912"/>
        <c:extLst/>
      </c:lineChart>
      <c:catAx>
        <c:axId val="-188479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22912"/>
        <c:crosses val="autoZero"/>
        <c:auto val="1"/>
        <c:lblAlgn val="ctr"/>
        <c:lblOffset val="100"/>
        <c:noMultiLvlLbl val="0"/>
      </c:catAx>
      <c:valAx>
        <c:axId val="-188482291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79136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27)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3-465F-8449-93EC02036A70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3-465F-8449-93EC02036A70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3-465F-8449-93EC02036A70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3-465F-8449-93EC02036A70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3-465F-8449-93EC02036A70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93-465F-8449-93EC02036A70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93-465F-8449-93EC02036A70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93-465F-8449-93EC02036A70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93-465F-8449-93EC02036A70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Lab'!$AE$551:$AE$561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56.425600143309396</c:v>
                </c:pt>
                <c:pt idx="7">
                  <c:v>55.327632324697404</c:v>
                </c:pt>
                <c:pt idx="8">
                  <c:v>56.425600143309396</c:v>
                </c:pt>
                <c:pt idx="9">
                  <c:v>55.327632324697404</c:v>
                </c:pt>
                <c:pt idx="10">
                  <c:v>56.425600143309396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93-465F-8449-93EC02036A70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Lab'!$AN$551:$AN$561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55.327632324697404</c:v>
                </c:pt>
                <c:pt idx="9">
                  <c:v>54.89339976375399</c:v>
                </c:pt>
                <c:pt idx="10">
                  <c:v>55.327632324697404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93-465F-8449-93EC0203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08768"/>
        <c:axId val="-1884807680"/>
        <c:extLst/>
      </c:lineChart>
      <c:catAx>
        <c:axId val="-188480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7680"/>
        <c:crosses val="autoZero"/>
        <c:auto val="1"/>
        <c:lblAlgn val="ctr"/>
        <c:lblOffset val="100"/>
        <c:noMultiLvlLbl val="0"/>
      </c:catAx>
      <c:valAx>
        <c:axId val="-188480768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8768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28)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Lab'!$Y$569:$Y$585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73.788479760617932</c:v>
                </c:pt>
                <c:pt idx="9">
                  <c:v>72.079750332635967</c:v>
                </c:pt>
                <c:pt idx="10">
                  <c:v>70.490554036267866</c:v>
                </c:pt>
                <c:pt idx="11">
                  <c:v>69.54549044703198</c:v>
                </c:pt>
                <c:pt idx="12">
                  <c:v>68.097728766764959</c:v>
                </c:pt>
                <c:pt idx="13">
                  <c:v>66.013332488948294</c:v>
                </c:pt>
                <c:pt idx="14">
                  <c:v>65.463749372686848</c:v>
                </c:pt>
                <c:pt idx="15">
                  <c:v>66.013332488948294</c:v>
                </c:pt>
                <c:pt idx="16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B-4A64-B6A1-7D28E2842A61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Lab'!$AH$569:$AH$581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72.079750332635967</c:v>
                </c:pt>
                <c:pt idx="8">
                  <c:v>69.54549044703198</c:v>
                </c:pt>
                <c:pt idx="9">
                  <c:v>70.490554036267866</c:v>
                </c:pt>
                <c:pt idx="10">
                  <c:v>69.54549044703198</c:v>
                </c:pt>
                <c:pt idx="11">
                  <c:v>70.490554036267866</c:v>
                </c:pt>
                <c:pt idx="12">
                  <c:v>69.54549044703198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B-4A64-B6A1-7D28E2842A61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B-4A64-B6A1-7D28E2842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06048"/>
        <c:axId val="-1884804960"/>
      </c:lineChart>
      <c:catAx>
        <c:axId val="-188480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4960"/>
        <c:crosses val="autoZero"/>
        <c:auto val="1"/>
        <c:lblAlgn val="ctr"/>
        <c:lblOffset val="100"/>
        <c:noMultiLvlLbl val="0"/>
      </c:catAx>
      <c:valAx>
        <c:axId val="-188480496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604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28)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7-4DB2-AD7A-7785C0ACC5FF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7-4DB2-AD7A-7785C0ACC5FF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7-4DB2-AD7A-7785C0ACC5FF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7-4DB2-AD7A-7785C0ACC5FF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7-4DB2-AD7A-7785C0ACC5FF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47-4DB2-AD7A-7785C0ACC5FF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47-4DB2-AD7A-7785C0ACC5FF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47-4DB2-AD7A-7785C0ACC5FF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47-4DB2-AD7A-7785C0ACC5FF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Lab'!$AB$569:$AB$577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47-4DB2-AD7A-7785C0ACC5FF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Lab'!$AK$569:$AK$580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47-4DB2-AD7A-7785C0AC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52832"/>
        <c:axId val="-1882247392"/>
        <c:extLst/>
      </c:lineChart>
      <c:catAx>
        <c:axId val="-188225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4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8224739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28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28)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6-4C30-84A4-1E5AC9D69757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6-4C30-84A4-1E5AC9D69757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6-4C30-84A4-1E5AC9D69757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16-4C30-84A4-1E5AC9D69757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16-4C30-84A4-1E5AC9D69757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16-4C30-84A4-1E5AC9D69757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16-4C30-84A4-1E5AC9D69757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16-4C30-84A4-1E5AC9D69757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16-4C30-84A4-1E5AC9D69757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Lab'!$AE$569:$AE$579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56.425600143309396</c:v>
                </c:pt>
                <c:pt idx="9">
                  <c:v>57.68746068595226</c:v>
                </c:pt>
                <c:pt idx="10">
                  <c:v>56.425600143309396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16-4C30-84A4-1E5AC9D69757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Lab'!$AN$569:$AN$578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57.68746068595226</c:v>
                </c:pt>
                <c:pt idx="7">
                  <c:v>56.425600143309396</c:v>
                </c:pt>
                <c:pt idx="8">
                  <c:v>57.68746068595226</c:v>
                </c:pt>
                <c:pt idx="9">
                  <c:v>56.425600143309396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16-4C30-84A4-1E5AC9D6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53920"/>
        <c:axId val="-1882269696"/>
        <c:extLst/>
      </c:lineChart>
      <c:catAx>
        <c:axId val="-188225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69696"/>
        <c:crosses val="autoZero"/>
        <c:auto val="1"/>
        <c:lblAlgn val="ctr"/>
        <c:lblOffset val="100"/>
        <c:noMultiLvlLbl val="0"/>
      </c:catAx>
      <c:valAx>
        <c:axId val="-18822696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3920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8-4332-83C3-7394AB5EE3C7}"/>
            </c:ext>
          </c:extLst>
        </c:ser>
        <c:ser>
          <c:idx val="9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8-4332-83C3-7394AB5EE3C7}"/>
            </c:ext>
          </c:extLst>
        </c:ser>
        <c:ser>
          <c:idx val="3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8-4332-83C3-7394AB5EE3C7}"/>
            </c:ext>
          </c:extLst>
        </c:ser>
        <c:ser>
          <c:idx val="4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8-4332-83C3-7394AB5EE3C7}"/>
            </c:ext>
          </c:extLst>
        </c:ser>
        <c:ser>
          <c:idx val="0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8-4332-83C3-7394AB5EE3C7}"/>
            </c:ext>
          </c:extLst>
        </c:ser>
        <c:ser>
          <c:idx val="1"/>
          <c:order val="5"/>
          <c:spPr>
            <a:ln w="28575">
              <a:solidFill>
                <a:srgbClr val="44546A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Lab'!$AB$102:$AB$113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61.678725235050933</c:v>
                </c:pt>
                <c:pt idx="9">
                  <c:v>60.819536609910429</c:v>
                </c:pt>
                <c:pt idx="10">
                  <c:v>61.678725235050933</c:v>
                </c:pt>
                <c:pt idx="11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8-4332-83C3-7394AB5EE3C7}"/>
            </c:ext>
          </c:extLst>
        </c:ser>
        <c:ser>
          <c:idx val="2"/>
          <c:order val="6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Lab'!$AK$102:$AK$118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55.327632324697404</c:v>
                </c:pt>
                <c:pt idx="9">
                  <c:v>56.425600143309396</c:v>
                </c:pt>
                <c:pt idx="10">
                  <c:v>55.327632324697404</c:v>
                </c:pt>
                <c:pt idx="11">
                  <c:v>54.89339976375399</c:v>
                </c:pt>
                <c:pt idx="12">
                  <c:v>55.327632324697404</c:v>
                </c:pt>
                <c:pt idx="13">
                  <c:v>56.425600143309396</c:v>
                </c:pt>
                <c:pt idx="14">
                  <c:v>57.68746068595226</c:v>
                </c:pt>
                <c:pt idx="15">
                  <c:v>59.002347394461879</c:v>
                </c:pt>
                <c:pt idx="16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A8-4332-83C3-7394AB5EE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7102384"/>
        <c:axId val="-1897093136"/>
        <c:extLst/>
      </c:lineChart>
      <c:catAx>
        <c:axId val="-189710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093136"/>
        <c:crosses val="autoZero"/>
        <c:auto val="1"/>
        <c:lblAlgn val="ctr"/>
        <c:lblOffset val="100"/>
        <c:noMultiLvlLbl val="0"/>
      </c:catAx>
      <c:valAx>
        <c:axId val="-189709313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10238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29)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Lab'!$Y$589:$Y$601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65.463749372686848</c:v>
                </c:pt>
                <c:pt idx="11">
                  <c:v>66.013332488948294</c:v>
                </c:pt>
                <c:pt idx="12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5-45E5-9D2E-B9F356F9B7E8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Lab'!$AH$589:$AH$605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69.54549044703198</c:v>
                </c:pt>
                <c:pt idx="12">
                  <c:v>68.097728766764959</c:v>
                </c:pt>
                <c:pt idx="13">
                  <c:v>69.54549044703198</c:v>
                </c:pt>
                <c:pt idx="14">
                  <c:v>70.490554036267866</c:v>
                </c:pt>
                <c:pt idx="15">
                  <c:v>72.079750332635967</c:v>
                </c:pt>
                <c:pt idx="16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5-45E5-9D2E-B9F356F9B7E8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5-45E5-9D2E-B9F356F9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56096"/>
        <c:axId val="-1882269152"/>
      </c:lineChart>
      <c:catAx>
        <c:axId val="-188225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69152"/>
        <c:crosses val="autoZero"/>
        <c:auto val="1"/>
        <c:lblAlgn val="ctr"/>
        <c:lblOffset val="100"/>
        <c:noMultiLvlLbl val="0"/>
      </c:catAx>
      <c:valAx>
        <c:axId val="-18822691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609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29)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7-4D0D-A17C-02B7EFB1F92A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7-4D0D-A17C-02B7EFB1F92A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7-4D0D-A17C-02B7EFB1F92A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7-4D0D-A17C-02B7EFB1F92A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47-4D0D-A17C-02B7EFB1F92A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47-4D0D-A17C-02B7EFB1F92A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47-4D0D-A17C-02B7EFB1F92A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47-4D0D-A17C-02B7EFB1F92A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47-4D0D-A17C-02B7EFB1F92A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Lab'!$AB$589:$AB$601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61.678725235050933</c:v>
                </c:pt>
                <c:pt idx="9">
                  <c:v>60.819536609910429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47-4D0D-A17C-02B7EFB1F92A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Lab'!$AK$589:$AK$602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61.678725235050933</c:v>
                </c:pt>
                <c:pt idx="9">
                  <c:v>63.352807087567498</c:v>
                </c:pt>
                <c:pt idx="10">
                  <c:v>64.319990168929081</c:v>
                </c:pt>
                <c:pt idx="11">
                  <c:v>63.352807087567498</c:v>
                </c:pt>
                <c:pt idx="12">
                  <c:v>64.319990168929081</c:v>
                </c:pt>
                <c:pt idx="13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47-4D0D-A17C-02B7EFB1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49024"/>
        <c:axId val="-1882272960"/>
        <c:extLst/>
      </c:lineChart>
      <c:catAx>
        <c:axId val="-188224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72960"/>
        <c:crosses val="autoZero"/>
        <c:auto val="1"/>
        <c:lblAlgn val="ctr"/>
        <c:lblOffset val="100"/>
        <c:noMultiLvlLbl val="0"/>
      </c:catAx>
      <c:valAx>
        <c:axId val="-188227296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4902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29)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5-4DA1-AA9E-07CA77482570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5-4DA1-AA9E-07CA77482570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5-4DA1-AA9E-07CA77482570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5-4DA1-AA9E-07CA77482570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35-4DA1-AA9E-07CA77482570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35-4DA1-AA9E-07CA77482570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35-4DA1-AA9E-07CA77482570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35-4DA1-AA9E-07CA77482570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35-4DA1-AA9E-07CA77482570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Lab'!$AE$589:$AE$606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55.327632324697404</c:v>
                </c:pt>
                <c:pt idx="9">
                  <c:v>56.425600143309396</c:v>
                </c:pt>
                <c:pt idx="10">
                  <c:v>57.68746068595226</c:v>
                </c:pt>
                <c:pt idx="11">
                  <c:v>59.002347394461879</c:v>
                </c:pt>
                <c:pt idx="12">
                  <c:v>57.68746068595226</c:v>
                </c:pt>
                <c:pt idx="13">
                  <c:v>56.425600143309396</c:v>
                </c:pt>
                <c:pt idx="14">
                  <c:v>55.327632324697404</c:v>
                </c:pt>
                <c:pt idx="15">
                  <c:v>54.89339976375399</c:v>
                </c:pt>
                <c:pt idx="16">
                  <c:v>55.327632324697404</c:v>
                </c:pt>
                <c:pt idx="17">
                  <c:v>54.89339976375399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35-4DA1-AA9E-07CA77482570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Lab'!$AN$589:$AN$599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69.54549044703198</c:v>
                </c:pt>
                <c:pt idx="8">
                  <c:v>70.490554036267866</c:v>
                </c:pt>
                <c:pt idx="9">
                  <c:v>72.079750332635967</c:v>
                </c:pt>
                <c:pt idx="10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35-4DA1-AA9E-07CA77482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58816"/>
        <c:axId val="-1882262080"/>
        <c:extLst/>
      </c:lineChart>
      <c:catAx>
        <c:axId val="-18822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62080"/>
        <c:crosses val="autoZero"/>
        <c:auto val="1"/>
        <c:lblAlgn val="ctr"/>
        <c:lblOffset val="100"/>
        <c:noMultiLvlLbl val="0"/>
      </c:catAx>
      <c:valAx>
        <c:axId val="-188226208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8816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30)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Lab'!$Y$610:$Y$623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70.490554036267866</c:v>
                </c:pt>
                <c:pt idx="9">
                  <c:v>69.54549044703198</c:v>
                </c:pt>
                <c:pt idx="10">
                  <c:v>70.490554036267866</c:v>
                </c:pt>
                <c:pt idx="11">
                  <c:v>72.079750332635967</c:v>
                </c:pt>
                <c:pt idx="12">
                  <c:v>73.788479760617932</c:v>
                </c:pt>
                <c:pt idx="13">
                  <c:v>72.079750332635967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8-44F9-82E7-6921612B87CC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Lab'!$AH$610:$AH$622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66.013332488948294</c:v>
                </c:pt>
                <c:pt idx="12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8-44F9-82E7-6921612B87CC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8-44F9-82E7-6921612B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59360"/>
        <c:axId val="-1882255008"/>
      </c:lineChart>
      <c:catAx>
        <c:axId val="-188225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5008"/>
        <c:crosses val="autoZero"/>
        <c:auto val="1"/>
        <c:lblAlgn val="ctr"/>
        <c:lblOffset val="100"/>
        <c:noMultiLvlLbl val="0"/>
      </c:catAx>
      <c:valAx>
        <c:axId val="-188225500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936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29/30)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Lab'!$Y$589:$Y$601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65.463749372686848</c:v>
                </c:pt>
                <c:pt idx="11">
                  <c:v>66.013332488948294</c:v>
                </c:pt>
                <c:pt idx="12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2-4FC5-84E3-E5B3CF2485BB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Lab'!$AH$610:$AH$622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66.013332488948294</c:v>
                </c:pt>
                <c:pt idx="12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2-4FC5-84E3-E5B3CF24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71328"/>
        <c:axId val="-1882261536"/>
      </c:lineChart>
      <c:catAx>
        <c:axId val="-188227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61536"/>
        <c:crosses val="autoZero"/>
        <c:auto val="1"/>
        <c:lblAlgn val="ctr"/>
        <c:lblOffset val="100"/>
        <c:noMultiLvlLbl val="0"/>
      </c:catAx>
      <c:valAx>
        <c:axId val="-188226153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7132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C-42FD-A27D-902B318DAAAA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C-42FD-A27D-902B318DAAAA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C-42FD-A27D-902B318DAAAA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FC-42FD-A27D-902B318DAAAA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FC-42FD-A27D-902B318DAAAA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FC-42FD-A27D-902B318DAAAA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FC-42FD-A27D-902B318DAAAA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FC-42FD-A27D-902B318DAAAA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FC-42FD-A27D-902B318DAAAA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Lab'!$AB$610:$AB$627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59.002347394461879</c:v>
                </c:pt>
                <c:pt idx="9">
                  <c:v>60.819536609910429</c:v>
                </c:pt>
                <c:pt idx="10">
                  <c:v>61.678725235050933</c:v>
                </c:pt>
                <c:pt idx="11">
                  <c:v>63.352807087567498</c:v>
                </c:pt>
                <c:pt idx="12">
                  <c:v>64.319990168929081</c:v>
                </c:pt>
                <c:pt idx="13">
                  <c:v>65.463749372686848</c:v>
                </c:pt>
                <c:pt idx="14">
                  <c:v>66.013332488948294</c:v>
                </c:pt>
                <c:pt idx="15">
                  <c:v>68.097728766764959</c:v>
                </c:pt>
                <c:pt idx="16">
                  <c:v>69.54549044703198</c:v>
                </c:pt>
                <c:pt idx="17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FC-42FD-A27D-902B318DAAAA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Lab'!$AK$610:$AK$624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61.678725235050933</c:v>
                </c:pt>
                <c:pt idx="8">
                  <c:v>64.319990168929081</c:v>
                </c:pt>
                <c:pt idx="9">
                  <c:v>63.352807087567498</c:v>
                </c:pt>
                <c:pt idx="10">
                  <c:v>64.319990168929081</c:v>
                </c:pt>
                <c:pt idx="11">
                  <c:v>63.352807087567498</c:v>
                </c:pt>
                <c:pt idx="12">
                  <c:v>61.678725235050933</c:v>
                </c:pt>
                <c:pt idx="13">
                  <c:v>60.819536609910429</c:v>
                </c:pt>
                <c:pt idx="14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FC-42FD-A27D-902B318D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68608"/>
        <c:axId val="-1882268064"/>
        <c:extLst/>
      </c:lineChart>
      <c:catAx>
        <c:axId val="-188226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68064"/>
        <c:crosses val="autoZero"/>
        <c:auto val="1"/>
        <c:lblAlgn val="ctr"/>
        <c:lblOffset val="100"/>
        <c:noMultiLvlLbl val="0"/>
      </c:catAx>
      <c:valAx>
        <c:axId val="-18822680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6860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6-48AF-8C1D-D9B0966C2851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6-48AF-8C1D-D9B0966C2851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6-48AF-8C1D-D9B0966C2851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6-48AF-8C1D-D9B0966C2851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D6-48AF-8C1D-D9B0966C2851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D6-48AF-8C1D-D9B0966C2851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D6-48AF-8C1D-D9B0966C2851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D6-48AF-8C1D-D9B0966C2851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D6-48AF-8C1D-D9B0966C2851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Lab'!$AE$610:$AE$618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D6-48AF-8C1D-D9B0966C2851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Lab'!$AN$610:$AN$618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55.327632324697404</c:v>
                </c:pt>
                <c:pt idx="5">
                  <c:v>54.89339976375399</c:v>
                </c:pt>
                <c:pt idx="6">
                  <c:v>55.327632324697404</c:v>
                </c:pt>
                <c:pt idx="7">
                  <c:v>56.425600143309396</c:v>
                </c:pt>
                <c:pt idx="8">
                  <c:v>55.327632324697404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D6-48AF-8C1D-D9B0966C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57184"/>
        <c:axId val="-1882251744"/>
        <c:extLst/>
      </c:lineChart>
      <c:catAx>
        <c:axId val="-18822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1744"/>
        <c:crosses val="autoZero"/>
        <c:auto val="1"/>
        <c:lblAlgn val="ctr"/>
        <c:lblOffset val="100"/>
        <c:noMultiLvlLbl val="0"/>
      </c:catAx>
      <c:valAx>
        <c:axId val="-188225174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7184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31)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Lab'!$Y$631:$Y$648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70.490554036267866</c:v>
                </c:pt>
                <c:pt idx="15">
                  <c:v>72.079750332635967</c:v>
                </c:pt>
                <c:pt idx="16">
                  <c:v>73.788479760617932</c:v>
                </c:pt>
                <c:pt idx="17">
                  <c:v>72.079750332635967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8-40B4-833F-45B49A9A7BFA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Lab'!$AH$631:$AH$649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66.013332488948294</c:v>
                </c:pt>
                <c:pt idx="12">
                  <c:v>65.463749372686848</c:v>
                </c:pt>
                <c:pt idx="13">
                  <c:v>66.013332488948294</c:v>
                </c:pt>
                <c:pt idx="14">
                  <c:v>68.097728766764959</c:v>
                </c:pt>
                <c:pt idx="15">
                  <c:v>69.54549044703198</c:v>
                </c:pt>
                <c:pt idx="16">
                  <c:v>70.490554036267866</c:v>
                </c:pt>
                <c:pt idx="17">
                  <c:v>72.079750332635967</c:v>
                </c:pt>
                <c:pt idx="18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8-40B4-833F-45B49A9A7BFA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8-40B4-833F-45B49A9A7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51200"/>
        <c:axId val="-1882255552"/>
      </c:lineChart>
      <c:catAx>
        <c:axId val="-18822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5552"/>
        <c:crosses val="autoZero"/>
        <c:auto val="1"/>
        <c:lblAlgn val="ctr"/>
        <c:lblOffset val="100"/>
        <c:noMultiLvlLbl val="0"/>
      </c:catAx>
      <c:valAx>
        <c:axId val="-18822555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120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31)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B-44FB-A0AE-2B16FEABAD78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B-44FB-A0AE-2B16FEABAD78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B-44FB-A0AE-2B16FEABAD78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B-44FB-A0AE-2B16FEABAD78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BB-44FB-A0AE-2B16FEABAD78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BB-44FB-A0AE-2B16FEABAD78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BB-44FB-A0AE-2B16FEABAD78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BB-44FB-A0AE-2B16FEABAD78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BB-44FB-A0AE-2B16FEABAD78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Lab'!$AB$631:$AB$645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73.788479760617932</c:v>
                </c:pt>
                <c:pt idx="9">
                  <c:v>72.079750332635967</c:v>
                </c:pt>
                <c:pt idx="10">
                  <c:v>70.490554036267866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BB-44FB-A0AE-2B16FEABAD78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Lab'!$AK$631:$AK$644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75.329698455056743</c:v>
                </c:pt>
                <c:pt idx="7">
                  <c:v>75.329698455056743</c:v>
                </c:pt>
                <c:pt idx="8">
                  <c:v>75.329698455056743</c:v>
                </c:pt>
                <c:pt idx="9">
                  <c:v>73.613616639838867</c:v>
                </c:pt>
                <c:pt idx="10">
                  <c:v>76.277782683786612</c:v>
                </c:pt>
                <c:pt idx="11">
                  <c:v>73.613616639838867</c:v>
                </c:pt>
                <c:pt idx="12">
                  <c:v>76.277782683786612</c:v>
                </c:pt>
                <c:pt idx="13">
                  <c:v>73.613616639838867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BB-44FB-A0AE-2B16FEAB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54464"/>
        <c:axId val="-1882253376"/>
        <c:extLst/>
      </c:lineChart>
      <c:catAx>
        <c:axId val="-188225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3376"/>
        <c:crosses val="autoZero"/>
        <c:auto val="1"/>
        <c:lblAlgn val="ctr"/>
        <c:lblOffset val="100"/>
        <c:noMultiLvlLbl val="0"/>
      </c:catAx>
      <c:valAx>
        <c:axId val="-188225337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446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31)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0-49BB-9305-FA727674893F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0-49BB-9305-FA727674893F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0-49BB-9305-FA727674893F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0-49BB-9305-FA727674893F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30-49BB-9305-FA727674893F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30-49BB-9305-FA727674893F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30-49BB-9305-FA727674893F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30-49BB-9305-FA727674893F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30-49BB-9305-FA727674893F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Lab'!$AE$631:$AE$647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50.004135736053328</c:v>
                </c:pt>
                <c:pt idx="5">
                  <c:v>50.748796532329095</c:v>
                </c:pt>
                <c:pt idx="6">
                  <c:v>51.976540463598752</c:v>
                </c:pt>
                <c:pt idx="7">
                  <c:v>54.148149429121659</c:v>
                </c:pt>
                <c:pt idx="8">
                  <c:v>54.489683652199048</c:v>
                </c:pt>
                <c:pt idx="9">
                  <c:v>54.89339976375399</c:v>
                </c:pt>
                <c:pt idx="10">
                  <c:v>55.327632324697404</c:v>
                </c:pt>
                <c:pt idx="11">
                  <c:v>56.425600143309396</c:v>
                </c:pt>
                <c:pt idx="12">
                  <c:v>57.68746068595226</c:v>
                </c:pt>
                <c:pt idx="13">
                  <c:v>59.002347394461879</c:v>
                </c:pt>
                <c:pt idx="14">
                  <c:v>60.266537294414391</c:v>
                </c:pt>
                <c:pt idx="15">
                  <c:v>59.002347394461879</c:v>
                </c:pt>
                <c:pt idx="16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30-49BB-9305-FA727674893F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Lab'!$AN$631:$AN$655</c:f>
              <c:numCache>
                <c:formatCode>General</c:formatCode>
                <c:ptCount val="2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61.678725235050933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61.678725235050933</c:v>
                </c:pt>
                <c:pt idx="12">
                  <c:v>63.352807087567498</c:v>
                </c:pt>
                <c:pt idx="13">
                  <c:v>64.319990168929081</c:v>
                </c:pt>
                <c:pt idx="14">
                  <c:v>65.463749372686848</c:v>
                </c:pt>
                <c:pt idx="15">
                  <c:v>64.319990168929081</c:v>
                </c:pt>
                <c:pt idx="16">
                  <c:v>63.352807087567498</c:v>
                </c:pt>
                <c:pt idx="17">
                  <c:v>61.678725235050933</c:v>
                </c:pt>
                <c:pt idx="18">
                  <c:v>60.819536609910429</c:v>
                </c:pt>
                <c:pt idx="19">
                  <c:v>61.678725235050933</c:v>
                </c:pt>
                <c:pt idx="20">
                  <c:v>63.352807087567498</c:v>
                </c:pt>
                <c:pt idx="21">
                  <c:v>64.319990168929081</c:v>
                </c:pt>
                <c:pt idx="22">
                  <c:v>65.463749372686848</c:v>
                </c:pt>
                <c:pt idx="23">
                  <c:v>66.013332488948294</c:v>
                </c:pt>
                <c:pt idx="24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30-49BB-9305-FA727674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70240"/>
        <c:axId val="-1882249568"/>
        <c:extLst/>
      </c:lineChart>
      <c:catAx>
        <c:axId val="-188227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49568"/>
        <c:crosses val="autoZero"/>
        <c:auto val="1"/>
        <c:lblAlgn val="ctr"/>
        <c:lblOffset val="100"/>
        <c:noMultiLvlLbl val="0"/>
      </c:catAx>
      <c:valAx>
        <c:axId val="-188224956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70240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Lab'!$AE$102:$AE$114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56.425600143309396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A-4ECA-B4DE-53BF58B73E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Lab'!$AN$102:$AN$113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57.68746068595226</c:v>
                </c:pt>
                <c:pt idx="9">
                  <c:v>59.002347394461879</c:v>
                </c:pt>
                <c:pt idx="10">
                  <c:v>57.68746068595226</c:v>
                </c:pt>
                <c:pt idx="11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A-4ECA-B4DE-53BF58B73E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A-4ECA-B4DE-53BF58B73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7101840"/>
        <c:axId val="-1897101296"/>
      </c:lineChart>
      <c:catAx>
        <c:axId val="-189710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101296"/>
        <c:crosses val="autoZero"/>
        <c:auto val="1"/>
        <c:lblAlgn val="ctr"/>
        <c:lblOffset val="100"/>
        <c:tickLblSkip val="1"/>
        <c:noMultiLvlLbl val="0"/>
      </c:catAx>
      <c:valAx>
        <c:axId val="-18971012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10184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32)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Lab'!$Y$660:$Y$675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69.54549044703198</c:v>
                </c:pt>
                <c:pt idx="9">
                  <c:v>70.490554036267866</c:v>
                </c:pt>
                <c:pt idx="10">
                  <c:v>69.54549044703198</c:v>
                </c:pt>
                <c:pt idx="11">
                  <c:v>68.097728766764959</c:v>
                </c:pt>
                <c:pt idx="12">
                  <c:v>66.013332488948294</c:v>
                </c:pt>
                <c:pt idx="13">
                  <c:v>65.463749372686848</c:v>
                </c:pt>
                <c:pt idx="14">
                  <c:v>66.013332488948294</c:v>
                </c:pt>
                <c:pt idx="15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5-4891-B394-07BF1E9814B7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Lab'!$AH$660:$AH$671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65.463749372686848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5-4891-B394-07BF1E9814B7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5-4891-B394-07BF1E981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44128"/>
        <c:axId val="-1882243584"/>
      </c:lineChart>
      <c:catAx>
        <c:axId val="-188224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43584"/>
        <c:crosses val="autoZero"/>
        <c:auto val="1"/>
        <c:lblAlgn val="ctr"/>
        <c:lblOffset val="100"/>
        <c:noMultiLvlLbl val="0"/>
      </c:catAx>
      <c:valAx>
        <c:axId val="-188224358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4412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E-4FEC-B210-E7B67926CE52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E-4FEC-B210-E7B67926CE52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E-4FEC-B210-E7B67926CE52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E-4FEC-B210-E7B67926CE52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3E-4FEC-B210-E7B67926CE52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3E-4FEC-B210-E7B67926CE52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3E-4FEC-B210-E7B67926CE52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3E-4FEC-B210-E7B67926CE52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3E-4FEC-B210-E7B67926CE52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Lab'!$AB$660:$AB$673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61.678725235050933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3E-4FEC-B210-E7B67926CE52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Lab'!$AK$660:$AK$680</c:f>
              <c:numCache>
                <c:formatCode>General</c:formatCode>
                <c:ptCount val="2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72.079750332635967</c:v>
                </c:pt>
                <c:pt idx="8">
                  <c:v>69.54549044703198</c:v>
                </c:pt>
                <c:pt idx="9">
                  <c:v>66.013332488948294</c:v>
                </c:pt>
                <c:pt idx="10">
                  <c:v>64.319990168929081</c:v>
                </c:pt>
                <c:pt idx="11">
                  <c:v>61.678725235050933</c:v>
                </c:pt>
                <c:pt idx="12">
                  <c:v>60.266537294414391</c:v>
                </c:pt>
                <c:pt idx="13">
                  <c:v>60.819536609910429</c:v>
                </c:pt>
                <c:pt idx="14">
                  <c:v>61.678725235050933</c:v>
                </c:pt>
                <c:pt idx="15">
                  <c:v>63.352807087567498</c:v>
                </c:pt>
                <c:pt idx="16">
                  <c:v>64.319990168929081</c:v>
                </c:pt>
                <c:pt idx="17">
                  <c:v>63.352807087567498</c:v>
                </c:pt>
                <c:pt idx="18">
                  <c:v>61.678725235050933</c:v>
                </c:pt>
                <c:pt idx="19">
                  <c:v>63.352807087567498</c:v>
                </c:pt>
                <c:pt idx="20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3E-4FEC-B210-E7B67926C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72416"/>
        <c:axId val="-1882271872"/>
        <c:extLst/>
      </c:lineChart>
      <c:catAx>
        <c:axId val="-188227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71872"/>
        <c:crosses val="autoZero"/>
        <c:auto val="1"/>
        <c:lblAlgn val="ctr"/>
        <c:lblOffset val="100"/>
        <c:noMultiLvlLbl val="0"/>
      </c:catAx>
      <c:valAx>
        <c:axId val="-188227187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7241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8-438F-83C1-52C62E637ACF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8-438F-83C1-52C62E637ACF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8-438F-83C1-52C62E637ACF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8-438F-83C1-52C62E637ACF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8-438F-83C1-52C62E637ACF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8-438F-83C1-52C62E637ACF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F8-438F-83C1-52C62E637ACF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F8-438F-83C1-52C62E637ACF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F8-438F-83C1-52C62E637ACF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Lab'!$AE$660:$AE$669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F8-438F-83C1-52C62E637ACF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Lab'!$AN$660:$AN$673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60.266537294414391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61.678725235050933</c:v>
                </c:pt>
                <c:pt idx="13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F8-438F-83C1-52C62E637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65344"/>
        <c:axId val="-1882264800"/>
        <c:extLst/>
      </c:lineChart>
      <c:catAx>
        <c:axId val="-188226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64800"/>
        <c:crosses val="autoZero"/>
        <c:auto val="1"/>
        <c:lblAlgn val="ctr"/>
        <c:lblOffset val="100"/>
        <c:noMultiLvlLbl val="0"/>
      </c:catAx>
      <c:valAx>
        <c:axId val="-188226480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65344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33)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Lab'!$Y$685:$Y$699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73.788479760617932</c:v>
                </c:pt>
                <c:pt idx="9">
                  <c:v>73.613616639838867</c:v>
                </c:pt>
                <c:pt idx="10">
                  <c:v>76.277782683786612</c:v>
                </c:pt>
                <c:pt idx="11">
                  <c:v>75.329698455056743</c:v>
                </c:pt>
                <c:pt idx="12">
                  <c:v>75.329698455056743</c:v>
                </c:pt>
                <c:pt idx="13">
                  <c:v>75.329698455056743</c:v>
                </c:pt>
                <c:pt idx="14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B-4E8D-9A95-5F78526263A1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Lab'!$AH$685:$AH$703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73.613616639838867</c:v>
                </c:pt>
                <c:pt idx="15">
                  <c:v>76.277782683786612</c:v>
                </c:pt>
                <c:pt idx="16">
                  <c:v>75.329698455056743</c:v>
                </c:pt>
                <c:pt idx="17">
                  <c:v>75.329698455056743</c:v>
                </c:pt>
                <c:pt idx="18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B-4E8D-9A95-5F78526263A1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B-4E8D-9A95-5F785262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50432"/>
        <c:axId val="-1880640640"/>
      </c:lineChart>
      <c:catAx>
        <c:axId val="-18806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0640"/>
        <c:crosses val="autoZero"/>
        <c:auto val="1"/>
        <c:lblAlgn val="ctr"/>
        <c:lblOffset val="100"/>
        <c:noMultiLvlLbl val="0"/>
      </c:catAx>
      <c:valAx>
        <c:axId val="-188064064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504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33)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3-4F16-B701-498E1536361C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3-4F16-B701-498E1536361C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3-4F16-B701-498E1536361C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3-4F16-B701-498E1536361C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F3-4F16-B701-498E1536361C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F3-4F16-B701-498E1536361C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F3-4F16-B701-498E1536361C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F3-4F16-B701-498E1536361C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F3-4F16-B701-498E1536361C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Lab'!$AB$685:$AB$697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76.277782683786612</c:v>
                </c:pt>
                <c:pt idx="8">
                  <c:v>75.329698455056743</c:v>
                </c:pt>
                <c:pt idx="9">
                  <c:v>75.329698455056743</c:v>
                </c:pt>
                <c:pt idx="10">
                  <c:v>76.277782683786612</c:v>
                </c:pt>
                <c:pt idx="11">
                  <c:v>75.329698455056743</c:v>
                </c:pt>
                <c:pt idx="12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F3-4F16-B701-498E1536361C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Lab'!$AK$685:$AK$703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73.613616639838867</c:v>
                </c:pt>
                <c:pt idx="15">
                  <c:v>76.277782683786612</c:v>
                </c:pt>
                <c:pt idx="16">
                  <c:v>75.329698455056743</c:v>
                </c:pt>
                <c:pt idx="17">
                  <c:v>75.329698455056743</c:v>
                </c:pt>
                <c:pt idx="18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F3-4F16-B701-498E15363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42816"/>
        <c:axId val="-1880647168"/>
        <c:extLst/>
      </c:lineChart>
      <c:catAx>
        <c:axId val="-18806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7168"/>
        <c:crosses val="autoZero"/>
        <c:auto val="1"/>
        <c:lblAlgn val="ctr"/>
        <c:lblOffset val="100"/>
        <c:noMultiLvlLbl val="0"/>
      </c:catAx>
      <c:valAx>
        <c:axId val="-188064716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281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33)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3-46F7-BF2F-BA70FAF51F88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3-46F7-BF2F-BA70FAF51F88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3-46F7-BF2F-BA70FAF51F88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13-46F7-BF2F-BA70FAF51F88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13-46F7-BF2F-BA70FAF51F88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13-46F7-BF2F-BA70FAF51F88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13-46F7-BF2F-BA70FAF51F88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13-46F7-BF2F-BA70FAF51F88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13-46F7-BF2F-BA70FAF51F88}"/>
            </c:ext>
          </c:extLst>
        </c:ser>
        <c:ser>
          <c:idx val="1"/>
          <c:order val="9"/>
          <c:spPr>
            <a:ln w="28575">
              <a:solidFill>
                <a:srgbClr val="44546A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Lab'!$AE$685:$AE$703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73.613616639838867</c:v>
                </c:pt>
                <c:pt idx="15">
                  <c:v>76.277782683786612</c:v>
                </c:pt>
                <c:pt idx="16">
                  <c:v>75.329698455056743</c:v>
                </c:pt>
                <c:pt idx="17">
                  <c:v>75.329698455056743</c:v>
                </c:pt>
                <c:pt idx="18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13-46F7-BF2F-BA70FAF51F88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Lab'!$AN$685:$AN$703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61.678725235050933</c:v>
                </c:pt>
                <c:pt idx="8">
                  <c:v>64.319990168929081</c:v>
                </c:pt>
                <c:pt idx="9">
                  <c:v>66.013332488948294</c:v>
                </c:pt>
                <c:pt idx="10">
                  <c:v>69.54549044703198</c:v>
                </c:pt>
                <c:pt idx="11">
                  <c:v>72.079750332635967</c:v>
                </c:pt>
                <c:pt idx="12">
                  <c:v>73.613616639838867</c:v>
                </c:pt>
                <c:pt idx="13">
                  <c:v>76.277782683786612</c:v>
                </c:pt>
                <c:pt idx="14">
                  <c:v>73.613616639838867</c:v>
                </c:pt>
                <c:pt idx="15">
                  <c:v>76.277782683786612</c:v>
                </c:pt>
                <c:pt idx="16">
                  <c:v>75.329698455056743</c:v>
                </c:pt>
                <c:pt idx="17">
                  <c:v>75.329698455056743</c:v>
                </c:pt>
                <c:pt idx="18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13-46F7-BF2F-BA70FAF5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53696"/>
        <c:axId val="-1880652608"/>
        <c:extLst/>
      </c:lineChart>
      <c:catAx>
        <c:axId val="-188065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52608"/>
        <c:crosses val="autoZero"/>
        <c:auto val="1"/>
        <c:lblAlgn val="ctr"/>
        <c:lblOffset val="100"/>
        <c:noMultiLvlLbl val="0"/>
      </c:catAx>
      <c:valAx>
        <c:axId val="-188065260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53696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34)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Lab'!$Y$709:$Y$723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60.266537294414391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61.678725235050933</c:v>
                </c:pt>
                <c:pt idx="13">
                  <c:v>63.352807087567498</c:v>
                </c:pt>
                <c:pt idx="14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8-4EDD-BCAE-860E98F15C3B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Lab'!$AH$709:$AH$721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70.490554036267866</c:v>
                </c:pt>
                <c:pt idx="9">
                  <c:v>69.54549044703198</c:v>
                </c:pt>
                <c:pt idx="10">
                  <c:v>70.490554036267866</c:v>
                </c:pt>
                <c:pt idx="11">
                  <c:v>72.079750332635967</c:v>
                </c:pt>
                <c:pt idx="12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8-4EDD-BCAE-860E98F15C3B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8-4EDD-BCAE-860E98F15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49888"/>
        <c:axId val="-1880646624"/>
      </c:lineChart>
      <c:catAx>
        <c:axId val="-188064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6624"/>
        <c:crosses val="autoZero"/>
        <c:auto val="1"/>
        <c:lblAlgn val="ctr"/>
        <c:lblOffset val="100"/>
        <c:noMultiLvlLbl val="0"/>
      </c:catAx>
      <c:valAx>
        <c:axId val="-188064662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98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1-4F30-A863-1DCA274DA58D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1-4F30-A863-1DCA274DA58D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1-4F30-A863-1DCA274DA58D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1-4F30-A863-1DCA274DA58D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51-4F30-A863-1DCA274DA58D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51-4F30-A863-1DCA274DA58D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51-4F30-A863-1DCA274DA58D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51-4F30-A863-1DCA274DA58D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51-4F30-A863-1DCA274DA58D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Lab'!$AB$709:$AB$724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64.319990168929081</c:v>
                </c:pt>
                <c:pt idx="10">
                  <c:v>63.352807087567498</c:v>
                </c:pt>
                <c:pt idx="11">
                  <c:v>61.678725235050933</c:v>
                </c:pt>
                <c:pt idx="12">
                  <c:v>63.352807087567498</c:v>
                </c:pt>
                <c:pt idx="13">
                  <c:v>64.319990168929081</c:v>
                </c:pt>
                <c:pt idx="14">
                  <c:v>65.463749372686848</c:v>
                </c:pt>
                <c:pt idx="15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51-4F30-A863-1DCA274DA58D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Lab'!$AK$709:$AK$723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63.352807087567498</c:v>
                </c:pt>
                <c:pt idx="9">
                  <c:v>61.678725235050933</c:v>
                </c:pt>
                <c:pt idx="10">
                  <c:v>60.819536609910429</c:v>
                </c:pt>
                <c:pt idx="11">
                  <c:v>61.678725235050933</c:v>
                </c:pt>
                <c:pt idx="12">
                  <c:v>63.352807087567498</c:v>
                </c:pt>
                <c:pt idx="13">
                  <c:v>64.319990168929081</c:v>
                </c:pt>
                <c:pt idx="14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51-4F30-A863-1DCA274D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45536"/>
        <c:axId val="-1880643904"/>
        <c:extLst/>
      </c:lineChart>
      <c:catAx>
        <c:axId val="-188064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3904"/>
        <c:crosses val="autoZero"/>
        <c:auto val="1"/>
        <c:lblAlgn val="ctr"/>
        <c:lblOffset val="100"/>
        <c:noMultiLvlLbl val="0"/>
      </c:catAx>
      <c:valAx>
        <c:axId val="-188064390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553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B-443D-AED1-3C2B7AF07CC9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B-443D-AED1-3C2B7AF07CC9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B-443D-AED1-3C2B7AF07CC9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B-443D-AED1-3C2B7AF07CC9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FB-443D-AED1-3C2B7AF07CC9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FB-443D-AED1-3C2B7AF07CC9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FB-443D-AED1-3C2B7AF07CC9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FB-443D-AED1-3C2B7AF07CC9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FB-443D-AED1-3C2B7AF07CC9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Lab'!$AE$709:$AE$719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54.89339976375399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55.327632324697404</c:v>
                </c:pt>
                <c:pt idx="8">
                  <c:v>54.89339976375399</c:v>
                </c:pt>
                <c:pt idx="9">
                  <c:v>55.327632324697404</c:v>
                </c:pt>
                <c:pt idx="10">
                  <c:v>54.89339976375399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FB-443D-AED1-3C2B7AF07CC9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Lab'!$AN$709:$AN$722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55.327632324697404</c:v>
                </c:pt>
                <c:pt idx="9">
                  <c:v>56.425600143309396</c:v>
                </c:pt>
                <c:pt idx="10">
                  <c:v>55.327632324697404</c:v>
                </c:pt>
                <c:pt idx="11">
                  <c:v>56.425600143309396</c:v>
                </c:pt>
                <c:pt idx="12">
                  <c:v>57.68746068595226</c:v>
                </c:pt>
                <c:pt idx="13">
                  <c:v>56.425600143309396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FB-443D-AED1-3C2B7AF07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44992"/>
        <c:axId val="-1880647712"/>
        <c:extLst/>
      </c:lineChart>
      <c:catAx>
        <c:axId val="-188064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7712"/>
        <c:crosses val="autoZero"/>
        <c:auto val="1"/>
        <c:lblAlgn val="ctr"/>
        <c:lblOffset val="100"/>
        <c:noMultiLvlLbl val="0"/>
      </c:catAx>
      <c:valAx>
        <c:axId val="-188064771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4992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35)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Lab'!$Y$728:$Y$738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76.277782683786612</c:v>
                </c:pt>
                <c:pt idx="8">
                  <c:v>73.613616639838867</c:v>
                </c:pt>
                <c:pt idx="9">
                  <c:v>76.277782683786612</c:v>
                </c:pt>
                <c:pt idx="10">
                  <c:v>73.613616639838867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9-492E-B32F-4D5DAF34E539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Lab'!$AH$728:$AH$740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60.266537294414391</c:v>
                </c:pt>
                <c:pt idx="9">
                  <c:v>59.002347394461879</c:v>
                </c:pt>
                <c:pt idx="10">
                  <c:v>57.68746068595226</c:v>
                </c:pt>
                <c:pt idx="11">
                  <c:v>59.002347394461879</c:v>
                </c:pt>
                <c:pt idx="12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9-492E-B32F-4D5DAF34E539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9-492E-B32F-4D5DAF34E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38464"/>
        <c:axId val="-1880651520"/>
      </c:lineChart>
      <c:catAx>
        <c:axId val="-188063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51520"/>
        <c:crosses val="autoZero"/>
        <c:auto val="1"/>
        <c:lblAlgn val="ctr"/>
        <c:lblOffset val="100"/>
        <c:noMultiLvlLbl val="0"/>
      </c:catAx>
      <c:valAx>
        <c:axId val="-188065152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3846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28" Type="http://schemas.openxmlformats.org/officeDocument/2006/relationships/chart" Target="../charts/chart128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126" Type="http://schemas.openxmlformats.org/officeDocument/2006/relationships/chart" Target="../charts/chart12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116" Type="http://schemas.openxmlformats.org/officeDocument/2006/relationships/chart" Target="../charts/chart116.xml"/><Relationship Id="rId124" Type="http://schemas.openxmlformats.org/officeDocument/2006/relationships/chart" Target="../charts/chart124.xml"/><Relationship Id="rId129" Type="http://schemas.openxmlformats.org/officeDocument/2006/relationships/chart" Target="../charts/chart12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11" Type="http://schemas.openxmlformats.org/officeDocument/2006/relationships/chart" Target="../charts/chart11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127" Type="http://schemas.openxmlformats.org/officeDocument/2006/relationships/chart" Target="../charts/chart12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30" Type="http://schemas.openxmlformats.org/officeDocument/2006/relationships/chart" Target="../charts/chart13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131" Type="http://schemas.openxmlformats.org/officeDocument/2006/relationships/chart" Target="../charts/chart131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6.xml"/><Relationship Id="rId2" Type="http://schemas.openxmlformats.org/officeDocument/2006/relationships/chart" Target="../charts/chart135.xml"/><Relationship Id="rId1" Type="http://schemas.openxmlformats.org/officeDocument/2006/relationships/chart" Target="../charts/chart134.xml"/><Relationship Id="rId4" Type="http://schemas.openxmlformats.org/officeDocument/2006/relationships/chart" Target="../charts/chart137.xm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63.xml"/><Relationship Id="rId21" Type="http://schemas.openxmlformats.org/officeDocument/2006/relationships/chart" Target="../charts/chart158.xml"/><Relationship Id="rId34" Type="http://schemas.openxmlformats.org/officeDocument/2006/relationships/chart" Target="../charts/chart171.xml"/><Relationship Id="rId42" Type="http://schemas.openxmlformats.org/officeDocument/2006/relationships/chart" Target="../charts/chart179.xml"/><Relationship Id="rId47" Type="http://schemas.openxmlformats.org/officeDocument/2006/relationships/chart" Target="../charts/chart184.xml"/><Relationship Id="rId50" Type="http://schemas.openxmlformats.org/officeDocument/2006/relationships/chart" Target="../charts/chart187.xml"/><Relationship Id="rId55" Type="http://schemas.openxmlformats.org/officeDocument/2006/relationships/chart" Target="../charts/chart192.xml"/><Relationship Id="rId63" Type="http://schemas.openxmlformats.org/officeDocument/2006/relationships/chart" Target="../charts/chart200.xml"/><Relationship Id="rId68" Type="http://schemas.openxmlformats.org/officeDocument/2006/relationships/chart" Target="../charts/chart205.xml"/><Relationship Id="rId76" Type="http://schemas.openxmlformats.org/officeDocument/2006/relationships/chart" Target="../charts/chart213.xml"/><Relationship Id="rId84" Type="http://schemas.openxmlformats.org/officeDocument/2006/relationships/chart" Target="../charts/chart221.xml"/><Relationship Id="rId89" Type="http://schemas.openxmlformats.org/officeDocument/2006/relationships/chart" Target="../charts/chart226.xml"/><Relationship Id="rId97" Type="http://schemas.openxmlformats.org/officeDocument/2006/relationships/chart" Target="../charts/chart234.xml"/><Relationship Id="rId7" Type="http://schemas.openxmlformats.org/officeDocument/2006/relationships/chart" Target="../charts/chart144.xml"/><Relationship Id="rId71" Type="http://schemas.openxmlformats.org/officeDocument/2006/relationships/chart" Target="../charts/chart208.xml"/><Relationship Id="rId92" Type="http://schemas.openxmlformats.org/officeDocument/2006/relationships/chart" Target="../charts/chart229.xml"/><Relationship Id="rId2" Type="http://schemas.openxmlformats.org/officeDocument/2006/relationships/chart" Target="../charts/chart139.xml"/><Relationship Id="rId16" Type="http://schemas.openxmlformats.org/officeDocument/2006/relationships/chart" Target="../charts/chart153.xml"/><Relationship Id="rId29" Type="http://schemas.openxmlformats.org/officeDocument/2006/relationships/chart" Target="../charts/chart166.xml"/><Relationship Id="rId11" Type="http://schemas.openxmlformats.org/officeDocument/2006/relationships/chart" Target="../charts/chart148.xml"/><Relationship Id="rId24" Type="http://schemas.openxmlformats.org/officeDocument/2006/relationships/chart" Target="../charts/chart161.xml"/><Relationship Id="rId32" Type="http://schemas.openxmlformats.org/officeDocument/2006/relationships/chart" Target="../charts/chart169.xml"/><Relationship Id="rId37" Type="http://schemas.openxmlformats.org/officeDocument/2006/relationships/chart" Target="../charts/chart174.xml"/><Relationship Id="rId40" Type="http://schemas.openxmlformats.org/officeDocument/2006/relationships/chart" Target="../charts/chart177.xml"/><Relationship Id="rId45" Type="http://schemas.openxmlformats.org/officeDocument/2006/relationships/chart" Target="../charts/chart182.xml"/><Relationship Id="rId53" Type="http://schemas.openxmlformats.org/officeDocument/2006/relationships/chart" Target="../charts/chart190.xml"/><Relationship Id="rId58" Type="http://schemas.openxmlformats.org/officeDocument/2006/relationships/chart" Target="../charts/chart195.xml"/><Relationship Id="rId66" Type="http://schemas.openxmlformats.org/officeDocument/2006/relationships/chart" Target="../charts/chart203.xml"/><Relationship Id="rId74" Type="http://schemas.openxmlformats.org/officeDocument/2006/relationships/chart" Target="../charts/chart211.xml"/><Relationship Id="rId79" Type="http://schemas.openxmlformats.org/officeDocument/2006/relationships/chart" Target="../charts/chart216.xml"/><Relationship Id="rId87" Type="http://schemas.openxmlformats.org/officeDocument/2006/relationships/chart" Target="../charts/chart224.xml"/><Relationship Id="rId5" Type="http://schemas.openxmlformats.org/officeDocument/2006/relationships/chart" Target="../charts/chart142.xml"/><Relationship Id="rId61" Type="http://schemas.openxmlformats.org/officeDocument/2006/relationships/chart" Target="../charts/chart198.xml"/><Relationship Id="rId82" Type="http://schemas.openxmlformats.org/officeDocument/2006/relationships/chart" Target="../charts/chart219.xml"/><Relationship Id="rId90" Type="http://schemas.openxmlformats.org/officeDocument/2006/relationships/chart" Target="../charts/chart227.xml"/><Relationship Id="rId95" Type="http://schemas.openxmlformats.org/officeDocument/2006/relationships/chart" Target="../charts/chart232.xml"/><Relationship Id="rId19" Type="http://schemas.openxmlformats.org/officeDocument/2006/relationships/chart" Target="../charts/chart156.xml"/><Relationship Id="rId14" Type="http://schemas.openxmlformats.org/officeDocument/2006/relationships/chart" Target="../charts/chart151.xml"/><Relationship Id="rId22" Type="http://schemas.openxmlformats.org/officeDocument/2006/relationships/chart" Target="../charts/chart159.xml"/><Relationship Id="rId27" Type="http://schemas.openxmlformats.org/officeDocument/2006/relationships/chart" Target="../charts/chart164.xml"/><Relationship Id="rId30" Type="http://schemas.openxmlformats.org/officeDocument/2006/relationships/chart" Target="../charts/chart167.xml"/><Relationship Id="rId35" Type="http://schemas.openxmlformats.org/officeDocument/2006/relationships/chart" Target="../charts/chart172.xml"/><Relationship Id="rId43" Type="http://schemas.openxmlformats.org/officeDocument/2006/relationships/chart" Target="../charts/chart180.xml"/><Relationship Id="rId48" Type="http://schemas.openxmlformats.org/officeDocument/2006/relationships/chart" Target="../charts/chart185.xml"/><Relationship Id="rId56" Type="http://schemas.openxmlformats.org/officeDocument/2006/relationships/chart" Target="../charts/chart193.xml"/><Relationship Id="rId64" Type="http://schemas.openxmlformats.org/officeDocument/2006/relationships/chart" Target="../charts/chart201.xml"/><Relationship Id="rId69" Type="http://schemas.openxmlformats.org/officeDocument/2006/relationships/chart" Target="../charts/chart206.xml"/><Relationship Id="rId77" Type="http://schemas.openxmlformats.org/officeDocument/2006/relationships/chart" Target="../charts/chart214.xml"/><Relationship Id="rId100" Type="http://schemas.openxmlformats.org/officeDocument/2006/relationships/chart" Target="../charts/chart237.xml"/><Relationship Id="rId8" Type="http://schemas.openxmlformats.org/officeDocument/2006/relationships/chart" Target="../charts/chart145.xml"/><Relationship Id="rId51" Type="http://schemas.openxmlformats.org/officeDocument/2006/relationships/chart" Target="../charts/chart188.xml"/><Relationship Id="rId72" Type="http://schemas.openxmlformats.org/officeDocument/2006/relationships/chart" Target="../charts/chart209.xml"/><Relationship Id="rId80" Type="http://schemas.openxmlformats.org/officeDocument/2006/relationships/chart" Target="../charts/chart217.xml"/><Relationship Id="rId85" Type="http://schemas.openxmlformats.org/officeDocument/2006/relationships/chart" Target="../charts/chart222.xml"/><Relationship Id="rId93" Type="http://schemas.openxmlformats.org/officeDocument/2006/relationships/chart" Target="../charts/chart230.xml"/><Relationship Id="rId98" Type="http://schemas.openxmlformats.org/officeDocument/2006/relationships/chart" Target="../charts/chart235.xml"/><Relationship Id="rId3" Type="http://schemas.openxmlformats.org/officeDocument/2006/relationships/chart" Target="../charts/chart140.xml"/><Relationship Id="rId12" Type="http://schemas.openxmlformats.org/officeDocument/2006/relationships/chart" Target="../charts/chart149.xml"/><Relationship Id="rId17" Type="http://schemas.openxmlformats.org/officeDocument/2006/relationships/chart" Target="../charts/chart154.xml"/><Relationship Id="rId25" Type="http://schemas.openxmlformats.org/officeDocument/2006/relationships/chart" Target="../charts/chart162.xml"/><Relationship Id="rId33" Type="http://schemas.openxmlformats.org/officeDocument/2006/relationships/chart" Target="../charts/chart170.xml"/><Relationship Id="rId38" Type="http://schemas.openxmlformats.org/officeDocument/2006/relationships/chart" Target="../charts/chart175.xml"/><Relationship Id="rId46" Type="http://schemas.openxmlformats.org/officeDocument/2006/relationships/chart" Target="../charts/chart183.xml"/><Relationship Id="rId59" Type="http://schemas.openxmlformats.org/officeDocument/2006/relationships/chart" Target="../charts/chart196.xml"/><Relationship Id="rId67" Type="http://schemas.openxmlformats.org/officeDocument/2006/relationships/chart" Target="../charts/chart204.xml"/><Relationship Id="rId20" Type="http://schemas.openxmlformats.org/officeDocument/2006/relationships/chart" Target="../charts/chart157.xml"/><Relationship Id="rId41" Type="http://schemas.openxmlformats.org/officeDocument/2006/relationships/chart" Target="../charts/chart178.xml"/><Relationship Id="rId54" Type="http://schemas.openxmlformats.org/officeDocument/2006/relationships/chart" Target="../charts/chart191.xml"/><Relationship Id="rId62" Type="http://schemas.openxmlformats.org/officeDocument/2006/relationships/chart" Target="../charts/chart199.xml"/><Relationship Id="rId70" Type="http://schemas.openxmlformats.org/officeDocument/2006/relationships/chart" Target="../charts/chart207.xml"/><Relationship Id="rId75" Type="http://schemas.openxmlformats.org/officeDocument/2006/relationships/chart" Target="../charts/chart212.xml"/><Relationship Id="rId83" Type="http://schemas.openxmlformats.org/officeDocument/2006/relationships/chart" Target="../charts/chart220.xml"/><Relationship Id="rId88" Type="http://schemas.openxmlformats.org/officeDocument/2006/relationships/chart" Target="../charts/chart225.xml"/><Relationship Id="rId91" Type="http://schemas.openxmlformats.org/officeDocument/2006/relationships/chart" Target="../charts/chart228.xml"/><Relationship Id="rId96" Type="http://schemas.openxmlformats.org/officeDocument/2006/relationships/chart" Target="../charts/chart233.xml"/><Relationship Id="rId1" Type="http://schemas.openxmlformats.org/officeDocument/2006/relationships/chart" Target="../charts/chart138.xml"/><Relationship Id="rId6" Type="http://schemas.openxmlformats.org/officeDocument/2006/relationships/chart" Target="../charts/chart143.xml"/><Relationship Id="rId15" Type="http://schemas.openxmlformats.org/officeDocument/2006/relationships/chart" Target="../charts/chart152.xml"/><Relationship Id="rId23" Type="http://schemas.openxmlformats.org/officeDocument/2006/relationships/chart" Target="../charts/chart160.xml"/><Relationship Id="rId28" Type="http://schemas.openxmlformats.org/officeDocument/2006/relationships/chart" Target="../charts/chart165.xml"/><Relationship Id="rId36" Type="http://schemas.openxmlformats.org/officeDocument/2006/relationships/chart" Target="../charts/chart173.xml"/><Relationship Id="rId49" Type="http://schemas.openxmlformats.org/officeDocument/2006/relationships/chart" Target="../charts/chart186.xml"/><Relationship Id="rId57" Type="http://schemas.openxmlformats.org/officeDocument/2006/relationships/chart" Target="../charts/chart194.xml"/><Relationship Id="rId10" Type="http://schemas.openxmlformats.org/officeDocument/2006/relationships/chart" Target="../charts/chart147.xml"/><Relationship Id="rId31" Type="http://schemas.openxmlformats.org/officeDocument/2006/relationships/chart" Target="../charts/chart168.xml"/><Relationship Id="rId44" Type="http://schemas.openxmlformats.org/officeDocument/2006/relationships/chart" Target="../charts/chart181.xml"/><Relationship Id="rId52" Type="http://schemas.openxmlformats.org/officeDocument/2006/relationships/chart" Target="../charts/chart189.xml"/><Relationship Id="rId60" Type="http://schemas.openxmlformats.org/officeDocument/2006/relationships/chart" Target="../charts/chart197.xml"/><Relationship Id="rId65" Type="http://schemas.openxmlformats.org/officeDocument/2006/relationships/chart" Target="../charts/chart202.xml"/><Relationship Id="rId73" Type="http://schemas.openxmlformats.org/officeDocument/2006/relationships/chart" Target="../charts/chart210.xml"/><Relationship Id="rId78" Type="http://schemas.openxmlformats.org/officeDocument/2006/relationships/chart" Target="../charts/chart215.xml"/><Relationship Id="rId81" Type="http://schemas.openxmlformats.org/officeDocument/2006/relationships/chart" Target="../charts/chart218.xml"/><Relationship Id="rId86" Type="http://schemas.openxmlformats.org/officeDocument/2006/relationships/chart" Target="../charts/chart223.xml"/><Relationship Id="rId94" Type="http://schemas.openxmlformats.org/officeDocument/2006/relationships/chart" Target="../charts/chart231.xml"/><Relationship Id="rId99" Type="http://schemas.openxmlformats.org/officeDocument/2006/relationships/chart" Target="../charts/chart236.xml"/><Relationship Id="rId101" Type="http://schemas.openxmlformats.org/officeDocument/2006/relationships/chart" Target="../charts/chart238.xml"/><Relationship Id="rId4" Type="http://schemas.openxmlformats.org/officeDocument/2006/relationships/chart" Target="../charts/chart141.xml"/><Relationship Id="rId9" Type="http://schemas.openxmlformats.org/officeDocument/2006/relationships/chart" Target="../charts/chart146.xml"/><Relationship Id="rId13" Type="http://schemas.openxmlformats.org/officeDocument/2006/relationships/chart" Target="../charts/chart150.xml"/><Relationship Id="rId18" Type="http://schemas.openxmlformats.org/officeDocument/2006/relationships/chart" Target="../charts/chart155.xml"/><Relationship Id="rId39" Type="http://schemas.openxmlformats.org/officeDocument/2006/relationships/chart" Target="../charts/chart176.xml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4.xml"/><Relationship Id="rId21" Type="http://schemas.openxmlformats.org/officeDocument/2006/relationships/chart" Target="../charts/chart259.xml"/><Relationship Id="rId34" Type="http://schemas.openxmlformats.org/officeDocument/2006/relationships/chart" Target="../charts/chart272.xml"/><Relationship Id="rId42" Type="http://schemas.openxmlformats.org/officeDocument/2006/relationships/chart" Target="../charts/chart280.xml"/><Relationship Id="rId47" Type="http://schemas.openxmlformats.org/officeDocument/2006/relationships/chart" Target="../charts/chart285.xml"/><Relationship Id="rId50" Type="http://schemas.openxmlformats.org/officeDocument/2006/relationships/chart" Target="../charts/chart288.xml"/><Relationship Id="rId55" Type="http://schemas.openxmlformats.org/officeDocument/2006/relationships/chart" Target="../charts/chart293.xml"/><Relationship Id="rId63" Type="http://schemas.openxmlformats.org/officeDocument/2006/relationships/chart" Target="../charts/chart301.xml"/><Relationship Id="rId68" Type="http://schemas.openxmlformats.org/officeDocument/2006/relationships/chart" Target="../charts/chart306.xml"/><Relationship Id="rId76" Type="http://schemas.openxmlformats.org/officeDocument/2006/relationships/chart" Target="../charts/chart314.xml"/><Relationship Id="rId84" Type="http://schemas.openxmlformats.org/officeDocument/2006/relationships/chart" Target="../charts/chart322.xml"/><Relationship Id="rId89" Type="http://schemas.openxmlformats.org/officeDocument/2006/relationships/chart" Target="../charts/chart327.xml"/><Relationship Id="rId97" Type="http://schemas.openxmlformats.org/officeDocument/2006/relationships/chart" Target="../charts/chart335.xml"/><Relationship Id="rId7" Type="http://schemas.openxmlformats.org/officeDocument/2006/relationships/chart" Target="../charts/chart245.xml"/><Relationship Id="rId71" Type="http://schemas.openxmlformats.org/officeDocument/2006/relationships/chart" Target="../charts/chart309.xml"/><Relationship Id="rId92" Type="http://schemas.openxmlformats.org/officeDocument/2006/relationships/chart" Target="../charts/chart330.xml"/><Relationship Id="rId2" Type="http://schemas.openxmlformats.org/officeDocument/2006/relationships/chart" Target="../charts/chart240.xml"/><Relationship Id="rId16" Type="http://schemas.openxmlformats.org/officeDocument/2006/relationships/chart" Target="../charts/chart254.xml"/><Relationship Id="rId29" Type="http://schemas.openxmlformats.org/officeDocument/2006/relationships/chart" Target="../charts/chart267.xml"/><Relationship Id="rId11" Type="http://schemas.openxmlformats.org/officeDocument/2006/relationships/chart" Target="../charts/chart249.xml"/><Relationship Id="rId24" Type="http://schemas.openxmlformats.org/officeDocument/2006/relationships/chart" Target="../charts/chart262.xml"/><Relationship Id="rId32" Type="http://schemas.openxmlformats.org/officeDocument/2006/relationships/chart" Target="../charts/chart270.xml"/><Relationship Id="rId37" Type="http://schemas.openxmlformats.org/officeDocument/2006/relationships/chart" Target="../charts/chart275.xml"/><Relationship Id="rId40" Type="http://schemas.openxmlformats.org/officeDocument/2006/relationships/chart" Target="../charts/chart278.xml"/><Relationship Id="rId45" Type="http://schemas.openxmlformats.org/officeDocument/2006/relationships/chart" Target="../charts/chart283.xml"/><Relationship Id="rId53" Type="http://schemas.openxmlformats.org/officeDocument/2006/relationships/chart" Target="../charts/chart291.xml"/><Relationship Id="rId58" Type="http://schemas.openxmlformats.org/officeDocument/2006/relationships/chart" Target="../charts/chart296.xml"/><Relationship Id="rId66" Type="http://schemas.openxmlformats.org/officeDocument/2006/relationships/chart" Target="../charts/chart304.xml"/><Relationship Id="rId74" Type="http://schemas.openxmlformats.org/officeDocument/2006/relationships/chart" Target="../charts/chart312.xml"/><Relationship Id="rId79" Type="http://schemas.openxmlformats.org/officeDocument/2006/relationships/chart" Target="../charts/chart317.xml"/><Relationship Id="rId87" Type="http://schemas.openxmlformats.org/officeDocument/2006/relationships/chart" Target="../charts/chart325.xml"/><Relationship Id="rId5" Type="http://schemas.openxmlformats.org/officeDocument/2006/relationships/chart" Target="../charts/chart243.xml"/><Relationship Id="rId61" Type="http://schemas.openxmlformats.org/officeDocument/2006/relationships/chart" Target="../charts/chart299.xml"/><Relationship Id="rId82" Type="http://schemas.openxmlformats.org/officeDocument/2006/relationships/chart" Target="../charts/chart320.xml"/><Relationship Id="rId90" Type="http://schemas.openxmlformats.org/officeDocument/2006/relationships/chart" Target="../charts/chart328.xml"/><Relationship Id="rId95" Type="http://schemas.openxmlformats.org/officeDocument/2006/relationships/chart" Target="../charts/chart333.xml"/><Relationship Id="rId19" Type="http://schemas.openxmlformats.org/officeDocument/2006/relationships/chart" Target="../charts/chart257.xml"/><Relationship Id="rId14" Type="http://schemas.openxmlformats.org/officeDocument/2006/relationships/chart" Target="../charts/chart252.xml"/><Relationship Id="rId22" Type="http://schemas.openxmlformats.org/officeDocument/2006/relationships/chart" Target="../charts/chart260.xml"/><Relationship Id="rId27" Type="http://schemas.openxmlformats.org/officeDocument/2006/relationships/chart" Target="../charts/chart265.xml"/><Relationship Id="rId30" Type="http://schemas.openxmlformats.org/officeDocument/2006/relationships/chart" Target="../charts/chart268.xml"/><Relationship Id="rId35" Type="http://schemas.openxmlformats.org/officeDocument/2006/relationships/chart" Target="../charts/chart273.xml"/><Relationship Id="rId43" Type="http://schemas.openxmlformats.org/officeDocument/2006/relationships/chart" Target="../charts/chart281.xml"/><Relationship Id="rId48" Type="http://schemas.openxmlformats.org/officeDocument/2006/relationships/chart" Target="../charts/chart286.xml"/><Relationship Id="rId56" Type="http://schemas.openxmlformats.org/officeDocument/2006/relationships/chart" Target="../charts/chart294.xml"/><Relationship Id="rId64" Type="http://schemas.openxmlformats.org/officeDocument/2006/relationships/chart" Target="../charts/chart302.xml"/><Relationship Id="rId69" Type="http://schemas.openxmlformats.org/officeDocument/2006/relationships/chart" Target="../charts/chart307.xml"/><Relationship Id="rId77" Type="http://schemas.openxmlformats.org/officeDocument/2006/relationships/chart" Target="../charts/chart315.xml"/><Relationship Id="rId100" Type="http://schemas.openxmlformats.org/officeDocument/2006/relationships/chart" Target="../charts/chart338.xml"/><Relationship Id="rId8" Type="http://schemas.openxmlformats.org/officeDocument/2006/relationships/chart" Target="../charts/chart246.xml"/><Relationship Id="rId51" Type="http://schemas.openxmlformats.org/officeDocument/2006/relationships/chart" Target="../charts/chart289.xml"/><Relationship Id="rId72" Type="http://schemas.openxmlformats.org/officeDocument/2006/relationships/chart" Target="../charts/chart310.xml"/><Relationship Id="rId80" Type="http://schemas.openxmlformats.org/officeDocument/2006/relationships/chart" Target="../charts/chart318.xml"/><Relationship Id="rId85" Type="http://schemas.openxmlformats.org/officeDocument/2006/relationships/chart" Target="../charts/chart323.xml"/><Relationship Id="rId93" Type="http://schemas.openxmlformats.org/officeDocument/2006/relationships/chart" Target="../charts/chart331.xml"/><Relationship Id="rId98" Type="http://schemas.openxmlformats.org/officeDocument/2006/relationships/chart" Target="../charts/chart336.xml"/><Relationship Id="rId3" Type="http://schemas.openxmlformats.org/officeDocument/2006/relationships/chart" Target="../charts/chart241.xml"/><Relationship Id="rId12" Type="http://schemas.openxmlformats.org/officeDocument/2006/relationships/chart" Target="../charts/chart250.xml"/><Relationship Id="rId17" Type="http://schemas.openxmlformats.org/officeDocument/2006/relationships/chart" Target="../charts/chart255.xml"/><Relationship Id="rId25" Type="http://schemas.openxmlformats.org/officeDocument/2006/relationships/chart" Target="../charts/chart263.xml"/><Relationship Id="rId33" Type="http://schemas.openxmlformats.org/officeDocument/2006/relationships/chart" Target="../charts/chart271.xml"/><Relationship Id="rId38" Type="http://schemas.openxmlformats.org/officeDocument/2006/relationships/chart" Target="../charts/chart276.xml"/><Relationship Id="rId46" Type="http://schemas.openxmlformats.org/officeDocument/2006/relationships/chart" Target="../charts/chart284.xml"/><Relationship Id="rId59" Type="http://schemas.openxmlformats.org/officeDocument/2006/relationships/chart" Target="../charts/chart297.xml"/><Relationship Id="rId67" Type="http://schemas.openxmlformats.org/officeDocument/2006/relationships/chart" Target="../charts/chart305.xml"/><Relationship Id="rId20" Type="http://schemas.openxmlformats.org/officeDocument/2006/relationships/chart" Target="../charts/chart258.xml"/><Relationship Id="rId41" Type="http://schemas.openxmlformats.org/officeDocument/2006/relationships/chart" Target="../charts/chart279.xml"/><Relationship Id="rId54" Type="http://schemas.openxmlformats.org/officeDocument/2006/relationships/chart" Target="../charts/chart292.xml"/><Relationship Id="rId62" Type="http://schemas.openxmlformats.org/officeDocument/2006/relationships/chart" Target="../charts/chart300.xml"/><Relationship Id="rId70" Type="http://schemas.openxmlformats.org/officeDocument/2006/relationships/chart" Target="../charts/chart308.xml"/><Relationship Id="rId75" Type="http://schemas.openxmlformats.org/officeDocument/2006/relationships/chart" Target="../charts/chart313.xml"/><Relationship Id="rId83" Type="http://schemas.openxmlformats.org/officeDocument/2006/relationships/chart" Target="../charts/chart321.xml"/><Relationship Id="rId88" Type="http://schemas.openxmlformats.org/officeDocument/2006/relationships/chart" Target="../charts/chart326.xml"/><Relationship Id="rId91" Type="http://schemas.openxmlformats.org/officeDocument/2006/relationships/chart" Target="../charts/chart329.xml"/><Relationship Id="rId96" Type="http://schemas.openxmlformats.org/officeDocument/2006/relationships/chart" Target="../charts/chart334.xml"/><Relationship Id="rId1" Type="http://schemas.openxmlformats.org/officeDocument/2006/relationships/chart" Target="../charts/chart239.xml"/><Relationship Id="rId6" Type="http://schemas.openxmlformats.org/officeDocument/2006/relationships/chart" Target="../charts/chart244.xml"/><Relationship Id="rId15" Type="http://schemas.openxmlformats.org/officeDocument/2006/relationships/chart" Target="../charts/chart253.xml"/><Relationship Id="rId23" Type="http://schemas.openxmlformats.org/officeDocument/2006/relationships/chart" Target="../charts/chart261.xml"/><Relationship Id="rId28" Type="http://schemas.openxmlformats.org/officeDocument/2006/relationships/chart" Target="../charts/chart266.xml"/><Relationship Id="rId36" Type="http://schemas.openxmlformats.org/officeDocument/2006/relationships/chart" Target="../charts/chart274.xml"/><Relationship Id="rId49" Type="http://schemas.openxmlformats.org/officeDocument/2006/relationships/chart" Target="../charts/chart287.xml"/><Relationship Id="rId57" Type="http://schemas.openxmlformats.org/officeDocument/2006/relationships/chart" Target="../charts/chart295.xml"/><Relationship Id="rId10" Type="http://schemas.openxmlformats.org/officeDocument/2006/relationships/chart" Target="../charts/chart248.xml"/><Relationship Id="rId31" Type="http://schemas.openxmlformats.org/officeDocument/2006/relationships/chart" Target="../charts/chart269.xml"/><Relationship Id="rId44" Type="http://schemas.openxmlformats.org/officeDocument/2006/relationships/chart" Target="../charts/chart282.xml"/><Relationship Id="rId52" Type="http://schemas.openxmlformats.org/officeDocument/2006/relationships/chart" Target="../charts/chart290.xml"/><Relationship Id="rId60" Type="http://schemas.openxmlformats.org/officeDocument/2006/relationships/chart" Target="../charts/chart298.xml"/><Relationship Id="rId65" Type="http://schemas.openxmlformats.org/officeDocument/2006/relationships/chart" Target="../charts/chart303.xml"/><Relationship Id="rId73" Type="http://schemas.openxmlformats.org/officeDocument/2006/relationships/chart" Target="../charts/chart311.xml"/><Relationship Id="rId78" Type="http://schemas.openxmlformats.org/officeDocument/2006/relationships/chart" Target="../charts/chart316.xml"/><Relationship Id="rId81" Type="http://schemas.openxmlformats.org/officeDocument/2006/relationships/chart" Target="../charts/chart319.xml"/><Relationship Id="rId86" Type="http://schemas.openxmlformats.org/officeDocument/2006/relationships/chart" Target="../charts/chart324.xml"/><Relationship Id="rId94" Type="http://schemas.openxmlformats.org/officeDocument/2006/relationships/chart" Target="../charts/chart332.xml"/><Relationship Id="rId99" Type="http://schemas.openxmlformats.org/officeDocument/2006/relationships/chart" Target="../charts/chart337.xml"/><Relationship Id="rId101" Type="http://schemas.openxmlformats.org/officeDocument/2006/relationships/chart" Target="../charts/chart339.xml"/><Relationship Id="rId4" Type="http://schemas.openxmlformats.org/officeDocument/2006/relationships/chart" Target="../charts/chart242.xml"/><Relationship Id="rId9" Type="http://schemas.openxmlformats.org/officeDocument/2006/relationships/chart" Target="../charts/chart247.xml"/><Relationship Id="rId13" Type="http://schemas.openxmlformats.org/officeDocument/2006/relationships/chart" Target="../charts/chart251.xml"/><Relationship Id="rId18" Type="http://schemas.openxmlformats.org/officeDocument/2006/relationships/chart" Target="../charts/chart256.xml"/><Relationship Id="rId39" Type="http://schemas.openxmlformats.org/officeDocument/2006/relationships/chart" Target="../charts/chart2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337898</xdr:colOff>
      <xdr:row>53</xdr:row>
      <xdr:rowOff>138545</xdr:rowOff>
    </xdr:from>
    <xdr:to>
      <xdr:col>48</xdr:col>
      <xdr:colOff>414098</xdr:colOff>
      <xdr:row>72</xdr:row>
      <xdr:rowOff>115455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455661</xdr:colOff>
      <xdr:row>53</xdr:row>
      <xdr:rowOff>110836</xdr:rowOff>
    </xdr:from>
    <xdr:to>
      <xdr:col>56</xdr:col>
      <xdr:colOff>33097</xdr:colOff>
      <xdr:row>73</xdr:row>
      <xdr:rowOff>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116224</xdr:colOff>
      <xdr:row>53</xdr:row>
      <xdr:rowOff>96981</xdr:rowOff>
    </xdr:from>
    <xdr:to>
      <xdr:col>63</xdr:col>
      <xdr:colOff>457969</xdr:colOff>
      <xdr:row>73</xdr:row>
      <xdr:rowOff>64269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317500</xdr:colOff>
      <xdr:row>76</xdr:row>
      <xdr:rowOff>143934</xdr:rowOff>
    </xdr:from>
    <xdr:to>
      <xdr:col>48</xdr:col>
      <xdr:colOff>393700</xdr:colOff>
      <xdr:row>95</xdr:row>
      <xdr:rowOff>120843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499533</xdr:colOff>
      <xdr:row>76</xdr:row>
      <xdr:rowOff>139702</xdr:rowOff>
    </xdr:from>
    <xdr:to>
      <xdr:col>55</xdr:col>
      <xdr:colOff>630813</xdr:colOff>
      <xdr:row>95</xdr:row>
      <xdr:rowOff>127001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105834</xdr:colOff>
      <xdr:row>76</xdr:row>
      <xdr:rowOff>143933</xdr:rowOff>
    </xdr:from>
    <xdr:to>
      <xdr:col>63</xdr:col>
      <xdr:colOff>232833</xdr:colOff>
      <xdr:row>95</xdr:row>
      <xdr:rowOff>128723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287867</xdr:colOff>
      <xdr:row>98</xdr:row>
      <xdr:rowOff>93133</xdr:rowOff>
    </xdr:from>
    <xdr:to>
      <xdr:col>48</xdr:col>
      <xdr:colOff>364067</xdr:colOff>
      <xdr:row>117</xdr:row>
      <xdr:rowOff>46758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501650</xdr:colOff>
      <xdr:row>98</xdr:row>
      <xdr:rowOff>82550</xdr:rowOff>
    </xdr:from>
    <xdr:to>
      <xdr:col>55</xdr:col>
      <xdr:colOff>632930</xdr:colOff>
      <xdr:row>117</xdr:row>
      <xdr:rowOff>38099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146050</xdr:colOff>
      <xdr:row>98</xdr:row>
      <xdr:rowOff>88900</xdr:rowOff>
    </xdr:from>
    <xdr:to>
      <xdr:col>63</xdr:col>
      <xdr:colOff>273049</xdr:colOff>
      <xdr:row>117</xdr:row>
      <xdr:rowOff>41940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279400</xdr:colOff>
      <xdr:row>118</xdr:row>
      <xdr:rowOff>31751</xdr:rowOff>
    </xdr:from>
    <xdr:to>
      <xdr:col>48</xdr:col>
      <xdr:colOff>323850</xdr:colOff>
      <xdr:row>136</xdr:row>
      <xdr:rowOff>112363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520700</xdr:colOff>
      <xdr:row>118</xdr:row>
      <xdr:rowOff>38100</xdr:rowOff>
    </xdr:from>
    <xdr:to>
      <xdr:col>56</xdr:col>
      <xdr:colOff>10630</xdr:colOff>
      <xdr:row>136</xdr:row>
      <xdr:rowOff>139699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133350</xdr:colOff>
      <xdr:row>118</xdr:row>
      <xdr:rowOff>31750</xdr:rowOff>
    </xdr:from>
    <xdr:to>
      <xdr:col>63</xdr:col>
      <xdr:colOff>260349</xdr:colOff>
      <xdr:row>136</xdr:row>
      <xdr:rowOff>130840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292100</xdr:colOff>
      <xdr:row>137</xdr:row>
      <xdr:rowOff>38100</xdr:rowOff>
    </xdr:from>
    <xdr:to>
      <xdr:col>48</xdr:col>
      <xdr:colOff>336550</xdr:colOff>
      <xdr:row>155</xdr:row>
      <xdr:rowOff>118712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520700</xdr:colOff>
      <xdr:row>137</xdr:row>
      <xdr:rowOff>44450</xdr:rowOff>
    </xdr:from>
    <xdr:to>
      <xdr:col>56</xdr:col>
      <xdr:colOff>10630</xdr:colOff>
      <xdr:row>155</xdr:row>
      <xdr:rowOff>146049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139700</xdr:colOff>
      <xdr:row>137</xdr:row>
      <xdr:rowOff>50800</xdr:rowOff>
    </xdr:from>
    <xdr:to>
      <xdr:col>63</xdr:col>
      <xdr:colOff>266699</xdr:colOff>
      <xdr:row>156</xdr:row>
      <xdr:rowOff>3840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279400</xdr:colOff>
      <xdr:row>156</xdr:row>
      <xdr:rowOff>50800</xdr:rowOff>
    </xdr:from>
    <xdr:to>
      <xdr:col>48</xdr:col>
      <xdr:colOff>323850</xdr:colOff>
      <xdr:row>174</xdr:row>
      <xdr:rowOff>131412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48</xdr:col>
      <xdr:colOff>539750</xdr:colOff>
      <xdr:row>156</xdr:row>
      <xdr:rowOff>38100</xdr:rowOff>
    </xdr:from>
    <xdr:to>
      <xdr:col>56</xdr:col>
      <xdr:colOff>29680</xdr:colOff>
      <xdr:row>174</xdr:row>
      <xdr:rowOff>139699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56</xdr:col>
      <xdr:colOff>146050</xdr:colOff>
      <xdr:row>156</xdr:row>
      <xdr:rowOff>44450</xdr:rowOff>
    </xdr:from>
    <xdr:to>
      <xdr:col>63</xdr:col>
      <xdr:colOff>273049</xdr:colOff>
      <xdr:row>174</xdr:row>
      <xdr:rowOff>143540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41</xdr:col>
      <xdr:colOff>285750</xdr:colOff>
      <xdr:row>175</xdr:row>
      <xdr:rowOff>38100</xdr:rowOff>
    </xdr:from>
    <xdr:to>
      <xdr:col>48</xdr:col>
      <xdr:colOff>330200</xdr:colOff>
      <xdr:row>193</xdr:row>
      <xdr:rowOff>118712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48</xdr:col>
      <xdr:colOff>546100</xdr:colOff>
      <xdr:row>175</xdr:row>
      <xdr:rowOff>19050</xdr:rowOff>
    </xdr:from>
    <xdr:to>
      <xdr:col>56</xdr:col>
      <xdr:colOff>36030</xdr:colOff>
      <xdr:row>193</xdr:row>
      <xdr:rowOff>120649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56</xdr:col>
      <xdr:colOff>133350</xdr:colOff>
      <xdr:row>175</xdr:row>
      <xdr:rowOff>25400</xdr:rowOff>
    </xdr:from>
    <xdr:to>
      <xdr:col>63</xdr:col>
      <xdr:colOff>260349</xdr:colOff>
      <xdr:row>193</xdr:row>
      <xdr:rowOff>124490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41</xdr:col>
      <xdr:colOff>184150</xdr:colOff>
      <xdr:row>194</xdr:row>
      <xdr:rowOff>120650</xdr:rowOff>
    </xdr:from>
    <xdr:to>
      <xdr:col>48</xdr:col>
      <xdr:colOff>228600</xdr:colOff>
      <xdr:row>213</xdr:row>
      <xdr:rowOff>55212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539750</xdr:colOff>
      <xdr:row>194</xdr:row>
      <xdr:rowOff>0</xdr:rowOff>
    </xdr:from>
    <xdr:to>
      <xdr:col>56</xdr:col>
      <xdr:colOff>29680</xdr:colOff>
      <xdr:row>212</xdr:row>
      <xdr:rowOff>101599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139700</xdr:colOff>
      <xdr:row>194</xdr:row>
      <xdr:rowOff>31750</xdr:rowOff>
    </xdr:from>
    <xdr:to>
      <xdr:col>63</xdr:col>
      <xdr:colOff>266699</xdr:colOff>
      <xdr:row>212</xdr:row>
      <xdr:rowOff>130840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41</xdr:col>
      <xdr:colOff>171450</xdr:colOff>
      <xdr:row>214</xdr:row>
      <xdr:rowOff>25400</xdr:rowOff>
    </xdr:from>
    <xdr:to>
      <xdr:col>48</xdr:col>
      <xdr:colOff>215900</xdr:colOff>
      <xdr:row>232</xdr:row>
      <xdr:rowOff>74262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48</xdr:col>
      <xdr:colOff>533400</xdr:colOff>
      <xdr:row>213</xdr:row>
      <xdr:rowOff>139700</xdr:rowOff>
    </xdr:from>
    <xdr:to>
      <xdr:col>56</xdr:col>
      <xdr:colOff>23330</xdr:colOff>
      <xdr:row>232</xdr:row>
      <xdr:rowOff>63499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56</xdr:col>
      <xdr:colOff>146050</xdr:colOff>
      <xdr:row>214</xdr:row>
      <xdr:rowOff>12700</xdr:rowOff>
    </xdr:from>
    <xdr:to>
      <xdr:col>63</xdr:col>
      <xdr:colOff>273049</xdr:colOff>
      <xdr:row>232</xdr:row>
      <xdr:rowOff>80040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41</xdr:col>
      <xdr:colOff>146050</xdr:colOff>
      <xdr:row>233</xdr:row>
      <xdr:rowOff>88900</xdr:rowOff>
    </xdr:from>
    <xdr:to>
      <xdr:col>48</xdr:col>
      <xdr:colOff>190500</xdr:colOff>
      <xdr:row>252</xdr:row>
      <xdr:rowOff>55212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48</xdr:col>
      <xdr:colOff>508000</xdr:colOff>
      <xdr:row>233</xdr:row>
      <xdr:rowOff>38100</xdr:rowOff>
    </xdr:from>
    <xdr:to>
      <xdr:col>55</xdr:col>
      <xdr:colOff>639280</xdr:colOff>
      <xdr:row>252</xdr:row>
      <xdr:rowOff>25399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56</xdr:col>
      <xdr:colOff>127000</xdr:colOff>
      <xdr:row>233</xdr:row>
      <xdr:rowOff>25400</xdr:rowOff>
    </xdr:from>
    <xdr:to>
      <xdr:col>63</xdr:col>
      <xdr:colOff>253999</xdr:colOff>
      <xdr:row>252</xdr:row>
      <xdr:rowOff>10190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41</xdr:col>
      <xdr:colOff>127000</xdr:colOff>
      <xdr:row>258</xdr:row>
      <xdr:rowOff>38100</xdr:rowOff>
    </xdr:from>
    <xdr:to>
      <xdr:col>48</xdr:col>
      <xdr:colOff>171450</xdr:colOff>
      <xdr:row>277</xdr:row>
      <xdr:rowOff>4412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48</xdr:col>
      <xdr:colOff>387350</xdr:colOff>
      <xdr:row>258</xdr:row>
      <xdr:rowOff>38100</xdr:rowOff>
    </xdr:from>
    <xdr:to>
      <xdr:col>55</xdr:col>
      <xdr:colOff>518630</xdr:colOff>
      <xdr:row>277</xdr:row>
      <xdr:rowOff>25399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56</xdr:col>
      <xdr:colOff>0</xdr:colOff>
      <xdr:row>258</xdr:row>
      <xdr:rowOff>0</xdr:rowOff>
    </xdr:from>
    <xdr:to>
      <xdr:col>63</xdr:col>
      <xdr:colOff>126999</xdr:colOff>
      <xdr:row>276</xdr:row>
      <xdr:rowOff>130840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41</xdr:col>
      <xdr:colOff>101600</xdr:colOff>
      <xdr:row>280</xdr:row>
      <xdr:rowOff>88900</xdr:rowOff>
    </xdr:from>
    <xdr:to>
      <xdr:col>48</xdr:col>
      <xdr:colOff>146050</xdr:colOff>
      <xdr:row>298</xdr:row>
      <xdr:rowOff>137762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48</xdr:col>
      <xdr:colOff>387350</xdr:colOff>
      <xdr:row>280</xdr:row>
      <xdr:rowOff>63500</xdr:rowOff>
    </xdr:from>
    <xdr:to>
      <xdr:col>55</xdr:col>
      <xdr:colOff>518630</xdr:colOff>
      <xdr:row>298</xdr:row>
      <xdr:rowOff>133349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56</xdr:col>
      <xdr:colOff>25400</xdr:colOff>
      <xdr:row>280</xdr:row>
      <xdr:rowOff>63500</xdr:rowOff>
    </xdr:from>
    <xdr:to>
      <xdr:col>63</xdr:col>
      <xdr:colOff>152399</xdr:colOff>
      <xdr:row>298</xdr:row>
      <xdr:rowOff>130840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41</xdr:col>
      <xdr:colOff>95250</xdr:colOff>
      <xdr:row>299</xdr:row>
      <xdr:rowOff>127000</xdr:rowOff>
    </xdr:from>
    <xdr:to>
      <xdr:col>48</xdr:col>
      <xdr:colOff>139700</xdr:colOff>
      <xdr:row>318</xdr:row>
      <xdr:rowOff>61562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48</xdr:col>
      <xdr:colOff>444500</xdr:colOff>
      <xdr:row>299</xdr:row>
      <xdr:rowOff>120650</xdr:rowOff>
    </xdr:from>
    <xdr:to>
      <xdr:col>55</xdr:col>
      <xdr:colOff>575780</xdr:colOff>
      <xdr:row>318</xdr:row>
      <xdr:rowOff>76199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56</xdr:col>
      <xdr:colOff>36606</xdr:colOff>
      <xdr:row>300</xdr:row>
      <xdr:rowOff>66115</xdr:rowOff>
    </xdr:from>
    <xdr:to>
      <xdr:col>63</xdr:col>
      <xdr:colOff>163605</xdr:colOff>
      <xdr:row>319</xdr:row>
      <xdr:rowOff>19155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41</xdr:col>
      <xdr:colOff>88900</xdr:colOff>
      <xdr:row>319</xdr:row>
      <xdr:rowOff>6350</xdr:rowOff>
    </xdr:from>
    <xdr:to>
      <xdr:col>48</xdr:col>
      <xdr:colOff>133350</xdr:colOff>
      <xdr:row>337</xdr:row>
      <xdr:rowOff>118712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48</xdr:col>
      <xdr:colOff>444500</xdr:colOff>
      <xdr:row>318</xdr:row>
      <xdr:rowOff>127000</xdr:rowOff>
    </xdr:from>
    <xdr:to>
      <xdr:col>55</xdr:col>
      <xdr:colOff>575780</xdr:colOff>
      <xdr:row>337</xdr:row>
      <xdr:rowOff>114299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56</xdr:col>
      <xdr:colOff>0</xdr:colOff>
      <xdr:row>319</xdr:row>
      <xdr:rowOff>0</xdr:rowOff>
    </xdr:from>
    <xdr:to>
      <xdr:col>63</xdr:col>
      <xdr:colOff>126999</xdr:colOff>
      <xdr:row>337</xdr:row>
      <xdr:rowOff>130840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41</xdr:col>
      <xdr:colOff>63500</xdr:colOff>
      <xdr:row>342</xdr:row>
      <xdr:rowOff>82550</xdr:rowOff>
    </xdr:from>
    <xdr:to>
      <xdr:col>48</xdr:col>
      <xdr:colOff>107950</xdr:colOff>
      <xdr:row>361</xdr:row>
      <xdr:rowOff>48862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48</xdr:col>
      <xdr:colOff>444500</xdr:colOff>
      <xdr:row>342</xdr:row>
      <xdr:rowOff>82550</xdr:rowOff>
    </xdr:from>
    <xdr:to>
      <xdr:col>55</xdr:col>
      <xdr:colOff>575780</xdr:colOff>
      <xdr:row>361</xdr:row>
      <xdr:rowOff>69849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56</xdr:col>
      <xdr:colOff>38100</xdr:colOff>
      <xdr:row>342</xdr:row>
      <xdr:rowOff>82550</xdr:rowOff>
    </xdr:from>
    <xdr:to>
      <xdr:col>63</xdr:col>
      <xdr:colOff>165099</xdr:colOff>
      <xdr:row>361</xdr:row>
      <xdr:rowOff>67340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41</xdr:col>
      <xdr:colOff>95250</xdr:colOff>
      <xdr:row>372</xdr:row>
      <xdr:rowOff>6350</xdr:rowOff>
    </xdr:from>
    <xdr:to>
      <xdr:col>48</xdr:col>
      <xdr:colOff>139700</xdr:colOff>
      <xdr:row>390</xdr:row>
      <xdr:rowOff>86962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469900</xdr:colOff>
      <xdr:row>371</xdr:row>
      <xdr:rowOff>133350</xdr:rowOff>
    </xdr:from>
    <xdr:to>
      <xdr:col>55</xdr:col>
      <xdr:colOff>601180</xdr:colOff>
      <xdr:row>390</xdr:row>
      <xdr:rowOff>88899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372</xdr:row>
      <xdr:rowOff>0</xdr:rowOff>
    </xdr:from>
    <xdr:to>
      <xdr:col>63</xdr:col>
      <xdr:colOff>126999</xdr:colOff>
      <xdr:row>390</xdr:row>
      <xdr:rowOff>99090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41</xdr:col>
      <xdr:colOff>101600</xdr:colOff>
      <xdr:row>391</xdr:row>
      <xdr:rowOff>69850</xdr:rowOff>
    </xdr:from>
    <xdr:to>
      <xdr:col>48</xdr:col>
      <xdr:colOff>146050</xdr:colOff>
      <xdr:row>410</xdr:row>
      <xdr:rowOff>36162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48</xdr:col>
      <xdr:colOff>450850</xdr:colOff>
      <xdr:row>391</xdr:row>
      <xdr:rowOff>76200</xdr:rowOff>
    </xdr:from>
    <xdr:to>
      <xdr:col>55</xdr:col>
      <xdr:colOff>582130</xdr:colOff>
      <xdr:row>410</xdr:row>
      <xdr:rowOff>63499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56</xdr:col>
      <xdr:colOff>44450</xdr:colOff>
      <xdr:row>391</xdr:row>
      <xdr:rowOff>76200</xdr:rowOff>
    </xdr:from>
    <xdr:to>
      <xdr:col>63</xdr:col>
      <xdr:colOff>175730</xdr:colOff>
      <xdr:row>410</xdr:row>
      <xdr:rowOff>63499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41</xdr:col>
      <xdr:colOff>95250</xdr:colOff>
      <xdr:row>411</xdr:row>
      <xdr:rowOff>158750</xdr:rowOff>
    </xdr:from>
    <xdr:to>
      <xdr:col>48</xdr:col>
      <xdr:colOff>139700</xdr:colOff>
      <xdr:row>430</xdr:row>
      <xdr:rowOff>93312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48</xdr:col>
      <xdr:colOff>457200</xdr:colOff>
      <xdr:row>411</xdr:row>
      <xdr:rowOff>114300</xdr:rowOff>
    </xdr:from>
    <xdr:to>
      <xdr:col>55</xdr:col>
      <xdr:colOff>588480</xdr:colOff>
      <xdr:row>430</xdr:row>
      <xdr:rowOff>69849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56</xdr:col>
      <xdr:colOff>82550</xdr:colOff>
      <xdr:row>411</xdr:row>
      <xdr:rowOff>107950</xdr:rowOff>
    </xdr:from>
    <xdr:to>
      <xdr:col>63</xdr:col>
      <xdr:colOff>213830</xdr:colOff>
      <xdr:row>430</xdr:row>
      <xdr:rowOff>63499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48</xdr:col>
      <xdr:colOff>419100</xdr:colOff>
      <xdr:row>431</xdr:row>
      <xdr:rowOff>139700</xdr:rowOff>
    </xdr:from>
    <xdr:to>
      <xdr:col>55</xdr:col>
      <xdr:colOff>550380</xdr:colOff>
      <xdr:row>450</xdr:row>
      <xdr:rowOff>63499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41</xdr:col>
      <xdr:colOff>88900</xdr:colOff>
      <xdr:row>431</xdr:row>
      <xdr:rowOff>152400</xdr:rowOff>
    </xdr:from>
    <xdr:to>
      <xdr:col>48</xdr:col>
      <xdr:colOff>133350</xdr:colOff>
      <xdr:row>450</xdr:row>
      <xdr:rowOff>55212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56</xdr:col>
      <xdr:colOff>133350</xdr:colOff>
      <xdr:row>431</xdr:row>
      <xdr:rowOff>139700</xdr:rowOff>
    </xdr:from>
    <xdr:to>
      <xdr:col>63</xdr:col>
      <xdr:colOff>264630</xdr:colOff>
      <xdr:row>450</xdr:row>
      <xdr:rowOff>63499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41</xdr:col>
      <xdr:colOff>101600</xdr:colOff>
      <xdr:row>451</xdr:row>
      <xdr:rowOff>88900</xdr:rowOff>
    </xdr:from>
    <xdr:to>
      <xdr:col>48</xdr:col>
      <xdr:colOff>146050</xdr:colOff>
      <xdr:row>470</xdr:row>
      <xdr:rowOff>23462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48</xdr:col>
      <xdr:colOff>431800</xdr:colOff>
      <xdr:row>451</xdr:row>
      <xdr:rowOff>88900</xdr:rowOff>
    </xdr:from>
    <xdr:to>
      <xdr:col>55</xdr:col>
      <xdr:colOff>563080</xdr:colOff>
      <xdr:row>470</xdr:row>
      <xdr:rowOff>44449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56</xdr:col>
      <xdr:colOff>120650</xdr:colOff>
      <xdr:row>451</xdr:row>
      <xdr:rowOff>76200</xdr:rowOff>
    </xdr:from>
    <xdr:to>
      <xdr:col>63</xdr:col>
      <xdr:colOff>251930</xdr:colOff>
      <xdr:row>470</xdr:row>
      <xdr:rowOff>31749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41</xdr:col>
      <xdr:colOff>101600</xdr:colOff>
      <xdr:row>470</xdr:row>
      <xdr:rowOff>133350</xdr:rowOff>
    </xdr:from>
    <xdr:to>
      <xdr:col>48</xdr:col>
      <xdr:colOff>146050</xdr:colOff>
      <xdr:row>489</xdr:row>
      <xdr:rowOff>67912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48</xdr:col>
      <xdr:colOff>444500</xdr:colOff>
      <xdr:row>470</xdr:row>
      <xdr:rowOff>120650</xdr:rowOff>
    </xdr:from>
    <xdr:to>
      <xdr:col>55</xdr:col>
      <xdr:colOff>575780</xdr:colOff>
      <xdr:row>489</xdr:row>
      <xdr:rowOff>76199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56</xdr:col>
      <xdr:colOff>114300</xdr:colOff>
      <xdr:row>470</xdr:row>
      <xdr:rowOff>133350</xdr:rowOff>
    </xdr:from>
    <xdr:to>
      <xdr:col>63</xdr:col>
      <xdr:colOff>245580</xdr:colOff>
      <xdr:row>489</xdr:row>
      <xdr:rowOff>88899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41</xdr:col>
      <xdr:colOff>101600</xdr:colOff>
      <xdr:row>489</xdr:row>
      <xdr:rowOff>133350</xdr:rowOff>
    </xdr:from>
    <xdr:to>
      <xdr:col>48</xdr:col>
      <xdr:colOff>146050</xdr:colOff>
      <xdr:row>508</xdr:row>
      <xdr:rowOff>67912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48</xdr:col>
      <xdr:colOff>438150</xdr:colOff>
      <xdr:row>490</xdr:row>
      <xdr:rowOff>25400</xdr:rowOff>
    </xdr:from>
    <xdr:to>
      <xdr:col>55</xdr:col>
      <xdr:colOff>569430</xdr:colOff>
      <xdr:row>508</xdr:row>
      <xdr:rowOff>126999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56</xdr:col>
      <xdr:colOff>139700</xdr:colOff>
      <xdr:row>490</xdr:row>
      <xdr:rowOff>38100</xdr:rowOff>
    </xdr:from>
    <xdr:to>
      <xdr:col>63</xdr:col>
      <xdr:colOff>270980</xdr:colOff>
      <xdr:row>508</xdr:row>
      <xdr:rowOff>139699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41</xdr:col>
      <xdr:colOff>88900</xdr:colOff>
      <xdr:row>509</xdr:row>
      <xdr:rowOff>127000</xdr:rowOff>
    </xdr:from>
    <xdr:to>
      <xdr:col>48</xdr:col>
      <xdr:colOff>133350</xdr:colOff>
      <xdr:row>528</xdr:row>
      <xdr:rowOff>61562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48</xdr:col>
      <xdr:colOff>438150</xdr:colOff>
      <xdr:row>509</xdr:row>
      <xdr:rowOff>95250</xdr:rowOff>
    </xdr:from>
    <xdr:to>
      <xdr:col>55</xdr:col>
      <xdr:colOff>569430</xdr:colOff>
      <xdr:row>528</xdr:row>
      <xdr:rowOff>50799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56</xdr:col>
      <xdr:colOff>152400</xdr:colOff>
      <xdr:row>509</xdr:row>
      <xdr:rowOff>120650</xdr:rowOff>
    </xdr:from>
    <xdr:to>
      <xdr:col>63</xdr:col>
      <xdr:colOff>283680</xdr:colOff>
      <xdr:row>528</xdr:row>
      <xdr:rowOff>76199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41</xdr:col>
      <xdr:colOff>101600</xdr:colOff>
      <xdr:row>529</xdr:row>
      <xdr:rowOff>19050</xdr:rowOff>
    </xdr:from>
    <xdr:to>
      <xdr:col>48</xdr:col>
      <xdr:colOff>146050</xdr:colOff>
      <xdr:row>547</xdr:row>
      <xdr:rowOff>99662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48</xdr:col>
      <xdr:colOff>438150</xdr:colOff>
      <xdr:row>529</xdr:row>
      <xdr:rowOff>6350</xdr:rowOff>
    </xdr:from>
    <xdr:to>
      <xdr:col>55</xdr:col>
      <xdr:colOff>569430</xdr:colOff>
      <xdr:row>547</xdr:row>
      <xdr:rowOff>107949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56</xdr:col>
      <xdr:colOff>171450</xdr:colOff>
      <xdr:row>529</xdr:row>
      <xdr:rowOff>25400</xdr:rowOff>
    </xdr:from>
    <xdr:to>
      <xdr:col>63</xdr:col>
      <xdr:colOff>302730</xdr:colOff>
      <xdr:row>547</xdr:row>
      <xdr:rowOff>126999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41</xdr:col>
      <xdr:colOff>95250</xdr:colOff>
      <xdr:row>548</xdr:row>
      <xdr:rowOff>0</xdr:rowOff>
    </xdr:from>
    <xdr:to>
      <xdr:col>48</xdr:col>
      <xdr:colOff>139700</xdr:colOff>
      <xdr:row>566</xdr:row>
      <xdr:rowOff>80612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67</xdr:col>
      <xdr:colOff>346075</xdr:colOff>
      <xdr:row>528</xdr:row>
      <xdr:rowOff>57150</xdr:rowOff>
    </xdr:from>
    <xdr:to>
      <xdr:col>74</xdr:col>
      <xdr:colOff>422275</xdr:colOff>
      <xdr:row>546</xdr:row>
      <xdr:rowOff>137762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48</xdr:col>
      <xdr:colOff>438150</xdr:colOff>
      <xdr:row>548</xdr:row>
      <xdr:rowOff>0</xdr:rowOff>
    </xdr:from>
    <xdr:to>
      <xdr:col>55</xdr:col>
      <xdr:colOff>569430</xdr:colOff>
      <xdr:row>566</xdr:row>
      <xdr:rowOff>101599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56</xdr:col>
      <xdr:colOff>177800</xdr:colOff>
      <xdr:row>548</xdr:row>
      <xdr:rowOff>76200</xdr:rowOff>
    </xdr:from>
    <xdr:to>
      <xdr:col>63</xdr:col>
      <xdr:colOff>309080</xdr:colOff>
      <xdr:row>567</xdr:row>
      <xdr:rowOff>31749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41</xdr:col>
      <xdr:colOff>101600</xdr:colOff>
      <xdr:row>567</xdr:row>
      <xdr:rowOff>25400</xdr:rowOff>
    </xdr:from>
    <xdr:to>
      <xdr:col>48</xdr:col>
      <xdr:colOff>146050</xdr:colOff>
      <xdr:row>585</xdr:row>
      <xdr:rowOff>106012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48</xdr:col>
      <xdr:colOff>457200</xdr:colOff>
      <xdr:row>567</xdr:row>
      <xdr:rowOff>44450</xdr:rowOff>
    </xdr:from>
    <xdr:to>
      <xdr:col>55</xdr:col>
      <xdr:colOff>588480</xdr:colOff>
      <xdr:row>585</xdr:row>
      <xdr:rowOff>146049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56</xdr:col>
      <xdr:colOff>196850</xdr:colOff>
      <xdr:row>567</xdr:row>
      <xdr:rowOff>76200</xdr:rowOff>
    </xdr:from>
    <xdr:to>
      <xdr:col>63</xdr:col>
      <xdr:colOff>328130</xdr:colOff>
      <xdr:row>586</xdr:row>
      <xdr:rowOff>31749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41</xdr:col>
      <xdr:colOff>95250</xdr:colOff>
      <xdr:row>586</xdr:row>
      <xdr:rowOff>31750</xdr:rowOff>
    </xdr:from>
    <xdr:to>
      <xdr:col>48</xdr:col>
      <xdr:colOff>139700</xdr:colOff>
      <xdr:row>604</xdr:row>
      <xdr:rowOff>112362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48</xdr:col>
      <xdr:colOff>450850</xdr:colOff>
      <xdr:row>586</xdr:row>
      <xdr:rowOff>69850</xdr:rowOff>
    </xdr:from>
    <xdr:to>
      <xdr:col>55</xdr:col>
      <xdr:colOff>582130</xdr:colOff>
      <xdr:row>604</xdr:row>
      <xdr:rowOff>171449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56</xdr:col>
      <xdr:colOff>203200</xdr:colOff>
      <xdr:row>586</xdr:row>
      <xdr:rowOff>82550</xdr:rowOff>
    </xdr:from>
    <xdr:to>
      <xdr:col>63</xdr:col>
      <xdr:colOff>334480</xdr:colOff>
      <xdr:row>605</xdr:row>
      <xdr:rowOff>6349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41</xdr:col>
      <xdr:colOff>101600</xdr:colOff>
      <xdr:row>604</xdr:row>
      <xdr:rowOff>171450</xdr:rowOff>
    </xdr:from>
    <xdr:to>
      <xdr:col>48</xdr:col>
      <xdr:colOff>146050</xdr:colOff>
      <xdr:row>623</xdr:row>
      <xdr:rowOff>93312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66</xdr:col>
      <xdr:colOff>200025</xdr:colOff>
      <xdr:row>604</xdr:row>
      <xdr:rowOff>161925</xdr:rowOff>
    </xdr:from>
    <xdr:to>
      <xdr:col>73</xdr:col>
      <xdr:colOff>276225</xdr:colOff>
      <xdr:row>623</xdr:row>
      <xdr:rowOff>90137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48</xdr:col>
      <xdr:colOff>457200</xdr:colOff>
      <xdr:row>605</xdr:row>
      <xdr:rowOff>31750</xdr:rowOff>
    </xdr:from>
    <xdr:to>
      <xdr:col>55</xdr:col>
      <xdr:colOff>588480</xdr:colOff>
      <xdr:row>624</xdr:row>
      <xdr:rowOff>6349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56</xdr:col>
      <xdr:colOff>209550</xdr:colOff>
      <xdr:row>605</xdr:row>
      <xdr:rowOff>25400</xdr:rowOff>
    </xdr:from>
    <xdr:to>
      <xdr:col>63</xdr:col>
      <xdr:colOff>340830</xdr:colOff>
      <xdr:row>623</xdr:row>
      <xdr:rowOff>146049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41</xdr:col>
      <xdr:colOff>12700</xdr:colOff>
      <xdr:row>627</xdr:row>
      <xdr:rowOff>120650</xdr:rowOff>
    </xdr:from>
    <xdr:to>
      <xdr:col>48</xdr:col>
      <xdr:colOff>57150</xdr:colOff>
      <xdr:row>646</xdr:row>
      <xdr:rowOff>74262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48</xdr:col>
      <xdr:colOff>457200</xdr:colOff>
      <xdr:row>627</xdr:row>
      <xdr:rowOff>120650</xdr:rowOff>
    </xdr:from>
    <xdr:to>
      <xdr:col>55</xdr:col>
      <xdr:colOff>588480</xdr:colOff>
      <xdr:row>646</xdr:row>
      <xdr:rowOff>95249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56</xdr:col>
      <xdr:colOff>196850</xdr:colOff>
      <xdr:row>627</xdr:row>
      <xdr:rowOff>114300</xdr:rowOff>
    </xdr:from>
    <xdr:to>
      <xdr:col>63</xdr:col>
      <xdr:colOff>328130</xdr:colOff>
      <xdr:row>646</xdr:row>
      <xdr:rowOff>88899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41</xdr:col>
      <xdr:colOff>69850</xdr:colOff>
      <xdr:row>658</xdr:row>
      <xdr:rowOff>31750</xdr:rowOff>
    </xdr:from>
    <xdr:to>
      <xdr:col>48</xdr:col>
      <xdr:colOff>114300</xdr:colOff>
      <xdr:row>676</xdr:row>
      <xdr:rowOff>144112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48</xdr:col>
      <xdr:colOff>527050</xdr:colOff>
      <xdr:row>658</xdr:row>
      <xdr:rowOff>6350</xdr:rowOff>
    </xdr:from>
    <xdr:to>
      <xdr:col>56</xdr:col>
      <xdr:colOff>16980</xdr:colOff>
      <xdr:row>676</xdr:row>
      <xdr:rowOff>139699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56</xdr:col>
      <xdr:colOff>146050</xdr:colOff>
      <xdr:row>658</xdr:row>
      <xdr:rowOff>25400</xdr:rowOff>
    </xdr:from>
    <xdr:to>
      <xdr:col>63</xdr:col>
      <xdr:colOff>277330</xdr:colOff>
      <xdr:row>677</xdr:row>
      <xdr:rowOff>12699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41</xdr:col>
      <xdr:colOff>139700</xdr:colOff>
      <xdr:row>683</xdr:row>
      <xdr:rowOff>0</xdr:rowOff>
    </xdr:from>
    <xdr:to>
      <xdr:col>48</xdr:col>
      <xdr:colOff>184150</xdr:colOff>
      <xdr:row>701</xdr:row>
      <xdr:rowOff>112362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48</xdr:col>
      <xdr:colOff>482600</xdr:colOff>
      <xdr:row>683</xdr:row>
      <xdr:rowOff>6350</xdr:rowOff>
    </xdr:from>
    <xdr:to>
      <xdr:col>55</xdr:col>
      <xdr:colOff>613880</xdr:colOff>
      <xdr:row>701</xdr:row>
      <xdr:rowOff>139699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56</xdr:col>
      <xdr:colOff>127000</xdr:colOff>
      <xdr:row>683</xdr:row>
      <xdr:rowOff>6350</xdr:rowOff>
    </xdr:from>
    <xdr:to>
      <xdr:col>63</xdr:col>
      <xdr:colOff>258280</xdr:colOff>
      <xdr:row>701</xdr:row>
      <xdr:rowOff>139699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41</xdr:col>
      <xdr:colOff>19050</xdr:colOff>
      <xdr:row>705</xdr:row>
      <xdr:rowOff>95250</xdr:rowOff>
    </xdr:from>
    <xdr:to>
      <xdr:col>48</xdr:col>
      <xdr:colOff>63500</xdr:colOff>
      <xdr:row>724</xdr:row>
      <xdr:rowOff>29812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48</xdr:col>
      <xdr:colOff>393700</xdr:colOff>
      <xdr:row>705</xdr:row>
      <xdr:rowOff>82550</xdr:rowOff>
    </xdr:from>
    <xdr:to>
      <xdr:col>55</xdr:col>
      <xdr:colOff>524980</xdr:colOff>
      <xdr:row>724</xdr:row>
      <xdr:rowOff>38099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56</xdr:col>
      <xdr:colOff>184150</xdr:colOff>
      <xdr:row>705</xdr:row>
      <xdr:rowOff>57150</xdr:rowOff>
    </xdr:from>
    <xdr:to>
      <xdr:col>63</xdr:col>
      <xdr:colOff>315430</xdr:colOff>
      <xdr:row>724</xdr:row>
      <xdr:rowOff>12699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41</xdr:col>
      <xdr:colOff>9525</xdr:colOff>
      <xdr:row>725</xdr:row>
      <xdr:rowOff>19050</xdr:rowOff>
    </xdr:from>
    <xdr:to>
      <xdr:col>48</xdr:col>
      <xdr:colOff>53975</xdr:colOff>
      <xdr:row>744</xdr:row>
      <xdr:rowOff>0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48</xdr:col>
      <xdr:colOff>387350</xdr:colOff>
      <xdr:row>724</xdr:row>
      <xdr:rowOff>130176</xdr:rowOff>
    </xdr:from>
    <xdr:to>
      <xdr:col>55</xdr:col>
      <xdr:colOff>518630</xdr:colOff>
      <xdr:row>744</xdr:row>
      <xdr:rowOff>19050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56</xdr:col>
      <xdr:colOff>171450</xdr:colOff>
      <xdr:row>724</xdr:row>
      <xdr:rowOff>142876</xdr:rowOff>
    </xdr:from>
    <xdr:to>
      <xdr:col>63</xdr:col>
      <xdr:colOff>302730</xdr:colOff>
      <xdr:row>744</xdr:row>
      <xdr:rowOff>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21</xdr:col>
      <xdr:colOff>395288</xdr:colOff>
      <xdr:row>813</xdr:row>
      <xdr:rowOff>15476</xdr:rowOff>
    </xdr:from>
    <xdr:to>
      <xdr:col>33</xdr:col>
      <xdr:colOff>555633</xdr:colOff>
      <xdr:row>842</xdr:row>
      <xdr:rowOff>9524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34</xdr:col>
      <xdr:colOff>30480</xdr:colOff>
      <xdr:row>813</xdr:row>
      <xdr:rowOff>15240</xdr:rowOff>
    </xdr:from>
    <xdr:to>
      <xdr:col>45</xdr:col>
      <xdr:colOff>208280</xdr:colOff>
      <xdr:row>841</xdr:row>
      <xdr:rowOff>129540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45</xdr:col>
      <xdr:colOff>350520</xdr:colOff>
      <xdr:row>813</xdr:row>
      <xdr:rowOff>30480</xdr:rowOff>
    </xdr:from>
    <xdr:to>
      <xdr:col>56</xdr:col>
      <xdr:colOff>480060</xdr:colOff>
      <xdr:row>841</xdr:row>
      <xdr:rowOff>83820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43</xdr:col>
      <xdr:colOff>133350</xdr:colOff>
      <xdr:row>848</xdr:row>
      <xdr:rowOff>150132</xdr:rowOff>
    </xdr:from>
    <xdr:to>
      <xdr:col>50</xdr:col>
      <xdr:colOff>184603</xdr:colOff>
      <xdr:row>864</xdr:row>
      <xdr:rowOff>170873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50</xdr:col>
      <xdr:colOff>523421</xdr:colOff>
      <xdr:row>848</xdr:row>
      <xdr:rowOff>123825</xdr:rowOff>
    </xdr:from>
    <xdr:to>
      <xdr:col>58</xdr:col>
      <xdr:colOff>17886</xdr:colOff>
      <xdr:row>864</xdr:row>
      <xdr:rowOff>166460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58</xdr:col>
      <xdr:colOff>308881</xdr:colOff>
      <xdr:row>848</xdr:row>
      <xdr:rowOff>136525</xdr:rowOff>
    </xdr:from>
    <xdr:to>
      <xdr:col>65</xdr:col>
      <xdr:colOff>440161</xdr:colOff>
      <xdr:row>865</xdr:row>
      <xdr:rowOff>7710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43</xdr:col>
      <xdr:colOff>161925</xdr:colOff>
      <xdr:row>881</xdr:row>
      <xdr:rowOff>7257</xdr:rowOff>
    </xdr:from>
    <xdr:to>
      <xdr:col>50</xdr:col>
      <xdr:colOff>213178</xdr:colOff>
      <xdr:row>897</xdr:row>
      <xdr:rowOff>8948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50</xdr:col>
      <xdr:colOff>551996</xdr:colOff>
      <xdr:row>880</xdr:row>
      <xdr:rowOff>133350</xdr:rowOff>
    </xdr:from>
    <xdr:to>
      <xdr:col>58</xdr:col>
      <xdr:colOff>55986</xdr:colOff>
      <xdr:row>897</xdr:row>
      <xdr:rowOff>4535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58</xdr:col>
      <xdr:colOff>337456</xdr:colOff>
      <xdr:row>880</xdr:row>
      <xdr:rowOff>146050</xdr:rowOff>
    </xdr:from>
    <xdr:to>
      <xdr:col>65</xdr:col>
      <xdr:colOff>468736</xdr:colOff>
      <xdr:row>897</xdr:row>
      <xdr:rowOff>17235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43</xdr:col>
      <xdr:colOff>0</xdr:colOff>
      <xdr:row>921</xdr:row>
      <xdr:rowOff>26307</xdr:rowOff>
    </xdr:from>
    <xdr:to>
      <xdr:col>50</xdr:col>
      <xdr:colOff>51253</xdr:colOff>
      <xdr:row>937</xdr:row>
      <xdr:rowOff>27998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50</xdr:col>
      <xdr:colOff>390071</xdr:colOff>
      <xdr:row>921</xdr:row>
      <xdr:rowOff>0</xdr:rowOff>
    </xdr:from>
    <xdr:to>
      <xdr:col>57</xdr:col>
      <xdr:colOff>532236</xdr:colOff>
      <xdr:row>937</xdr:row>
      <xdr:rowOff>23585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58</xdr:col>
      <xdr:colOff>175531</xdr:colOff>
      <xdr:row>921</xdr:row>
      <xdr:rowOff>12700</xdr:rowOff>
    </xdr:from>
    <xdr:to>
      <xdr:col>65</xdr:col>
      <xdr:colOff>306811</xdr:colOff>
      <xdr:row>937</xdr:row>
      <xdr:rowOff>36285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43</xdr:col>
      <xdr:colOff>0</xdr:colOff>
      <xdr:row>971</xdr:row>
      <xdr:rowOff>26307</xdr:rowOff>
    </xdr:from>
    <xdr:to>
      <xdr:col>50</xdr:col>
      <xdr:colOff>51253</xdr:colOff>
      <xdr:row>987</xdr:row>
      <xdr:rowOff>27998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50</xdr:col>
      <xdr:colOff>390071</xdr:colOff>
      <xdr:row>971</xdr:row>
      <xdr:rowOff>0</xdr:rowOff>
    </xdr:from>
    <xdr:to>
      <xdr:col>57</xdr:col>
      <xdr:colOff>532236</xdr:colOff>
      <xdr:row>987</xdr:row>
      <xdr:rowOff>23585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58</xdr:col>
      <xdr:colOff>175531</xdr:colOff>
      <xdr:row>971</xdr:row>
      <xdr:rowOff>12700</xdr:rowOff>
    </xdr:from>
    <xdr:to>
      <xdr:col>65</xdr:col>
      <xdr:colOff>306811</xdr:colOff>
      <xdr:row>987</xdr:row>
      <xdr:rowOff>36285</xdr:rowOff>
    </xdr:to>
    <xdr:graphicFrame macro="">
      <xdr:nvGraphicFramePr>
        <xdr:cNvPr id="117" name="Chart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66</xdr:col>
      <xdr:colOff>0</xdr:colOff>
      <xdr:row>99</xdr:row>
      <xdr:rowOff>26307</xdr:rowOff>
    </xdr:from>
    <xdr:to>
      <xdr:col>73</xdr:col>
      <xdr:colOff>79828</xdr:colOff>
      <xdr:row>117</xdr:row>
      <xdr:rowOff>8948</xdr:rowOff>
    </xdr:to>
    <xdr:graphicFrame macro="">
      <xdr:nvGraphicFramePr>
        <xdr:cNvPr id="118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73</xdr:col>
      <xdr:colOff>418646</xdr:colOff>
      <xdr:row>99</xdr:row>
      <xdr:rowOff>0</xdr:rowOff>
    </xdr:from>
    <xdr:to>
      <xdr:col>80</xdr:col>
      <xdr:colOff>560811</xdr:colOff>
      <xdr:row>117</xdr:row>
      <xdr:rowOff>4535</xdr:rowOff>
    </xdr:to>
    <xdr:graphicFrame macro="">
      <xdr:nvGraphicFramePr>
        <xdr:cNvPr id="119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81</xdr:col>
      <xdr:colOff>204106</xdr:colOff>
      <xdr:row>99</xdr:row>
      <xdr:rowOff>12700</xdr:rowOff>
    </xdr:from>
    <xdr:to>
      <xdr:col>88</xdr:col>
      <xdr:colOff>335386</xdr:colOff>
      <xdr:row>117</xdr:row>
      <xdr:rowOff>17235</xdr:rowOff>
    </xdr:to>
    <xdr:graphicFrame macro="">
      <xdr:nvGraphicFramePr>
        <xdr:cNvPr id="120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67</xdr:col>
      <xdr:colOff>203200</xdr:colOff>
      <xdr:row>232</xdr:row>
      <xdr:rowOff>7257</xdr:rowOff>
    </xdr:from>
    <xdr:to>
      <xdr:col>74</xdr:col>
      <xdr:colOff>286203</xdr:colOff>
      <xdr:row>251</xdr:row>
      <xdr:rowOff>47048</xdr:rowOff>
    </xdr:to>
    <xdr:graphicFrame macro="">
      <xdr:nvGraphicFramePr>
        <xdr:cNvPr id="121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74</xdr:col>
      <xdr:colOff>625021</xdr:colOff>
      <xdr:row>231</xdr:row>
      <xdr:rowOff>139700</xdr:rowOff>
    </xdr:from>
    <xdr:to>
      <xdr:col>82</xdr:col>
      <xdr:colOff>135361</xdr:colOff>
      <xdr:row>251</xdr:row>
      <xdr:rowOff>42635</xdr:rowOff>
    </xdr:to>
    <xdr:graphicFrame macro="">
      <xdr:nvGraphicFramePr>
        <xdr:cNvPr id="122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82</xdr:col>
      <xdr:colOff>410481</xdr:colOff>
      <xdr:row>232</xdr:row>
      <xdr:rowOff>0</xdr:rowOff>
    </xdr:from>
    <xdr:to>
      <xdr:col>89</xdr:col>
      <xdr:colOff>541761</xdr:colOff>
      <xdr:row>251</xdr:row>
      <xdr:rowOff>55335</xdr:rowOff>
    </xdr:to>
    <xdr:graphicFrame macro="">
      <xdr:nvGraphicFramePr>
        <xdr:cNvPr id="123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41</xdr:col>
      <xdr:colOff>0</xdr:colOff>
      <xdr:row>746</xdr:row>
      <xdr:rowOff>41274</xdr:rowOff>
    </xdr:from>
    <xdr:to>
      <xdr:col>48</xdr:col>
      <xdr:colOff>44450</xdr:colOff>
      <xdr:row>763</xdr:row>
      <xdr:rowOff>60324</xdr:rowOff>
    </xdr:to>
    <xdr:graphicFrame macro="">
      <xdr:nvGraphicFramePr>
        <xdr:cNvPr id="124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48</xdr:col>
      <xdr:colOff>377825</xdr:colOff>
      <xdr:row>746</xdr:row>
      <xdr:rowOff>0</xdr:rowOff>
    </xdr:from>
    <xdr:to>
      <xdr:col>55</xdr:col>
      <xdr:colOff>509105</xdr:colOff>
      <xdr:row>763</xdr:row>
      <xdr:rowOff>79374</xdr:rowOff>
    </xdr:to>
    <xdr:graphicFrame macro="">
      <xdr:nvGraphicFramePr>
        <xdr:cNvPr id="125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56</xdr:col>
      <xdr:colOff>161925</xdr:colOff>
      <xdr:row>746</xdr:row>
      <xdr:rowOff>12700</xdr:rowOff>
    </xdr:from>
    <xdr:to>
      <xdr:col>63</xdr:col>
      <xdr:colOff>293205</xdr:colOff>
      <xdr:row>763</xdr:row>
      <xdr:rowOff>60324</xdr:rowOff>
    </xdr:to>
    <xdr:graphicFrame macro="">
      <xdr:nvGraphicFramePr>
        <xdr:cNvPr id="126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67</xdr:col>
      <xdr:colOff>76200</xdr:colOff>
      <xdr:row>194</xdr:row>
      <xdr:rowOff>77107</xdr:rowOff>
    </xdr:from>
    <xdr:to>
      <xdr:col>74</xdr:col>
      <xdr:colOff>165553</xdr:colOff>
      <xdr:row>212</xdr:row>
      <xdr:rowOff>129598</xdr:rowOff>
    </xdr:to>
    <xdr:graphicFrame macro="">
      <xdr:nvGraphicFramePr>
        <xdr:cNvPr id="127" name="Chart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74</xdr:col>
      <xdr:colOff>504371</xdr:colOff>
      <xdr:row>194</xdr:row>
      <xdr:rowOff>50800</xdr:rowOff>
    </xdr:from>
    <xdr:to>
      <xdr:col>82</xdr:col>
      <xdr:colOff>11536</xdr:colOff>
      <xdr:row>212</xdr:row>
      <xdr:rowOff>125185</xdr:rowOff>
    </xdr:to>
    <xdr:graphicFrame macro="">
      <xdr:nvGraphicFramePr>
        <xdr:cNvPr id="128" name="Chart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82</xdr:col>
      <xdr:colOff>289831</xdr:colOff>
      <xdr:row>194</xdr:row>
      <xdr:rowOff>63500</xdr:rowOff>
    </xdr:from>
    <xdr:to>
      <xdr:col>89</xdr:col>
      <xdr:colOff>421111</xdr:colOff>
      <xdr:row>212</xdr:row>
      <xdr:rowOff>137885</xdr:rowOff>
    </xdr:to>
    <xdr:graphicFrame macro="">
      <xdr:nvGraphicFramePr>
        <xdr:cNvPr id="129" name="Chart 1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66</xdr:col>
      <xdr:colOff>0</xdr:colOff>
      <xdr:row>746</xdr:row>
      <xdr:rowOff>26307</xdr:rowOff>
    </xdr:from>
    <xdr:to>
      <xdr:col>73</xdr:col>
      <xdr:colOff>79828</xdr:colOff>
      <xdr:row>762</xdr:row>
      <xdr:rowOff>27998</xdr:rowOff>
    </xdr:to>
    <xdr:graphicFrame macro="">
      <xdr:nvGraphicFramePr>
        <xdr:cNvPr id="130" name="Chart 1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73</xdr:col>
      <xdr:colOff>418646</xdr:colOff>
      <xdr:row>746</xdr:row>
      <xdr:rowOff>0</xdr:rowOff>
    </xdr:from>
    <xdr:to>
      <xdr:col>80</xdr:col>
      <xdr:colOff>551286</xdr:colOff>
      <xdr:row>762</xdr:row>
      <xdr:rowOff>23585</xdr:rowOff>
    </xdr:to>
    <xdr:graphicFrame macro="">
      <xdr:nvGraphicFramePr>
        <xdr:cNvPr id="131" name="Chart 1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81</xdr:col>
      <xdr:colOff>204106</xdr:colOff>
      <xdr:row>746</xdr:row>
      <xdr:rowOff>12700</xdr:rowOff>
    </xdr:from>
    <xdr:to>
      <xdr:col>88</xdr:col>
      <xdr:colOff>335386</xdr:colOff>
      <xdr:row>762</xdr:row>
      <xdr:rowOff>36285</xdr:rowOff>
    </xdr:to>
    <xdr:graphicFrame macro="">
      <xdr:nvGraphicFramePr>
        <xdr:cNvPr id="132" name="Chart 1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479422</xdr:colOff>
      <xdr:row>104</xdr:row>
      <xdr:rowOff>3173</xdr:rowOff>
    </xdr:from>
    <xdr:to>
      <xdr:col>71</xdr:col>
      <xdr:colOff>514267</xdr:colOff>
      <xdr:row>162</xdr:row>
      <xdr:rowOff>40005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146958</xdr:colOff>
      <xdr:row>858</xdr:row>
      <xdr:rowOff>119744</xdr:rowOff>
    </xdr:from>
    <xdr:to>
      <xdr:col>7</xdr:col>
      <xdr:colOff>293915</xdr:colOff>
      <xdr:row>873</xdr:row>
      <xdr:rowOff>87087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63956</xdr:colOff>
      <xdr:row>17</xdr:row>
      <xdr:rowOff>155123</xdr:rowOff>
    </xdr:from>
    <xdr:to>
      <xdr:col>25</xdr:col>
      <xdr:colOff>600075</xdr:colOff>
      <xdr:row>40</xdr:row>
      <xdr:rowOff>110721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62</xdr:row>
      <xdr:rowOff>236</xdr:rowOff>
    </xdr:from>
    <xdr:to>
      <xdr:col>10</xdr:col>
      <xdr:colOff>501452</xdr:colOff>
      <xdr:row>86</xdr:row>
      <xdr:rowOff>3249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616379</xdr:colOff>
      <xdr:row>62</xdr:row>
      <xdr:rowOff>0</xdr:rowOff>
    </xdr:from>
    <xdr:to>
      <xdr:col>22</xdr:col>
      <xdr:colOff>92690</xdr:colOff>
      <xdr:row>85</xdr:row>
      <xdr:rowOff>154641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234930</xdr:colOff>
      <xdr:row>62</xdr:row>
      <xdr:rowOff>15240</xdr:rowOff>
    </xdr:from>
    <xdr:to>
      <xdr:col>33</xdr:col>
      <xdr:colOff>385089</xdr:colOff>
      <xdr:row>85</xdr:row>
      <xdr:rowOff>108921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337898</xdr:colOff>
      <xdr:row>53</xdr:row>
      <xdr:rowOff>138545</xdr:rowOff>
    </xdr:from>
    <xdr:to>
      <xdr:col>49</xdr:col>
      <xdr:colOff>414098</xdr:colOff>
      <xdr:row>72</xdr:row>
      <xdr:rowOff>115455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455661</xdr:colOff>
      <xdr:row>53</xdr:row>
      <xdr:rowOff>110836</xdr:rowOff>
    </xdr:from>
    <xdr:to>
      <xdr:col>57</xdr:col>
      <xdr:colOff>33097</xdr:colOff>
      <xdr:row>73</xdr:row>
      <xdr:rowOff>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116224</xdr:colOff>
      <xdr:row>53</xdr:row>
      <xdr:rowOff>96981</xdr:rowOff>
    </xdr:from>
    <xdr:to>
      <xdr:col>64</xdr:col>
      <xdr:colOff>457969</xdr:colOff>
      <xdr:row>73</xdr:row>
      <xdr:rowOff>64269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317500</xdr:colOff>
      <xdr:row>76</xdr:row>
      <xdr:rowOff>143934</xdr:rowOff>
    </xdr:from>
    <xdr:to>
      <xdr:col>49</xdr:col>
      <xdr:colOff>393700</xdr:colOff>
      <xdr:row>95</xdr:row>
      <xdr:rowOff>120843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499533</xdr:colOff>
      <xdr:row>76</xdr:row>
      <xdr:rowOff>139702</xdr:rowOff>
    </xdr:from>
    <xdr:to>
      <xdr:col>56</xdr:col>
      <xdr:colOff>630813</xdr:colOff>
      <xdr:row>95</xdr:row>
      <xdr:rowOff>127001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105834</xdr:colOff>
      <xdr:row>76</xdr:row>
      <xdr:rowOff>143933</xdr:rowOff>
    </xdr:from>
    <xdr:to>
      <xdr:col>64</xdr:col>
      <xdr:colOff>232833</xdr:colOff>
      <xdr:row>95</xdr:row>
      <xdr:rowOff>128723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287867</xdr:colOff>
      <xdr:row>98</xdr:row>
      <xdr:rowOff>93133</xdr:rowOff>
    </xdr:from>
    <xdr:to>
      <xdr:col>49</xdr:col>
      <xdr:colOff>364067</xdr:colOff>
      <xdr:row>117</xdr:row>
      <xdr:rowOff>46758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501650</xdr:colOff>
      <xdr:row>98</xdr:row>
      <xdr:rowOff>82550</xdr:rowOff>
    </xdr:from>
    <xdr:to>
      <xdr:col>56</xdr:col>
      <xdr:colOff>632930</xdr:colOff>
      <xdr:row>117</xdr:row>
      <xdr:rowOff>38099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146050</xdr:colOff>
      <xdr:row>98</xdr:row>
      <xdr:rowOff>88900</xdr:rowOff>
    </xdr:from>
    <xdr:to>
      <xdr:col>64</xdr:col>
      <xdr:colOff>273049</xdr:colOff>
      <xdr:row>117</xdr:row>
      <xdr:rowOff>41940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279400</xdr:colOff>
      <xdr:row>118</xdr:row>
      <xdr:rowOff>31751</xdr:rowOff>
    </xdr:from>
    <xdr:to>
      <xdr:col>49</xdr:col>
      <xdr:colOff>323850</xdr:colOff>
      <xdr:row>136</xdr:row>
      <xdr:rowOff>112363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520700</xdr:colOff>
      <xdr:row>118</xdr:row>
      <xdr:rowOff>38100</xdr:rowOff>
    </xdr:from>
    <xdr:to>
      <xdr:col>57</xdr:col>
      <xdr:colOff>10630</xdr:colOff>
      <xdr:row>136</xdr:row>
      <xdr:rowOff>139699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133350</xdr:colOff>
      <xdr:row>118</xdr:row>
      <xdr:rowOff>31750</xdr:rowOff>
    </xdr:from>
    <xdr:to>
      <xdr:col>64</xdr:col>
      <xdr:colOff>260349</xdr:colOff>
      <xdr:row>136</xdr:row>
      <xdr:rowOff>130840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292100</xdr:colOff>
      <xdr:row>137</xdr:row>
      <xdr:rowOff>38100</xdr:rowOff>
    </xdr:from>
    <xdr:to>
      <xdr:col>49</xdr:col>
      <xdr:colOff>336550</xdr:colOff>
      <xdr:row>155</xdr:row>
      <xdr:rowOff>118712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520700</xdr:colOff>
      <xdr:row>137</xdr:row>
      <xdr:rowOff>44450</xdr:rowOff>
    </xdr:from>
    <xdr:to>
      <xdr:col>57</xdr:col>
      <xdr:colOff>10630</xdr:colOff>
      <xdr:row>155</xdr:row>
      <xdr:rowOff>146049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139700</xdr:colOff>
      <xdr:row>137</xdr:row>
      <xdr:rowOff>50800</xdr:rowOff>
    </xdr:from>
    <xdr:to>
      <xdr:col>64</xdr:col>
      <xdr:colOff>266699</xdr:colOff>
      <xdr:row>156</xdr:row>
      <xdr:rowOff>3840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279400</xdr:colOff>
      <xdr:row>156</xdr:row>
      <xdr:rowOff>50800</xdr:rowOff>
    </xdr:from>
    <xdr:to>
      <xdr:col>49</xdr:col>
      <xdr:colOff>323850</xdr:colOff>
      <xdr:row>174</xdr:row>
      <xdr:rowOff>131412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539750</xdr:colOff>
      <xdr:row>156</xdr:row>
      <xdr:rowOff>38100</xdr:rowOff>
    </xdr:from>
    <xdr:to>
      <xdr:col>57</xdr:col>
      <xdr:colOff>29680</xdr:colOff>
      <xdr:row>174</xdr:row>
      <xdr:rowOff>139699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57</xdr:col>
      <xdr:colOff>146050</xdr:colOff>
      <xdr:row>156</xdr:row>
      <xdr:rowOff>44450</xdr:rowOff>
    </xdr:from>
    <xdr:to>
      <xdr:col>64</xdr:col>
      <xdr:colOff>273049</xdr:colOff>
      <xdr:row>174</xdr:row>
      <xdr:rowOff>143540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285750</xdr:colOff>
      <xdr:row>175</xdr:row>
      <xdr:rowOff>38100</xdr:rowOff>
    </xdr:from>
    <xdr:to>
      <xdr:col>49</xdr:col>
      <xdr:colOff>330200</xdr:colOff>
      <xdr:row>193</xdr:row>
      <xdr:rowOff>118712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546100</xdr:colOff>
      <xdr:row>175</xdr:row>
      <xdr:rowOff>19050</xdr:rowOff>
    </xdr:from>
    <xdr:to>
      <xdr:col>57</xdr:col>
      <xdr:colOff>36030</xdr:colOff>
      <xdr:row>193</xdr:row>
      <xdr:rowOff>120649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133350</xdr:colOff>
      <xdr:row>175</xdr:row>
      <xdr:rowOff>25400</xdr:rowOff>
    </xdr:from>
    <xdr:to>
      <xdr:col>64</xdr:col>
      <xdr:colOff>260349</xdr:colOff>
      <xdr:row>193</xdr:row>
      <xdr:rowOff>124490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184150</xdr:colOff>
      <xdr:row>194</xdr:row>
      <xdr:rowOff>120650</xdr:rowOff>
    </xdr:from>
    <xdr:to>
      <xdr:col>49</xdr:col>
      <xdr:colOff>228600</xdr:colOff>
      <xdr:row>213</xdr:row>
      <xdr:rowOff>55212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49</xdr:col>
      <xdr:colOff>539750</xdr:colOff>
      <xdr:row>194</xdr:row>
      <xdr:rowOff>0</xdr:rowOff>
    </xdr:from>
    <xdr:to>
      <xdr:col>57</xdr:col>
      <xdr:colOff>29680</xdr:colOff>
      <xdr:row>212</xdr:row>
      <xdr:rowOff>101599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57</xdr:col>
      <xdr:colOff>139700</xdr:colOff>
      <xdr:row>194</xdr:row>
      <xdr:rowOff>31750</xdr:rowOff>
    </xdr:from>
    <xdr:to>
      <xdr:col>64</xdr:col>
      <xdr:colOff>266699</xdr:colOff>
      <xdr:row>212</xdr:row>
      <xdr:rowOff>130840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42</xdr:col>
      <xdr:colOff>171450</xdr:colOff>
      <xdr:row>214</xdr:row>
      <xdr:rowOff>25400</xdr:rowOff>
    </xdr:from>
    <xdr:to>
      <xdr:col>49</xdr:col>
      <xdr:colOff>215900</xdr:colOff>
      <xdr:row>232</xdr:row>
      <xdr:rowOff>74262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49</xdr:col>
      <xdr:colOff>533400</xdr:colOff>
      <xdr:row>213</xdr:row>
      <xdr:rowOff>139700</xdr:rowOff>
    </xdr:from>
    <xdr:to>
      <xdr:col>57</xdr:col>
      <xdr:colOff>23330</xdr:colOff>
      <xdr:row>232</xdr:row>
      <xdr:rowOff>63499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57</xdr:col>
      <xdr:colOff>146050</xdr:colOff>
      <xdr:row>214</xdr:row>
      <xdr:rowOff>12700</xdr:rowOff>
    </xdr:from>
    <xdr:to>
      <xdr:col>64</xdr:col>
      <xdr:colOff>273049</xdr:colOff>
      <xdr:row>232</xdr:row>
      <xdr:rowOff>80040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42</xdr:col>
      <xdr:colOff>146050</xdr:colOff>
      <xdr:row>233</xdr:row>
      <xdr:rowOff>88900</xdr:rowOff>
    </xdr:from>
    <xdr:to>
      <xdr:col>49</xdr:col>
      <xdr:colOff>190500</xdr:colOff>
      <xdr:row>252</xdr:row>
      <xdr:rowOff>55212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49</xdr:col>
      <xdr:colOff>508000</xdr:colOff>
      <xdr:row>233</xdr:row>
      <xdr:rowOff>38100</xdr:rowOff>
    </xdr:from>
    <xdr:to>
      <xdr:col>56</xdr:col>
      <xdr:colOff>639280</xdr:colOff>
      <xdr:row>252</xdr:row>
      <xdr:rowOff>25399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57</xdr:col>
      <xdr:colOff>127000</xdr:colOff>
      <xdr:row>233</xdr:row>
      <xdr:rowOff>25400</xdr:rowOff>
    </xdr:from>
    <xdr:to>
      <xdr:col>64</xdr:col>
      <xdr:colOff>253999</xdr:colOff>
      <xdr:row>252</xdr:row>
      <xdr:rowOff>10190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42</xdr:col>
      <xdr:colOff>127000</xdr:colOff>
      <xdr:row>258</xdr:row>
      <xdr:rowOff>38100</xdr:rowOff>
    </xdr:from>
    <xdr:to>
      <xdr:col>49</xdr:col>
      <xdr:colOff>171450</xdr:colOff>
      <xdr:row>277</xdr:row>
      <xdr:rowOff>4412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49</xdr:col>
      <xdr:colOff>387350</xdr:colOff>
      <xdr:row>258</xdr:row>
      <xdr:rowOff>38100</xdr:rowOff>
    </xdr:from>
    <xdr:to>
      <xdr:col>56</xdr:col>
      <xdr:colOff>518630</xdr:colOff>
      <xdr:row>277</xdr:row>
      <xdr:rowOff>25399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57</xdr:col>
      <xdr:colOff>0</xdr:colOff>
      <xdr:row>258</xdr:row>
      <xdr:rowOff>0</xdr:rowOff>
    </xdr:from>
    <xdr:to>
      <xdr:col>64</xdr:col>
      <xdr:colOff>126999</xdr:colOff>
      <xdr:row>276</xdr:row>
      <xdr:rowOff>130840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42</xdr:col>
      <xdr:colOff>101600</xdr:colOff>
      <xdr:row>280</xdr:row>
      <xdr:rowOff>88900</xdr:rowOff>
    </xdr:from>
    <xdr:to>
      <xdr:col>49</xdr:col>
      <xdr:colOff>146050</xdr:colOff>
      <xdr:row>298</xdr:row>
      <xdr:rowOff>137762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49</xdr:col>
      <xdr:colOff>387350</xdr:colOff>
      <xdr:row>280</xdr:row>
      <xdr:rowOff>63500</xdr:rowOff>
    </xdr:from>
    <xdr:to>
      <xdr:col>56</xdr:col>
      <xdr:colOff>518630</xdr:colOff>
      <xdr:row>298</xdr:row>
      <xdr:rowOff>133349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57</xdr:col>
      <xdr:colOff>25400</xdr:colOff>
      <xdr:row>280</xdr:row>
      <xdr:rowOff>63500</xdr:rowOff>
    </xdr:from>
    <xdr:to>
      <xdr:col>64</xdr:col>
      <xdr:colOff>152399</xdr:colOff>
      <xdr:row>298</xdr:row>
      <xdr:rowOff>130840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42</xdr:col>
      <xdr:colOff>95250</xdr:colOff>
      <xdr:row>299</xdr:row>
      <xdr:rowOff>127000</xdr:rowOff>
    </xdr:from>
    <xdr:to>
      <xdr:col>49</xdr:col>
      <xdr:colOff>139700</xdr:colOff>
      <xdr:row>318</xdr:row>
      <xdr:rowOff>61562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49</xdr:col>
      <xdr:colOff>444500</xdr:colOff>
      <xdr:row>299</xdr:row>
      <xdr:rowOff>120650</xdr:rowOff>
    </xdr:from>
    <xdr:to>
      <xdr:col>56</xdr:col>
      <xdr:colOff>575780</xdr:colOff>
      <xdr:row>318</xdr:row>
      <xdr:rowOff>76199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57</xdr:col>
      <xdr:colOff>25400</xdr:colOff>
      <xdr:row>299</xdr:row>
      <xdr:rowOff>133350</xdr:rowOff>
    </xdr:from>
    <xdr:to>
      <xdr:col>64</xdr:col>
      <xdr:colOff>152399</xdr:colOff>
      <xdr:row>318</xdr:row>
      <xdr:rowOff>86390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42</xdr:col>
      <xdr:colOff>88900</xdr:colOff>
      <xdr:row>319</xdr:row>
      <xdr:rowOff>6350</xdr:rowOff>
    </xdr:from>
    <xdr:to>
      <xdr:col>49</xdr:col>
      <xdr:colOff>133350</xdr:colOff>
      <xdr:row>337</xdr:row>
      <xdr:rowOff>118712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49</xdr:col>
      <xdr:colOff>444500</xdr:colOff>
      <xdr:row>318</xdr:row>
      <xdr:rowOff>127000</xdr:rowOff>
    </xdr:from>
    <xdr:to>
      <xdr:col>56</xdr:col>
      <xdr:colOff>575780</xdr:colOff>
      <xdr:row>337</xdr:row>
      <xdr:rowOff>114299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57</xdr:col>
      <xdr:colOff>0</xdr:colOff>
      <xdr:row>319</xdr:row>
      <xdr:rowOff>0</xdr:rowOff>
    </xdr:from>
    <xdr:to>
      <xdr:col>64</xdr:col>
      <xdr:colOff>126999</xdr:colOff>
      <xdr:row>337</xdr:row>
      <xdr:rowOff>130840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42</xdr:col>
      <xdr:colOff>63500</xdr:colOff>
      <xdr:row>342</xdr:row>
      <xdr:rowOff>82550</xdr:rowOff>
    </xdr:from>
    <xdr:to>
      <xdr:col>49</xdr:col>
      <xdr:colOff>107950</xdr:colOff>
      <xdr:row>361</xdr:row>
      <xdr:rowOff>48862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49</xdr:col>
      <xdr:colOff>444500</xdr:colOff>
      <xdr:row>342</xdr:row>
      <xdr:rowOff>82550</xdr:rowOff>
    </xdr:from>
    <xdr:to>
      <xdr:col>56</xdr:col>
      <xdr:colOff>575780</xdr:colOff>
      <xdr:row>361</xdr:row>
      <xdr:rowOff>69849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57</xdr:col>
      <xdr:colOff>38100</xdr:colOff>
      <xdr:row>342</xdr:row>
      <xdr:rowOff>82550</xdr:rowOff>
    </xdr:from>
    <xdr:to>
      <xdr:col>64</xdr:col>
      <xdr:colOff>165099</xdr:colOff>
      <xdr:row>361</xdr:row>
      <xdr:rowOff>67340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42</xdr:col>
      <xdr:colOff>95250</xdr:colOff>
      <xdr:row>372</xdr:row>
      <xdr:rowOff>6350</xdr:rowOff>
    </xdr:from>
    <xdr:to>
      <xdr:col>49</xdr:col>
      <xdr:colOff>139700</xdr:colOff>
      <xdr:row>390</xdr:row>
      <xdr:rowOff>86962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49</xdr:col>
      <xdr:colOff>469900</xdr:colOff>
      <xdr:row>371</xdr:row>
      <xdr:rowOff>133350</xdr:rowOff>
    </xdr:from>
    <xdr:to>
      <xdr:col>56</xdr:col>
      <xdr:colOff>601180</xdr:colOff>
      <xdr:row>390</xdr:row>
      <xdr:rowOff>88899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57</xdr:col>
      <xdr:colOff>0</xdr:colOff>
      <xdr:row>372</xdr:row>
      <xdr:rowOff>0</xdr:rowOff>
    </xdr:from>
    <xdr:to>
      <xdr:col>64</xdr:col>
      <xdr:colOff>126999</xdr:colOff>
      <xdr:row>390</xdr:row>
      <xdr:rowOff>99090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42</xdr:col>
      <xdr:colOff>101600</xdr:colOff>
      <xdr:row>391</xdr:row>
      <xdr:rowOff>69850</xdr:rowOff>
    </xdr:from>
    <xdr:to>
      <xdr:col>49</xdr:col>
      <xdr:colOff>146050</xdr:colOff>
      <xdr:row>410</xdr:row>
      <xdr:rowOff>36162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49</xdr:col>
      <xdr:colOff>450850</xdr:colOff>
      <xdr:row>391</xdr:row>
      <xdr:rowOff>76200</xdr:rowOff>
    </xdr:from>
    <xdr:to>
      <xdr:col>56</xdr:col>
      <xdr:colOff>582130</xdr:colOff>
      <xdr:row>410</xdr:row>
      <xdr:rowOff>63499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57</xdr:col>
      <xdr:colOff>44450</xdr:colOff>
      <xdr:row>391</xdr:row>
      <xdr:rowOff>76200</xdr:rowOff>
    </xdr:from>
    <xdr:to>
      <xdr:col>64</xdr:col>
      <xdr:colOff>175730</xdr:colOff>
      <xdr:row>410</xdr:row>
      <xdr:rowOff>63499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42</xdr:col>
      <xdr:colOff>95250</xdr:colOff>
      <xdr:row>411</xdr:row>
      <xdr:rowOff>158750</xdr:rowOff>
    </xdr:from>
    <xdr:to>
      <xdr:col>49</xdr:col>
      <xdr:colOff>139700</xdr:colOff>
      <xdr:row>430</xdr:row>
      <xdr:rowOff>93312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49</xdr:col>
      <xdr:colOff>457200</xdr:colOff>
      <xdr:row>411</xdr:row>
      <xdr:rowOff>114300</xdr:rowOff>
    </xdr:from>
    <xdr:to>
      <xdr:col>56</xdr:col>
      <xdr:colOff>588480</xdr:colOff>
      <xdr:row>430</xdr:row>
      <xdr:rowOff>69849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57</xdr:col>
      <xdr:colOff>82550</xdr:colOff>
      <xdr:row>411</xdr:row>
      <xdr:rowOff>107950</xdr:rowOff>
    </xdr:from>
    <xdr:to>
      <xdr:col>64</xdr:col>
      <xdr:colOff>213830</xdr:colOff>
      <xdr:row>430</xdr:row>
      <xdr:rowOff>63499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49</xdr:col>
      <xdr:colOff>419100</xdr:colOff>
      <xdr:row>431</xdr:row>
      <xdr:rowOff>139700</xdr:rowOff>
    </xdr:from>
    <xdr:to>
      <xdr:col>56</xdr:col>
      <xdr:colOff>550380</xdr:colOff>
      <xdr:row>450</xdr:row>
      <xdr:rowOff>63499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42</xdr:col>
      <xdr:colOff>88900</xdr:colOff>
      <xdr:row>431</xdr:row>
      <xdr:rowOff>152400</xdr:rowOff>
    </xdr:from>
    <xdr:to>
      <xdr:col>49</xdr:col>
      <xdr:colOff>133350</xdr:colOff>
      <xdr:row>450</xdr:row>
      <xdr:rowOff>55212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57</xdr:col>
      <xdr:colOff>133350</xdr:colOff>
      <xdr:row>431</xdr:row>
      <xdr:rowOff>139700</xdr:rowOff>
    </xdr:from>
    <xdr:to>
      <xdr:col>64</xdr:col>
      <xdr:colOff>264630</xdr:colOff>
      <xdr:row>450</xdr:row>
      <xdr:rowOff>63499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42</xdr:col>
      <xdr:colOff>101600</xdr:colOff>
      <xdr:row>451</xdr:row>
      <xdr:rowOff>88900</xdr:rowOff>
    </xdr:from>
    <xdr:to>
      <xdr:col>49</xdr:col>
      <xdr:colOff>146050</xdr:colOff>
      <xdr:row>470</xdr:row>
      <xdr:rowOff>23462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49</xdr:col>
      <xdr:colOff>431800</xdr:colOff>
      <xdr:row>451</xdr:row>
      <xdr:rowOff>88900</xdr:rowOff>
    </xdr:from>
    <xdr:to>
      <xdr:col>56</xdr:col>
      <xdr:colOff>563080</xdr:colOff>
      <xdr:row>470</xdr:row>
      <xdr:rowOff>44449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57</xdr:col>
      <xdr:colOff>120650</xdr:colOff>
      <xdr:row>451</xdr:row>
      <xdr:rowOff>76200</xdr:rowOff>
    </xdr:from>
    <xdr:to>
      <xdr:col>64</xdr:col>
      <xdr:colOff>251930</xdr:colOff>
      <xdr:row>470</xdr:row>
      <xdr:rowOff>31749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42</xdr:col>
      <xdr:colOff>101600</xdr:colOff>
      <xdr:row>470</xdr:row>
      <xdr:rowOff>133350</xdr:rowOff>
    </xdr:from>
    <xdr:to>
      <xdr:col>49</xdr:col>
      <xdr:colOff>146050</xdr:colOff>
      <xdr:row>489</xdr:row>
      <xdr:rowOff>67912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49</xdr:col>
      <xdr:colOff>444500</xdr:colOff>
      <xdr:row>470</xdr:row>
      <xdr:rowOff>120650</xdr:rowOff>
    </xdr:from>
    <xdr:to>
      <xdr:col>56</xdr:col>
      <xdr:colOff>575780</xdr:colOff>
      <xdr:row>489</xdr:row>
      <xdr:rowOff>76199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57</xdr:col>
      <xdr:colOff>114300</xdr:colOff>
      <xdr:row>470</xdr:row>
      <xdr:rowOff>133350</xdr:rowOff>
    </xdr:from>
    <xdr:to>
      <xdr:col>64</xdr:col>
      <xdr:colOff>245580</xdr:colOff>
      <xdr:row>489</xdr:row>
      <xdr:rowOff>88899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42</xdr:col>
      <xdr:colOff>101600</xdr:colOff>
      <xdr:row>489</xdr:row>
      <xdr:rowOff>133350</xdr:rowOff>
    </xdr:from>
    <xdr:to>
      <xdr:col>49</xdr:col>
      <xdr:colOff>146050</xdr:colOff>
      <xdr:row>508</xdr:row>
      <xdr:rowOff>67912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49</xdr:col>
      <xdr:colOff>438150</xdr:colOff>
      <xdr:row>490</xdr:row>
      <xdr:rowOff>25400</xdr:rowOff>
    </xdr:from>
    <xdr:to>
      <xdr:col>56</xdr:col>
      <xdr:colOff>569430</xdr:colOff>
      <xdr:row>508</xdr:row>
      <xdr:rowOff>126999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57</xdr:col>
      <xdr:colOff>139700</xdr:colOff>
      <xdr:row>490</xdr:row>
      <xdr:rowOff>38100</xdr:rowOff>
    </xdr:from>
    <xdr:to>
      <xdr:col>64</xdr:col>
      <xdr:colOff>270980</xdr:colOff>
      <xdr:row>508</xdr:row>
      <xdr:rowOff>139699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42</xdr:col>
      <xdr:colOff>88900</xdr:colOff>
      <xdr:row>509</xdr:row>
      <xdr:rowOff>127000</xdr:rowOff>
    </xdr:from>
    <xdr:to>
      <xdr:col>49</xdr:col>
      <xdr:colOff>133350</xdr:colOff>
      <xdr:row>528</xdr:row>
      <xdr:rowOff>61562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49</xdr:col>
      <xdr:colOff>438150</xdr:colOff>
      <xdr:row>509</xdr:row>
      <xdr:rowOff>95250</xdr:rowOff>
    </xdr:from>
    <xdr:to>
      <xdr:col>56</xdr:col>
      <xdr:colOff>569430</xdr:colOff>
      <xdr:row>528</xdr:row>
      <xdr:rowOff>50799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57</xdr:col>
      <xdr:colOff>152400</xdr:colOff>
      <xdr:row>509</xdr:row>
      <xdr:rowOff>120650</xdr:rowOff>
    </xdr:from>
    <xdr:to>
      <xdr:col>64</xdr:col>
      <xdr:colOff>283680</xdr:colOff>
      <xdr:row>528</xdr:row>
      <xdr:rowOff>76199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42</xdr:col>
      <xdr:colOff>101600</xdr:colOff>
      <xdr:row>529</xdr:row>
      <xdr:rowOff>19050</xdr:rowOff>
    </xdr:from>
    <xdr:to>
      <xdr:col>49</xdr:col>
      <xdr:colOff>146050</xdr:colOff>
      <xdr:row>547</xdr:row>
      <xdr:rowOff>99662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49</xdr:col>
      <xdr:colOff>438150</xdr:colOff>
      <xdr:row>529</xdr:row>
      <xdr:rowOff>6350</xdr:rowOff>
    </xdr:from>
    <xdr:to>
      <xdr:col>56</xdr:col>
      <xdr:colOff>569430</xdr:colOff>
      <xdr:row>547</xdr:row>
      <xdr:rowOff>107949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57</xdr:col>
      <xdr:colOff>171450</xdr:colOff>
      <xdr:row>529</xdr:row>
      <xdr:rowOff>25400</xdr:rowOff>
    </xdr:from>
    <xdr:to>
      <xdr:col>64</xdr:col>
      <xdr:colOff>302730</xdr:colOff>
      <xdr:row>547</xdr:row>
      <xdr:rowOff>126999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42</xdr:col>
      <xdr:colOff>95250</xdr:colOff>
      <xdr:row>548</xdr:row>
      <xdr:rowOff>0</xdr:rowOff>
    </xdr:from>
    <xdr:to>
      <xdr:col>49</xdr:col>
      <xdr:colOff>139700</xdr:colOff>
      <xdr:row>566</xdr:row>
      <xdr:rowOff>80612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68</xdr:col>
      <xdr:colOff>346075</xdr:colOff>
      <xdr:row>528</xdr:row>
      <xdr:rowOff>57150</xdr:rowOff>
    </xdr:from>
    <xdr:to>
      <xdr:col>75</xdr:col>
      <xdr:colOff>422275</xdr:colOff>
      <xdr:row>546</xdr:row>
      <xdr:rowOff>137762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49</xdr:col>
      <xdr:colOff>438150</xdr:colOff>
      <xdr:row>548</xdr:row>
      <xdr:rowOff>0</xdr:rowOff>
    </xdr:from>
    <xdr:to>
      <xdr:col>56</xdr:col>
      <xdr:colOff>569430</xdr:colOff>
      <xdr:row>566</xdr:row>
      <xdr:rowOff>101599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57</xdr:col>
      <xdr:colOff>177800</xdr:colOff>
      <xdr:row>548</xdr:row>
      <xdr:rowOff>76200</xdr:rowOff>
    </xdr:from>
    <xdr:to>
      <xdr:col>64</xdr:col>
      <xdr:colOff>309080</xdr:colOff>
      <xdr:row>567</xdr:row>
      <xdr:rowOff>31749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42</xdr:col>
      <xdr:colOff>101600</xdr:colOff>
      <xdr:row>567</xdr:row>
      <xdr:rowOff>25400</xdr:rowOff>
    </xdr:from>
    <xdr:to>
      <xdr:col>49</xdr:col>
      <xdr:colOff>146050</xdr:colOff>
      <xdr:row>585</xdr:row>
      <xdr:rowOff>106012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49</xdr:col>
      <xdr:colOff>457200</xdr:colOff>
      <xdr:row>567</xdr:row>
      <xdr:rowOff>44450</xdr:rowOff>
    </xdr:from>
    <xdr:to>
      <xdr:col>56</xdr:col>
      <xdr:colOff>588480</xdr:colOff>
      <xdr:row>585</xdr:row>
      <xdr:rowOff>146049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57</xdr:col>
      <xdr:colOff>196850</xdr:colOff>
      <xdr:row>567</xdr:row>
      <xdr:rowOff>76200</xdr:rowOff>
    </xdr:from>
    <xdr:to>
      <xdr:col>64</xdr:col>
      <xdr:colOff>328130</xdr:colOff>
      <xdr:row>586</xdr:row>
      <xdr:rowOff>31749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42</xdr:col>
      <xdr:colOff>95250</xdr:colOff>
      <xdr:row>586</xdr:row>
      <xdr:rowOff>31750</xdr:rowOff>
    </xdr:from>
    <xdr:to>
      <xdr:col>49</xdr:col>
      <xdr:colOff>139700</xdr:colOff>
      <xdr:row>604</xdr:row>
      <xdr:rowOff>112362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49</xdr:col>
      <xdr:colOff>450850</xdr:colOff>
      <xdr:row>586</xdr:row>
      <xdr:rowOff>69850</xdr:rowOff>
    </xdr:from>
    <xdr:to>
      <xdr:col>56</xdr:col>
      <xdr:colOff>582130</xdr:colOff>
      <xdr:row>604</xdr:row>
      <xdr:rowOff>171449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57</xdr:col>
      <xdr:colOff>203200</xdr:colOff>
      <xdr:row>586</xdr:row>
      <xdr:rowOff>82550</xdr:rowOff>
    </xdr:from>
    <xdr:to>
      <xdr:col>64</xdr:col>
      <xdr:colOff>334480</xdr:colOff>
      <xdr:row>605</xdr:row>
      <xdr:rowOff>6349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42</xdr:col>
      <xdr:colOff>101600</xdr:colOff>
      <xdr:row>604</xdr:row>
      <xdr:rowOff>171450</xdr:rowOff>
    </xdr:from>
    <xdr:to>
      <xdr:col>49</xdr:col>
      <xdr:colOff>146050</xdr:colOff>
      <xdr:row>623</xdr:row>
      <xdr:rowOff>93312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67</xdr:col>
      <xdr:colOff>200025</xdr:colOff>
      <xdr:row>604</xdr:row>
      <xdr:rowOff>161925</xdr:rowOff>
    </xdr:from>
    <xdr:to>
      <xdr:col>74</xdr:col>
      <xdr:colOff>276225</xdr:colOff>
      <xdr:row>623</xdr:row>
      <xdr:rowOff>90137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49</xdr:col>
      <xdr:colOff>457200</xdr:colOff>
      <xdr:row>605</xdr:row>
      <xdr:rowOff>31750</xdr:rowOff>
    </xdr:from>
    <xdr:to>
      <xdr:col>56</xdr:col>
      <xdr:colOff>588480</xdr:colOff>
      <xdr:row>624</xdr:row>
      <xdr:rowOff>6349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57</xdr:col>
      <xdr:colOff>209550</xdr:colOff>
      <xdr:row>605</xdr:row>
      <xdr:rowOff>25400</xdr:rowOff>
    </xdr:from>
    <xdr:to>
      <xdr:col>64</xdr:col>
      <xdr:colOff>340830</xdr:colOff>
      <xdr:row>623</xdr:row>
      <xdr:rowOff>146049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42</xdr:col>
      <xdr:colOff>12700</xdr:colOff>
      <xdr:row>627</xdr:row>
      <xdr:rowOff>120650</xdr:rowOff>
    </xdr:from>
    <xdr:to>
      <xdr:col>49</xdr:col>
      <xdr:colOff>57150</xdr:colOff>
      <xdr:row>646</xdr:row>
      <xdr:rowOff>74262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49</xdr:col>
      <xdr:colOff>457200</xdr:colOff>
      <xdr:row>627</xdr:row>
      <xdr:rowOff>120650</xdr:rowOff>
    </xdr:from>
    <xdr:to>
      <xdr:col>56</xdr:col>
      <xdr:colOff>588480</xdr:colOff>
      <xdr:row>646</xdr:row>
      <xdr:rowOff>95249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57</xdr:col>
      <xdr:colOff>196850</xdr:colOff>
      <xdr:row>627</xdr:row>
      <xdr:rowOff>114300</xdr:rowOff>
    </xdr:from>
    <xdr:to>
      <xdr:col>64</xdr:col>
      <xdr:colOff>328130</xdr:colOff>
      <xdr:row>646</xdr:row>
      <xdr:rowOff>88899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42</xdr:col>
      <xdr:colOff>69850</xdr:colOff>
      <xdr:row>658</xdr:row>
      <xdr:rowOff>31750</xdr:rowOff>
    </xdr:from>
    <xdr:to>
      <xdr:col>49</xdr:col>
      <xdr:colOff>114300</xdr:colOff>
      <xdr:row>676</xdr:row>
      <xdr:rowOff>144112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49</xdr:col>
      <xdr:colOff>527050</xdr:colOff>
      <xdr:row>658</xdr:row>
      <xdr:rowOff>6350</xdr:rowOff>
    </xdr:from>
    <xdr:to>
      <xdr:col>57</xdr:col>
      <xdr:colOff>16980</xdr:colOff>
      <xdr:row>676</xdr:row>
      <xdr:rowOff>139699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57</xdr:col>
      <xdr:colOff>146050</xdr:colOff>
      <xdr:row>658</xdr:row>
      <xdr:rowOff>25400</xdr:rowOff>
    </xdr:from>
    <xdr:to>
      <xdr:col>64</xdr:col>
      <xdr:colOff>277330</xdr:colOff>
      <xdr:row>677</xdr:row>
      <xdr:rowOff>12699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42</xdr:col>
      <xdr:colOff>139700</xdr:colOff>
      <xdr:row>683</xdr:row>
      <xdr:rowOff>0</xdr:rowOff>
    </xdr:from>
    <xdr:to>
      <xdr:col>49</xdr:col>
      <xdr:colOff>184150</xdr:colOff>
      <xdr:row>701</xdr:row>
      <xdr:rowOff>112362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49</xdr:col>
      <xdr:colOff>482600</xdr:colOff>
      <xdr:row>683</xdr:row>
      <xdr:rowOff>6350</xdr:rowOff>
    </xdr:from>
    <xdr:to>
      <xdr:col>56</xdr:col>
      <xdr:colOff>613880</xdr:colOff>
      <xdr:row>701</xdr:row>
      <xdr:rowOff>139699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57</xdr:col>
      <xdr:colOff>127000</xdr:colOff>
      <xdr:row>683</xdr:row>
      <xdr:rowOff>6350</xdr:rowOff>
    </xdr:from>
    <xdr:to>
      <xdr:col>64</xdr:col>
      <xdr:colOff>258280</xdr:colOff>
      <xdr:row>701</xdr:row>
      <xdr:rowOff>139699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42</xdr:col>
      <xdr:colOff>19050</xdr:colOff>
      <xdr:row>705</xdr:row>
      <xdr:rowOff>95250</xdr:rowOff>
    </xdr:from>
    <xdr:to>
      <xdr:col>49</xdr:col>
      <xdr:colOff>63500</xdr:colOff>
      <xdr:row>724</xdr:row>
      <xdr:rowOff>29812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49</xdr:col>
      <xdr:colOff>393700</xdr:colOff>
      <xdr:row>705</xdr:row>
      <xdr:rowOff>82550</xdr:rowOff>
    </xdr:from>
    <xdr:to>
      <xdr:col>56</xdr:col>
      <xdr:colOff>524980</xdr:colOff>
      <xdr:row>724</xdr:row>
      <xdr:rowOff>38099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57</xdr:col>
      <xdr:colOff>184150</xdr:colOff>
      <xdr:row>705</xdr:row>
      <xdr:rowOff>57150</xdr:rowOff>
    </xdr:from>
    <xdr:to>
      <xdr:col>64</xdr:col>
      <xdr:colOff>315430</xdr:colOff>
      <xdr:row>724</xdr:row>
      <xdr:rowOff>12699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42</xdr:col>
      <xdr:colOff>0</xdr:colOff>
      <xdr:row>726</xdr:row>
      <xdr:rowOff>0</xdr:rowOff>
    </xdr:from>
    <xdr:to>
      <xdr:col>49</xdr:col>
      <xdr:colOff>44450</xdr:colOff>
      <xdr:row>744</xdr:row>
      <xdr:rowOff>80612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49</xdr:col>
      <xdr:colOff>387350</xdr:colOff>
      <xdr:row>725</xdr:row>
      <xdr:rowOff>120650</xdr:rowOff>
    </xdr:from>
    <xdr:to>
      <xdr:col>56</xdr:col>
      <xdr:colOff>518630</xdr:colOff>
      <xdr:row>744</xdr:row>
      <xdr:rowOff>76199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57</xdr:col>
      <xdr:colOff>171450</xdr:colOff>
      <xdr:row>725</xdr:row>
      <xdr:rowOff>133350</xdr:rowOff>
    </xdr:from>
    <xdr:to>
      <xdr:col>64</xdr:col>
      <xdr:colOff>302730</xdr:colOff>
      <xdr:row>744</xdr:row>
      <xdr:rowOff>88899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337898</xdr:colOff>
      <xdr:row>53</xdr:row>
      <xdr:rowOff>138545</xdr:rowOff>
    </xdr:from>
    <xdr:to>
      <xdr:col>48</xdr:col>
      <xdr:colOff>414098</xdr:colOff>
      <xdr:row>72</xdr:row>
      <xdr:rowOff>115455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455661</xdr:colOff>
      <xdr:row>53</xdr:row>
      <xdr:rowOff>110836</xdr:rowOff>
    </xdr:from>
    <xdr:to>
      <xdr:col>56</xdr:col>
      <xdr:colOff>33097</xdr:colOff>
      <xdr:row>73</xdr:row>
      <xdr:rowOff>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116224</xdr:colOff>
      <xdr:row>53</xdr:row>
      <xdr:rowOff>96981</xdr:rowOff>
    </xdr:from>
    <xdr:to>
      <xdr:col>63</xdr:col>
      <xdr:colOff>457969</xdr:colOff>
      <xdr:row>73</xdr:row>
      <xdr:rowOff>64269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317500</xdr:colOff>
      <xdr:row>76</xdr:row>
      <xdr:rowOff>143934</xdr:rowOff>
    </xdr:from>
    <xdr:to>
      <xdr:col>48</xdr:col>
      <xdr:colOff>393700</xdr:colOff>
      <xdr:row>95</xdr:row>
      <xdr:rowOff>120843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499533</xdr:colOff>
      <xdr:row>76</xdr:row>
      <xdr:rowOff>139702</xdr:rowOff>
    </xdr:from>
    <xdr:to>
      <xdr:col>55</xdr:col>
      <xdr:colOff>630813</xdr:colOff>
      <xdr:row>95</xdr:row>
      <xdr:rowOff>127001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105834</xdr:colOff>
      <xdr:row>76</xdr:row>
      <xdr:rowOff>143933</xdr:rowOff>
    </xdr:from>
    <xdr:to>
      <xdr:col>63</xdr:col>
      <xdr:colOff>232833</xdr:colOff>
      <xdr:row>95</xdr:row>
      <xdr:rowOff>128723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287867</xdr:colOff>
      <xdr:row>98</xdr:row>
      <xdr:rowOff>93133</xdr:rowOff>
    </xdr:from>
    <xdr:to>
      <xdr:col>48</xdr:col>
      <xdr:colOff>364067</xdr:colOff>
      <xdr:row>117</xdr:row>
      <xdr:rowOff>46758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501650</xdr:colOff>
      <xdr:row>98</xdr:row>
      <xdr:rowOff>82550</xdr:rowOff>
    </xdr:from>
    <xdr:to>
      <xdr:col>55</xdr:col>
      <xdr:colOff>632930</xdr:colOff>
      <xdr:row>117</xdr:row>
      <xdr:rowOff>38099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146050</xdr:colOff>
      <xdr:row>98</xdr:row>
      <xdr:rowOff>88900</xdr:rowOff>
    </xdr:from>
    <xdr:to>
      <xdr:col>63</xdr:col>
      <xdr:colOff>273049</xdr:colOff>
      <xdr:row>117</xdr:row>
      <xdr:rowOff>41940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279400</xdr:colOff>
      <xdr:row>118</xdr:row>
      <xdr:rowOff>31751</xdr:rowOff>
    </xdr:from>
    <xdr:to>
      <xdr:col>48</xdr:col>
      <xdr:colOff>323850</xdr:colOff>
      <xdr:row>136</xdr:row>
      <xdr:rowOff>112363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520700</xdr:colOff>
      <xdr:row>118</xdr:row>
      <xdr:rowOff>38100</xdr:rowOff>
    </xdr:from>
    <xdr:to>
      <xdr:col>56</xdr:col>
      <xdr:colOff>10630</xdr:colOff>
      <xdr:row>136</xdr:row>
      <xdr:rowOff>139699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133350</xdr:colOff>
      <xdr:row>118</xdr:row>
      <xdr:rowOff>31750</xdr:rowOff>
    </xdr:from>
    <xdr:to>
      <xdr:col>63</xdr:col>
      <xdr:colOff>260349</xdr:colOff>
      <xdr:row>136</xdr:row>
      <xdr:rowOff>130840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292100</xdr:colOff>
      <xdr:row>137</xdr:row>
      <xdr:rowOff>38100</xdr:rowOff>
    </xdr:from>
    <xdr:to>
      <xdr:col>48</xdr:col>
      <xdr:colOff>336550</xdr:colOff>
      <xdr:row>155</xdr:row>
      <xdr:rowOff>118712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520700</xdr:colOff>
      <xdr:row>137</xdr:row>
      <xdr:rowOff>44450</xdr:rowOff>
    </xdr:from>
    <xdr:to>
      <xdr:col>56</xdr:col>
      <xdr:colOff>10630</xdr:colOff>
      <xdr:row>155</xdr:row>
      <xdr:rowOff>146049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139700</xdr:colOff>
      <xdr:row>137</xdr:row>
      <xdr:rowOff>50800</xdr:rowOff>
    </xdr:from>
    <xdr:to>
      <xdr:col>63</xdr:col>
      <xdr:colOff>266699</xdr:colOff>
      <xdr:row>156</xdr:row>
      <xdr:rowOff>3840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279400</xdr:colOff>
      <xdr:row>156</xdr:row>
      <xdr:rowOff>50800</xdr:rowOff>
    </xdr:from>
    <xdr:to>
      <xdr:col>48</xdr:col>
      <xdr:colOff>323850</xdr:colOff>
      <xdr:row>174</xdr:row>
      <xdr:rowOff>131412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48</xdr:col>
      <xdr:colOff>539750</xdr:colOff>
      <xdr:row>156</xdr:row>
      <xdr:rowOff>38100</xdr:rowOff>
    </xdr:from>
    <xdr:to>
      <xdr:col>56</xdr:col>
      <xdr:colOff>29680</xdr:colOff>
      <xdr:row>174</xdr:row>
      <xdr:rowOff>139699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56</xdr:col>
      <xdr:colOff>146050</xdr:colOff>
      <xdr:row>156</xdr:row>
      <xdr:rowOff>44450</xdr:rowOff>
    </xdr:from>
    <xdr:to>
      <xdr:col>63</xdr:col>
      <xdr:colOff>273049</xdr:colOff>
      <xdr:row>174</xdr:row>
      <xdr:rowOff>143540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41</xdr:col>
      <xdr:colOff>285750</xdr:colOff>
      <xdr:row>175</xdr:row>
      <xdr:rowOff>38100</xdr:rowOff>
    </xdr:from>
    <xdr:to>
      <xdr:col>48</xdr:col>
      <xdr:colOff>330200</xdr:colOff>
      <xdr:row>193</xdr:row>
      <xdr:rowOff>118712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48</xdr:col>
      <xdr:colOff>546100</xdr:colOff>
      <xdr:row>175</xdr:row>
      <xdr:rowOff>19050</xdr:rowOff>
    </xdr:from>
    <xdr:to>
      <xdr:col>56</xdr:col>
      <xdr:colOff>36030</xdr:colOff>
      <xdr:row>193</xdr:row>
      <xdr:rowOff>120649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56</xdr:col>
      <xdr:colOff>133350</xdr:colOff>
      <xdr:row>175</xdr:row>
      <xdr:rowOff>25400</xdr:rowOff>
    </xdr:from>
    <xdr:to>
      <xdr:col>63</xdr:col>
      <xdr:colOff>260349</xdr:colOff>
      <xdr:row>193</xdr:row>
      <xdr:rowOff>124490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41</xdr:col>
      <xdr:colOff>184150</xdr:colOff>
      <xdr:row>194</xdr:row>
      <xdr:rowOff>120650</xdr:rowOff>
    </xdr:from>
    <xdr:to>
      <xdr:col>48</xdr:col>
      <xdr:colOff>228600</xdr:colOff>
      <xdr:row>213</xdr:row>
      <xdr:rowOff>55212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539750</xdr:colOff>
      <xdr:row>194</xdr:row>
      <xdr:rowOff>0</xdr:rowOff>
    </xdr:from>
    <xdr:to>
      <xdr:col>56</xdr:col>
      <xdr:colOff>29680</xdr:colOff>
      <xdr:row>212</xdr:row>
      <xdr:rowOff>101599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139700</xdr:colOff>
      <xdr:row>194</xdr:row>
      <xdr:rowOff>31750</xdr:rowOff>
    </xdr:from>
    <xdr:to>
      <xdr:col>63</xdr:col>
      <xdr:colOff>266699</xdr:colOff>
      <xdr:row>212</xdr:row>
      <xdr:rowOff>130840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41</xdr:col>
      <xdr:colOff>171450</xdr:colOff>
      <xdr:row>214</xdr:row>
      <xdr:rowOff>25400</xdr:rowOff>
    </xdr:from>
    <xdr:to>
      <xdr:col>48</xdr:col>
      <xdr:colOff>215900</xdr:colOff>
      <xdr:row>232</xdr:row>
      <xdr:rowOff>74262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48</xdr:col>
      <xdr:colOff>533400</xdr:colOff>
      <xdr:row>213</xdr:row>
      <xdr:rowOff>139700</xdr:rowOff>
    </xdr:from>
    <xdr:to>
      <xdr:col>56</xdr:col>
      <xdr:colOff>23330</xdr:colOff>
      <xdr:row>232</xdr:row>
      <xdr:rowOff>63499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56</xdr:col>
      <xdr:colOff>146050</xdr:colOff>
      <xdr:row>214</xdr:row>
      <xdr:rowOff>12700</xdr:rowOff>
    </xdr:from>
    <xdr:to>
      <xdr:col>63</xdr:col>
      <xdr:colOff>273049</xdr:colOff>
      <xdr:row>232</xdr:row>
      <xdr:rowOff>80040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41</xdr:col>
      <xdr:colOff>146050</xdr:colOff>
      <xdr:row>233</xdr:row>
      <xdr:rowOff>88900</xdr:rowOff>
    </xdr:from>
    <xdr:to>
      <xdr:col>48</xdr:col>
      <xdr:colOff>190500</xdr:colOff>
      <xdr:row>252</xdr:row>
      <xdr:rowOff>55212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48</xdr:col>
      <xdr:colOff>508000</xdr:colOff>
      <xdr:row>233</xdr:row>
      <xdr:rowOff>38100</xdr:rowOff>
    </xdr:from>
    <xdr:to>
      <xdr:col>55</xdr:col>
      <xdr:colOff>639280</xdr:colOff>
      <xdr:row>252</xdr:row>
      <xdr:rowOff>25399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56</xdr:col>
      <xdr:colOff>127000</xdr:colOff>
      <xdr:row>233</xdr:row>
      <xdr:rowOff>25400</xdr:rowOff>
    </xdr:from>
    <xdr:to>
      <xdr:col>63</xdr:col>
      <xdr:colOff>253999</xdr:colOff>
      <xdr:row>252</xdr:row>
      <xdr:rowOff>10190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41</xdr:col>
      <xdr:colOff>127000</xdr:colOff>
      <xdr:row>258</xdr:row>
      <xdr:rowOff>38100</xdr:rowOff>
    </xdr:from>
    <xdr:to>
      <xdr:col>48</xdr:col>
      <xdr:colOff>171450</xdr:colOff>
      <xdr:row>277</xdr:row>
      <xdr:rowOff>4412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48</xdr:col>
      <xdr:colOff>387350</xdr:colOff>
      <xdr:row>258</xdr:row>
      <xdr:rowOff>38100</xdr:rowOff>
    </xdr:from>
    <xdr:to>
      <xdr:col>55</xdr:col>
      <xdr:colOff>518630</xdr:colOff>
      <xdr:row>277</xdr:row>
      <xdr:rowOff>25399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56</xdr:col>
      <xdr:colOff>0</xdr:colOff>
      <xdr:row>258</xdr:row>
      <xdr:rowOff>0</xdr:rowOff>
    </xdr:from>
    <xdr:to>
      <xdr:col>63</xdr:col>
      <xdr:colOff>126999</xdr:colOff>
      <xdr:row>276</xdr:row>
      <xdr:rowOff>130840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41</xdr:col>
      <xdr:colOff>101600</xdr:colOff>
      <xdr:row>280</xdr:row>
      <xdr:rowOff>88900</xdr:rowOff>
    </xdr:from>
    <xdr:to>
      <xdr:col>48</xdr:col>
      <xdr:colOff>146050</xdr:colOff>
      <xdr:row>298</xdr:row>
      <xdr:rowOff>137762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48</xdr:col>
      <xdr:colOff>387350</xdr:colOff>
      <xdr:row>280</xdr:row>
      <xdr:rowOff>63500</xdr:rowOff>
    </xdr:from>
    <xdr:to>
      <xdr:col>55</xdr:col>
      <xdr:colOff>518630</xdr:colOff>
      <xdr:row>298</xdr:row>
      <xdr:rowOff>133349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56</xdr:col>
      <xdr:colOff>25400</xdr:colOff>
      <xdr:row>280</xdr:row>
      <xdr:rowOff>63500</xdr:rowOff>
    </xdr:from>
    <xdr:to>
      <xdr:col>63</xdr:col>
      <xdr:colOff>152399</xdr:colOff>
      <xdr:row>298</xdr:row>
      <xdr:rowOff>130840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41</xdr:col>
      <xdr:colOff>95250</xdr:colOff>
      <xdr:row>299</xdr:row>
      <xdr:rowOff>127000</xdr:rowOff>
    </xdr:from>
    <xdr:to>
      <xdr:col>48</xdr:col>
      <xdr:colOff>139700</xdr:colOff>
      <xdr:row>318</xdr:row>
      <xdr:rowOff>61562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48</xdr:col>
      <xdr:colOff>444500</xdr:colOff>
      <xdr:row>299</xdr:row>
      <xdr:rowOff>120650</xdr:rowOff>
    </xdr:from>
    <xdr:to>
      <xdr:col>55</xdr:col>
      <xdr:colOff>575780</xdr:colOff>
      <xdr:row>318</xdr:row>
      <xdr:rowOff>76199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56</xdr:col>
      <xdr:colOff>25400</xdr:colOff>
      <xdr:row>299</xdr:row>
      <xdr:rowOff>133350</xdr:rowOff>
    </xdr:from>
    <xdr:to>
      <xdr:col>63</xdr:col>
      <xdr:colOff>152399</xdr:colOff>
      <xdr:row>318</xdr:row>
      <xdr:rowOff>86390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41</xdr:col>
      <xdr:colOff>88900</xdr:colOff>
      <xdr:row>319</xdr:row>
      <xdr:rowOff>6350</xdr:rowOff>
    </xdr:from>
    <xdr:to>
      <xdr:col>48</xdr:col>
      <xdr:colOff>133350</xdr:colOff>
      <xdr:row>337</xdr:row>
      <xdr:rowOff>118712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48</xdr:col>
      <xdr:colOff>444500</xdr:colOff>
      <xdr:row>318</xdr:row>
      <xdr:rowOff>127000</xdr:rowOff>
    </xdr:from>
    <xdr:to>
      <xdr:col>55</xdr:col>
      <xdr:colOff>575780</xdr:colOff>
      <xdr:row>337</xdr:row>
      <xdr:rowOff>114299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56</xdr:col>
      <xdr:colOff>0</xdr:colOff>
      <xdr:row>319</xdr:row>
      <xdr:rowOff>0</xdr:rowOff>
    </xdr:from>
    <xdr:to>
      <xdr:col>63</xdr:col>
      <xdr:colOff>126999</xdr:colOff>
      <xdr:row>337</xdr:row>
      <xdr:rowOff>130840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41</xdr:col>
      <xdr:colOff>63500</xdr:colOff>
      <xdr:row>342</xdr:row>
      <xdr:rowOff>82550</xdr:rowOff>
    </xdr:from>
    <xdr:to>
      <xdr:col>48</xdr:col>
      <xdr:colOff>107950</xdr:colOff>
      <xdr:row>361</xdr:row>
      <xdr:rowOff>48862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48</xdr:col>
      <xdr:colOff>444500</xdr:colOff>
      <xdr:row>342</xdr:row>
      <xdr:rowOff>82550</xdr:rowOff>
    </xdr:from>
    <xdr:to>
      <xdr:col>55</xdr:col>
      <xdr:colOff>575780</xdr:colOff>
      <xdr:row>361</xdr:row>
      <xdr:rowOff>69849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56</xdr:col>
      <xdr:colOff>38100</xdr:colOff>
      <xdr:row>342</xdr:row>
      <xdr:rowOff>82550</xdr:rowOff>
    </xdr:from>
    <xdr:to>
      <xdr:col>63</xdr:col>
      <xdr:colOff>165099</xdr:colOff>
      <xdr:row>361</xdr:row>
      <xdr:rowOff>67340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41</xdr:col>
      <xdr:colOff>95250</xdr:colOff>
      <xdr:row>372</xdr:row>
      <xdr:rowOff>6350</xdr:rowOff>
    </xdr:from>
    <xdr:to>
      <xdr:col>48</xdr:col>
      <xdr:colOff>139700</xdr:colOff>
      <xdr:row>390</xdr:row>
      <xdr:rowOff>86962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469900</xdr:colOff>
      <xdr:row>371</xdr:row>
      <xdr:rowOff>133350</xdr:rowOff>
    </xdr:from>
    <xdr:to>
      <xdr:col>55</xdr:col>
      <xdr:colOff>601180</xdr:colOff>
      <xdr:row>390</xdr:row>
      <xdr:rowOff>88899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372</xdr:row>
      <xdr:rowOff>0</xdr:rowOff>
    </xdr:from>
    <xdr:to>
      <xdr:col>63</xdr:col>
      <xdr:colOff>126999</xdr:colOff>
      <xdr:row>390</xdr:row>
      <xdr:rowOff>99090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41</xdr:col>
      <xdr:colOff>101600</xdr:colOff>
      <xdr:row>391</xdr:row>
      <xdr:rowOff>69850</xdr:rowOff>
    </xdr:from>
    <xdr:to>
      <xdr:col>48</xdr:col>
      <xdr:colOff>146050</xdr:colOff>
      <xdr:row>410</xdr:row>
      <xdr:rowOff>36162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48</xdr:col>
      <xdr:colOff>450850</xdr:colOff>
      <xdr:row>391</xdr:row>
      <xdr:rowOff>76200</xdr:rowOff>
    </xdr:from>
    <xdr:to>
      <xdr:col>55</xdr:col>
      <xdr:colOff>582130</xdr:colOff>
      <xdr:row>410</xdr:row>
      <xdr:rowOff>63499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56</xdr:col>
      <xdr:colOff>44450</xdr:colOff>
      <xdr:row>391</xdr:row>
      <xdr:rowOff>76200</xdr:rowOff>
    </xdr:from>
    <xdr:to>
      <xdr:col>63</xdr:col>
      <xdr:colOff>175730</xdr:colOff>
      <xdr:row>410</xdr:row>
      <xdr:rowOff>63499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41</xdr:col>
      <xdr:colOff>95250</xdr:colOff>
      <xdr:row>411</xdr:row>
      <xdr:rowOff>158750</xdr:rowOff>
    </xdr:from>
    <xdr:to>
      <xdr:col>48</xdr:col>
      <xdr:colOff>139700</xdr:colOff>
      <xdr:row>430</xdr:row>
      <xdr:rowOff>93312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48</xdr:col>
      <xdr:colOff>457200</xdr:colOff>
      <xdr:row>411</xdr:row>
      <xdr:rowOff>114300</xdr:rowOff>
    </xdr:from>
    <xdr:to>
      <xdr:col>55</xdr:col>
      <xdr:colOff>588480</xdr:colOff>
      <xdr:row>430</xdr:row>
      <xdr:rowOff>69849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56</xdr:col>
      <xdr:colOff>82550</xdr:colOff>
      <xdr:row>411</xdr:row>
      <xdr:rowOff>107950</xdr:rowOff>
    </xdr:from>
    <xdr:to>
      <xdr:col>63</xdr:col>
      <xdr:colOff>213830</xdr:colOff>
      <xdr:row>430</xdr:row>
      <xdr:rowOff>63499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48</xdr:col>
      <xdr:colOff>419100</xdr:colOff>
      <xdr:row>431</xdr:row>
      <xdr:rowOff>139700</xdr:rowOff>
    </xdr:from>
    <xdr:to>
      <xdr:col>55</xdr:col>
      <xdr:colOff>550380</xdr:colOff>
      <xdr:row>450</xdr:row>
      <xdr:rowOff>63499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41</xdr:col>
      <xdr:colOff>88900</xdr:colOff>
      <xdr:row>431</xdr:row>
      <xdr:rowOff>152400</xdr:rowOff>
    </xdr:from>
    <xdr:to>
      <xdr:col>48</xdr:col>
      <xdr:colOff>133350</xdr:colOff>
      <xdr:row>450</xdr:row>
      <xdr:rowOff>55212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56</xdr:col>
      <xdr:colOff>133350</xdr:colOff>
      <xdr:row>431</xdr:row>
      <xdr:rowOff>139700</xdr:rowOff>
    </xdr:from>
    <xdr:to>
      <xdr:col>63</xdr:col>
      <xdr:colOff>264630</xdr:colOff>
      <xdr:row>450</xdr:row>
      <xdr:rowOff>63499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41</xdr:col>
      <xdr:colOff>101600</xdr:colOff>
      <xdr:row>451</xdr:row>
      <xdr:rowOff>88900</xdr:rowOff>
    </xdr:from>
    <xdr:to>
      <xdr:col>48</xdr:col>
      <xdr:colOff>146050</xdr:colOff>
      <xdr:row>470</xdr:row>
      <xdr:rowOff>23462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48</xdr:col>
      <xdr:colOff>431800</xdr:colOff>
      <xdr:row>451</xdr:row>
      <xdr:rowOff>88900</xdr:rowOff>
    </xdr:from>
    <xdr:to>
      <xdr:col>55</xdr:col>
      <xdr:colOff>563080</xdr:colOff>
      <xdr:row>470</xdr:row>
      <xdr:rowOff>44449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56</xdr:col>
      <xdr:colOff>120650</xdr:colOff>
      <xdr:row>451</xdr:row>
      <xdr:rowOff>76200</xdr:rowOff>
    </xdr:from>
    <xdr:to>
      <xdr:col>63</xdr:col>
      <xdr:colOff>251930</xdr:colOff>
      <xdr:row>470</xdr:row>
      <xdr:rowOff>31749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41</xdr:col>
      <xdr:colOff>101600</xdr:colOff>
      <xdr:row>470</xdr:row>
      <xdr:rowOff>133350</xdr:rowOff>
    </xdr:from>
    <xdr:to>
      <xdr:col>48</xdr:col>
      <xdr:colOff>146050</xdr:colOff>
      <xdr:row>489</xdr:row>
      <xdr:rowOff>67912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48</xdr:col>
      <xdr:colOff>444500</xdr:colOff>
      <xdr:row>470</xdr:row>
      <xdr:rowOff>120650</xdr:rowOff>
    </xdr:from>
    <xdr:to>
      <xdr:col>55</xdr:col>
      <xdr:colOff>575780</xdr:colOff>
      <xdr:row>489</xdr:row>
      <xdr:rowOff>76199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56</xdr:col>
      <xdr:colOff>114300</xdr:colOff>
      <xdr:row>470</xdr:row>
      <xdr:rowOff>133350</xdr:rowOff>
    </xdr:from>
    <xdr:to>
      <xdr:col>63</xdr:col>
      <xdr:colOff>245580</xdr:colOff>
      <xdr:row>489</xdr:row>
      <xdr:rowOff>88899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41</xdr:col>
      <xdr:colOff>101600</xdr:colOff>
      <xdr:row>489</xdr:row>
      <xdr:rowOff>133350</xdr:rowOff>
    </xdr:from>
    <xdr:to>
      <xdr:col>48</xdr:col>
      <xdr:colOff>146050</xdr:colOff>
      <xdr:row>508</xdr:row>
      <xdr:rowOff>67912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48</xdr:col>
      <xdr:colOff>438150</xdr:colOff>
      <xdr:row>490</xdr:row>
      <xdr:rowOff>25400</xdr:rowOff>
    </xdr:from>
    <xdr:to>
      <xdr:col>55</xdr:col>
      <xdr:colOff>569430</xdr:colOff>
      <xdr:row>508</xdr:row>
      <xdr:rowOff>126999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56</xdr:col>
      <xdr:colOff>139700</xdr:colOff>
      <xdr:row>490</xdr:row>
      <xdr:rowOff>38100</xdr:rowOff>
    </xdr:from>
    <xdr:to>
      <xdr:col>63</xdr:col>
      <xdr:colOff>270980</xdr:colOff>
      <xdr:row>508</xdr:row>
      <xdr:rowOff>139699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41</xdr:col>
      <xdr:colOff>88900</xdr:colOff>
      <xdr:row>509</xdr:row>
      <xdr:rowOff>127000</xdr:rowOff>
    </xdr:from>
    <xdr:to>
      <xdr:col>48</xdr:col>
      <xdr:colOff>133350</xdr:colOff>
      <xdr:row>528</xdr:row>
      <xdr:rowOff>61562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48</xdr:col>
      <xdr:colOff>438150</xdr:colOff>
      <xdr:row>509</xdr:row>
      <xdr:rowOff>95250</xdr:rowOff>
    </xdr:from>
    <xdr:to>
      <xdr:col>55</xdr:col>
      <xdr:colOff>569430</xdr:colOff>
      <xdr:row>528</xdr:row>
      <xdr:rowOff>50799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56</xdr:col>
      <xdr:colOff>152400</xdr:colOff>
      <xdr:row>509</xdr:row>
      <xdr:rowOff>120650</xdr:rowOff>
    </xdr:from>
    <xdr:to>
      <xdr:col>63</xdr:col>
      <xdr:colOff>283680</xdr:colOff>
      <xdr:row>528</xdr:row>
      <xdr:rowOff>76199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41</xdr:col>
      <xdr:colOff>101600</xdr:colOff>
      <xdr:row>529</xdr:row>
      <xdr:rowOff>19050</xdr:rowOff>
    </xdr:from>
    <xdr:to>
      <xdr:col>48</xdr:col>
      <xdr:colOff>146050</xdr:colOff>
      <xdr:row>547</xdr:row>
      <xdr:rowOff>99662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48</xdr:col>
      <xdr:colOff>438150</xdr:colOff>
      <xdr:row>529</xdr:row>
      <xdr:rowOff>6350</xdr:rowOff>
    </xdr:from>
    <xdr:to>
      <xdr:col>55</xdr:col>
      <xdr:colOff>569430</xdr:colOff>
      <xdr:row>547</xdr:row>
      <xdr:rowOff>107949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56</xdr:col>
      <xdr:colOff>171450</xdr:colOff>
      <xdr:row>529</xdr:row>
      <xdr:rowOff>25400</xdr:rowOff>
    </xdr:from>
    <xdr:to>
      <xdr:col>63</xdr:col>
      <xdr:colOff>302730</xdr:colOff>
      <xdr:row>547</xdr:row>
      <xdr:rowOff>126999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41</xdr:col>
      <xdr:colOff>95250</xdr:colOff>
      <xdr:row>548</xdr:row>
      <xdr:rowOff>0</xdr:rowOff>
    </xdr:from>
    <xdr:to>
      <xdr:col>48</xdr:col>
      <xdr:colOff>139700</xdr:colOff>
      <xdr:row>566</xdr:row>
      <xdr:rowOff>80612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67</xdr:col>
      <xdr:colOff>346075</xdr:colOff>
      <xdr:row>528</xdr:row>
      <xdr:rowOff>57150</xdr:rowOff>
    </xdr:from>
    <xdr:to>
      <xdr:col>74</xdr:col>
      <xdr:colOff>422275</xdr:colOff>
      <xdr:row>546</xdr:row>
      <xdr:rowOff>137762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48</xdr:col>
      <xdr:colOff>438150</xdr:colOff>
      <xdr:row>548</xdr:row>
      <xdr:rowOff>0</xdr:rowOff>
    </xdr:from>
    <xdr:to>
      <xdr:col>55</xdr:col>
      <xdr:colOff>569430</xdr:colOff>
      <xdr:row>566</xdr:row>
      <xdr:rowOff>101599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56</xdr:col>
      <xdr:colOff>177800</xdr:colOff>
      <xdr:row>548</xdr:row>
      <xdr:rowOff>76200</xdr:rowOff>
    </xdr:from>
    <xdr:to>
      <xdr:col>63</xdr:col>
      <xdr:colOff>309080</xdr:colOff>
      <xdr:row>567</xdr:row>
      <xdr:rowOff>31749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41</xdr:col>
      <xdr:colOff>101600</xdr:colOff>
      <xdr:row>567</xdr:row>
      <xdr:rowOff>25400</xdr:rowOff>
    </xdr:from>
    <xdr:to>
      <xdr:col>48</xdr:col>
      <xdr:colOff>146050</xdr:colOff>
      <xdr:row>585</xdr:row>
      <xdr:rowOff>106012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48</xdr:col>
      <xdr:colOff>457200</xdr:colOff>
      <xdr:row>567</xdr:row>
      <xdr:rowOff>44450</xdr:rowOff>
    </xdr:from>
    <xdr:to>
      <xdr:col>55</xdr:col>
      <xdr:colOff>588480</xdr:colOff>
      <xdr:row>585</xdr:row>
      <xdr:rowOff>146049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56</xdr:col>
      <xdr:colOff>196850</xdr:colOff>
      <xdr:row>567</xdr:row>
      <xdr:rowOff>76200</xdr:rowOff>
    </xdr:from>
    <xdr:to>
      <xdr:col>63</xdr:col>
      <xdr:colOff>328130</xdr:colOff>
      <xdr:row>586</xdr:row>
      <xdr:rowOff>31749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41</xdr:col>
      <xdr:colOff>95250</xdr:colOff>
      <xdr:row>586</xdr:row>
      <xdr:rowOff>31750</xdr:rowOff>
    </xdr:from>
    <xdr:to>
      <xdr:col>48</xdr:col>
      <xdr:colOff>139700</xdr:colOff>
      <xdr:row>604</xdr:row>
      <xdr:rowOff>112362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48</xdr:col>
      <xdr:colOff>450850</xdr:colOff>
      <xdr:row>586</xdr:row>
      <xdr:rowOff>69850</xdr:rowOff>
    </xdr:from>
    <xdr:to>
      <xdr:col>55</xdr:col>
      <xdr:colOff>582130</xdr:colOff>
      <xdr:row>604</xdr:row>
      <xdr:rowOff>171449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56</xdr:col>
      <xdr:colOff>203200</xdr:colOff>
      <xdr:row>586</xdr:row>
      <xdr:rowOff>82550</xdr:rowOff>
    </xdr:from>
    <xdr:to>
      <xdr:col>63</xdr:col>
      <xdr:colOff>334480</xdr:colOff>
      <xdr:row>605</xdr:row>
      <xdr:rowOff>6349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41</xdr:col>
      <xdr:colOff>101600</xdr:colOff>
      <xdr:row>604</xdr:row>
      <xdr:rowOff>171450</xdr:rowOff>
    </xdr:from>
    <xdr:to>
      <xdr:col>48</xdr:col>
      <xdr:colOff>146050</xdr:colOff>
      <xdr:row>623</xdr:row>
      <xdr:rowOff>93312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66</xdr:col>
      <xdr:colOff>200025</xdr:colOff>
      <xdr:row>604</xdr:row>
      <xdr:rowOff>161925</xdr:rowOff>
    </xdr:from>
    <xdr:to>
      <xdr:col>73</xdr:col>
      <xdr:colOff>276225</xdr:colOff>
      <xdr:row>623</xdr:row>
      <xdr:rowOff>90137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48</xdr:col>
      <xdr:colOff>457200</xdr:colOff>
      <xdr:row>605</xdr:row>
      <xdr:rowOff>31750</xdr:rowOff>
    </xdr:from>
    <xdr:to>
      <xdr:col>55</xdr:col>
      <xdr:colOff>588480</xdr:colOff>
      <xdr:row>624</xdr:row>
      <xdr:rowOff>6349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56</xdr:col>
      <xdr:colOff>209550</xdr:colOff>
      <xdr:row>605</xdr:row>
      <xdr:rowOff>25400</xdr:rowOff>
    </xdr:from>
    <xdr:to>
      <xdr:col>63</xdr:col>
      <xdr:colOff>340830</xdr:colOff>
      <xdr:row>623</xdr:row>
      <xdr:rowOff>146049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41</xdr:col>
      <xdr:colOff>12700</xdr:colOff>
      <xdr:row>627</xdr:row>
      <xdr:rowOff>120650</xdr:rowOff>
    </xdr:from>
    <xdr:to>
      <xdr:col>48</xdr:col>
      <xdr:colOff>57150</xdr:colOff>
      <xdr:row>646</xdr:row>
      <xdr:rowOff>74262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48</xdr:col>
      <xdr:colOff>457200</xdr:colOff>
      <xdr:row>627</xdr:row>
      <xdr:rowOff>120650</xdr:rowOff>
    </xdr:from>
    <xdr:to>
      <xdr:col>55</xdr:col>
      <xdr:colOff>588480</xdr:colOff>
      <xdr:row>646</xdr:row>
      <xdr:rowOff>95249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56</xdr:col>
      <xdr:colOff>196850</xdr:colOff>
      <xdr:row>627</xdr:row>
      <xdr:rowOff>114300</xdr:rowOff>
    </xdr:from>
    <xdr:to>
      <xdr:col>63</xdr:col>
      <xdr:colOff>328130</xdr:colOff>
      <xdr:row>646</xdr:row>
      <xdr:rowOff>88899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41</xdr:col>
      <xdr:colOff>69850</xdr:colOff>
      <xdr:row>658</xdr:row>
      <xdr:rowOff>31750</xdr:rowOff>
    </xdr:from>
    <xdr:to>
      <xdr:col>48</xdr:col>
      <xdr:colOff>114300</xdr:colOff>
      <xdr:row>676</xdr:row>
      <xdr:rowOff>144112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48</xdr:col>
      <xdr:colOff>527050</xdr:colOff>
      <xdr:row>658</xdr:row>
      <xdr:rowOff>6350</xdr:rowOff>
    </xdr:from>
    <xdr:to>
      <xdr:col>56</xdr:col>
      <xdr:colOff>16980</xdr:colOff>
      <xdr:row>676</xdr:row>
      <xdr:rowOff>139699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56</xdr:col>
      <xdr:colOff>146050</xdr:colOff>
      <xdr:row>658</xdr:row>
      <xdr:rowOff>25400</xdr:rowOff>
    </xdr:from>
    <xdr:to>
      <xdr:col>63</xdr:col>
      <xdr:colOff>277330</xdr:colOff>
      <xdr:row>677</xdr:row>
      <xdr:rowOff>12699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41</xdr:col>
      <xdr:colOff>139700</xdr:colOff>
      <xdr:row>683</xdr:row>
      <xdr:rowOff>0</xdr:rowOff>
    </xdr:from>
    <xdr:to>
      <xdr:col>48</xdr:col>
      <xdr:colOff>184150</xdr:colOff>
      <xdr:row>701</xdr:row>
      <xdr:rowOff>112362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48</xdr:col>
      <xdr:colOff>482600</xdr:colOff>
      <xdr:row>683</xdr:row>
      <xdr:rowOff>6350</xdr:rowOff>
    </xdr:from>
    <xdr:to>
      <xdr:col>55</xdr:col>
      <xdr:colOff>613880</xdr:colOff>
      <xdr:row>701</xdr:row>
      <xdr:rowOff>139699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56</xdr:col>
      <xdr:colOff>127000</xdr:colOff>
      <xdr:row>683</xdr:row>
      <xdr:rowOff>6350</xdr:rowOff>
    </xdr:from>
    <xdr:to>
      <xdr:col>63</xdr:col>
      <xdr:colOff>258280</xdr:colOff>
      <xdr:row>701</xdr:row>
      <xdr:rowOff>139699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41</xdr:col>
      <xdr:colOff>19050</xdr:colOff>
      <xdr:row>705</xdr:row>
      <xdr:rowOff>95250</xdr:rowOff>
    </xdr:from>
    <xdr:to>
      <xdr:col>48</xdr:col>
      <xdr:colOff>63500</xdr:colOff>
      <xdr:row>724</xdr:row>
      <xdr:rowOff>29812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48</xdr:col>
      <xdr:colOff>393700</xdr:colOff>
      <xdr:row>705</xdr:row>
      <xdr:rowOff>82550</xdr:rowOff>
    </xdr:from>
    <xdr:to>
      <xdr:col>55</xdr:col>
      <xdr:colOff>524980</xdr:colOff>
      <xdr:row>724</xdr:row>
      <xdr:rowOff>38099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56</xdr:col>
      <xdr:colOff>184150</xdr:colOff>
      <xdr:row>705</xdr:row>
      <xdr:rowOff>57150</xdr:rowOff>
    </xdr:from>
    <xdr:to>
      <xdr:col>63</xdr:col>
      <xdr:colOff>315430</xdr:colOff>
      <xdr:row>724</xdr:row>
      <xdr:rowOff>12699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41</xdr:col>
      <xdr:colOff>0</xdr:colOff>
      <xdr:row>726</xdr:row>
      <xdr:rowOff>0</xdr:rowOff>
    </xdr:from>
    <xdr:to>
      <xdr:col>48</xdr:col>
      <xdr:colOff>44450</xdr:colOff>
      <xdr:row>744</xdr:row>
      <xdr:rowOff>80612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48</xdr:col>
      <xdr:colOff>387350</xdr:colOff>
      <xdr:row>725</xdr:row>
      <xdr:rowOff>120650</xdr:rowOff>
    </xdr:from>
    <xdr:to>
      <xdr:col>55</xdr:col>
      <xdr:colOff>518630</xdr:colOff>
      <xdr:row>744</xdr:row>
      <xdr:rowOff>76199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56</xdr:col>
      <xdr:colOff>171450</xdr:colOff>
      <xdr:row>725</xdr:row>
      <xdr:rowOff>133350</xdr:rowOff>
    </xdr:from>
    <xdr:to>
      <xdr:col>63</xdr:col>
      <xdr:colOff>302730</xdr:colOff>
      <xdr:row>744</xdr:row>
      <xdr:rowOff>88899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-08-02_Experiment%20resul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reen%20measurements/Spectra/colour%20calc/colour%20calc%203.1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6-08-06_Experiment%20result_for%20San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Results Lum Lab"/>
      <sheetName val="Analysis col"/>
      <sheetName val="INTRA-P VAR col"/>
      <sheetName val="TABLES"/>
      <sheetName val="Results lum scene"/>
      <sheetName val="Results lum wall"/>
      <sheetName val="Analysis lum wall"/>
      <sheetName val="L_a_b"/>
      <sheetName val="Analysis 3"/>
      <sheetName val="Results  29-06"/>
      <sheetName val="Results 30-06"/>
      <sheetName val="Results 01-07"/>
      <sheetName val="Results 05-07"/>
      <sheetName val="Results 06-07"/>
      <sheetName val="Results  08-07"/>
    </sheetNames>
    <sheetDataSet>
      <sheetData sheetId="0"/>
      <sheetData sheetId="1"/>
      <sheetData sheetId="2">
        <row r="18">
          <cell r="A18" t="str">
            <v>C1</v>
          </cell>
          <cell r="B18">
            <v>64.265450276381216</v>
          </cell>
        </row>
        <row r="19">
          <cell r="A19" t="str">
            <v>C2</v>
          </cell>
          <cell r="B19">
            <v>63.752981502698049</v>
          </cell>
        </row>
        <row r="20">
          <cell r="A20" t="str">
            <v>C3</v>
          </cell>
          <cell r="B20">
            <v>63.163696786488771</v>
          </cell>
        </row>
        <row r="23">
          <cell r="A23" t="str">
            <v>M00</v>
          </cell>
          <cell r="B23">
            <v>46.633602860806874</v>
          </cell>
        </row>
        <row r="24">
          <cell r="A24" t="str">
            <v>M01</v>
          </cell>
          <cell r="B24">
            <v>47.512048795465276</v>
          </cell>
        </row>
        <row r="25">
          <cell r="A25" t="str">
            <v>M02</v>
          </cell>
          <cell r="B25">
            <v>48.040677434069437</v>
          </cell>
        </row>
        <row r="26">
          <cell r="A26" t="str">
            <v>M03</v>
          </cell>
          <cell r="B26">
            <v>49.231774947903332</v>
          </cell>
        </row>
        <row r="27">
          <cell r="A27" t="str">
            <v>M04</v>
          </cell>
          <cell r="B27">
            <v>50.004135736053328</v>
          </cell>
        </row>
        <row r="28">
          <cell r="A28" t="str">
            <v>M05</v>
          </cell>
          <cell r="B28">
            <v>50.748796532329095</v>
          </cell>
        </row>
        <row r="29">
          <cell r="A29" t="str">
            <v>M06</v>
          </cell>
          <cell r="B29">
            <v>51.976540463598752</v>
          </cell>
        </row>
        <row r="30">
          <cell r="A30" t="str">
            <v>M07</v>
          </cell>
          <cell r="B30">
            <v>54.148149429121659</v>
          </cell>
        </row>
        <row r="31">
          <cell r="A31" t="str">
            <v>M08</v>
          </cell>
          <cell r="B31">
            <v>54.489683652199048</v>
          </cell>
          <cell r="CG31">
            <v>36.809550014067341</v>
          </cell>
          <cell r="CH31">
            <v>6.067087440779745</v>
          </cell>
        </row>
        <row r="32">
          <cell r="A32" t="str">
            <v>M09</v>
          </cell>
          <cell r="B32">
            <v>54.89339976375399</v>
          </cell>
          <cell r="CD32">
            <v>2.8558874780414878</v>
          </cell>
          <cell r="CE32">
            <v>11.380276254918826</v>
          </cell>
          <cell r="CF32">
            <v>-14.010112133048786</v>
          </cell>
        </row>
        <row r="33">
          <cell r="A33" t="str">
            <v>M10</v>
          </cell>
          <cell r="B33">
            <v>55.327632324697404</v>
          </cell>
        </row>
        <row r="34">
          <cell r="A34" t="str">
            <v>M11</v>
          </cell>
          <cell r="B34">
            <v>56.425600143309396</v>
          </cell>
        </row>
        <row r="35">
          <cell r="A35" t="str">
            <v>M12</v>
          </cell>
          <cell r="B35">
            <v>57.68746068595226</v>
          </cell>
        </row>
        <row r="36">
          <cell r="A36" t="str">
            <v>M13</v>
          </cell>
          <cell r="B36">
            <v>59.002347394461879</v>
          </cell>
        </row>
        <row r="37">
          <cell r="A37" t="str">
            <v>M14</v>
          </cell>
          <cell r="B37">
            <v>60.266537294414391</v>
          </cell>
        </row>
        <row r="38">
          <cell r="A38" t="str">
            <v>M15</v>
          </cell>
          <cell r="B38">
            <v>60.819536609910429</v>
          </cell>
        </row>
        <row r="39">
          <cell r="A39" t="str">
            <v>M16</v>
          </cell>
          <cell r="B39">
            <v>61.678725235050933</v>
          </cell>
        </row>
        <row r="40">
          <cell r="A40" t="str">
            <v>M17</v>
          </cell>
          <cell r="B40">
            <v>63.352807087567498</v>
          </cell>
        </row>
        <row r="41">
          <cell r="A41" t="str">
            <v>M18</v>
          </cell>
          <cell r="B41">
            <v>64.319990168929081</v>
          </cell>
        </row>
        <row r="42">
          <cell r="A42" t="str">
            <v>M19</v>
          </cell>
          <cell r="B42">
            <v>65.463749372686848</v>
          </cell>
        </row>
        <row r="43">
          <cell r="A43" t="str">
            <v>M20</v>
          </cell>
          <cell r="B43">
            <v>66.013332488948294</v>
          </cell>
        </row>
        <row r="44">
          <cell r="A44" t="str">
            <v>M21</v>
          </cell>
          <cell r="B44">
            <v>68.097728766764959</v>
          </cell>
          <cell r="CG44">
            <v>-31.397780737527707</v>
          </cell>
          <cell r="CH44">
            <v>5.6033722647641131</v>
          </cell>
        </row>
        <row r="45">
          <cell r="A45" t="str">
            <v>M22</v>
          </cell>
          <cell r="B45">
            <v>69.54549044703198</v>
          </cell>
          <cell r="CD45">
            <v>1.0740362831233801</v>
          </cell>
          <cell r="CE45">
            <v>11.064248178675527</v>
          </cell>
          <cell r="CF45">
            <v>-8.0311854388159745</v>
          </cell>
        </row>
        <row r="46">
          <cell r="A46" t="str">
            <v>M23</v>
          </cell>
          <cell r="B46">
            <v>70.490554036267866</v>
          </cell>
        </row>
        <row r="47">
          <cell r="A47" t="str">
            <v>M24</v>
          </cell>
          <cell r="B47">
            <v>72.079750332635967</v>
          </cell>
        </row>
        <row r="48">
          <cell r="A48" t="str">
            <v>M25</v>
          </cell>
          <cell r="B48">
            <v>73.788479760617932</v>
          </cell>
        </row>
        <row r="49">
          <cell r="A49" t="str">
            <v>M26</v>
          </cell>
          <cell r="B49">
            <v>73.613616639838867</v>
          </cell>
          <cell r="CN49">
            <v>-1.9024424933195732</v>
          </cell>
        </row>
        <row r="50">
          <cell r="A50" t="str">
            <v>M27</v>
          </cell>
          <cell r="B50">
            <v>76.277782683786612</v>
          </cell>
        </row>
        <row r="51">
          <cell r="A51" t="str">
            <v>M28</v>
          </cell>
          <cell r="B51">
            <v>75.329698455056743</v>
          </cell>
        </row>
        <row r="63">
          <cell r="CG63">
            <v>33.01373635541681</v>
          </cell>
          <cell r="CH63">
            <v>5.7457581184223914</v>
          </cell>
        </row>
        <row r="64">
          <cell r="CD64">
            <v>0.55595818647664874</v>
          </cell>
          <cell r="CE64">
            <v>11.892745028601993</v>
          </cell>
          <cell r="CF64">
            <v>-11.461819361014875</v>
          </cell>
        </row>
        <row r="76">
          <cell r="CG76">
            <v>33.265197202416864</v>
          </cell>
          <cell r="CH76">
            <v>5.7675989113683057</v>
          </cell>
        </row>
        <row r="77">
          <cell r="CD77">
            <v>-0.17088641404321456</v>
          </cell>
          <cell r="CE77">
            <v>11.636745833105977</v>
          </cell>
          <cell r="CF77">
            <v>-9.2425705543398138</v>
          </cell>
        </row>
        <row r="81">
          <cell r="CN81">
            <v>-0.32997789890122436</v>
          </cell>
        </row>
        <row r="95">
          <cell r="CG95">
            <v>34.673674554357135</v>
          </cell>
          <cell r="CH95">
            <v>5.8884356627509424</v>
          </cell>
        </row>
        <row r="96">
          <cell r="CD96">
            <v>-3.423482422032464</v>
          </cell>
          <cell r="CE96">
            <v>12.166001668567972</v>
          </cell>
          <cell r="CF96">
            <v>-15.299228898620726</v>
          </cell>
        </row>
        <row r="108">
          <cell r="CG108">
            <v>37.245559939225586</v>
          </cell>
          <cell r="CH108">
            <v>6.1029140530755432</v>
          </cell>
        </row>
        <row r="109">
          <cell r="CD109">
            <v>-3.5294947816039213</v>
          </cell>
          <cell r="CE109">
            <v>11.593974396828671</v>
          </cell>
          <cell r="CF109">
            <v>-15.195011705562223</v>
          </cell>
        </row>
        <row r="113">
          <cell r="CN113">
            <v>0.54882200889452726</v>
          </cell>
        </row>
        <row r="118">
          <cell r="Q118">
            <v>3</v>
          </cell>
          <cell r="R118">
            <v>4</v>
          </cell>
          <cell r="S118">
            <v>5</v>
          </cell>
          <cell r="T118">
            <v>6</v>
          </cell>
          <cell r="U118">
            <v>7</v>
          </cell>
          <cell r="V118">
            <v>8</v>
          </cell>
          <cell r="W118">
            <v>9</v>
          </cell>
          <cell r="X118">
            <v>10</v>
          </cell>
          <cell r="Y118">
            <v>11</v>
          </cell>
          <cell r="Z118">
            <v>12</v>
          </cell>
          <cell r="AA118">
            <v>13</v>
          </cell>
          <cell r="AB118">
            <v>14</v>
          </cell>
          <cell r="AC118">
            <v>15</v>
          </cell>
          <cell r="AD118">
            <v>16</v>
          </cell>
          <cell r="AE118">
            <v>17</v>
          </cell>
          <cell r="AF118">
            <v>18</v>
          </cell>
          <cell r="AG118">
            <v>19</v>
          </cell>
          <cell r="AH118">
            <v>20</v>
          </cell>
          <cell r="AI118">
            <v>21</v>
          </cell>
          <cell r="AJ118">
            <v>22</v>
          </cell>
          <cell r="AK118">
            <v>23</v>
          </cell>
          <cell r="AL118">
            <v>24</v>
          </cell>
          <cell r="AM118">
            <v>25</v>
          </cell>
          <cell r="AN118">
            <v>26</v>
          </cell>
          <cell r="AO118">
            <v>27</v>
          </cell>
          <cell r="AP118">
            <v>28</v>
          </cell>
          <cell r="AQ118">
            <v>29</v>
          </cell>
          <cell r="AR118">
            <v>30</v>
          </cell>
          <cell r="AS118">
            <v>31</v>
          </cell>
          <cell r="AT118">
            <v>32</v>
          </cell>
          <cell r="AU118">
            <v>33</v>
          </cell>
          <cell r="AV118">
            <v>34</v>
          </cell>
          <cell r="AW118">
            <v>35</v>
          </cell>
        </row>
        <row r="119">
          <cell r="Q119">
            <v>-4.9226711045727924</v>
          </cell>
          <cell r="R119">
            <v>-10.702430214899167</v>
          </cell>
          <cell r="S119">
            <v>-1.2114594769657074</v>
          </cell>
          <cell r="T119">
            <v>5.4139739328913379</v>
          </cell>
          <cell r="U119">
            <v>0.44684802073678043</v>
          </cell>
          <cell r="V119">
            <v>-2.373670371915729</v>
          </cell>
          <cell r="W119">
            <v>1.6344863362005526</v>
          </cell>
          <cell r="X119">
            <v>1.8570726207463792</v>
          </cell>
          <cell r="Y119">
            <v>-10.158323343732988</v>
          </cell>
          <cell r="Z119">
            <v>-4.368434320915469</v>
          </cell>
          <cell r="AA119">
            <v>-2.2766945608112508</v>
          </cell>
          <cell r="AB119">
            <v>-3.8786457965867456</v>
          </cell>
          <cell r="AC119">
            <v>2.2828724213506035</v>
          </cell>
          <cell r="AD119">
            <v>6.7986148316705766</v>
          </cell>
          <cell r="AE119">
            <v>8.5918588377429472</v>
          </cell>
          <cell r="AF119">
            <v>3.0691739479913025</v>
          </cell>
          <cell r="AG119">
            <v>-11.778819265612945</v>
          </cell>
          <cell r="AH119">
            <v>14.123510733062041</v>
          </cell>
          <cell r="AI119">
            <v>-11.719816480369097</v>
          </cell>
          <cell r="AJ119">
            <v>-9.8201855933562356</v>
          </cell>
          <cell r="AK119">
            <v>-4.3080928116557899</v>
          </cell>
          <cell r="AL119">
            <v>-7.5497065841718509</v>
          </cell>
          <cell r="AM119">
            <v>-10.074864666562505</v>
          </cell>
          <cell r="AN119">
            <v>1.4024507767245495</v>
          </cell>
          <cell r="AO119">
            <v>0.84442349255235172</v>
          </cell>
          <cell r="AP119">
            <v>1.7536789657715417</v>
          </cell>
          <cell r="AQ119">
            <v>4.0775183986164905</v>
          </cell>
          <cell r="AR119">
            <v>-9.4381047156709172</v>
          </cell>
          <cell r="AS119">
            <v>-3.5725185524780017</v>
          </cell>
          <cell r="AT119">
            <v>-0.87946863641838036</v>
          </cell>
          <cell r="AU119">
            <v>0</v>
          </cell>
          <cell r="AV119">
            <v>10.176766673454708</v>
          </cell>
          <cell r="AW119">
            <v>-16.219945772362507</v>
          </cell>
        </row>
        <row r="123">
          <cell r="Q123">
            <v>4.9871280038681292</v>
          </cell>
          <cell r="R123">
            <v>-10.702430214899167</v>
          </cell>
          <cell r="S123">
            <v>-4.6185465928290057</v>
          </cell>
          <cell r="T123">
            <v>11.207265090085251</v>
          </cell>
          <cell r="U123">
            <v>0.91270847257639787</v>
          </cell>
          <cell r="V123">
            <v>-2.373670371915729</v>
          </cell>
          <cell r="W123">
            <v>3.7229159298440493</v>
          </cell>
          <cell r="X123">
            <v>1.5952168463352621</v>
          </cell>
          <cell r="Y123">
            <v>-3.2395997587099785</v>
          </cell>
          <cell r="Z123">
            <v>-0.25599919549600259</v>
          </cell>
          <cell r="AA123">
            <v>8.4102620814515063</v>
          </cell>
          <cell r="AB123">
            <v>-8.1829225776083021</v>
          </cell>
          <cell r="AC123">
            <v>-3.5041081106312646</v>
          </cell>
          <cell r="AD123">
            <v>1.4654219413035605</v>
          </cell>
          <cell r="AE123">
            <v>6.0298514496130196</v>
          </cell>
          <cell r="AF123">
            <v>4.3870900024799866</v>
          </cell>
          <cell r="AG123">
            <v>-13.201785949898984</v>
          </cell>
          <cell r="AH123">
            <v>-0.39316096519191035</v>
          </cell>
          <cell r="AI123">
            <v>-6.6515078843187325</v>
          </cell>
          <cell r="AJ123">
            <v>-2.3744468243522903</v>
          </cell>
          <cell r="AK123">
            <v>-1.9029410583702102</v>
          </cell>
          <cell r="AL123">
            <v>-0.85891575038416335</v>
          </cell>
          <cell r="AM123">
            <v>-7.5354341365154909</v>
          </cell>
          <cell r="AN123">
            <v>-3.2433744042307922E-2</v>
          </cell>
          <cell r="AO123">
            <v>4.5748234336240472</v>
          </cell>
          <cell r="AP123">
            <v>4.9343754068097496</v>
          </cell>
          <cell r="AQ123">
            <v>3.0759960953499643</v>
          </cell>
          <cell r="AR123">
            <v>0.75234511298697271</v>
          </cell>
          <cell r="AS123">
            <v>3.5851538223754034</v>
          </cell>
          <cell r="AT123">
            <v>2.4819706591040855</v>
          </cell>
          <cell r="AU123">
            <v>-0.31602807624329898</v>
          </cell>
          <cell r="AV123">
            <v>-1.0489023442186891</v>
          </cell>
          <cell r="AW123">
            <v>-10.882973800303368</v>
          </cell>
        </row>
        <row r="127">
          <cell r="Q127">
            <v>17.218028416899543</v>
          </cell>
          <cell r="R127">
            <v>-4.3797168384380782</v>
          </cell>
          <cell r="S127">
            <v>0.42062018088095243</v>
          </cell>
          <cell r="T127">
            <v>10.353401313256128</v>
          </cell>
          <cell r="U127">
            <v>6.2449062332728289</v>
          </cell>
          <cell r="V127">
            <v>-1.4751657033473577</v>
          </cell>
          <cell r="W127">
            <v>1.6277640802180215</v>
          </cell>
          <cell r="X127">
            <v>-3.4636693191034311</v>
          </cell>
          <cell r="Y127">
            <v>-5.8907454404042241</v>
          </cell>
          <cell r="Z127">
            <v>-0.51373956481293703</v>
          </cell>
          <cell r="AA127">
            <v>4.5247985778983093</v>
          </cell>
          <cell r="AB127">
            <v>1.690503878795333</v>
          </cell>
          <cell r="AC127">
            <v>4.4413686618055692</v>
          </cell>
          <cell r="AD127">
            <v>0.5521403105289906</v>
          </cell>
          <cell r="AE127">
            <v>6.6039840601350903</v>
          </cell>
          <cell r="AF127">
            <v>6.4446137567807185</v>
          </cell>
          <cell r="AG127">
            <v>-13.510941916370889</v>
          </cell>
          <cell r="AH127">
            <v>2.4363513405902495</v>
          </cell>
          <cell r="AI127">
            <v>-10.777601298410694</v>
          </cell>
          <cell r="AJ127">
            <v>-3.2164636385507421</v>
          </cell>
          <cell r="AK127">
            <v>-13.6888559183636</v>
          </cell>
          <cell r="AL127">
            <v>-3.1832534420718872</v>
          </cell>
          <cell r="AM127">
            <v>3.4365710476892417</v>
          </cell>
          <cell r="AN127">
            <v>-0.18433310516535073</v>
          </cell>
          <cell r="AO127">
            <v>-2.0370120573078978</v>
          </cell>
          <cell r="AP127">
            <v>0.43829556950320381</v>
          </cell>
          <cell r="AQ127">
            <v>14.297471777674176</v>
          </cell>
          <cell r="AR127">
            <v>-5.4774623432131619</v>
          </cell>
          <cell r="AS127">
            <v>7.6745326822053244</v>
          </cell>
          <cell r="AT127">
            <v>0.65506241871085535</v>
          </cell>
          <cell r="AU127">
            <v>-0.57202727173930157</v>
          </cell>
          <cell r="AV127">
            <v>0.93135364073275184</v>
          </cell>
          <cell r="AW127">
            <v>-3.5096537967583359</v>
          </cell>
        </row>
      </sheetData>
      <sheetData sheetId="3">
        <row r="834">
          <cell r="E834">
            <v>18</v>
          </cell>
          <cell r="G834">
            <v>18</v>
          </cell>
          <cell r="I834">
            <v>17</v>
          </cell>
          <cell r="K834">
            <v>18</v>
          </cell>
          <cell r="M834">
            <v>20</v>
          </cell>
          <cell r="O834">
            <v>24</v>
          </cell>
          <cell r="T834">
            <v>1</v>
          </cell>
          <cell r="V834">
            <v>1</v>
          </cell>
          <cell r="X834">
            <v>1</v>
          </cell>
          <cell r="AB834">
            <v>1</v>
          </cell>
          <cell r="AF834">
            <v>1</v>
          </cell>
        </row>
        <row r="835">
          <cell r="E835">
            <v>7</v>
          </cell>
          <cell r="G835">
            <v>7</v>
          </cell>
          <cell r="I835">
            <v>7</v>
          </cell>
          <cell r="K835">
            <v>7</v>
          </cell>
          <cell r="M835">
            <v>7</v>
          </cell>
          <cell r="O835">
            <v>7</v>
          </cell>
          <cell r="T835">
            <v>0.25</v>
          </cell>
          <cell r="V835">
            <v>0.2857142857142857</v>
          </cell>
          <cell r="X835">
            <v>0.2857142857142857</v>
          </cell>
          <cell r="AB835">
            <v>0.25</v>
          </cell>
        </row>
        <row r="836">
          <cell r="E836">
            <v>12.4375</v>
          </cell>
          <cell r="G836">
            <v>12.225806451612904</v>
          </cell>
          <cell r="I836">
            <v>10.838709677419354</v>
          </cell>
          <cell r="K836">
            <v>12.28125</v>
          </cell>
          <cell r="M836">
            <v>12.612903225806452</v>
          </cell>
          <cell r="O836">
            <v>11.96875</v>
          </cell>
          <cell r="T836">
            <v>0.60545388954479851</v>
          </cell>
          <cell r="V836">
            <v>0.65454658189033199</v>
          </cell>
          <cell r="X836">
            <v>0.6569092365967365</v>
          </cell>
          <cell r="AB836">
            <v>0.60749085983460993</v>
          </cell>
        </row>
        <row r="842">
          <cell r="E842" t="str">
            <v>Frequency</v>
          </cell>
        </row>
        <row r="843">
          <cell r="D843">
            <v>7</v>
          </cell>
          <cell r="E843">
            <v>2</v>
          </cell>
        </row>
        <row r="844">
          <cell r="D844">
            <v>8</v>
          </cell>
          <cell r="E844">
            <v>3</v>
          </cell>
        </row>
        <row r="845">
          <cell r="D845">
            <v>9</v>
          </cell>
          <cell r="E845">
            <v>1</v>
          </cell>
        </row>
        <row r="846">
          <cell r="D846">
            <v>10</v>
          </cell>
          <cell r="E846">
            <v>5</v>
          </cell>
        </row>
        <row r="847">
          <cell r="D847">
            <v>11</v>
          </cell>
          <cell r="E847">
            <v>3</v>
          </cell>
        </row>
        <row r="848">
          <cell r="D848">
            <v>12</v>
          </cell>
          <cell r="E848">
            <v>1</v>
          </cell>
        </row>
        <row r="849">
          <cell r="D849">
            <v>13</v>
          </cell>
          <cell r="E849">
            <v>1</v>
          </cell>
        </row>
        <row r="850">
          <cell r="D850">
            <v>14</v>
          </cell>
          <cell r="E850">
            <v>6</v>
          </cell>
        </row>
        <row r="851">
          <cell r="D851">
            <v>15</v>
          </cell>
          <cell r="E851">
            <v>5</v>
          </cell>
        </row>
        <row r="852">
          <cell r="D852">
            <v>16</v>
          </cell>
          <cell r="E852">
            <v>2</v>
          </cell>
        </row>
        <row r="853">
          <cell r="D853">
            <v>17</v>
          </cell>
          <cell r="E853">
            <v>2</v>
          </cell>
        </row>
        <row r="854">
          <cell r="D854">
            <v>18</v>
          </cell>
          <cell r="E854">
            <v>1</v>
          </cell>
        </row>
        <row r="855">
          <cell r="D855">
            <v>19</v>
          </cell>
          <cell r="E855">
            <v>1</v>
          </cell>
        </row>
      </sheetData>
      <sheetData sheetId="4"/>
      <sheetData sheetId="5"/>
      <sheetData sheetId="6"/>
      <sheetData sheetId="7"/>
      <sheetData sheetId="8">
        <row r="8">
          <cell r="K8" t="str">
            <v>C1</v>
          </cell>
          <cell r="L8">
            <v>64.265450276381216</v>
          </cell>
          <cell r="M8">
            <v>-7.919738209975657</v>
          </cell>
          <cell r="N8">
            <v>-13.379961587383015</v>
          </cell>
        </row>
        <row r="12">
          <cell r="K12" t="str">
            <v>C2</v>
          </cell>
          <cell r="L12">
            <v>63.752981502698049</v>
          </cell>
          <cell r="N12">
            <v>15.721348194747019</v>
          </cell>
        </row>
        <row r="16">
          <cell r="K16" t="str">
            <v>C3</v>
          </cell>
          <cell r="L16">
            <v>63.163696786488771</v>
          </cell>
          <cell r="M16">
            <v>-9.0046140938257473</v>
          </cell>
          <cell r="N16">
            <v>13.471383559445972</v>
          </cell>
        </row>
        <row r="20">
          <cell r="K20" t="str">
            <v>M00</v>
          </cell>
          <cell r="L20">
            <v>46.633602860806874</v>
          </cell>
        </row>
        <row r="24">
          <cell r="K24" t="str">
            <v>M01</v>
          </cell>
          <cell r="L24">
            <v>47.512048795465276</v>
          </cell>
        </row>
        <row r="28">
          <cell r="K28" t="str">
            <v>M02</v>
          </cell>
          <cell r="L28">
            <v>48.040677434069437</v>
          </cell>
        </row>
        <row r="32">
          <cell r="K32" t="str">
            <v>M03</v>
          </cell>
          <cell r="L32">
            <v>49.231774947903332</v>
          </cell>
        </row>
        <row r="36">
          <cell r="K36" t="str">
            <v>M04</v>
          </cell>
          <cell r="L36">
            <v>50.004135736053328</v>
          </cell>
        </row>
        <row r="40">
          <cell r="K40" t="str">
            <v>M05</v>
          </cell>
          <cell r="L40">
            <v>50.748796532329095</v>
          </cell>
        </row>
        <row r="44">
          <cell r="K44" t="str">
            <v>M06</v>
          </cell>
          <cell r="L44">
            <v>51.976540463598752</v>
          </cell>
        </row>
        <row r="48">
          <cell r="K48" t="str">
            <v>M07</v>
          </cell>
          <cell r="L48">
            <v>54.148149429121659</v>
          </cell>
        </row>
        <row r="52">
          <cell r="K52" t="str">
            <v>M08</v>
          </cell>
          <cell r="L52">
            <v>54.489683652199048</v>
          </cell>
        </row>
        <row r="56">
          <cell r="K56" t="str">
            <v>M09</v>
          </cell>
          <cell r="L56">
            <v>54.89339976375399</v>
          </cell>
        </row>
        <row r="60">
          <cell r="K60" t="str">
            <v>M10</v>
          </cell>
          <cell r="L60">
            <v>55.327632324697404</v>
          </cell>
        </row>
        <row r="64">
          <cell r="K64" t="str">
            <v>M11</v>
          </cell>
          <cell r="L64">
            <v>56.425600143309396</v>
          </cell>
        </row>
        <row r="68">
          <cell r="K68" t="str">
            <v>M12</v>
          </cell>
          <cell r="L68">
            <v>57.68746068595226</v>
          </cell>
        </row>
        <row r="72">
          <cell r="K72" t="str">
            <v>M13</v>
          </cell>
          <cell r="L72">
            <v>59.002347394461879</v>
          </cell>
        </row>
        <row r="76">
          <cell r="K76" t="str">
            <v>M14</v>
          </cell>
          <cell r="L76">
            <v>60.266537294414391</v>
          </cell>
        </row>
        <row r="80">
          <cell r="K80" t="str">
            <v>M15</v>
          </cell>
          <cell r="L80">
            <v>60.819536609910429</v>
          </cell>
        </row>
        <row r="84">
          <cell r="K84" t="str">
            <v>M16</v>
          </cell>
          <cell r="L84">
            <v>61.678725235050933</v>
          </cell>
        </row>
        <row r="88">
          <cell r="K88" t="str">
            <v>M17</v>
          </cell>
          <cell r="L88">
            <v>63.352807087567498</v>
          </cell>
        </row>
        <row r="92">
          <cell r="K92" t="str">
            <v>M18</v>
          </cell>
          <cell r="L92">
            <v>64.319990168929081</v>
          </cell>
        </row>
        <row r="96">
          <cell r="K96" t="str">
            <v>M19</v>
          </cell>
          <cell r="L96">
            <v>65.463749372686848</v>
          </cell>
        </row>
        <row r="100">
          <cell r="K100" t="str">
            <v>M20</v>
          </cell>
          <cell r="L100">
            <v>66.013332488948294</v>
          </cell>
        </row>
        <row r="104">
          <cell r="K104" t="str">
            <v>M21</v>
          </cell>
          <cell r="L104">
            <v>68.097728766764959</v>
          </cell>
        </row>
        <row r="108">
          <cell r="K108" t="str">
            <v>M22</v>
          </cell>
          <cell r="L108">
            <v>69.54549044703198</v>
          </cell>
        </row>
        <row r="112">
          <cell r="K112" t="str">
            <v>M23</v>
          </cell>
          <cell r="L112">
            <v>70.490554036267866</v>
          </cell>
        </row>
        <row r="116">
          <cell r="K116" t="str">
            <v>M24</v>
          </cell>
          <cell r="L116">
            <v>72.079750332635967</v>
          </cell>
        </row>
        <row r="120">
          <cell r="K120" t="str">
            <v>M25</v>
          </cell>
          <cell r="L120">
            <v>73.788479760617932</v>
          </cell>
        </row>
        <row r="122">
          <cell r="M122">
            <v>-0.14204246433979772</v>
          </cell>
        </row>
        <row r="124">
          <cell r="K124" t="str">
            <v>M26</v>
          </cell>
          <cell r="L124">
            <v>73.613616639838867</v>
          </cell>
        </row>
        <row r="128">
          <cell r="K128" t="str">
            <v>M27</v>
          </cell>
          <cell r="L128">
            <v>76.277782683786612</v>
          </cell>
        </row>
        <row r="132">
          <cell r="K132" t="str">
            <v>M28</v>
          </cell>
          <cell r="L132">
            <v>75.329698455056743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Final"/>
      <sheetName val="M- standard lamp"/>
      <sheetName val="M- W_255-255-255"/>
      <sheetName val="Reference XYZ"/>
      <sheetName val="M- C1_blue_L80_p1"/>
      <sheetName val="M- C1_blue_L80_p2"/>
      <sheetName val="M- C1_blue_L80_p3"/>
      <sheetName val="M- C2_orange_L80_p1"/>
      <sheetName val="M- C2_orange_L80_p2"/>
      <sheetName val="M- C2_orange_L80_p3"/>
      <sheetName val="M- C3_green_L80_p1"/>
      <sheetName val="M- C3_green_L80_p2"/>
      <sheetName val="M- C3_green_L80_p3"/>
      <sheetName val="M- M00_grey_L45_p1"/>
      <sheetName val="M- M00_grey_L45_p2"/>
      <sheetName val="M- M00_grey_L45_p3"/>
      <sheetName val="M- M01_grey_L47_p1"/>
      <sheetName val="M- M01_grey_L47_p2"/>
      <sheetName val="M- M01_grey_L47_p3"/>
      <sheetName val="M- M02_grey_L49_p1"/>
      <sheetName val="M- M02_grey_L49_p2"/>
      <sheetName val="M- M02_grey_L49_p3"/>
      <sheetName val="M- M03_grey_L51_p1"/>
      <sheetName val="M- M03_grey_L51_p2"/>
      <sheetName val="M- M03_grey_L51_p3"/>
      <sheetName val="M- M04_grey_L53_p1"/>
      <sheetName val="M- M04_grey_L53_p2"/>
      <sheetName val="M- M04_grey_L53_p3"/>
      <sheetName val="M- M05_grey_L55_p1"/>
      <sheetName val="M- M05_grey_L55_p2"/>
      <sheetName val="M- M05_grey_L55_p3"/>
      <sheetName val="M- M06_grey_L57_p1"/>
      <sheetName val="M- M06_grey_L57_p2"/>
      <sheetName val="M- M06_grey_L57_p3"/>
      <sheetName val="M- M07_grey_L59_p1"/>
      <sheetName val="M- M07_grey_L59_p2"/>
      <sheetName val="M- M07_grey_L59_p3"/>
      <sheetName val="M- M08_grey_L61_p1"/>
      <sheetName val="M- M08_grey_L61_p2"/>
      <sheetName val="M- M08_grey_L61_p3"/>
      <sheetName val="M- M09_grey_L63_p1"/>
      <sheetName val="M- M09_grey_L63_p2"/>
      <sheetName val="M- M09_grey_L63_p3"/>
      <sheetName val="M- M10_grey_L65_p1"/>
      <sheetName val="M- M10_grey_L65_p2"/>
      <sheetName val="M- M10_grey_L65_p3"/>
      <sheetName val="M- M11_grey_L67_p1"/>
      <sheetName val="M- M11_grey_L67_p2"/>
      <sheetName val="M- M11_grey_L67_p3"/>
      <sheetName val="M- M12_grey_L69_p1"/>
      <sheetName val="M- M12_grey_L69_p2"/>
      <sheetName val="M- M12_grey_L69_p3"/>
      <sheetName val="M- M13_grey_L71_p1"/>
      <sheetName val="M- M13_grey_L71_p2"/>
      <sheetName val="M- M13_grey_L71_p3"/>
      <sheetName val="M- M14_grey_L73_p1"/>
      <sheetName val="M- M14_grey_L73_p2"/>
      <sheetName val="M- M14_grey_L73_p3"/>
      <sheetName val="M- M15_grey_L75_p1"/>
      <sheetName val="M- M15_grey_L75_p2"/>
      <sheetName val="M- M15_grey_L75_p3"/>
      <sheetName val="M- M16_grey_L77_p1"/>
      <sheetName val="M- M16_grey_L77_p2"/>
      <sheetName val="M- M16_grey_L77_p3"/>
      <sheetName val="M- M17_grey_L79_p1"/>
      <sheetName val="M- M17_grey_L79_p2"/>
      <sheetName val="M- M17_grey_L79_p3"/>
      <sheetName val="M- M18_grey_L81_p1"/>
      <sheetName val="M- M18_grey_L81_p2"/>
      <sheetName val="M- M18_grey_L81_p3"/>
      <sheetName val="M- M19_grey_L83_p1"/>
      <sheetName val="M- M19_grey_L83_p2"/>
      <sheetName val="M- M19_grey_L83_p3"/>
      <sheetName val="M- M20_grey_L85_p1"/>
      <sheetName val="M- M20_grey_L85_p2"/>
      <sheetName val="M- M20_grey_L85_p3"/>
      <sheetName val="M- M21_grey_L87_p1"/>
      <sheetName val="M- M21_grey_L87_p2"/>
      <sheetName val="M- M21_grey_L87_p3"/>
      <sheetName val="M- M22_grey_L89_p1"/>
      <sheetName val="M- M22_grey_L89_p2"/>
      <sheetName val="M- M22_grey_L89_p3"/>
      <sheetName val="M- M23_grey_L91_p1"/>
      <sheetName val="M- M23_grey_L91_p2"/>
      <sheetName val="M- M23_grey_L91_p3"/>
      <sheetName val="M- M24_grey_L93_p1"/>
      <sheetName val="M- M24_grey_L93_p2"/>
      <sheetName val="M- M24_grey_L93_p3"/>
      <sheetName val="M- M25_grey_L95_p1"/>
      <sheetName val="M- M25_grey_L95_p2"/>
      <sheetName val="M- M25_grey_L95_p3"/>
      <sheetName val="M- M26_grey_L96_p1"/>
      <sheetName val="M- M26_grey_L96_p2"/>
      <sheetName val="M- M26_grey_L96_p3"/>
      <sheetName val="M- M27_grey_L99_p1"/>
      <sheetName val="M- M27_grey_L99_p2"/>
      <sheetName val="M- M27_grey_L99_p3"/>
      <sheetName val="M- M28_white_L100_p1"/>
      <sheetName val="M- M28_white_L100_p2"/>
      <sheetName val="M- M28_white_L100_p3"/>
      <sheetName val="M- C1_blue_L70_point 2"/>
    </sheetNames>
    <sheetDataSet>
      <sheetData sheetId="0">
        <row r="73">
          <cell r="U73">
            <v>69.560776619901091</v>
          </cell>
          <cell r="V73">
            <v>-9.9566921664140384</v>
          </cell>
          <cell r="W73">
            <v>-16.349534094244198</v>
          </cell>
          <cell r="AC73">
            <v>52.680479291484446</v>
          </cell>
          <cell r="AD73">
            <v>4.9423200898630615</v>
          </cell>
          <cell r="AE73">
            <v>0.48811368443624215</v>
          </cell>
          <cell r="AK73">
            <v>58.92913436516362</v>
          </cell>
          <cell r="AL73">
            <v>3.3274214686765391</v>
          </cell>
          <cell r="AM73">
            <v>1.0718562209737437</v>
          </cell>
        </row>
        <row r="74">
          <cell r="U74">
            <v>57.831267748319377</v>
          </cell>
          <cell r="V74">
            <v>-5.1310947996878191</v>
          </cell>
          <cell r="W74">
            <v>-11.00645028352416</v>
          </cell>
          <cell r="AC74">
            <v>45.328690923035595</v>
          </cell>
          <cell r="AD74">
            <v>7.0182972755198358</v>
          </cell>
          <cell r="AE74">
            <v>0.84014978024486986</v>
          </cell>
          <cell r="AK74">
            <v>50.069992872409316</v>
          </cell>
          <cell r="AL74">
            <v>5.7478657078633422</v>
          </cell>
          <cell r="AM74">
            <v>1.3957882300529967</v>
          </cell>
        </row>
        <row r="75">
          <cell r="U75">
            <v>64.265450276381216</v>
          </cell>
          <cell r="V75">
            <v>-7.919738209975657</v>
          </cell>
          <cell r="W75">
            <v>-13.379961587383015</v>
          </cell>
          <cell r="AC75">
            <v>49.231774947903332</v>
          </cell>
          <cell r="AD75">
            <v>5.4758080870185299</v>
          </cell>
          <cell r="AE75">
            <v>0.70473254417211528</v>
          </cell>
          <cell r="AK75">
            <v>54.89339976375399</v>
          </cell>
          <cell r="AL75">
            <v>3.9698664649866489</v>
          </cell>
          <cell r="AM75">
            <v>1.2845984563305324</v>
          </cell>
        </row>
        <row r="77">
          <cell r="U77">
            <v>71.177599311134173</v>
          </cell>
          <cell r="V77">
            <v>16.449433926767455</v>
          </cell>
          <cell r="W77">
            <v>17.733059725319823</v>
          </cell>
          <cell r="AC77">
            <v>53.781918658954737</v>
          </cell>
          <cell r="AD77">
            <v>4.4873517834613796</v>
          </cell>
          <cell r="AE77">
            <v>0.73936012299329334</v>
          </cell>
          <cell r="AK77">
            <v>60.786453182986193</v>
          </cell>
          <cell r="AL77">
            <v>2.9790632731048761</v>
          </cell>
          <cell r="AM77">
            <v>1.4349177779539701</v>
          </cell>
        </row>
        <row r="78">
          <cell r="U78">
            <v>58.060975689089375</v>
          </cell>
          <cell r="V78">
            <v>15.824092265226742</v>
          </cell>
          <cell r="W78">
            <v>13.889250790876728</v>
          </cell>
          <cell r="AC78">
            <v>46.100866206319274</v>
          </cell>
          <cell r="AD78">
            <v>6.6825916588193479</v>
          </cell>
          <cell r="AE78">
            <v>0.74096788923525558</v>
          </cell>
          <cell r="AK78">
            <v>50.945996489877473</v>
          </cell>
          <cell r="AL78">
            <v>5.5326455167887261</v>
          </cell>
          <cell r="AM78">
            <v>1.387340754034927</v>
          </cell>
        </row>
        <row r="79">
          <cell r="U79">
            <v>63.752981502698049</v>
          </cell>
          <cell r="V79">
            <v>14.452735232757142</v>
          </cell>
          <cell r="W79">
            <v>15.721348194747019</v>
          </cell>
          <cell r="AC79">
            <v>50.004135736053328</v>
          </cell>
          <cell r="AD79">
            <v>5.3170149556728834</v>
          </cell>
          <cell r="AE79">
            <v>0.85126033349764985</v>
          </cell>
          <cell r="AK79">
            <v>55.327632324697404</v>
          </cell>
          <cell r="AL79">
            <v>3.7725219345802752</v>
          </cell>
          <cell r="AM79">
            <v>1.3013106902241667</v>
          </cell>
        </row>
        <row r="81">
          <cell r="U81">
            <v>67.528707959651456</v>
          </cell>
          <cell r="V81">
            <v>-10.466815681985375</v>
          </cell>
          <cell r="W81">
            <v>13.913112072272927</v>
          </cell>
          <cell r="AC81">
            <v>54.76898428468246</v>
          </cell>
          <cell r="AD81">
            <v>4.2606640483190965</v>
          </cell>
          <cell r="AE81">
            <v>0.81110783283906418</v>
          </cell>
          <cell r="AK81">
            <v>60.884402045127686</v>
          </cell>
          <cell r="AL81">
            <v>2.7148541304620188</v>
          </cell>
          <cell r="AM81">
            <v>1.2210625047803791</v>
          </cell>
        </row>
        <row r="82">
          <cell r="U82">
            <v>57.525162216787521</v>
          </cell>
          <cell r="V82">
            <v>-5.8372100826843409</v>
          </cell>
          <cell r="W82">
            <v>12.283846314200453</v>
          </cell>
          <cell r="AC82">
            <v>46.810390755604438</v>
          </cell>
          <cell r="AD82">
            <v>6.275996119386285</v>
          </cell>
          <cell r="AE82">
            <v>0.95092504467479966</v>
          </cell>
          <cell r="AK82">
            <v>51.888176627910312</v>
          </cell>
          <cell r="AL82">
            <v>5.2031903209563417</v>
          </cell>
          <cell r="AM82">
            <v>1.4561492758281336</v>
          </cell>
        </row>
        <row r="83">
          <cell r="U83">
            <v>63.163696786488771</v>
          </cell>
          <cell r="V83">
            <v>-9.0046140938257473</v>
          </cell>
          <cell r="W83">
            <v>13.471383559445972</v>
          </cell>
          <cell r="AC83">
            <v>50.748796532329095</v>
          </cell>
          <cell r="AD83">
            <v>5.1500805049678462</v>
          </cell>
          <cell r="AE83">
            <v>0.85132119298279019</v>
          </cell>
          <cell r="AK83">
            <v>56.425600143309396</v>
          </cell>
          <cell r="AL83">
            <v>3.6625970061106017</v>
          </cell>
          <cell r="AM83">
            <v>1.2617751109217146</v>
          </cell>
        </row>
        <row r="85">
          <cell r="U85">
            <v>49.950362508258806</v>
          </cell>
          <cell r="V85">
            <v>5.5628486708666491</v>
          </cell>
          <cell r="W85">
            <v>0.74013318065744294</v>
          </cell>
          <cell r="AC85">
            <v>56.81043908281508</v>
          </cell>
          <cell r="AD85">
            <v>3.5746417873105396</v>
          </cell>
          <cell r="AE85">
            <v>1.1429724963726962</v>
          </cell>
          <cell r="AK85">
            <v>63.408763452814043</v>
          </cell>
          <cell r="AL85">
            <v>2.3105151637732302</v>
          </cell>
          <cell r="AM85">
            <v>1.6439568471440458</v>
          </cell>
        </row>
        <row r="86">
          <cell r="U86">
            <v>43.13198122650607</v>
          </cell>
          <cell r="V86">
            <v>8.3048941946881616</v>
          </cell>
          <cell r="W86">
            <v>-0.57542746172110082</v>
          </cell>
          <cell r="AC86">
            <v>47.53834451329633</v>
          </cell>
          <cell r="AD86">
            <v>6.5684430736241417</v>
          </cell>
          <cell r="AE86">
            <v>0.96035935276161943</v>
          </cell>
          <cell r="AK86">
            <v>52.352098028829104</v>
          </cell>
          <cell r="AL86">
            <v>5.1433572843485038</v>
          </cell>
          <cell r="AM86">
            <v>1.3245946735136016</v>
          </cell>
        </row>
        <row r="87">
          <cell r="U87">
            <v>46.633602860806874</v>
          </cell>
          <cell r="V87">
            <v>6.6544771396427898</v>
          </cell>
          <cell r="W87">
            <v>0.57539604623311202</v>
          </cell>
          <cell r="AC87">
            <v>51.976540463598752</v>
          </cell>
          <cell r="AD87">
            <v>4.4258635379538225</v>
          </cell>
          <cell r="AE87">
            <v>1.1156789036983472</v>
          </cell>
          <cell r="AK87">
            <v>57.68746068595226</v>
          </cell>
          <cell r="AL87">
            <v>2.831081958090842</v>
          </cell>
          <cell r="AM87">
            <v>2.4385579419145431</v>
          </cell>
        </row>
        <row r="89">
          <cell r="U89">
            <v>50.347316052956558</v>
          </cell>
          <cell r="V89">
            <v>5.4020224478455443</v>
          </cell>
          <cell r="W89">
            <v>0.52102274117227232</v>
          </cell>
          <cell r="AC89">
            <v>56.842862116045282</v>
          </cell>
          <cell r="AD89">
            <v>3.5583873690976375</v>
          </cell>
          <cell r="AE89">
            <v>1.0237895915681694</v>
          </cell>
          <cell r="AK89">
            <v>64.048132035351799</v>
          </cell>
          <cell r="AL89">
            <v>2.199143472760845</v>
          </cell>
          <cell r="AM89">
            <v>1.5237061542557662</v>
          </cell>
        </row>
        <row r="90">
          <cell r="U90">
            <v>43.732098259066319</v>
          </cell>
          <cell r="V90">
            <v>7.9404322152317182</v>
          </cell>
          <cell r="W90">
            <v>0.49052203761217328</v>
          </cell>
          <cell r="AC90">
            <v>48.393279105018379</v>
          </cell>
          <cell r="AD90">
            <v>6.1484317142429523</v>
          </cell>
          <cell r="AE90">
            <v>1.185699659708539</v>
          </cell>
          <cell r="AK90">
            <v>53.45462633785705</v>
          </cell>
          <cell r="AL90">
            <v>4.7341395691646859</v>
          </cell>
          <cell r="AM90">
            <v>1.760632155319386</v>
          </cell>
        </row>
        <row r="91">
          <cell r="U91">
            <v>47.512048795465276</v>
          </cell>
          <cell r="V91">
            <v>6.0420291752563688</v>
          </cell>
          <cell r="W91">
            <v>0.57676234158923201</v>
          </cell>
          <cell r="AC91">
            <v>54.148149429121659</v>
          </cell>
          <cell r="AD91">
            <v>3.8131422268223858</v>
          </cell>
          <cell r="AE91">
            <v>1.6017188996072518</v>
          </cell>
          <cell r="AK91">
            <v>59.002347394461879</v>
          </cell>
          <cell r="AL91">
            <v>3.0538053846024815</v>
          </cell>
          <cell r="AM91">
            <v>1.5361537328951735</v>
          </cell>
        </row>
        <row r="93">
          <cell r="U93">
            <v>51.635240174525393</v>
          </cell>
          <cell r="V93">
            <v>5.0486309366417075</v>
          </cell>
          <cell r="W93">
            <v>0.56629238647603053</v>
          </cell>
          <cell r="AC93">
            <v>58.227267102957882</v>
          </cell>
          <cell r="AD93">
            <v>3.4499019883605375</v>
          </cell>
          <cell r="AE93">
            <v>1.1597673951302845</v>
          </cell>
          <cell r="AK93">
            <v>65.994785758386001</v>
          </cell>
          <cell r="AL93">
            <v>1.7424949319778671</v>
          </cell>
          <cell r="AM93">
            <v>1.6576673616717219</v>
          </cell>
        </row>
        <row r="94">
          <cell r="U94">
            <v>44.678873611556298</v>
          </cell>
          <cell r="V94">
            <v>7.2682512851436343</v>
          </cell>
          <cell r="W94">
            <v>0.10904507187363688</v>
          </cell>
          <cell r="AC94">
            <v>49.222099739338077</v>
          </cell>
          <cell r="AD94">
            <v>6.0776038414772078</v>
          </cell>
          <cell r="AE94">
            <v>0.97406708710023882</v>
          </cell>
          <cell r="AK94">
            <v>54.524251060368869</v>
          </cell>
          <cell r="AL94">
            <v>4.3325502067130266</v>
          </cell>
          <cell r="AM94">
            <v>2.0324188857983261</v>
          </cell>
        </row>
        <row r="95">
          <cell r="U95">
            <v>48.040677434069437</v>
          </cell>
          <cell r="V95">
            <v>6.0252245532518849</v>
          </cell>
          <cell r="W95">
            <v>0.71784781983537105</v>
          </cell>
          <cell r="AC95">
            <v>54.489683652199048</v>
          </cell>
          <cell r="AD95">
            <v>3.8042517257201314</v>
          </cell>
          <cell r="AE95">
            <v>1.5011293181640406</v>
          </cell>
          <cell r="AK95">
            <v>60.266537294414391</v>
          </cell>
          <cell r="AL95">
            <v>2.0830421657894727</v>
          </cell>
          <cell r="AM95">
            <v>2.6878483186498547</v>
          </cell>
        </row>
        <row r="169">
          <cell r="U169">
            <v>66.963443651975879</v>
          </cell>
          <cell r="V169">
            <v>1.7172184924807987</v>
          </cell>
          <cell r="W169">
            <v>1.6433912489613789</v>
          </cell>
          <cell r="AC169">
            <v>75.596533617715281</v>
          </cell>
          <cell r="AD169">
            <v>0.39011889937656807</v>
          </cell>
          <cell r="AE169">
            <v>2.303436621630861</v>
          </cell>
          <cell r="AK169">
            <v>81.978509346227625</v>
          </cell>
          <cell r="AL169">
            <v>-0.29505747823493911</v>
          </cell>
          <cell r="AM169">
            <v>2.9104779497086897</v>
          </cell>
        </row>
        <row r="170">
          <cell r="U170">
            <v>55.488207515212665</v>
          </cell>
          <cell r="V170">
            <v>3.7948402128761827</v>
          </cell>
          <cell r="W170">
            <v>2.5679950734334822</v>
          </cell>
          <cell r="AC170">
            <v>61.612517654629769</v>
          </cell>
          <cell r="AD170">
            <v>3.1276124895191493</v>
          </cell>
          <cell r="AE170">
            <v>3.1343316362708373</v>
          </cell>
          <cell r="AK170">
            <v>68.377151953043978</v>
          </cell>
          <cell r="AL170">
            <v>1.9804454596368259</v>
          </cell>
          <cell r="AM170">
            <v>4.9994593709228985</v>
          </cell>
        </row>
        <row r="171">
          <cell r="U171">
            <v>60.819536609910429</v>
          </cell>
          <cell r="V171">
            <v>2.4348679854311883</v>
          </cell>
          <cell r="W171">
            <v>2.2381196029379158</v>
          </cell>
          <cell r="AC171">
            <v>68.097728766764959</v>
          </cell>
          <cell r="AD171">
            <v>0.92488675046131785</v>
          </cell>
          <cell r="AE171">
            <v>3.2835759073077009</v>
          </cell>
          <cell r="AK171">
            <v>76.277782683786612</v>
          </cell>
          <cell r="AL171">
            <v>6.1279452880036445E-2</v>
          </cell>
          <cell r="AM171">
            <v>3.6385761561732233</v>
          </cell>
        </row>
        <row r="173">
          <cell r="U173">
            <v>67.404844145063464</v>
          </cell>
          <cell r="V173">
            <v>1.555187475337283</v>
          </cell>
          <cell r="W173">
            <v>1.5146933424048603</v>
          </cell>
          <cell r="AC173">
            <v>76.631951170398722</v>
          </cell>
          <cell r="AD173">
            <v>0.26697758294164098</v>
          </cell>
          <cell r="AE173">
            <v>2.4211007574686194</v>
          </cell>
          <cell r="AK173">
            <v>83.129805655756542</v>
          </cell>
          <cell r="AL173">
            <v>-0.62598528767265904</v>
          </cell>
          <cell r="AM173">
            <v>3.5655706011081367</v>
          </cell>
        </row>
        <row r="174">
          <cell r="U174">
            <v>57.069347059299176</v>
          </cell>
          <cell r="V174">
            <v>3.3976144981909262</v>
          </cell>
          <cell r="W174">
            <v>2.7796930952275867</v>
          </cell>
          <cell r="AC174">
            <v>62.62579094365671</v>
          </cell>
          <cell r="AD174">
            <v>2.8166715797839914</v>
          </cell>
          <cell r="AE174">
            <v>3.3222290964719292</v>
          </cell>
          <cell r="AK174">
            <v>69.257920952172327</v>
          </cell>
          <cell r="AL174">
            <v>1.9678867383783882</v>
          </cell>
          <cell r="AM174">
            <v>4.5673267731566547</v>
          </cell>
        </row>
        <row r="175">
          <cell r="U175">
            <v>61.678725235050933</v>
          </cell>
          <cell r="V175">
            <v>1.9595113206196668</v>
          </cell>
          <cell r="W175">
            <v>2.6074028399879934</v>
          </cell>
          <cell r="AC175">
            <v>69.54549044703198</v>
          </cell>
          <cell r="AD175">
            <v>0.43724949091361598</v>
          </cell>
          <cell r="AE175">
            <v>3.4219188971790659</v>
          </cell>
          <cell r="AK175">
            <v>75.329698455056743</v>
          </cell>
          <cell r="AL175">
            <v>0.29762198803567896</v>
          </cell>
          <cell r="AM175">
            <v>3.7157425546613609</v>
          </cell>
        </row>
        <row r="177">
          <cell r="U177">
            <v>69.341098583222319</v>
          </cell>
          <cell r="V177">
            <v>1.3363006553951395</v>
          </cell>
          <cell r="W177">
            <v>1.7305383941223607</v>
          </cell>
          <cell r="AC177">
            <v>76.09853671716661</v>
          </cell>
          <cell r="AD177">
            <v>0.31612642048894912</v>
          </cell>
          <cell r="AE177">
            <v>2.6209249768720522</v>
          </cell>
        </row>
        <row r="178">
          <cell r="U178">
            <v>57.932269687664544</v>
          </cell>
          <cell r="V178">
            <v>3.1349930993359032</v>
          </cell>
          <cell r="W178">
            <v>2.9131561426334551</v>
          </cell>
          <cell r="AC178">
            <v>64.36429558752333</v>
          </cell>
          <cell r="AD178">
            <v>2.641429611354662</v>
          </cell>
          <cell r="AE178">
            <v>3.4955564329005151</v>
          </cell>
        </row>
        <row r="179">
          <cell r="U179">
            <v>63.352807087567498</v>
          </cell>
          <cell r="V179">
            <v>1.5755212195197044</v>
          </cell>
          <cell r="W179">
            <v>2.6319504018899709</v>
          </cell>
          <cell r="AC179">
            <v>70.490554036267866</v>
          </cell>
          <cell r="AD179">
            <v>1.2069047591972137</v>
          </cell>
          <cell r="AE179">
            <v>3.1272460125855162</v>
          </cell>
        </row>
        <row r="181">
          <cell r="U181">
            <v>70.619653377532373</v>
          </cell>
          <cell r="V181">
            <v>1.0606694683120144</v>
          </cell>
          <cell r="W181">
            <v>1.9534045380300347</v>
          </cell>
          <cell r="AC181">
            <v>78.02965556983645</v>
          </cell>
          <cell r="AD181">
            <v>0.23212630319324745</v>
          </cell>
          <cell r="AE181">
            <v>2.5949503394629092</v>
          </cell>
        </row>
        <row r="182">
          <cell r="U182">
            <v>58.630414255681373</v>
          </cell>
          <cell r="V182">
            <v>3.1624662670421966</v>
          </cell>
          <cell r="W182">
            <v>2.6842195009087799</v>
          </cell>
          <cell r="AC182">
            <v>64.886095901364811</v>
          </cell>
          <cell r="AD182">
            <v>2.4878468680110677</v>
          </cell>
          <cell r="AE182">
            <v>3.6582555046456022</v>
          </cell>
        </row>
        <row r="183">
          <cell r="U183">
            <v>64.319990168929081</v>
          </cell>
          <cell r="V183">
            <v>1.6900250877418532</v>
          </cell>
          <cell r="W183">
            <v>2.7810275109362959</v>
          </cell>
          <cell r="AC183">
            <v>72.079750332635967</v>
          </cell>
          <cell r="AD183">
            <v>0.78177750578084515</v>
          </cell>
          <cell r="AE183">
            <v>3.3534545359665824</v>
          </cell>
        </row>
        <row r="185">
          <cell r="U185">
            <v>70.495218819684709</v>
          </cell>
          <cell r="V185">
            <v>1.0837435698919928</v>
          </cell>
          <cell r="W185">
            <v>1.509695502263142</v>
          </cell>
          <cell r="AC185">
            <v>77.996560059153268</v>
          </cell>
          <cell r="AD185">
            <v>0.77451064849248796</v>
          </cell>
          <cell r="AE185">
            <v>1.8342298519724576</v>
          </cell>
        </row>
        <row r="186">
          <cell r="U186">
            <v>59.648973737624814</v>
          </cell>
          <cell r="V186">
            <v>2.9628719862461184</v>
          </cell>
          <cell r="W186">
            <v>2.8029615595859037</v>
          </cell>
          <cell r="AC186">
            <v>65.59838635422939</v>
          </cell>
          <cell r="AD186">
            <v>2.227435557495161</v>
          </cell>
          <cell r="AE186">
            <v>3.8315044655531594</v>
          </cell>
        </row>
        <row r="187">
          <cell r="U187">
            <v>65.463749372686848</v>
          </cell>
          <cell r="V187">
            <v>1.0910972826794763</v>
          </cell>
          <cell r="W187">
            <v>2.9946280311557549</v>
          </cell>
          <cell r="AC187">
            <v>73.788479760617932</v>
          </cell>
          <cell r="AD187">
            <v>0.47868612230334007</v>
          </cell>
          <cell r="AE187">
            <v>3.4254988092246474</v>
          </cell>
        </row>
        <row r="189">
          <cell r="U189">
            <v>70.841035533044106</v>
          </cell>
          <cell r="V189">
            <v>1.2728617382988805</v>
          </cell>
          <cell r="W189">
            <v>1.373902826382456</v>
          </cell>
          <cell r="AC189">
            <v>80.239168452763451</v>
          </cell>
          <cell r="AD189">
            <v>-0.14204246433979772</v>
          </cell>
          <cell r="AE189">
            <v>3.0738206955351677</v>
          </cell>
        </row>
        <row r="190">
          <cell r="U190">
            <v>60.208343785161119</v>
          </cell>
          <cell r="V190">
            <v>3.468519214437582</v>
          </cell>
          <cell r="W190">
            <v>2.5834620313400114</v>
          </cell>
          <cell r="AC190">
            <v>66.609066664965354</v>
          </cell>
          <cell r="AD190">
            <v>1.9165122396859191</v>
          </cell>
          <cell r="AE190">
            <v>4.1145508093668903</v>
          </cell>
        </row>
        <row r="191">
          <cell r="U191">
            <v>66.013332488948294</v>
          </cell>
          <cell r="V191">
            <v>1.3265661173527121</v>
          </cell>
          <cell r="W191">
            <v>2.7282946514724848</v>
          </cell>
          <cell r="AC191">
            <v>73.613616639838867</v>
          </cell>
          <cell r="AD191">
            <v>0.59672374117208937</v>
          </cell>
          <cell r="AE191">
            <v>3.1523277110586889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 col"/>
      <sheetName val="Results Lum Lab"/>
      <sheetName val="INTRA-P VAR col"/>
      <sheetName val="L_a_b"/>
      <sheetName val="TABLES"/>
    </sheetNames>
    <sheetDataSet>
      <sheetData sheetId="0"/>
      <sheetData sheetId="1">
        <row r="3">
          <cell r="O3">
            <v>1</v>
          </cell>
          <cell r="P3" t="str">
            <v>C1 - Mxx</v>
          </cell>
          <cell r="Q3" t="str">
            <v>C2 - Mxx</v>
          </cell>
          <cell r="R3" t="str">
            <v>C3 - Mxx</v>
          </cell>
          <cell r="S3" t="str">
            <v>Mxx -C1</v>
          </cell>
          <cell r="T3" t="str">
            <v>Mxx -C2</v>
          </cell>
          <cell r="U3" t="str">
            <v>Mxx - C3</v>
          </cell>
          <cell r="Z3" t="str">
            <v>C1 - Mxx</v>
          </cell>
          <cell r="AC3" t="str">
            <v>C2 - Mxx</v>
          </cell>
          <cell r="AF3" t="str">
            <v>C3 - Mxx</v>
          </cell>
          <cell r="AI3" t="str">
            <v>Mxx -C1</v>
          </cell>
          <cell r="AL3" t="str">
            <v>Mxx -C2</v>
          </cell>
          <cell r="AO3" t="str">
            <v>Mxx - C3</v>
          </cell>
        </row>
        <row r="4">
          <cell r="P4" t="str">
            <v>C1 - M08 : 1</v>
          </cell>
          <cell r="Q4" t="str">
            <v>C2 - M08 : 1</v>
          </cell>
          <cell r="R4" t="str">
            <v>C3 - M08 : 1</v>
          </cell>
          <cell r="S4" t="str">
            <v>M08 - C1 : 2</v>
          </cell>
          <cell r="T4" t="str">
            <v>M08 - C2 : 2</v>
          </cell>
          <cell r="U4" t="str">
            <v>M08 - C3 : 2</v>
          </cell>
          <cell r="Z4" t="str">
            <v>M08</v>
          </cell>
          <cell r="AC4" t="str">
            <v>M08</v>
          </cell>
          <cell r="AF4" t="str">
            <v>M08</v>
          </cell>
          <cell r="AI4" t="str">
            <v>M08</v>
          </cell>
          <cell r="AL4" t="str">
            <v>M08</v>
          </cell>
          <cell r="AO4" t="str">
            <v>M08</v>
          </cell>
        </row>
        <row r="5">
          <cell r="P5" t="str">
            <v>C1 - M12 : 1</v>
          </cell>
          <cell r="Q5" t="str">
            <v>C2 - M12 : 1</v>
          </cell>
          <cell r="R5" t="str">
            <v>C3 - M12 : 1</v>
          </cell>
          <cell r="S5" t="str">
            <v>M12 - C1 : 2</v>
          </cell>
          <cell r="T5" t="str">
            <v>M12 - C2 : 2</v>
          </cell>
          <cell r="U5" t="str">
            <v>M12 - C3 : 2</v>
          </cell>
          <cell r="Z5" t="str">
            <v>M12</v>
          </cell>
          <cell r="AC5" t="str">
            <v>M12</v>
          </cell>
          <cell r="AF5" t="str">
            <v>M12</v>
          </cell>
          <cell r="AI5" t="str">
            <v>M12</v>
          </cell>
          <cell r="AL5" t="str">
            <v>M12</v>
          </cell>
          <cell r="AO5" t="str">
            <v>M12</v>
          </cell>
        </row>
        <row r="6">
          <cell r="P6" t="str">
            <v>C1 - M16 : 1</v>
          </cell>
          <cell r="Q6" t="str">
            <v>C2 - M16 : 1</v>
          </cell>
          <cell r="R6" t="str">
            <v>C3 - M16 : 1</v>
          </cell>
          <cell r="S6" t="str">
            <v>M16 - C1 : 1</v>
          </cell>
          <cell r="T6" t="str">
            <v>M16 - C2 : 2</v>
          </cell>
          <cell r="U6" t="str">
            <v>M16 - C3 : 1</v>
          </cell>
          <cell r="Z6" t="str">
            <v>M16</v>
          </cell>
          <cell r="AC6" t="str">
            <v>M16</v>
          </cell>
          <cell r="AF6" t="str">
            <v>M16</v>
          </cell>
          <cell r="AI6" t="str">
            <v>M16</v>
          </cell>
          <cell r="AL6" t="str">
            <v>M16</v>
          </cell>
          <cell r="AO6" t="str">
            <v>M16</v>
          </cell>
        </row>
        <row r="7">
          <cell r="P7" t="str">
            <v>C1 - M20 : 1</v>
          </cell>
          <cell r="Q7" t="str">
            <v>C2 - M20 : 1</v>
          </cell>
          <cell r="R7" t="str">
            <v>C3 - M20 : 1</v>
          </cell>
          <cell r="S7" t="str">
            <v>M14 - C1 : 2</v>
          </cell>
          <cell r="T7" t="str">
            <v>M20 - C2 : 2</v>
          </cell>
          <cell r="U7" t="str">
            <v>M14 - C3 : 1</v>
          </cell>
          <cell r="Z7" t="str">
            <v>M20</v>
          </cell>
          <cell r="AC7" t="str">
            <v>M20</v>
          </cell>
          <cell r="AF7" t="str">
            <v>M20</v>
          </cell>
          <cell r="AI7" t="str">
            <v>M14</v>
          </cell>
          <cell r="AL7" t="str">
            <v>M20</v>
          </cell>
          <cell r="AO7" t="str">
            <v>M14</v>
          </cell>
        </row>
        <row r="8">
          <cell r="P8" t="str">
            <v>C1 - M24 : 2</v>
          </cell>
          <cell r="Q8" t="str">
            <v>C2 - M24 : 1</v>
          </cell>
          <cell r="R8" t="str">
            <v>C3 - M24 : 2</v>
          </cell>
          <cell r="S8" t="str">
            <v>M15 - C1 : 1</v>
          </cell>
          <cell r="T8" t="str">
            <v>M24 - C2 : 2</v>
          </cell>
          <cell r="U8" t="str">
            <v>M12 - C3 : 2</v>
          </cell>
          <cell r="Z8" t="str">
            <v>M24</v>
          </cell>
          <cell r="AC8" t="str">
            <v>M24</v>
          </cell>
          <cell r="AF8" t="str">
            <v>M24</v>
          </cell>
          <cell r="AI8" t="str">
            <v>M15</v>
          </cell>
          <cell r="AL8" t="str">
            <v>M24</v>
          </cell>
          <cell r="AO8" t="str">
            <v>M12</v>
          </cell>
        </row>
        <row r="9">
          <cell r="P9" t="str">
            <v>C1 - M22 : 2</v>
          </cell>
          <cell r="Q9" t="str">
            <v>C2 - M25 : 1</v>
          </cell>
          <cell r="R9" t="str">
            <v>C3 - M22 : 2</v>
          </cell>
          <cell r="S9" t="str">
            <v>M14 - C1 : 2</v>
          </cell>
          <cell r="T9" t="str">
            <v>M25 - C2 : 1</v>
          </cell>
          <cell r="U9" t="str">
            <v>M13 - C3 : 2</v>
          </cell>
          <cell r="Z9" t="str">
            <v>M22</v>
          </cell>
          <cell r="AC9" t="str">
            <v>M25</v>
          </cell>
          <cell r="AF9" t="str">
            <v>M22</v>
          </cell>
          <cell r="AI9" t="str">
            <v>M14</v>
          </cell>
          <cell r="AL9" t="str">
            <v>M25</v>
          </cell>
          <cell r="AO9" t="str">
            <v>M13</v>
          </cell>
        </row>
        <row r="10">
          <cell r="P10" t="str">
            <v>C1 - M20 : 2</v>
          </cell>
          <cell r="Q10" t="str">
            <v>C2 - M25 : 2</v>
          </cell>
          <cell r="R10" t="str">
            <v>C3 - M20 : 1</v>
          </cell>
          <cell r="S10" t="str">
            <v>M15 - C1 : 2</v>
          </cell>
          <cell r="T10" t="str">
            <v>M23 - C2 : 1</v>
          </cell>
          <cell r="U10" t="str">
            <v>M14 - C3 : 2</v>
          </cell>
          <cell r="Z10" t="str">
            <v>M20</v>
          </cell>
          <cell r="AC10" t="str">
            <v>M25</v>
          </cell>
          <cell r="AF10" t="str">
            <v>M20</v>
          </cell>
          <cell r="AI10" t="str">
            <v>M15</v>
          </cell>
          <cell r="AL10" t="str">
            <v>M23</v>
          </cell>
          <cell r="AO10" t="str">
            <v>M14</v>
          </cell>
        </row>
        <row r="11">
          <cell r="P11" t="str">
            <v>C1 - M18 : 1</v>
          </cell>
          <cell r="Q11" t="str">
            <v>C2 - M23 : 1</v>
          </cell>
          <cell r="R11" t="str">
            <v>C3 - M21 : 1</v>
          </cell>
          <cell r="S11" t="str">
            <v>M16 - C1 : 2</v>
          </cell>
          <cell r="T11" t="str">
            <v>M21 - C2 : 1</v>
          </cell>
          <cell r="U11" t="str">
            <v>M15 - C3 : 2</v>
          </cell>
          <cell r="Z11" t="str">
            <v>M18</v>
          </cell>
          <cell r="AC11" t="str">
            <v>M23</v>
          </cell>
          <cell r="AF11" t="str">
            <v>M21</v>
          </cell>
          <cell r="AI11" t="str">
            <v>M16</v>
          </cell>
          <cell r="AL11" t="str">
            <v>M21</v>
          </cell>
          <cell r="AO11" t="str">
            <v>M15</v>
          </cell>
        </row>
        <row r="12">
          <cell r="P12" t="str">
            <v>C1 - M19 : 1</v>
          </cell>
          <cell r="Q12" t="str">
            <v>C2 - M24 : 1</v>
          </cell>
          <cell r="R12" t="str">
            <v>C3 - M22 : 1</v>
          </cell>
          <cell r="S12" t="str">
            <v>M17 - C1 : 2</v>
          </cell>
          <cell r="T12" t="str">
            <v>M19 - C2 : 2</v>
          </cell>
          <cell r="U12" t="str">
            <v>M16 - C3 : 2</v>
          </cell>
          <cell r="Z12" t="str">
            <v>M19</v>
          </cell>
          <cell r="AC12" t="str">
            <v>M24</v>
          </cell>
          <cell r="AF12" t="str">
            <v>M22</v>
          </cell>
          <cell r="AI12" t="str">
            <v>M17</v>
          </cell>
          <cell r="AL12" t="str">
            <v>M19</v>
          </cell>
          <cell r="AO12" t="str">
            <v>M16</v>
          </cell>
        </row>
        <row r="13">
          <cell r="P13" t="str">
            <v>C1 - M20 : 2</v>
          </cell>
          <cell r="Q13" t="str">
            <v>C2 - M25 : 1</v>
          </cell>
          <cell r="R13" t="str">
            <v>C3 - M23 : 1</v>
          </cell>
          <cell r="S13" t="str">
            <v>M18 - C1 : 2</v>
          </cell>
          <cell r="T13" t="str">
            <v>M20 - C2 : 2</v>
          </cell>
          <cell r="U13" t="str">
            <v>M17 - C3 : 2</v>
          </cell>
          <cell r="Z13" t="str">
            <v>M20</v>
          </cell>
          <cell r="AC13" t="str">
            <v>M25</v>
          </cell>
          <cell r="AF13" t="str">
            <v>M23</v>
          </cell>
          <cell r="AI13" t="str">
            <v>M18</v>
          </cell>
          <cell r="AL13" t="str">
            <v>M20</v>
          </cell>
          <cell r="AO13" t="str">
            <v>M17</v>
          </cell>
        </row>
        <row r="14">
          <cell r="P14" t="str">
            <v>C1 - M19 : 1</v>
          </cell>
          <cell r="Q14" t="str">
            <v>C2 - M25 : 1</v>
          </cell>
          <cell r="R14" t="str">
            <v>C3 - M24 : 1</v>
          </cell>
          <cell r="S14" t="str">
            <v>M19 - C1 : 2</v>
          </cell>
          <cell r="T14" t="str">
            <v>M21 - C2 : 2</v>
          </cell>
          <cell r="U14" t="str">
            <v>M18 - C3 : 1</v>
          </cell>
          <cell r="Z14" t="str">
            <v>M19</v>
          </cell>
          <cell r="AC14" t="str">
            <v>M25</v>
          </cell>
          <cell r="AF14" t="str">
            <v>M24</v>
          </cell>
          <cell r="AI14" t="str">
            <v>M19</v>
          </cell>
          <cell r="AL14" t="str">
            <v>M21</v>
          </cell>
          <cell r="AO14" t="str">
            <v>M18</v>
          </cell>
        </row>
        <row r="15">
          <cell r="P15" t="str">
            <v>C1 - M20 : 1</v>
          </cell>
          <cell r="Q15" t="str">
            <v>C2 - M25 : 1</v>
          </cell>
          <cell r="R15" t="str">
            <v>C3 - M25 : 2</v>
          </cell>
          <cell r="S15" t="str">
            <v>M20 - C1 : 2</v>
          </cell>
          <cell r="T15" t="str">
            <v>M22 - C2 : 1</v>
          </cell>
          <cell r="U15" t="str">
            <v>M17 - C3 : 1</v>
          </cell>
          <cell r="Z15" t="str">
            <v>M20</v>
          </cell>
          <cell r="AC15" t="str">
            <v>M25</v>
          </cell>
          <cell r="AF15" t="str">
            <v>M25</v>
          </cell>
          <cell r="AI15" t="str">
            <v>M20</v>
          </cell>
          <cell r="AL15" t="str">
            <v>M22</v>
          </cell>
          <cell r="AO15" t="str">
            <v>M17</v>
          </cell>
        </row>
        <row r="16">
          <cell r="P16" t="str">
            <v>C1 - M21 : 1</v>
          </cell>
          <cell r="Q16" t="str">
            <v>C2 - M25 : 1</v>
          </cell>
          <cell r="R16" t="str">
            <v>C3 - M24 : 1</v>
          </cell>
          <cell r="S16" t="str">
            <v>M21 - C1 : 1</v>
          </cell>
          <cell r="T16" t="str">
            <v>M21 - C2 : 1</v>
          </cell>
          <cell r="U16" t="str">
            <v>M16 - C3 : 2</v>
          </cell>
          <cell r="Z16" t="str">
            <v>M21</v>
          </cell>
          <cell r="AC16" t="str">
            <v>M25</v>
          </cell>
          <cell r="AF16" t="str">
            <v>M24</v>
          </cell>
          <cell r="AI16" t="str">
            <v>M21</v>
          </cell>
          <cell r="AL16" t="str">
            <v>M21</v>
          </cell>
          <cell r="AO16" t="str">
            <v>M16</v>
          </cell>
        </row>
        <row r="17">
          <cell r="P17" t="str">
            <v>C1 - M22 : 1</v>
          </cell>
          <cell r="Q17" t="str">
            <v>C2 - M25 : 1</v>
          </cell>
          <cell r="R17" t="str">
            <v>C3 - M25 : 1</v>
          </cell>
          <cell r="T17" t="str">
            <v>M20 - C2 : 2</v>
          </cell>
          <cell r="U17" t="str">
            <v>M17 - C3 : 1</v>
          </cell>
          <cell r="Z17" t="str">
            <v>M22</v>
          </cell>
          <cell r="AC17" t="str">
            <v>M25</v>
          </cell>
          <cell r="AF17" t="str">
            <v>M25</v>
          </cell>
          <cell r="AL17" t="str">
            <v>M20</v>
          </cell>
          <cell r="AO17" t="str">
            <v>M17</v>
          </cell>
        </row>
        <row r="18">
          <cell r="P18" t="str">
            <v>C1 - M23 : 2</v>
          </cell>
          <cell r="Q18" t="str">
            <v>C2 - M25 : 1</v>
          </cell>
          <cell r="R18" t="str">
            <v>C3 - M25 : 2</v>
          </cell>
          <cell r="T18" t="str">
            <v>M21 - C2 : 2</v>
          </cell>
          <cell r="Z18" t="str">
            <v>M23</v>
          </cell>
          <cell r="AC18" t="str">
            <v>M25</v>
          </cell>
          <cell r="AF18" t="str">
            <v>M25</v>
          </cell>
          <cell r="AL18" t="str">
            <v>M21</v>
          </cell>
        </row>
        <row r="19">
          <cell r="Q19" t="str">
            <v>C2 - M25 : 1</v>
          </cell>
          <cell r="T19" t="str">
            <v>M22 - C2 : 2</v>
          </cell>
          <cell r="AC19" t="str">
            <v>M25</v>
          </cell>
          <cell r="AL19" t="str">
            <v>M22</v>
          </cell>
        </row>
        <row r="20">
          <cell r="Q20" t="str">
            <v>C2 - M25 : 1</v>
          </cell>
          <cell r="T20" t="str">
            <v>M23 - C2 : 2</v>
          </cell>
          <cell r="AC20" t="str">
            <v>M25</v>
          </cell>
          <cell r="AL20" t="str">
            <v>M23</v>
          </cell>
        </row>
        <row r="21">
          <cell r="Q21" t="str">
            <v>C2 - M25 : 1</v>
          </cell>
          <cell r="T21" t="str">
            <v>M24 - C2 : 2</v>
          </cell>
          <cell r="AC21" t="str">
            <v>M25</v>
          </cell>
          <cell r="AL21" t="str">
            <v>M24</v>
          </cell>
        </row>
        <row r="22">
          <cell r="T22" t="str">
            <v>M25 - C2 : 1</v>
          </cell>
          <cell r="AL22" t="str">
            <v>M25</v>
          </cell>
        </row>
        <row r="28">
          <cell r="O28">
            <v>2</v>
          </cell>
          <cell r="P28" t="str">
            <v>C1 - Mxx</v>
          </cell>
          <cell r="Q28" t="str">
            <v>C2 - Mxx</v>
          </cell>
          <cell r="R28" t="str">
            <v>C3 - Mxx</v>
          </cell>
          <cell r="S28" t="str">
            <v>Mxx -C1</v>
          </cell>
          <cell r="T28" t="str">
            <v>Mxx -C2</v>
          </cell>
          <cell r="U28" t="str">
            <v>Mxx - C3</v>
          </cell>
          <cell r="Z28" t="str">
            <v>C1 - Mxx</v>
          </cell>
          <cell r="AC28" t="str">
            <v>C2 - Mxx</v>
          </cell>
          <cell r="AF28" t="str">
            <v>C3 - Mxx</v>
          </cell>
          <cell r="AI28" t="str">
            <v>Mxx -C1</v>
          </cell>
          <cell r="AL28" t="str">
            <v>Mxx -C2</v>
          </cell>
          <cell r="AO28" t="str">
            <v>Mxx - C3</v>
          </cell>
        </row>
        <row r="29">
          <cell r="P29" t="str">
            <v>C1 - M08 : 1</v>
          </cell>
          <cell r="Q29" t="str">
            <v>C2 - M08 : 1</v>
          </cell>
          <cell r="R29" t="str">
            <v>C3 - M08 : 1</v>
          </cell>
          <cell r="S29" t="str">
            <v>M08 - C1 : 2</v>
          </cell>
          <cell r="T29" t="str">
            <v>M08 - C2 : 2</v>
          </cell>
          <cell r="U29" t="str">
            <v>M08 - C3 : 2</v>
          </cell>
          <cell r="Z29" t="str">
            <v>M08</v>
          </cell>
          <cell r="AC29" t="str">
            <v>M08</v>
          </cell>
          <cell r="AF29" t="str">
            <v>M08</v>
          </cell>
          <cell r="AI29" t="str">
            <v>M08</v>
          </cell>
          <cell r="AL29" t="str">
            <v>M08</v>
          </cell>
          <cell r="AO29" t="str">
            <v>M08</v>
          </cell>
        </row>
        <row r="30">
          <cell r="P30" t="str">
            <v>C1 - M12 : 1</v>
          </cell>
          <cell r="Q30" t="str">
            <v>C2 - M12 : 1</v>
          </cell>
          <cell r="R30" t="str">
            <v>C3 - M12 : 1</v>
          </cell>
          <cell r="S30" t="str">
            <v>M12 - C1 : 2</v>
          </cell>
          <cell r="T30" t="str">
            <v>M12 - C2 : 2</v>
          </cell>
          <cell r="U30" t="str">
            <v>M12 - C3 : 2</v>
          </cell>
          <cell r="Z30" t="str">
            <v>M12</v>
          </cell>
          <cell r="AC30" t="str">
            <v>M12</v>
          </cell>
          <cell r="AF30" t="str">
            <v>M12</v>
          </cell>
          <cell r="AI30" t="str">
            <v>M12</v>
          </cell>
          <cell r="AL30" t="str">
            <v>M12</v>
          </cell>
          <cell r="AO30" t="str">
            <v>M12</v>
          </cell>
        </row>
        <row r="31">
          <cell r="P31" t="str">
            <v>C1 - M16 : 2</v>
          </cell>
          <cell r="Q31" t="str">
            <v>C2 - M16 : 1</v>
          </cell>
          <cell r="R31" t="str">
            <v>C3 - M16 : 2</v>
          </cell>
          <cell r="S31" t="str">
            <v>M16 - C1 : 2</v>
          </cell>
          <cell r="T31" t="str">
            <v>M16 - C2 : 2</v>
          </cell>
          <cell r="U31" t="str">
            <v>M16 - C3 : 2</v>
          </cell>
          <cell r="Z31" t="str">
            <v>M16</v>
          </cell>
          <cell r="AC31" t="str">
            <v>M16</v>
          </cell>
          <cell r="AF31" t="str">
            <v>M16</v>
          </cell>
          <cell r="AI31" t="str">
            <v>M16</v>
          </cell>
          <cell r="AL31" t="str">
            <v>M16</v>
          </cell>
          <cell r="AO31" t="str">
            <v>M16</v>
          </cell>
        </row>
        <row r="32">
          <cell r="P32" t="str">
            <v>C1 - M14 : 2</v>
          </cell>
          <cell r="Q32" t="str">
            <v>C2 - M20 : 1</v>
          </cell>
          <cell r="R32" t="str">
            <v>C3 - M14 : 2</v>
          </cell>
          <cell r="S32" t="str">
            <v>M20 - C1 : 1</v>
          </cell>
          <cell r="T32" t="str">
            <v>M20 - C2 : 2</v>
          </cell>
          <cell r="U32" t="str">
            <v>M20 - C3 : 1</v>
          </cell>
          <cell r="Z32" t="str">
            <v>M14</v>
          </cell>
          <cell r="AC32" t="str">
            <v>M20</v>
          </cell>
          <cell r="AF32" t="str">
            <v>M14</v>
          </cell>
          <cell r="AI32" t="str">
            <v>M20</v>
          </cell>
          <cell r="AL32" t="str">
            <v>M20</v>
          </cell>
          <cell r="AO32" t="str">
            <v>M20</v>
          </cell>
        </row>
        <row r="33">
          <cell r="P33" t="str">
            <v>C1 - M12 : 2</v>
          </cell>
          <cell r="Q33" t="str">
            <v>C2 - M24 : 1</v>
          </cell>
          <cell r="R33" t="str">
            <v>C3 - M12 : 2</v>
          </cell>
          <cell r="S33" t="str">
            <v>M18 - C1 : 1</v>
          </cell>
          <cell r="T33" t="str">
            <v>M24 - C2 : 2</v>
          </cell>
          <cell r="U33" t="str">
            <v>M18 - C3 : 2</v>
          </cell>
          <cell r="Z33" t="str">
            <v>M12</v>
          </cell>
          <cell r="AC33" t="str">
            <v>M24</v>
          </cell>
          <cell r="AF33" t="str">
            <v>M12</v>
          </cell>
          <cell r="AI33" t="str">
            <v>M18</v>
          </cell>
          <cell r="AL33" t="str">
            <v>M24</v>
          </cell>
          <cell r="AO33" t="str">
            <v>M18</v>
          </cell>
        </row>
        <row r="34">
          <cell r="P34" t="str">
            <v>C1 - M10 : 1</v>
          </cell>
          <cell r="Q34" t="str">
            <v>C2 - M25 : 1</v>
          </cell>
          <cell r="R34" t="str">
            <v>C3 - M10 : 2</v>
          </cell>
          <cell r="S34" t="str">
            <v>M16 - C1 : 2</v>
          </cell>
          <cell r="T34" t="str">
            <v>M25 - C2 : 2</v>
          </cell>
          <cell r="U34" t="str">
            <v>M19 - C3 : 1</v>
          </cell>
          <cell r="Z34" t="str">
            <v>M10</v>
          </cell>
          <cell r="AC34" t="str">
            <v>M25</v>
          </cell>
          <cell r="AF34" t="str">
            <v>M10</v>
          </cell>
          <cell r="AI34" t="str">
            <v>M16</v>
          </cell>
          <cell r="AL34" t="str">
            <v>M25</v>
          </cell>
          <cell r="AO34" t="str">
            <v>M19</v>
          </cell>
        </row>
        <row r="35">
          <cell r="P35" t="str">
            <v>C1 - M11 : 1</v>
          </cell>
          <cell r="Q35" t="str">
            <v>C2 - M25 : 1</v>
          </cell>
          <cell r="R35" t="str">
            <v>C3 - M08 : 1</v>
          </cell>
          <cell r="S35" t="str">
            <v>M17 - C1 : 1</v>
          </cell>
          <cell r="T35" t="str">
            <v>M25 - C2 : 2</v>
          </cell>
          <cell r="U35" t="str">
            <v>M18 - C3 : 1</v>
          </cell>
          <cell r="Z35" t="str">
            <v>M11</v>
          </cell>
          <cell r="AC35" t="str">
            <v>M25</v>
          </cell>
          <cell r="AF35" t="str">
            <v>M08</v>
          </cell>
          <cell r="AI35" t="str">
            <v>M17</v>
          </cell>
          <cell r="AL35" t="str">
            <v>M25</v>
          </cell>
          <cell r="AO35" t="str">
            <v>M18</v>
          </cell>
        </row>
        <row r="36">
          <cell r="P36" t="str">
            <v>C1 - M12 : 1</v>
          </cell>
          <cell r="Q36" t="str">
            <v>C2 - M25 : 1</v>
          </cell>
          <cell r="R36" t="str">
            <v>C3 - M09 : 1</v>
          </cell>
          <cell r="S36" t="str">
            <v>M16 - C1 : 2</v>
          </cell>
          <cell r="T36" t="str">
            <v>M25 - C2 : 1</v>
          </cell>
          <cell r="U36" t="str">
            <v>M17 - C3 : 2</v>
          </cell>
          <cell r="Z36" t="str">
            <v>M12</v>
          </cell>
          <cell r="AC36" t="str">
            <v>M25</v>
          </cell>
          <cell r="AF36" t="str">
            <v>M09</v>
          </cell>
          <cell r="AI36" t="str">
            <v>M16</v>
          </cell>
          <cell r="AL36" t="str">
            <v>M25</v>
          </cell>
          <cell r="AO36" t="str">
            <v>M17</v>
          </cell>
        </row>
        <row r="37">
          <cell r="P37" t="str">
            <v>C1 - M13 : 1</v>
          </cell>
          <cell r="Q37" t="str">
            <v>C2 - M25 : 1</v>
          </cell>
          <cell r="R37" t="str">
            <v>C3 - M10 : 1</v>
          </cell>
          <cell r="S37" t="str">
            <v>M17 - C1 : 1</v>
          </cell>
          <cell r="T37" t="str">
            <v>M23 - C2 : 1</v>
          </cell>
          <cell r="U37" t="str">
            <v>M18 - C3 : 1</v>
          </cell>
          <cell r="Z37" t="str">
            <v>M13</v>
          </cell>
          <cell r="AC37" t="str">
            <v>M25</v>
          </cell>
          <cell r="AF37" t="str">
            <v>M10</v>
          </cell>
          <cell r="AI37" t="str">
            <v>M17</v>
          </cell>
          <cell r="AL37" t="str">
            <v>M23</v>
          </cell>
          <cell r="AO37" t="str">
            <v>M18</v>
          </cell>
        </row>
        <row r="38">
          <cell r="P38" t="str">
            <v>C1 - M14 : 1</v>
          </cell>
          <cell r="Q38" t="str">
            <v>C2 - M25 : 2</v>
          </cell>
          <cell r="R38" t="str">
            <v>C3 - M11 : 1</v>
          </cell>
          <cell r="T38" t="str">
            <v>M21 - C2 : 2</v>
          </cell>
          <cell r="Z38" t="str">
            <v>M14</v>
          </cell>
          <cell r="AC38" t="str">
            <v>M25</v>
          </cell>
          <cell r="AF38" t="str">
            <v>M11</v>
          </cell>
          <cell r="AL38" t="str">
            <v>M21</v>
          </cell>
        </row>
        <row r="39">
          <cell r="P39" t="str">
            <v>C1 - M15 : 1</v>
          </cell>
          <cell r="Q39" t="str">
            <v>C2 - M23 : 2</v>
          </cell>
          <cell r="R39" t="str">
            <v>C3 - M12 : 1</v>
          </cell>
          <cell r="T39" t="str">
            <v>M22 - C2 : 2</v>
          </cell>
          <cell r="Z39" t="str">
            <v>M15</v>
          </cell>
          <cell r="AC39" t="str">
            <v>M23</v>
          </cell>
          <cell r="AF39" t="str">
            <v>M12</v>
          </cell>
          <cell r="AL39" t="str">
            <v>M22</v>
          </cell>
        </row>
        <row r="40">
          <cell r="P40" t="str">
            <v>C1 - M16 : 2</v>
          </cell>
          <cell r="Q40" t="str">
            <v>C2 - M21 : 1</v>
          </cell>
          <cell r="R40" t="str">
            <v>C3 - M13 : 1</v>
          </cell>
          <cell r="T40" t="str">
            <v>M23 - C2 : 2</v>
          </cell>
          <cell r="Z40" t="str">
            <v>M16</v>
          </cell>
          <cell r="AC40" t="str">
            <v>M21</v>
          </cell>
          <cell r="AF40" t="str">
            <v>M13</v>
          </cell>
          <cell r="AL40" t="str">
            <v>M23</v>
          </cell>
        </row>
        <row r="41">
          <cell r="P41" t="str">
            <v>C1 - M15 : 1</v>
          </cell>
          <cell r="Q41" t="str">
            <v>C2 - M22 : 2</v>
          </cell>
          <cell r="R41" t="str">
            <v>C3 - M14 : 1</v>
          </cell>
          <cell r="T41" t="str">
            <v>M24 - C2 : 1</v>
          </cell>
          <cell r="Z41" t="str">
            <v>M15</v>
          </cell>
          <cell r="AC41" t="str">
            <v>M22</v>
          </cell>
          <cell r="AF41" t="str">
            <v>M14</v>
          </cell>
          <cell r="AL41" t="str">
            <v>M24</v>
          </cell>
        </row>
        <row r="42">
          <cell r="P42" t="str">
            <v>C1 - M16 : 1</v>
          </cell>
          <cell r="Q42" t="str">
            <v>C2 - M21 : 2</v>
          </cell>
          <cell r="R42" t="str">
            <v>C3 - M15 : 2</v>
          </cell>
          <cell r="T42" t="str">
            <v>M23 - C2 : 1</v>
          </cell>
          <cell r="Z42" t="str">
            <v>M16</v>
          </cell>
          <cell r="AC42" t="str">
            <v>M21</v>
          </cell>
          <cell r="AF42" t="str">
            <v>M15</v>
          </cell>
          <cell r="AL42" t="str">
            <v>M23</v>
          </cell>
        </row>
        <row r="43">
          <cell r="P43" t="str">
            <v>C1 - M17 : 1</v>
          </cell>
          <cell r="Q43" t="str">
            <v>C2 - M20 : 1</v>
          </cell>
          <cell r="R43" t="str">
            <v>C3 - M14 : 2</v>
          </cell>
          <cell r="T43" t="str">
            <v>M22 - C2 : 2</v>
          </cell>
          <cell r="Z43" t="str">
            <v>M17</v>
          </cell>
          <cell r="AC43" t="str">
            <v>M20</v>
          </cell>
          <cell r="AF43" t="str">
            <v>M14</v>
          </cell>
          <cell r="AL43" t="str">
            <v>M22</v>
          </cell>
        </row>
        <row r="44">
          <cell r="P44" t="str">
            <v>C1 - M18 : 1</v>
          </cell>
          <cell r="Q44" t="str">
            <v>C2 - M21 : 1</v>
          </cell>
          <cell r="R44" t="str">
            <v>C3 - M13 : 1</v>
          </cell>
          <cell r="T44" t="str">
            <v>M23 - C2 : 2</v>
          </cell>
          <cell r="Z44" t="str">
            <v>M18</v>
          </cell>
          <cell r="AC44" t="str">
            <v>M21</v>
          </cell>
          <cell r="AF44" t="str">
            <v>M13</v>
          </cell>
          <cell r="AL44" t="str">
            <v>M23</v>
          </cell>
        </row>
        <row r="45">
          <cell r="P45" t="str">
            <v>C1 - M19 : 1</v>
          </cell>
          <cell r="Q45" t="str">
            <v>C2 - M22 : 1</v>
          </cell>
          <cell r="R45" t="str">
            <v>C3 - M14 : 1</v>
          </cell>
          <cell r="T45" t="str">
            <v>M24 - C2 : 2</v>
          </cell>
          <cell r="Z45" t="str">
            <v>M19</v>
          </cell>
          <cell r="AC45" t="str">
            <v>M22</v>
          </cell>
          <cell r="AF45" t="str">
            <v>M14</v>
          </cell>
          <cell r="AL45" t="str">
            <v>M24</v>
          </cell>
        </row>
        <row r="46">
          <cell r="P46" t="str">
            <v>C1 - M20 : 1</v>
          </cell>
          <cell r="Q46" t="str">
            <v>C2 - M23 : 1</v>
          </cell>
          <cell r="R46" t="str">
            <v>C3 - M15 : 1</v>
          </cell>
          <cell r="T46" t="str">
            <v>M25 - C2 : 2</v>
          </cell>
          <cell r="Z46" t="str">
            <v>M20</v>
          </cell>
          <cell r="AC46" t="str">
            <v>M23</v>
          </cell>
          <cell r="AF46" t="str">
            <v>M15</v>
          </cell>
          <cell r="AL46" t="str">
            <v>M25</v>
          </cell>
        </row>
        <row r="47">
          <cell r="P47" t="str">
            <v>C1 - M21 : 1</v>
          </cell>
          <cell r="Q47" t="str">
            <v>C2 - M24 : 1</v>
          </cell>
          <cell r="R47" t="str">
            <v>C3 - M16 : 1</v>
          </cell>
          <cell r="T47" t="str">
            <v>M25 - C2 : 2</v>
          </cell>
          <cell r="Z47" t="str">
            <v>M21</v>
          </cell>
          <cell r="AC47" t="str">
            <v>M24</v>
          </cell>
          <cell r="AF47" t="str">
            <v>M16</v>
          </cell>
          <cell r="AL47" t="str">
            <v>M25</v>
          </cell>
        </row>
        <row r="48">
          <cell r="P48" t="str">
            <v>C1 - M22 : 1</v>
          </cell>
          <cell r="Q48" t="str">
            <v>C2 - M25 : 1</v>
          </cell>
          <cell r="R48" t="str">
            <v>C3 - M17 : 1</v>
          </cell>
          <cell r="T48" t="str">
            <v>M25 - C2 : 2</v>
          </cell>
          <cell r="Z48" t="str">
            <v>M22</v>
          </cell>
          <cell r="AC48" t="str">
            <v>M25</v>
          </cell>
          <cell r="AF48" t="str">
            <v>M17</v>
          </cell>
          <cell r="AL48" t="str">
            <v>M25</v>
          </cell>
        </row>
        <row r="49">
          <cell r="P49" t="str">
            <v>C1 - M23 : 2</v>
          </cell>
          <cell r="Q49" t="str">
            <v>C2 - M25 : 1</v>
          </cell>
          <cell r="R49" t="str">
            <v>C3 - M18 : 2</v>
          </cell>
          <cell r="T49" t="str">
            <v>M25 - C2 : 2</v>
          </cell>
          <cell r="Z49" t="str">
            <v>M23</v>
          </cell>
          <cell r="AC49" t="str">
            <v>M25</v>
          </cell>
          <cell r="AF49" t="str">
            <v>M18</v>
          </cell>
          <cell r="AL49" t="str">
            <v>M25</v>
          </cell>
        </row>
        <row r="50">
          <cell r="Q50" t="str">
            <v>C2 - M25 : 1</v>
          </cell>
          <cell r="T50" t="str">
            <v>M25 - C2 : 1</v>
          </cell>
          <cell r="AC50" t="str">
            <v>M25</v>
          </cell>
          <cell r="AL50" t="str">
            <v>M25</v>
          </cell>
        </row>
        <row r="51">
          <cell r="Q51" t="str">
            <v>C2 - M25 : 2</v>
          </cell>
          <cell r="AC51" t="str">
            <v>M25</v>
          </cell>
        </row>
        <row r="56">
          <cell r="O56">
            <v>3</v>
          </cell>
          <cell r="P56" t="str">
            <v>C1 - Mxx</v>
          </cell>
          <cell r="Q56" t="str">
            <v>C2 - Mxx</v>
          </cell>
          <cell r="R56" t="str">
            <v>C3 - Mxx</v>
          </cell>
          <cell r="S56" t="str">
            <v>Mxx -C1</v>
          </cell>
          <cell r="T56" t="str">
            <v>Mxx -C2</v>
          </cell>
          <cell r="U56" t="str">
            <v>Mxx - C3</v>
          </cell>
          <cell r="Z56" t="str">
            <v>C1 - Mxx</v>
          </cell>
          <cell r="AC56" t="str">
            <v>C2 - Mxx</v>
          </cell>
          <cell r="AF56" t="str">
            <v>C3 - Mxx</v>
          </cell>
          <cell r="AI56" t="str">
            <v>Mxx -C1</v>
          </cell>
          <cell r="AL56" t="str">
            <v>Mxx -C2</v>
          </cell>
          <cell r="AO56" t="str">
            <v>Mxx - C3</v>
          </cell>
        </row>
        <row r="57">
          <cell r="P57" t="str">
            <v>C1 - M08 : 1</v>
          </cell>
          <cell r="Q57" t="str">
            <v>C2 - M08 : 1</v>
          </cell>
          <cell r="R57" t="str">
            <v>C3 - M08 : 1</v>
          </cell>
          <cell r="S57" t="str">
            <v>M08 - C1 : 2</v>
          </cell>
          <cell r="T57" t="str">
            <v>M08 - C2 : 2</v>
          </cell>
          <cell r="U57" t="str">
            <v>M08 - C3 : 2</v>
          </cell>
          <cell r="Z57" t="str">
            <v>M08</v>
          </cell>
          <cell r="AC57" t="str">
            <v>M08</v>
          </cell>
          <cell r="AF57" t="str">
            <v>M08</v>
          </cell>
          <cell r="AI57" t="str">
            <v>M08</v>
          </cell>
          <cell r="AL57" t="str">
            <v>M08</v>
          </cell>
          <cell r="AO57" t="str">
            <v>M08</v>
          </cell>
        </row>
        <row r="58">
          <cell r="P58" t="str">
            <v>C1 - M12 : 1</v>
          </cell>
          <cell r="Q58" t="str">
            <v>C2 - M12 : 2</v>
          </cell>
          <cell r="R58" t="str">
            <v>C3 - M12 : 2</v>
          </cell>
          <cell r="S58" t="str">
            <v>M12 - C1 : 1</v>
          </cell>
          <cell r="T58" t="str">
            <v>M12 - C2 : 1</v>
          </cell>
          <cell r="U58" t="str">
            <v>M12 - C3 : 2</v>
          </cell>
          <cell r="Z58" t="str">
            <v>M12</v>
          </cell>
          <cell r="AC58" t="str">
            <v>M12</v>
          </cell>
          <cell r="AF58" t="str">
            <v>M12</v>
          </cell>
          <cell r="AI58" t="str">
            <v>M12</v>
          </cell>
          <cell r="AL58" t="str">
            <v>M12</v>
          </cell>
          <cell r="AO58" t="str">
            <v>M12</v>
          </cell>
        </row>
        <row r="59">
          <cell r="P59" t="str">
            <v>C1 - M16 : 1</v>
          </cell>
          <cell r="Q59" t="str">
            <v>C2 - M10 : 2</v>
          </cell>
          <cell r="R59" t="str">
            <v>C3 - M10 : 2</v>
          </cell>
          <cell r="S59" t="str">
            <v>M10 - C1 : 2</v>
          </cell>
          <cell r="T59" t="str">
            <v>M10 - C2 : 2</v>
          </cell>
          <cell r="U59" t="str">
            <v>M16 - C3 : 2</v>
          </cell>
          <cell r="Z59" t="str">
            <v>M16</v>
          </cell>
          <cell r="AC59" t="str">
            <v>M10</v>
          </cell>
          <cell r="AF59" t="str">
            <v>M10</v>
          </cell>
          <cell r="AI59" t="str">
            <v>M10</v>
          </cell>
          <cell r="AL59" t="str">
            <v>M10</v>
          </cell>
          <cell r="AO59" t="str">
            <v>M16</v>
          </cell>
        </row>
        <row r="60">
          <cell r="P60" t="str">
            <v>C1 - M20 : 1</v>
          </cell>
          <cell r="Q60" t="str">
            <v>C2 - M08 : 2</v>
          </cell>
          <cell r="R60" t="str">
            <v>C3 - M08 : 2</v>
          </cell>
          <cell r="S60" t="str">
            <v>M11 - C1 : 2</v>
          </cell>
          <cell r="T60" t="str">
            <v>M11 - C2 : 2</v>
          </cell>
          <cell r="U60" t="str">
            <v>M20 - C3 : 1</v>
          </cell>
          <cell r="Z60" t="str">
            <v>M20</v>
          </cell>
          <cell r="AC60" t="str">
            <v>M08</v>
          </cell>
          <cell r="AF60" t="str">
            <v>M08</v>
          </cell>
          <cell r="AI60" t="str">
            <v>M11</v>
          </cell>
          <cell r="AL60" t="str">
            <v>M11</v>
          </cell>
          <cell r="AO60" t="str">
            <v>M20</v>
          </cell>
        </row>
        <row r="61">
          <cell r="P61" t="str">
            <v>C1 - M24 : 1</v>
          </cell>
          <cell r="Q61" t="str">
            <v>C2 - M06 : 1</v>
          </cell>
          <cell r="R61" t="str">
            <v>C3 - M06 : 2</v>
          </cell>
          <cell r="S61" t="str">
            <v>M12 - C1 : 2</v>
          </cell>
          <cell r="T61" t="str">
            <v>M12 - C2 : 2</v>
          </cell>
          <cell r="U61" t="str">
            <v>M18 - C3 : 2</v>
          </cell>
          <cell r="Z61" t="str">
            <v>M24</v>
          </cell>
          <cell r="AC61" t="str">
            <v>M06</v>
          </cell>
          <cell r="AF61" t="str">
            <v>M06</v>
          </cell>
          <cell r="AI61" t="str">
            <v>M12</v>
          </cell>
          <cell r="AL61" t="str">
            <v>M12</v>
          </cell>
          <cell r="AO61" t="str">
            <v>M18</v>
          </cell>
        </row>
        <row r="62">
          <cell r="P62" t="str">
            <v>C1 - M28 : 2</v>
          </cell>
          <cell r="Q62" t="str">
            <v>C2 - M07 : 2</v>
          </cell>
          <cell r="R62" t="str">
            <v>C3 - M04 : 2</v>
          </cell>
          <cell r="S62" t="str">
            <v>M13 - C1 : 1</v>
          </cell>
          <cell r="T62" t="str">
            <v>M13 - C2 : 2</v>
          </cell>
          <cell r="U62" t="str">
            <v>M19 - C3 : 1</v>
          </cell>
          <cell r="Z62" t="str">
            <v>M28</v>
          </cell>
          <cell r="AC62" t="str">
            <v>M07</v>
          </cell>
          <cell r="AF62" t="str">
            <v>M04</v>
          </cell>
          <cell r="AI62" t="str">
            <v>M13</v>
          </cell>
          <cell r="AL62" t="str">
            <v>M13</v>
          </cell>
          <cell r="AO62" t="str">
            <v>M19</v>
          </cell>
        </row>
        <row r="63">
          <cell r="P63" t="str">
            <v>C1 - M26 : 2</v>
          </cell>
          <cell r="Q63" t="str">
            <v>C2 - M06 : 1</v>
          </cell>
          <cell r="R63" t="str">
            <v>C3 - M02 : 2</v>
          </cell>
          <cell r="S63" t="str">
            <v>M12 - C1 : 2</v>
          </cell>
          <cell r="T63" t="str">
            <v>M14 - C2 : 2</v>
          </cell>
          <cell r="U63" t="str">
            <v>M18 - C3 : 2</v>
          </cell>
          <cell r="Z63" t="str">
            <v>M26</v>
          </cell>
          <cell r="AC63" t="str">
            <v>M06</v>
          </cell>
          <cell r="AF63" t="str">
            <v>M02</v>
          </cell>
          <cell r="AI63" t="str">
            <v>M12</v>
          </cell>
          <cell r="AL63" t="str">
            <v>M14</v>
          </cell>
          <cell r="AO63" t="str">
            <v>M18</v>
          </cell>
        </row>
        <row r="64">
          <cell r="P64" t="str">
            <v>C1 - M24 : 2</v>
          </cell>
          <cell r="Q64" t="str">
            <v>C2 - M07 : 1</v>
          </cell>
          <cell r="R64" t="str">
            <v>C3 - M00 : 1</v>
          </cell>
          <cell r="S64" t="str">
            <v>M13 - C1 : 2</v>
          </cell>
          <cell r="T64" t="str">
            <v>M15 - C2 : 1</v>
          </cell>
          <cell r="U64" t="str">
            <v>M19 - C3 : 1</v>
          </cell>
          <cell r="Z64" t="str">
            <v>M24</v>
          </cell>
          <cell r="AC64" t="str">
            <v>M07</v>
          </cell>
          <cell r="AF64" t="str">
            <v>M00</v>
          </cell>
          <cell r="AI64" t="str">
            <v>M13</v>
          </cell>
          <cell r="AL64" t="str">
            <v>M15</v>
          </cell>
          <cell r="AO64" t="str">
            <v>M19</v>
          </cell>
        </row>
        <row r="65">
          <cell r="P65" t="str">
            <v>C1 - M22 : 2</v>
          </cell>
          <cell r="Q65" t="str">
            <v>C2 - M08 : 1</v>
          </cell>
          <cell r="R65" t="str">
            <v>C3 - M01 : 1</v>
          </cell>
          <cell r="S65" t="str">
            <v>M14 - C1 : 2</v>
          </cell>
          <cell r="T65" t="str">
            <v>M14 - C2 : 2</v>
          </cell>
          <cell r="Z65" t="str">
            <v>M22</v>
          </cell>
          <cell r="AC65" t="str">
            <v>M08</v>
          </cell>
          <cell r="AF65" t="str">
            <v>M01</v>
          </cell>
          <cell r="AI65" t="str">
            <v>M14</v>
          </cell>
          <cell r="AL65" t="str">
            <v>M14</v>
          </cell>
          <cell r="AO65" t="str">
            <v>M18</v>
          </cell>
        </row>
        <row r="66">
          <cell r="P66" t="str">
            <v>C1 - M20 : 2</v>
          </cell>
          <cell r="Q66" t="str">
            <v>C2 - M09 : 1</v>
          </cell>
          <cell r="R66" t="str">
            <v>C3 - M02 : 2</v>
          </cell>
          <cell r="S66" t="str">
            <v>M15 - C1 : 2</v>
          </cell>
          <cell r="T66" t="str">
            <v>M15 - C2 : 2</v>
          </cell>
          <cell r="Z66" t="str">
            <v>M20</v>
          </cell>
          <cell r="AC66" t="str">
            <v>M09</v>
          </cell>
          <cell r="AF66" t="str">
            <v>M02</v>
          </cell>
          <cell r="AI66" t="str">
            <v>M15</v>
          </cell>
          <cell r="AL66" t="str">
            <v>M15</v>
          </cell>
        </row>
        <row r="67">
          <cell r="P67" t="str">
            <v>C1 - M18 : 2</v>
          </cell>
          <cell r="Q67" t="str">
            <v>C2 - M10 : 1</v>
          </cell>
          <cell r="R67" t="str">
            <v>C3 - M01 : 1</v>
          </cell>
          <cell r="S67" t="str">
            <v>M16 - C1 : 1</v>
          </cell>
          <cell r="T67" t="str">
            <v>M16 - C2 : 2</v>
          </cell>
          <cell r="Z67" t="str">
            <v>M18</v>
          </cell>
          <cell r="AC67" t="str">
            <v>M10</v>
          </cell>
          <cell r="AF67" t="str">
            <v>M01</v>
          </cell>
          <cell r="AI67" t="str">
            <v>M16</v>
          </cell>
          <cell r="AL67" t="str">
            <v>M16</v>
          </cell>
        </row>
        <row r="68">
          <cell r="P68" t="str">
            <v>C1 - M16 : 1</v>
          </cell>
          <cell r="Q68" t="str">
            <v>C2 - M11 : 1</v>
          </cell>
          <cell r="R68" t="str">
            <v>C3 - M02 : 2</v>
          </cell>
          <cell r="T68" t="str">
            <v>M17 - C2 : 1</v>
          </cell>
          <cell r="Z68" t="str">
            <v>M16</v>
          </cell>
          <cell r="AC68" t="str">
            <v>M11</v>
          </cell>
          <cell r="AF68" t="str">
            <v>M02</v>
          </cell>
          <cell r="AI68" t="str">
            <v>M15</v>
          </cell>
          <cell r="AL68" t="str">
            <v>M17</v>
          </cell>
        </row>
        <row r="69">
          <cell r="P69" t="str">
            <v>C1 - M17 : 1</v>
          </cell>
          <cell r="Q69" t="str">
            <v>C2 - M12 : 1</v>
          </cell>
          <cell r="Z69" t="str">
            <v>M17</v>
          </cell>
          <cell r="AC69" t="str">
            <v>M12</v>
          </cell>
        </row>
        <row r="70">
          <cell r="P70" t="str">
            <v>C1 - M18 : 2</v>
          </cell>
          <cell r="Q70" t="str">
            <v>C2 - M13 : 1</v>
          </cell>
          <cell r="Z70" t="str">
            <v>M18</v>
          </cell>
          <cell r="AC70" t="str">
            <v>M13</v>
          </cell>
        </row>
        <row r="71">
          <cell r="P71" t="str">
            <v>C1 - M17 : 1</v>
          </cell>
          <cell r="Q71" t="str">
            <v>C2 - M14 : 1</v>
          </cell>
          <cell r="Z71" t="str">
            <v>M17</v>
          </cell>
          <cell r="AC71" t="str">
            <v>M14</v>
          </cell>
        </row>
        <row r="72">
          <cell r="P72" t="str">
            <v>C1 - M18 : 1</v>
          </cell>
          <cell r="Q72" t="str">
            <v>C2 - M15 : 1</v>
          </cell>
          <cell r="Z72" t="str">
            <v>M18</v>
          </cell>
          <cell r="AC72" t="str">
            <v>M15</v>
          </cell>
        </row>
        <row r="73">
          <cell r="P73" t="str">
            <v>C1 - M19 : 2</v>
          </cell>
          <cell r="Q73" t="str">
            <v>C2 - M16 : 1</v>
          </cell>
          <cell r="Z73" t="str">
            <v>M19</v>
          </cell>
          <cell r="AC73" t="str">
            <v>M16</v>
          </cell>
        </row>
        <row r="74">
          <cell r="Q74" t="str">
            <v>C2 - M17 : 2</v>
          </cell>
          <cell r="AC74" t="str">
            <v>M17</v>
          </cell>
        </row>
        <row r="78">
          <cell r="O78">
            <v>4</v>
          </cell>
          <cell r="P78" t="str">
            <v>C1 - Mxx</v>
          </cell>
          <cell r="Q78" t="str">
            <v>C2 - Mxx</v>
          </cell>
          <cell r="R78" t="str">
            <v>C3 - Mxx</v>
          </cell>
          <cell r="S78" t="str">
            <v>Mxx -C1</v>
          </cell>
          <cell r="T78" t="str">
            <v>Mxx -C2</v>
          </cell>
          <cell r="U78" t="str">
            <v>Mxx - C3</v>
          </cell>
          <cell r="Z78" t="str">
            <v>C1 - Mxx</v>
          </cell>
          <cell r="AC78" t="str">
            <v>C2 - Mxx</v>
          </cell>
          <cell r="AF78" t="str">
            <v>C3 - Mxx</v>
          </cell>
          <cell r="AI78" t="str">
            <v>Mxx -C1</v>
          </cell>
          <cell r="AL78" t="str">
            <v>Mxx -C2</v>
          </cell>
          <cell r="AO78" t="str">
            <v>Mxx - C3</v>
          </cell>
        </row>
        <row r="79">
          <cell r="P79" t="str">
            <v>C1 - M08 : 1</v>
          </cell>
          <cell r="Q79" t="str">
            <v>C2 - M08 : 1</v>
          </cell>
          <cell r="R79" t="str">
            <v>C3 - M08 : 1</v>
          </cell>
          <cell r="S79" t="str">
            <v>M08 - C1 : 2</v>
          </cell>
          <cell r="T79" t="str">
            <v>M08 - C2 : 2</v>
          </cell>
          <cell r="U79" t="str">
            <v>M08 - C3 : 2</v>
          </cell>
          <cell r="Z79" t="str">
            <v>M08</v>
          </cell>
          <cell r="AC79" t="str">
            <v>M08</v>
          </cell>
          <cell r="AF79" t="str">
            <v>M08</v>
          </cell>
          <cell r="AI79" t="str">
            <v>M08</v>
          </cell>
          <cell r="AL79" t="str">
            <v>M08</v>
          </cell>
          <cell r="AO79" t="str">
            <v>M08</v>
          </cell>
        </row>
        <row r="80">
          <cell r="P80" t="str">
            <v>C1 - M12 : 1</v>
          </cell>
          <cell r="Q80" t="str">
            <v>C2 - M12 : 1</v>
          </cell>
          <cell r="R80" t="str">
            <v>C3 - M12 : 1</v>
          </cell>
          <cell r="S80" t="str">
            <v>M12 - C1 : 2</v>
          </cell>
          <cell r="T80" t="str">
            <v>M12 - C2 : 2</v>
          </cell>
          <cell r="U80" t="str">
            <v>M12 - C3 : 2</v>
          </cell>
          <cell r="Z80" t="str">
            <v>M12</v>
          </cell>
          <cell r="AC80" t="str">
            <v>M12</v>
          </cell>
          <cell r="AF80" t="str">
            <v>M12</v>
          </cell>
          <cell r="AI80" t="str">
            <v>M12</v>
          </cell>
          <cell r="AL80" t="str">
            <v>M12</v>
          </cell>
          <cell r="AO80" t="str">
            <v>M12</v>
          </cell>
        </row>
        <row r="81">
          <cell r="P81" t="str">
            <v>C1 - M16 : 1</v>
          </cell>
          <cell r="Q81" t="str">
            <v>C2 - M16 : 1</v>
          </cell>
          <cell r="R81" t="str">
            <v>C3 - M16 : 1</v>
          </cell>
          <cell r="S81" t="str">
            <v>M16 - C1 : 2</v>
          </cell>
          <cell r="T81" t="str">
            <v>M16 - C2 : 2</v>
          </cell>
          <cell r="U81" t="str">
            <v>M16 - C3 : 2</v>
          </cell>
          <cell r="Z81" t="str">
            <v>M16</v>
          </cell>
          <cell r="AC81" t="str">
            <v>M16</v>
          </cell>
          <cell r="AF81" t="str">
            <v>M16</v>
          </cell>
          <cell r="AI81" t="str">
            <v>M16</v>
          </cell>
          <cell r="AL81" t="str">
            <v>M16</v>
          </cell>
          <cell r="AO81" t="str">
            <v>M16</v>
          </cell>
        </row>
        <row r="82">
          <cell r="P82" t="str">
            <v>C1 - M20 : 1</v>
          </cell>
          <cell r="Q82" t="str">
            <v>C2 - M20 : 2</v>
          </cell>
          <cell r="R82" t="str">
            <v>C3 - M20 : 1</v>
          </cell>
          <cell r="S82" t="str">
            <v>M20 - C1 : 1</v>
          </cell>
          <cell r="T82" t="str">
            <v>M20 - C2 : 1</v>
          </cell>
          <cell r="U82" t="str">
            <v>M20 - C3 : 2</v>
          </cell>
          <cell r="Z82" t="str">
            <v>M20</v>
          </cell>
          <cell r="AC82" t="str">
            <v>M20</v>
          </cell>
          <cell r="AF82" t="str">
            <v>M20</v>
          </cell>
          <cell r="AI82" t="str">
            <v>M20</v>
          </cell>
          <cell r="AL82" t="str">
            <v>M20</v>
          </cell>
          <cell r="AO82" t="str">
            <v>M20</v>
          </cell>
        </row>
        <row r="83">
          <cell r="P83" t="str">
            <v>C1 - M24 : 2</v>
          </cell>
          <cell r="Q83" t="str">
            <v>C2 - M18 : 1</v>
          </cell>
          <cell r="R83" t="str">
            <v>C3 - M24 : 2</v>
          </cell>
          <cell r="S83" t="str">
            <v>M18 - C1 : 2</v>
          </cell>
          <cell r="T83" t="str">
            <v>M18 - C2 : 2</v>
          </cell>
          <cell r="U83" t="str">
            <v>M24 - C3 : 1</v>
          </cell>
          <cell r="Z83" t="str">
            <v>M24</v>
          </cell>
          <cell r="AC83" t="str">
            <v>M18</v>
          </cell>
          <cell r="AF83" t="str">
            <v>M24</v>
          </cell>
          <cell r="AI83" t="str">
            <v>M18</v>
          </cell>
          <cell r="AL83" t="str">
            <v>M18</v>
          </cell>
          <cell r="AO83" t="str">
            <v>M24</v>
          </cell>
        </row>
        <row r="84">
          <cell r="P84" t="str">
            <v>C1 - M22 : 1</v>
          </cell>
          <cell r="Q84" t="str">
            <v>C2 - M19 : 1</v>
          </cell>
          <cell r="R84" t="str">
            <v>C3 - M22 : 2</v>
          </cell>
          <cell r="S84" t="str">
            <v>M19 - C1 : 1</v>
          </cell>
          <cell r="T84" t="str">
            <v>M19 - C2 : 1</v>
          </cell>
          <cell r="U84" t="str">
            <v>M22 - C3 : 1</v>
          </cell>
          <cell r="Z84" t="str">
            <v>M22</v>
          </cell>
          <cell r="AC84" t="str">
            <v>M19</v>
          </cell>
          <cell r="AF84" t="str">
            <v>M22</v>
          </cell>
          <cell r="AI84" t="str">
            <v>M19</v>
          </cell>
          <cell r="AL84" t="str">
            <v>M19</v>
          </cell>
          <cell r="AO84" t="str">
            <v>M22</v>
          </cell>
        </row>
        <row r="85">
          <cell r="P85" t="str">
            <v>C1 - M23 : 1</v>
          </cell>
          <cell r="Q85" t="str">
            <v>C2 - M20 : 1</v>
          </cell>
          <cell r="R85" t="str">
            <v>C3 - M20 : 1</v>
          </cell>
          <cell r="S85" t="str">
            <v>M18 - C1 : 1</v>
          </cell>
          <cell r="T85" t="str">
            <v>M18 - C2 : 2</v>
          </cell>
          <cell r="U85" t="str">
            <v>M20 - C3 : 1</v>
          </cell>
          <cell r="Z85" t="str">
            <v>M23</v>
          </cell>
          <cell r="AC85" t="str">
            <v>M20</v>
          </cell>
          <cell r="AF85" t="str">
            <v>M20</v>
          </cell>
          <cell r="AI85" t="str">
            <v>M18</v>
          </cell>
          <cell r="AL85" t="str">
            <v>M18</v>
          </cell>
          <cell r="AO85" t="str">
            <v>M20</v>
          </cell>
        </row>
        <row r="86">
          <cell r="P86" t="str">
            <v>C1 - M24 : 1</v>
          </cell>
          <cell r="Q86" t="str">
            <v>C2 - M21 : 2</v>
          </cell>
          <cell r="R86" t="str">
            <v>C3 - M21 : 2</v>
          </cell>
          <cell r="S86" t="str">
            <v>M17 - C1 : 2</v>
          </cell>
          <cell r="T86" t="str">
            <v>M19 - C2 : 1</v>
          </cell>
          <cell r="U86" t="str">
            <v>M18 - C3 : 1</v>
          </cell>
          <cell r="Z86" t="str">
            <v>M24</v>
          </cell>
          <cell r="AC86" t="str">
            <v>M21</v>
          </cell>
          <cell r="AF86" t="str">
            <v>M21</v>
          </cell>
          <cell r="AI86" t="str">
            <v>M17</v>
          </cell>
          <cell r="AL86" t="str">
            <v>M19</v>
          </cell>
          <cell r="AO86" t="str">
            <v>M18</v>
          </cell>
        </row>
        <row r="87">
          <cell r="P87" t="str">
            <v>C1 - M25 : 1</v>
          </cell>
          <cell r="Q87" t="str">
            <v>C2 - M20 : 1</v>
          </cell>
          <cell r="R87" t="str">
            <v>C3 - M20 : 1</v>
          </cell>
          <cell r="S87" t="str">
            <v>M18 - C1 : 2</v>
          </cell>
          <cell r="U87" t="str">
            <v>M16 - C3 : 2</v>
          </cell>
          <cell r="Z87" t="str">
            <v>M25</v>
          </cell>
          <cell r="AC87" t="str">
            <v>M20</v>
          </cell>
          <cell r="AF87" t="str">
            <v>M20</v>
          </cell>
          <cell r="AI87" t="str">
            <v>M18</v>
          </cell>
          <cell r="AO87" t="str">
            <v>M16</v>
          </cell>
        </row>
        <row r="88">
          <cell r="P88" t="str">
            <v>C1 - M26 : 1</v>
          </cell>
          <cell r="Q88" t="str">
            <v>C2 - M21 : 1</v>
          </cell>
          <cell r="R88" t="str">
            <v>C3 - M21 : 1</v>
          </cell>
          <cell r="S88" t="str">
            <v>M19 - C1 : 2</v>
          </cell>
          <cell r="U88" t="str">
            <v>M17 - C3 : 2</v>
          </cell>
          <cell r="Z88" t="str">
            <v>M26</v>
          </cell>
          <cell r="AC88" t="str">
            <v>M21</v>
          </cell>
          <cell r="AF88" t="str">
            <v>M21</v>
          </cell>
          <cell r="AI88" t="str">
            <v>M19</v>
          </cell>
          <cell r="AO88" t="str">
            <v>M17</v>
          </cell>
        </row>
        <row r="89">
          <cell r="P89" t="str">
            <v>C1 - M27 : 1</v>
          </cell>
          <cell r="Q89" t="str">
            <v>C2 - M22 : 2</v>
          </cell>
          <cell r="R89" t="str">
            <v>C3 - M22 : 1</v>
          </cell>
          <cell r="S89" t="str">
            <v>M20 - C1 : 1</v>
          </cell>
          <cell r="U89" t="str">
            <v>M18 - C3 : 2</v>
          </cell>
          <cell r="Z89" t="str">
            <v>M27</v>
          </cell>
          <cell r="AC89" t="str">
            <v>M22</v>
          </cell>
          <cell r="AF89" t="str">
            <v>M22</v>
          </cell>
          <cell r="AI89" t="str">
            <v>M20</v>
          </cell>
          <cell r="AO89" t="str">
            <v>M18</v>
          </cell>
        </row>
        <row r="90">
          <cell r="P90" t="str">
            <v>C1 - M28 : 1</v>
          </cell>
          <cell r="R90" t="str">
            <v>C3 - M23 : 2</v>
          </cell>
          <cell r="U90" t="str">
            <v>M19 - C3 : 1</v>
          </cell>
          <cell r="Z90" t="str">
            <v>M28</v>
          </cell>
          <cell r="AF90" t="str">
            <v>M23</v>
          </cell>
          <cell r="AO90" t="str">
            <v>M19</v>
          </cell>
        </row>
        <row r="91">
          <cell r="P91" t="str">
            <v>C1 - M28 : 2</v>
          </cell>
          <cell r="U91" t="str">
            <v>M18 - C3 : 1</v>
          </cell>
          <cell r="Z91" t="str">
            <v>M28</v>
          </cell>
          <cell r="AO91" t="str">
            <v>M18</v>
          </cell>
        </row>
        <row r="92">
          <cell r="P92" t="str">
            <v>C1 - M27 : 1</v>
          </cell>
          <cell r="U92" t="str">
            <v>M17 - C3 : 1</v>
          </cell>
          <cell r="Z92" t="str">
            <v>M27</v>
          </cell>
          <cell r="AO92" t="str">
            <v>M17</v>
          </cell>
        </row>
        <row r="93">
          <cell r="P93" t="str">
            <v>C1 - M28 : 1</v>
          </cell>
          <cell r="U93" t="str">
            <v>M16 - C3 : 2</v>
          </cell>
          <cell r="Z93" t="str">
            <v>M28</v>
          </cell>
          <cell r="AO93" t="str">
            <v>M16</v>
          </cell>
        </row>
        <row r="94">
          <cell r="P94" t="str">
            <v>C1 - M28 : 1</v>
          </cell>
          <cell r="U94" t="str">
            <v>M17 - C3 : 2</v>
          </cell>
          <cell r="Z94" t="str">
            <v>M28</v>
          </cell>
          <cell r="AO94" t="str">
            <v>M17</v>
          </cell>
        </row>
        <row r="95">
          <cell r="P95" t="str">
            <v>C1 - M28 : 1</v>
          </cell>
          <cell r="U95" t="str">
            <v>M18 - C3 : 1</v>
          </cell>
          <cell r="Z95" t="str">
            <v>M28</v>
          </cell>
          <cell r="AO95" t="str">
            <v>M18</v>
          </cell>
        </row>
        <row r="96">
          <cell r="P96" t="str">
            <v>C1 - M28 : 1</v>
          </cell>
          <cell r="Z96" t="str">
            <v>M28</v>
          </cell>
        </row>
        <row r="97">
          <cell r="P97" t="str">
            <v>C1 - M28 : 1</v>
          </cell>
          <cell r="Z97" t="str">
            <v>M28</v>
          </cell>
        </row>
        <row r="101">
          <cell r="O101">
            <v>5</v>
          </cell>
          <cell r="P101" t="str">
            <v>C1 - Mxx</v>
          </cell>
          <cell r="Q101" t="str">
            <v>C2 - Mxx</v>
          </cell>
          <cell r="R101" t="str">
            <v>C3 - Mxx</v>
          </cell>
          <cell r="S101" t="str">
            <v>Mxx -C1</v>
          </cell>
          <cell r="T101" t="str">
            <v>Mxx -C2</v>
          </cell>
          <cell r="U101" t="str">
            <v>Mxx - C3</v>
          </cell>
          <cell r="Z101" t="str">
            <v>C1 - Mxx</v>
          </cell>
          <cell r="AC101" t="str">
            <v>C2 - Mxx</v>
          </cell>
          <cell r="AF101" t="str">
            <v>C3 - Mxx</v>
          </cell>
          <cell r="AI101" t="str">
            <v>Mxx -C1</v>
          </cell>
          <cell r="AL101" t="str">
            <v>Mxx -C2</v>
          </cell>
          <cell r="AO101" t="str">
            <v>Mxx - C3</v>
          </cell>
        </row>
        <row r="102">
          <cell r="P102" t="str">
            <v>C1 - M08 : 1</v>
          </cell>
          <cell r="Q102" t="str">
            <v>C2 - M08 : 1</v>
          </cell>
          <cell r="R102" t="str">
            <v>C3 - M08 : 1</v>
          </cell>
          <cell r="S102" t="str">
            <v>M08 - C1 : 1</v>
          </cell>
          <cell r="T102" t="str">
            <v>M08 - C2 : 2</v>
          </cell>
          <cell r="U102" t="str">
            <v>M08 - C3 : 1</v>
          </cell>
          <cell r="Z102" t="str">
            <v>M08</v>
          </cell>
          <cell r="AC102" t="str">
            <v>M08</v>
          </cell>
          <cell r="AF102" t="str">
            <v>M08</v>
          </cell>
          <cell r="AI102" t="str">
            <v>M08</v>
          </cell>
          <cell r="AL102" t="str">
            <v>M08</v>
          </cell>
          <cell r="AO102" t="str">
            <v>M08</v>
          </cell>
        </row>
        <row r="103">
          <cell r="P103" t="str">
            <v>C1 - M12 : 2</v>
          </cell>
          <cell r="Q103" t="str">
            <v>C2 - M12 : 1</v>
          </cell>
          <cell r="R103" t="str">
            <v>C3 - M12 : 1</v>
          </cell>
          <cell r="S103" t="str">
            <v>M04 - C1 : 2</v>
          </cell>
          <cell r="T103" t="str">
            <v>M12 - C2 : 2</v>
          </cell>
          <cell r="U103" t="str">
            <v>M04 - C3 : 2</v>
          </cell>
          <cell r="Z103" t="str">
            <v>M12</v>
          </cell>
          <cell r="AC103" t="str">
            <v>M12</v>
          </cell>
          <cell r="AF103" t="str">
            <v>M12</v>
          </cell>
          <cell r="AI103" t="str">
            <v>M04</v>
          </cell>
          <cell r="AL103" t="str">
            <v>M12</v>
          </cell>
          <cell r="AO103" t="str">
            <v>M04</v>
          </cell>
        </row>
        <row r="104">
          <cell r="P104" t="str">
            <v>C1 - M10 : 1</v>
          </cell>
          <cell r="Q104" t="str">
            <v>C2 - M16 : 1</v>
          </cell>
          <cell r="R104" t="str">
            <v>C3 - M16 : 2</v>
          </cell>
          <cell r="S104" t="str">
            <v>M06 - C1 : 2</v>
          </cell>
          <cell r="T104" t="str">
            <v>M16 - C2 : 1</v>
          </cell>
          <cell r="U104" t="str">
            <v>M06 - C3 : 2</v>
          </cell>
          <cell r="Z104" t="str">
            <v>M10</v>
          </cell>
          <cell r="AC104" t="str">
            <v>M16</v>
          </cell>
          <cell r="AF104" t="str">
            <v>M16</v>
          </cell>
          <cell r="AI104" t="str">
            <v>M06</v>
          </cell>
          <cell r="AL104" t="str">
            <v>M16</v>
          </cell>
          <cell r="AO104" t="str">
            <v>M06</v>
          </cell>
        </row>
        <row r="105">
          <cell r="P105" t="str">
            <v>C1 - M11 : 1</v>
          </cell>
          <cell r="Q105" t="str">
            <v>C2 - M20 : 2</v>
          </cell>
          <cell r="R105" t="str">
            <v>C3 - M14 : 2</v>
          </cell>
          <cell r="S105" t="str">
            <v>M08 - C1 : 2</v>
          </cell>
          <cell r="T105" t="str">
            <v>M14 - C2 : 1</v>
          </cell>
          <cell r="U105" t="str">
            <v>M08 - C3 : 2</v>
          </cell>
          <cell r="Z105" t="str">
            <v>M11</v>
          </cell>
          <cell r="AC105" t="str">
            <v>M20</v>
          </cell>
          <cell r="AF105" t="str">
            <v>M14</v>
          </cell>
          <cell r="AI105" t="str">
            <v>M08</v>
          </cell>
          <cell r="AL105" t="str">
            <v>M14</v>
          </cell>
          <cell r="AO105" t="str">
            <v>M08</v>
          </cell>
        </row>
        <row r="106">
          <cell r="P106" t="str">
            <v>C1 - M12 : 1</v>
          </cell>
          <cell r="Q106" t="str">
            <v>C2 - M18 : 2</v>
          </cell>
          <cell r="R106" t="str">
            <v>C3 - M12 : 2</v>
          </cell>
          <cell r="S106" t="str">
            <v>M10 - C1 : 2</v>
          </cell>
          <cell r="T106" t="str">
            <v>M12 - C2 : 1</v>
          </cell>
          <cell r="U106" t="str">
            <v>M10 - C3 : 2</v>
          </cell>
          <cell r="Z106" t="str">
            <v>M12</v>
          </cell>
          <cell r="AC106" t="str">
            <v>M18</v>
          </cell>
          <cell r="AF106" t="str">
            <v>M12</v>
          </cell>
          <cell r="AI106" t="str">
            <v>M10</v>
          </cell>
          <cell r="AL106" t="str">
            <v>M12</v>
          </cell>
          <cell r="AO106" t="str">
            <v>M10</v>
          </cell>
        </row>
        <row r="107">
          <cell r="P107" t="str">
            <v>C1 - M13 : 1</v>
          </cell>
          <cell r="Q107" t="str">
            <v>C2 - M16 : 2</v>
          </cell>
          <cell r="R107" t="str">
            <v>C3 - M10 : 1</v>
          </cell>
          <cell r="S107" t="str">
            <v>M12 - C1 : 2</v>
          </cell>
          <cell r="T107" t="str">
            <v>M10 - C2 : 1</v>
          </cell>
          <cell r="U107" t="str">
            <v>M12 - C3 : 2</v>
          </cell>
          <cell r="Z107" t="str">
            <v>M13</v>
          </cell>
          <cell r="AC107" t="str">
            <v>M16</v>
          </cell>
          <cell r="AF107" t="str">
            <v>M10</v>
          </cell>
          <cell r="AI107" t="str">
            <v>M12</v>
          </cell>
          <cell r="AL107" t="str">
            <v>M10</v>
          </cell>
          <cell r="AO107" t="str">
            <v>M12</v>
          </cell>
        </row>
        <row r="108">
          <cell r="P108" t="str">
            <v>C1 - M14 : 1</v>
          </cell>
          <cell r="Q108" t="str">
            <v>C2 - M14 : 1</v>
          </cell>
          <cell r="R108" t="str">
            <v>C3 - M11 : 1</v>
          </cell>
          <cell r="S108" t="str">
            <v>M14 - C1 : 1</v>
          </cell>
          <cell r="T108" t="str">
            <v>M08 - C2 : 2</v>
          </cell>
          <cell r="U108" t="str">
            <v>M14 - C3 : 1</v>
          </cell>
          <cell r="Z108" t="str">
            <v>M14</v>
          </cell>
          <cell r="AC108" t="str">
            <v>M14</v>
          </cell>
          <cell r="AF108" t="str">
            <v>M11</v>
          </cell>
          <cell r="AI108" t="str">
            <v>M14</v>
          </cell>
          <cell r="AL108" t="str">
            <v>M08</v>
          </cell>
          <cell r="AO108" t="str">
            <v>M14</v>
          </cell>
        </row>
        <row r="109">
          <cell r="P109" t="str">
            <v>C1 - M15 : 2</v>
          </cell>
          <cell r="Q109" t="str">
            <v>C2 - M15 : 1</v>
          </cell>
          <cell r="R109" t="str">
            <v>C3 - M12 : 2</v>
          </cell>
          <cell r="S109" t="str">
            <v>M13 - C1 : 2</v>
          </cell>
          <cell r="T109" t="str">
            <v>M09 - C2 : 2</v>
          </cell>
          <cell r="U109" t="str">
            <v>M13 - C3 : 1</v>
          </cell>
          <cell r="Z109" t="str">
            <v>M15</v>
          </cell>
          <cell r="AC109" t="str">
            <v>M15</v>
          </cell>
          <cell r="AF109" t="str">
            <v>M12</v>
          </cell>
          <cell r="AI109" t="str">
            <v>M13</v>
          </cell>
          <cell r="AL109" t="str">
            <v>M09</v>
          </cell>
          <cell r="AO109" t="str">
            <v>M13</v>
          </cell>
        </row>
        <row r="110">
          <cell r="P110" t="str">
            <v>C1 - M14 : 1</v>
          </cell>
          <cell r="Q110" t="str">
            <v>C2 - M16 : 2</v>
          </cell>
          <cell r="R110" t="str">
            <v>C3 - M11 : 1</v>
          </cell>
          <cell r="S110" t="str">
            <v>M14 - C1 : 1</v>
          </cell>
          <cell r="T110" t="str">
            <v>M10 - C2 : 2</v>
          </cell>
          <cell r="U110" t="str">
            <v>M12 - C3 : 2</v>
          </cell>
          <cell r="Z110" t="str">
            <v>M14</v>
          </cell>
          <cell r="AC110" t="str">
            <v>M16</v>
          </cell>
          <cell r="AF110" t="str">
            <v>M11</v>
          </cell>
          <cell r="AI110" t="str">
            <v>M14</v>
          </cell>
          <cell r="AL110" t="str">
            <v>M10</v>
          </cell>
          <cell r="AO110" t="str">
            <v>M12</v>
          </cell>
        </row>
        <row r="111">
          <cell r="P111" t="str">
            <v>C1 - M15 : 2</v>
          </cell>
          <cell r="Q111" t="str">
            <v>C2 - M15 : 1</v>
          </cell>
          <cell r="R111" t="str">
            <v>C3 - M12 : 1</v>
          </cell>
          <cell r="S111" t="str">
            <v>M13 - C1 : 2</v>
          </cell>
          <cell r="T111" t="str">
            <v>M11 - C2 : 1</v>
          </cell>
          <cell r="U111" t="str">
            <v>M13 - C3 : 1</v>
          </cell>
          <cell r="Z111" t="str">
            <v>M15</v>
          </cell>
          <cell r="AC111" t="str">
            <v>M15</v>
          </cell>
          <cell r="AF111" t="str">
            <v>M12</v>
          </cell>
          <cell r="AI111" t="str">
            <v>M13</v>
          </cell>
          <cell r="AL111" t="str">
            <v>M11</v>
          </cell>
          <cell r="AO111" t="str">
            <v>M13</v>
          </cell>
        </row>
        <row r="112">
          <cell r="Q112" t="str">
            <v>C2 - M16 : 2</v>
          </cell>
          <cell r="R112" t="str">
            <v>C3 - M13 : 2</v>
          </cell>
          <cell r="T112" t="str">
            <v>M10 - C2 : 1</v>
          </cell>
          <cell r="U112" t="str">
            <v>M12 - C3 : 2</v>
          </cell>
          <cell r="AC112" t="str">
            <v>M16</v>
          </cell>
          <cell r="AF112" t="str">
            <v>M13</v>
          </cell>
          <cell r="AL112" t="str">
            <v>M10</v>
          </cell>
          <cell r="AO112" t="str">
            <v>M12</v>
          </cell>
        </row>
        <row r="113">
          <cell r="T113" t="str">
            <v>M09 - C2 : 2</v>
          </cell>
          <cell r="AL113" t="str">
            <v>M09</v>
          </cell>
        </row>
        <row r="114">
          <cell r="T114" t="str">
            <v>M10 - C2 : 2</v>
          </cell>
          <cell r="AL114" t="str">
            <v>M10</v>
          </cell>
        </row>
        <row r="115">
          <cell r="T115" t="str">
            <v>M11 - C2 : 2</v>
          </cell>
          <cell r="AL115" t="str">
            <v>M11</v>
          </cell>
        </row>
        <row r="116">
          <cell r="T116" t="str">
            <v>M12 - C2 : 2</v>
          </cell>
          <cell r="AL116" t="str">
            <v>M12</v>
          </cell>
        </row>
        <row r="117">
          <cell r="T117" t="str">
            <v>M13 - C2 : 1</v>
          </cell>
          <cell r="AL117" t="str">
            <v>M13</v>
          </cell>
        </row>
        <row r="121">
          <cell r="O121">
            <v>6</v>
          </cell>
          <cell r="P121" t="str">
            <v>C1 - Mxx</v>
          </cell>
          <cell r="Q121" t="str">
            <v>C2 - Mxx</v>
          </cell>
          <cell r="R121" t="str">
            <v>C3 - Mxx</v>
          </cell>
          <cell r="S121" t="str">
            <v>Mxx -C1</v>
          </cell>
          <cell r="T121" t="str">
            <v>Mxx -C2</v>
          </cell>
          <cell r="U121" t="str">
            <v>Mxx - C3</v>
          </cell>
          <cell r="Z121" t="str">
            <v>C1 - Mxx</v>
          </cell>
          <cell r="AC121" t="str">
            <v>C2 - Mxx</v>
          </cell>
          <cell r="AF121" t="str">
            <v>C3 - Mxx</v>
          </cell>
          <cell r="AI121" t="str">
            <v>Mxx -C1</v>
          </cell>
          <cell r="AL121" t="str">
            <v>Mxx -C2</v>
          </cell>
          <cell r="AO121" t="str">
            <v>Mxx - C3</v>
          </cell>
        </row>
        <row r="122">
          <cell r="P122" t="str">
            <v>C1 - M08 : 2</v>
          </cell>
          <cell r="Q122" t="str">
            <v>C2 - M08 : 2</v>
          </cell>
          <cell r="R122" t="str">
            <v>C3 - M08 : 1</v>
          </cell>
          <cell r="S122" t="str">
            <v>M08 - C1 : 1</v>
          </cell>
          <cell r="T122" t="str">
            <v>M08 - C2 : 2</v>
          </cell>
          <cell r="U122" t="str">
            <v>M08 - C3 : 2</v>
          </cell>
          <cell r="Z122" t="str">
            <v>M08</v>
          </cell>
          <cell r="AC122" t="str">
            <v>M08</v>
          </cell>
          <cell r="AF122" t="str">
            <v>M08</v>
          </cell>
          <cell r="AI122" t="str">
            <v>M08</v>
          </cell>
          <cell r="AL122" t="str">
            <v>M08</v>
          </cell>
          <cell r="AO122" t="str">
            <v>M08</v>
          </cell>
        </row>
        <row r="123">
          <cell r="P123" t="str">
            <v>C1 - M04 : 1</v>
          </cell>
          <cell r="Q123" t="str">
            <v>C2 - M04 : 1</v>
          </cell>
          <cell r="R123" t="str">
            <v>C3 - M12 : 2</v>
          </cell>
          <cell r="S123" t="str">
            <v>M04 - C1 : 2</v>
          </cell>
          <cell r="T123" t="str">
            <v>M12 - C2 : 2</v>
          </cell>
          <cell r="U123" t="str">
            <v>M12 - C3 : 2</v>
          </cell>
          <cell r="Z123" t="str">
            <v>M04</v>
          </cell>
          <cell r="AC123" t="str">
            <v>M04</v>
          </cell>
          <cell r="AF123" t="str">
            <v>M12</v>
          </cell>
          <cell r="AI123" t="str">
            <v>M04</v>
          </cell>
          <cell r="AL123" t="str">
            <v>M12</v>
          </cell>
          <cell r="AO123" t="str">
            <v>M12</v>
          </cell>
        </row>
        <row r="124">
          <cell r="P124" t="str">
            <v>C1 - M06 : 2</v>
          </cell>
          <cell r="Q124" t="str">
            <v>C2 - M06 : 2</v>
          </cell>
          <cell r="R124" t="str">
            <v>C3 - M10 : 2</v>
          </cell>
          <cell r="S124" t="str">
            <v>M06 - C1 : 2</v>
          </cell>
          <cell r="T124" t="str">
            <v>M16 - C2 : 2</v>
          </cell>
          <cell r="U124" t="str">
            <v>M16 - C3 : 1</v>
          </cell>
          <cell r="Z124" t="str">
            <v>M06</v>
          </cell>
          <cell r="AC124" t="str">
            <v>M06</v>
          </cell>
          <cell r="AF124" t="str">
            <v>M10</v>
          </cell>
          <cell r="AI124" t="str">
            <v>M06</v>
          </cell>
          <cell r="AL124" t="str">
            <v>M16</v>
          </cell>
          <cell r="AO124" t="str">
            <v>M16</v>
          </cell>
        </row>
        <row r="125">
          <cell r="P125" t="str">
            <v>C1 - M05 : 1</v>
          </cell>
          <cell r="Q125" t="str">
            <v>C2 - M05 : 1</v>
          </cell>
          <cell r="R125" t="str">
            <v>C3 - M08 : 2</v>
          </cell>
          <cell r="S125" t="str">
            <v>M08 - C1 : 2</v>
          </cell>
          <cell r="T125" t="str">
            <v>M20 - C2 : 1</v>
          </cell>
          <cell r="U125" t="str">
            <v>M14 - C3 : 2</v>
          </cell>
          <cell r="Z125" t="str">
            <v>M05</v>
          </cell>
          <cell r="AC125" t="str">
            <v>M05</v>
          </cell>
          <cell r="AF125" t="str">
            <v>M08</v>
          </cell>
          <cell r="AI125" t="str">
            <v>M08</v>
          </cell>
          <cell r="AL125" t="str">
            <v>M20</v>
          </cell>
          <cell r="AO125" t="str">
            <v>M14</v>
          </cell>
        </row>
        <row r="126">
          <cell r="P126" t="str">
            <v>C1 - M06 : 1</v>
          </cell>
          <cell r="Q126" t="str">
            <v>C2 - M06 : 1</v>
          </cell>
          <cell r="R126" t="str">
            <v>C3 - M06 : 2</v>
          </cell>
          <cell r="S126" t="str">
            <v>M10 - C1 : 2</v>
          </cell>
          <cell r="T126" t="str">
            <v>M18 - C2 : 1</v>
          </cell>
          <cell r="U126" t="str">
            <v>M15 - C3 : 2</v>
          </cell>
          <cell r="Z126" t="str">
            <v>M06</v>
          </cell>
          <cell r="AC126" t="str">
            <v>M06</v>
          </cell>
          <cell r="AF126" t="str">
            <v>M06</v>
          </cell>
          <cell r="AI126" t="str">
            <v>M10</v>
          </cell>
          <cell r="AL126" t="str">
            <v>M18</v>
          </cell>
          <cell r="AO126" t="str">
            <v>M15</v>
          </cell>
        </row>
        <row r="127">
          <cell r="P127" t="str">
            <v>C1 - M07 : 2</v>
          </cell>
          <cell r="Q127" t="str">
            <v>C2 - M07 : 2</v>
          </cell>
          <cell r="R127" t="str">
            <v>C3 - M04 : 1</v>
          </cell>
          <cell r="S127" t="str">
            <v>M12 - C1 : 1</v>
          </cell>
          <cell r="T127" t="str">
            <v>M16 - C2 : 2</v>
          </cell>
          <cell r="U127" t="str">
            <v>M16 - C3 : 1</v>
          </cell>
          <cell r="Z127" t="str">
            <v>M07</v>
          </cell>
          <cell r="AC127" t="str">
            <v>M07</v>
          </cell>
          <cell r="AF127" t="str">
            <v>M04</v>
          </cell>
          <cell r="AI127" t="str">
            <v>M12</v>
          </cell>
          <cell r="AL127" t="str">
            <v>M16</v>
          </cell>
          <cell r="AO127" t="str">
            <v>M16</v>
          </cell>
        </row>
        <row r="128">
          <cell r="P128" t="str">
            <v>C1 - M06 : 1</v>
          </cell>
          <cell r="Q128" t="str">
            <v>C2 - M06 : 1</v>
          </cell>
          <cell r="R128" t="str">
            <v>C3 - M05 : 2</v>
          </cell>
          <cell r="S128" t="str">
            <v>M11 - C1 : 2</v>
          </cell>
          <cell r="T128" t="str">
            <v>M17 - C2 : 1</v>
          </cell>
          <cell r="U128" t="str">
            <v>M15 - C3 : 1</v>
          </cell>
          <cell r="Z128" t="str">
            <v>M06</v>
          </cell>
          <cell r="AC128" t="str">
            <v>M06</v>
          </cell>
          <cell r="AF128" t="str">
            <v>M05</v>
          </cell>
          <cell r="AI128" t="str">
            <v>M11</v>
          </cell>
          <cell r="AL128" t="str">
            <v>M17</v>
          </cell>
          <cell r="AO128" t="str">
            <v>M15</v>
          </cell>
        </row>
        <row r="129">
          <cell r="R129" t="str">
            <v>C3 - M04 : 2</v>
          </cell>
          <cell r="S129" t="str">
            <v>M12 - C1 : 2</v>
          </cell>
          <cell r="T129" t="str">
            <v>M16 - C2 : 2</v>
          </cell>
          <cell r="U129" t="str">
            <v>M14 - C3 : 1</v>
          </cell>
          <cell r="AF129" t="str">
            <v>M04</v>
          </cell>
          <cell r="AI129" t="str">
            <v>M12</v>
          </cell>
          <cell r="AL129" t="str">
            <v>M16</v>
          </cell>
          <cell r="AO129" t="str">
            <v>M14</v>
          </cell>
        </row>
        <row r="130">
          <cell r="R130" t="str">
            <v>C3 - M03 : 1</v>
          </cell>
          <cell r="S130" t="str">
            <v>M13 - C1 : 1</v>
          </cell>
          <cell r="T130" t="str">
            <v>M17 - C2 : 2</v>
          </cell>
          <cell r="U130" t="str">
            <v>M13 - C3 : 1</v>
          </cell>
          <cell r="AF130" t="str">
            <v>M03</v>
          </cell>
          <cell r="AI130" t="str">
            <v>M13</v>
          </cell>
          <cell r="AL130" t="str">
            <v>M17</v>
          </cell>
          <cell r="AO130" t="str">
            <v>M13</v>
          </cell>
        </row>
        <row r="131">
          <cell r="R131" t="str">
            <v>C3 - M04 : 2</v>
          </cell>
          <cell r="S131" t="str">
            <v>M12 - C1 : 2</v>
          </cell>
          <cell r="T131" t="str">
            <v>M18 - C2 : 2</v>
          </cell>
          <cell r="U131" t="str">
            <v>M12 - C3 : 2</v>
          </cell>
          <cell r="AF131" t="str">
            <v>M04</v>
          </cell>
          <cell r="AI131" t="str">
            <v>M12</v>
          </cell>
          <cell r="AL131" t="str">
            <v>M18</v>
          </cell>
          <cell r="AO131" t="str">
            <v>M12</v>
          </cell>
        </row>
        <row r="132">
          <cell r="T132" t="str">
            <v>M19 - C2 : 1</v>
          </cell>
          <cell r="U132" t="str">
            <v>M13 - C3 : 2</v>
          </cell>
          <cell r="AL132" t="str">
            <v>M19</v>
          </cell>
          <cell r="AO132" t="str">
            <v>M13</v>
          </cell>
        </row>
        <row r="133">
          <cell r="U133" t="str">
            <v>M14 - C3 : 2</v>
          </cell>
          <cell r="AO133" t="str">
            <v>M14</v>
          </cell>
        </row>
        <row r="134">
          <cell r="U134" t="str">
            <v>M15 - C3 : 2</v>
          </cell>
          <cell r="AO134" t="str">
            <v>M15</v>
          </cell>
        </row>
        <row r="135">
          <cell r="U135" t="str">
            <v>M16 - C3 : 1</v>
          </cell>
          <cell r="AO135" t="str">
            <v>M16</v>
          </cell>
        </row>
        <row r="139">
          <cell r="O139">
            <v>7</v>
          </cell>
          <cell r="P139" t="str">
            <v>C1 - Mxx</v>
          </cell>
          <cell r="Q139" t="str">
            <v>C2 - Mxx</v>
          </cell>
          <cell r="R139" t="str">
            <v>C3 - Mxx</v>
          </cell>
          <cell r="S139" t="str">
            <v>Mxx -C1</v>
          </cell>
          <cell r="T139" t="str">
            <v>Mxx -C2</v>
          </cell>
          <cell r="U139" t="str">
            <v>Mxx - C3</v>
          </cell>
          <cell r="Z139" t="str">
            <v>C1 - Mxx</v>
          </cell>
          <cell r="AC139" t="str">
            <v>C2 - Mxx</v>
          </cell>
          <cell r="AF139" t="str">
            <v>C3 - Mxx</v>
          </cell>
          <cell r="AI139" t="str">
            <v>Mxx -C1</v>
          </cell>
          <cell r="AL139" t="str">
            <v>Mxx -C2</v>
          </cell>
          <cell r="AO139" t="str">
            <v>Mxx - C3</v>
          </cell>
        </row>
        <row r="140">
          <cell r="P140" t="str">
            <v>C1 - M08 : 1</v>
          </cell>
          <cell r="Q140" t="str">
            <v>C2 - M08 : 1</v>
          </cell>
          <cell r="R140" t="str">
            <v>C3 - M08 : 1</v>
          </cell>
          <cell r="S140" t="str">
            <v>M08 - C1 : 2</v>
          </cell>
          <cell r="T140" t="str">
            <v>M08 - C2 : 2</v>
          </cell>
          <cell r="U140" t="str">
            <v>M08 - C3 : 2</v>
          </cell>
          <cell r="Z140" t="str">
            <v>M08</v>
          </cell>
          <cell r="AC140" t="str">
            <v>M08</v>
          </cell>
          <cell r="AF140" t="str">
            <v>M08</v>
          </cell>
          <cell r="AI140" t="str">
            <v>M08</v>
          </cell>
          <cell r="AL140" t="str">
            <v>M08</v>
          </cell>
          <cell r="AO140" t="str">
            <v>M08</v>
          </cell>
        </row>
        <row r="141">
          <cell r="P141" t="str">
            <v>C1 - M12 : 1</v>
          </cell>
          <cell r="Q141" t="str">
            <v>C2 - M12 : 1</v>
          </cell>
          <cell r="R141" t="str">
            <v>C3 - M12 : 2</v>
          </cell>
          <cell r="S141" t="str">
            <v>M12 - C1 : 2</v>
          </cell>
          <cell r="T141" t="str">
            <v>M12 - C2 : 2</v>
          </cell>
          <cell r="U141" t="str">
            <v>M12 - C3 : 2</v>
          </cell>
          <cell r="Z141" t="str">
            <v>M12</v>
          </cell>
          <cell r="AC141" t="str">
            <v>M12</v>
          </cell>
          <cell r="AF141" t="str">
            <v>M12</v>
          </cell>
          <cell r="AI141" t="str">
            <v>M12</v>
          </cell>
          <cell r="AL141" t="str">
            <v>M12</v>
          </cell>
          <cell r="AO141" t="str">
            <v>M12</v>
          </cell>
        </row>
        <row r="142">
          <cell r="P142" t="str">
            <v>C1 - M16 : 1</v>
          </cell>
          <cell r="Q142" t="str">
            <v>C2 - M16 : 1</v>
          </cell>
          <cell r="R142" t="str">
            <v>C3 - M10 : 2</v>
          </cell>
          <cell r="S142" t="str">
            <v>M16 - C1 : 2</v>
          </cell>
          <cell r="T142" t="str">
            <v>M16 - C2 : 1</v>
          </cell>
          <cell r="U142" t="str">
            <v>M16 - C3 : 1</v>
          </cell>
          <cell r="Z142" t="str">
            <v>M16</v>
          </cell>
          <cell r="AC142" t="str">
            <v>M16</v>
          </cell>
          <cell r="AF142" t="str">
            <v>M10</v>
          </cell>
          <cell r="AI142" t="str">
            <v>M16</v>
          </cell>
          <cell r="AL142" t="str">
            <v>M16</v>
          </cell>
          <cell r="AO142" t="str">
            <v>M16</v>
          </cell>
        </row>
        <row r="143">
          <cell r="P143" t="str">
            <v>C1 - M20 : 1</v>
          </cell>
          <cell r="Q143" t="str">
            <v>C2 - M20 : 2</v>
          </cell>
          <cell r="R143" t="str">
            <v>C3 - M08 : 1</v>
          </cell>
          <cell r="S143" t="str">
            <v>M20 - C1 : 2</v>
          </cell>
          <cell r="T143" t="str">
            <v>M14 - C2 : 2</v>
          </cell>
          <cell r="U143" t="str">
            <v>M14 - C3 : 1</v>
          </cell>
          <cell r="Z143" t="str">
            <v>M20</v>
          </cell>
          <cell r="AC143" t="str">
            <v>M20</v>
          </cell>
          <cell r="AF143" t="str">
            <v>M08</v>
          </cell>
          <cell r="AI143" t="str">
            <v>M20</v>
          </cell>
          <cell r="AL143" t="str">
            <v>M14</v>
          </cell>
          <cell r="AO143" t="str">
            <v>M14</v>
          </cell>
        </row>
        <row r="144">
          <cell r="P144" t="str">
            <v>C1 - M24 : 2</v>
          </cell>
          <cell r="Q144" t="str">
            <v>C2 - M18 : 1</v>
          </cell>
          <cell r="R144" t="str">
            <v>C3 - M09 : 2</v>
          </cell>
          <cell r="S144" t="str">
            <v>M24 - C1 : 1</v>
          </cell>
          <cell r="T144" t="str">
            <v>M15 - C2 : 2</v>
          </cell>
          <cell r="U144" t="str">
            <v>M12 - C3 : 2</v>
          </cell>
          <cell r="Z144" t="str">
            <v>M24</v>
          </cell>
          <cell r="AC144" t="str">
            <v>M18</v>
          </cell>
          <cell r="AF144" t="str">
            <v>M09</v>
          </cell>
          <cell r="AI144" t="str">
            <v>M24</v>
          </cell>
          <cell r="AL144" t="str">
            <v>M15</v>
          </cell>
          <cell r="AO144" t="str">
            <v>M12</v>
          </cell>
        </row>
        <row r="145">
          <cell r="P145" t="str">
            <v>C1 - M22 : 2</v>
          </cell>
          <cell r="Q145" t="str">
            <v>C2 - M19 : 2</v>
          </cell>
          <cell r="R145" t="str">
            <v>C3 - M08 : 1</v>
          </cell>
          <cell r="S145" t="str">
            <v>M22 - C1 : 2</v>
          </cell>
          <cell r="T145" t="str">
            <v>M16 - C2 : 2</v>
          </cell>
          <cell r="U145" t="str">
            <v>M13 - C3 : 2</v>
          </cell>
          <cell r="Z145" t="str">
            <v>M22</v>
          </cell>
          <cell r="AC145" t="str">
            <v>M19</v>
          </cell>
          <cell r="AF145" t="str">
            <v>M08</v>
          </cell>
          <cell r="AI145" t="str">
            <v>M22</v>
          </cell>
          <cell r="AL145" t="str">
            <v>M16</v>
          </cell>
          <cell r="AO145" t="str">
            <v>M13</v>
          </cell>
        </row>
        <row r="146">
          <cell r="P146" t="str">
            <v>C1 - M20 : 1</v>
          </cell>
          <cell r="Q146" t="str">
            <v>C2 - M18 : 1</v>
          </cell>
          <cell r="R146" t="str">
            <v>C3 - M09 : 1</v>
          </cell>
          <cell r="S146" t="str">
            <v>M23 - C1 : 1</v>
          </cell>
          <cell r="T146" t="str">
            <v>M17 - C2 : 2</v>
          </cell>
          <cell r="U146" t="str">
            <v>M14 - C3 : 2</v>
          </cell>
          <cell r="Z146" t="str">
            <v>M20</v>
          </cell>
          <cell r="AC146" t="str">
            <v>M18</v>
          </cell>
          <cell r="AF146" t="str">
            <v>M09</v>
          </cell>
          <cell r="AI146" t="str">
            <v>M23</v>
          </cell>
          <cell r="AL146" t="str">
            <v>M17</v>
          </cell>
          <cell r="AO146" t="str">
            <v>M14</v>
          </cell>
        </row>
        <row r="147">
          <cell r="P147" t="str">
            <v>C1 - M21 : 1</v>
          </cell>
          <cell r="Q147" t="str">
            <v>C2 - M19 : 1</v>
          </cell>
          <cell r="R147" t="str">
            <v>C3 - M10 : 1</v>
          </cell>
          <cell r="S147" t="str">
            <v>M22 - C1 : 1</v>
          </cell>
          <cell r="T147" t="str">
            <v>M18 - C2 : 2</v>
          </cell>
          <cell r="U147" t="str">
            <v>M15 - C3 : 2</v>
          </cell>
          <cell r="Z147" t="str">
            <v>M21</v>
          </cell>
          <cell r="AC147" t="str">
            <v>M19</v>
          </cell>
          <cell r="AF147" t="str">
            <v>M10</v>
          </cell>
          <cell r="AI147" t="str">
            <v>M22</v>
          </cell>
          <cell r="AL147" t="str">
            <v>M18</v>
          </cell>
          <cell r="AO147" t="str">
            <v>M15</v>
          </cell>
        </row>
        <row r="148">
          <cell r="P148" t="str">
            <v>C1 - M22 : 2</v>
          </cell>
          <cell r="Q148" t="str">
            <v>C2 - M20 : 1</v>
          </cell>
          <cell r="R148" t="str">
            <v>C3 - M11 : 1</v>
          </cell>
          <cell r="S148" t="str">
            <v>M21 - C1 : 1</v>
          </cell>
          <cell r="T148" t="str">
            <v>M19 - C2 : 2</v>
          </cell>
          <cell r="U148" t="str">
            <v>M16 - C3 : 2</v>
          </cell>
          <cell r="Z148" t="str">
            <v>M22</v>
          </cell>
          <cell r="AC148" t="str">
            <v>M20</v>
          </cell>
          <cell r="AF148" t="str">
            <v>M11</v>
          </cell>
          <cell r="AI148" t="str">
            <v>M21</v>
          </cell>
          <cell r="AL148" t="str">
            <v>M19</v>
          </cell>
          <cell r="AO148" t="str">
            <v>M16</v>
          </cell>
        </row>
        <row r="149">
          <cell r="P149" t="str">
            <v>C1 - M21 : 2</v>
          </cell>
          <cell r="Q149" t="str">
            <v>C2 - M21 : 1</v>
          </cell>
          <cell r="R149" t="str">
            <v>C3 - M12 : 1</v>
          </cell>
          <cell r="S149" t="str">
            <v>M20 - C1 : 1</v>
          </cell>
          <cell r="T149" t="str">
            <v>M20 - C2 : 2</v>
          </cell>
          <cell r="U149" t="str">
            <v>M17 - C3 : 1</v>
          </cell>
          <cell r="Z149" t="str">
            <v>M21</v>
          </cell>
          <cell r="AC149" t="str">
            <v>M21</v>
          </cell>
          <cell r="AF149" t="str">
            <v>M12</v>
          </cell>
          <cell r="AI149" t="str">
            <v>M20</v>
          </cell>
          <cell r="AL149" t="str">
            <v>M20</v>
          </cell>
          <cell r="AO149" t="str">
            <v>M17</v>
          </cell>
        </row>
        <row r="150">
          <cell r="P150" t="str">
            <v>C1 - M20 : 1</v>
          </cell>
          <cell r="Q150" t="str">
            <v>C2 - M22 : 1</v>
          </cell>
          <cell r="R150" t="str">
            <v>C3 - M13 : 1</v>
          </cell>
          <cell r="S150" t="str">
            <v>M19 - C1 : 2</v>
          </cell>
          <cell r="T150" t="str">
            <v>M21 - C2 : 1</v>
          </cell>
          <cell r="U150" t="str">
            <v>M16 - C3 : 2</v>
          </cell>
          <cell r="Z150" t="str">
            <v>M20</v>
          </cell>
          <cell r="AC150" t="str">
            <v>M22</v>
          </cell>
          <cell r="AF150" t="str">
            <v>M13</v>
          </cell>
          <cell r="AI150" t="str">
            <v>M19</v>
          </cell>
          <cell r="AL150" t="str">
            <v>M21</v>
          </cell>
          <cell r="AO150" t="str">
            <v>M16</v>
          </cell>
        </row>
        <row r="151">
          <cell r="P151" t="str">
            <v>C1 - M21 : 1</v>
          </cell>
          <cell r="Q151" t="str">
            <v>C2 - M23 : 1</v>
          </cell>
          <cell r="R151" t="str">
            <v>C3 - M14 : 2</v>
          </cell>
          <cell r="S151" t="str">
            <v>M20 - C1 : 2</v>
          </cell>
          <cell r="T151" t="str">
            <v>M20 - C2 : 2</v>
          </cell>
          <cell r="U151" t="str">
            <v>M17 - C3 : 1</v>
          </cell>
          <cell r="Z151" t="str">
            <v>M21</v>
          </cell>
          <cell r="AC151" t="str">
            <v>M23</v>
          </cell>
          <cell r="AF151" t="str">
            <v>M14</v>
          </cell>
          <cell r="AI151" t="str">
            <v>M20</v>
          </cell>
          <cell r="AL151" t="str">
            <v>M20</v>
          </cell>
          <cell r="AO151" t="str">
            <v>M17</v>
          </cell>
        </row>
        <row r="152">
          <cell r="P152" t="str">
            <v>C1 - M22 : 2</v>
          </cell>
          <cell r="Q152" t="str">
            <v>C2 - M24 : 2</v>
          </cell>
          <cell r="S152" t="str">
            <v>M21 - C1 : 2</v>
          </cell>
          <cell r="T152" t="str">
            <v>M21 - C2 : 2</v>
          </cell>
          <cell r="Z152" t="str">
            <v>M22</v>
          </cell>
          <cell r="AC152" t="str">
            <v>M24</v>
          </cell>
          <cell r="AI152" t="str">
            <v>M21</v>
          </cell>
          <cell r="AL152" t="str">
            <v>M21</v>
          </cell>
        </row>
        <row r="153">
          <cell r="S153" t="str">
            <v>M22 - C1 : 2</v>
          </cell>
          <cell r="T153" t="str">
            <v>M22 - C2 : 2</v>
          </cell>
          <cell r="AI153" t="str">
            <v>M22</v>
          </cell>
          <cell r="AL153" t="str">
            <v>M22</v>
          </cell>
        </row>
        <row r="154">
          <cell r="S154" t="str">
            <v>M23 - C1 : 1</v>
          </cell>
          <cell r="T154" t="str">
            <v>M23 - C2 : 1</v>
          </cell>
          <cell r="AI154" t="str">
            <v>M23</v>
          </cell>
          <cell r="AL154" t="str">
            <v>M23</v>
          </cell>
        </row>
        <row r="158">
          <cell r="O158">
            <v>8</v>
          </cell>
          <cell r="P158" t="str">
            <v>C1 - Mxx</v>
          </cell>
          <cell r="Q158" t="str">
            <v>C2 - Mxx</v>
          </cell>
          <cell r="R158" t="str">
            <v>C3 - Mxx</v>
          </cell>
          <cell r="S158" t="str">
            <v>Mxx -C1</v>
          </cell>
          <cell r="T158" t="str">
            <v>Mxx -C2</v>
          </cell>
          <cell r="U158" t="str">
            <v>Mxx - C3</v>
          </cell>
          <cell r="Z158" t="str">
            <v>C1 - Mxx</v>
          </cell>
          <cell r="AC158" t="str">
            <v>C2 - Mxx</v>
          </cell>
          <cell r="AF158" t="str">
            <v>C3 - Mxx</v>
          </cell>
          <cell r="AI158" t="str">
            <v>Mxx -C1</v>
          </cell>
          <cell r="AL158" t="str">
            <v>Mxx -C2</v>
          </cell>
          <cell r="AO158" t="str">
            <v>Mxx - C3</v>
          </cell>
        </row>
        <row r="159">
          <cell r="P159" t="str">
            <v>C1 - M08 : 1</v>
          </cell>
          <cell r="Q159" t="str">
            <v>C2 - M08 : 1</v>
          </cell>
          <cell r="R159" t="str">
            <v>C3 - M08 : 1</v>
          </cell>
          <cell r="S159" t="str">
            <v>M08 - C1 : 2</v>
          </cell>
          <cell r="T159" t="str">
            <v>M08 - C2 : 2</v>
          </cell>
          <cell r="U159" t="str">
            <v>M08 - C3 : 1</v>
          </cell>
          <cell r="Z159" t="str">
            <v>M08</v>
          </cell>
          <cell r="AC159" t="str">
            <v>M08</v>
          </cell>
          <cell r="AF159" t="str">
            <v>M08</v>
          </cell>
          <cell r="AI159" t="str">
            <v>M08</v>
          </cell>
          <cell r="AL159" t="str">
            <v>M08</v>
          </cell>
          <cell r="AO159" t="str">
            <v>M08</v>
          </cell>
        </row>
        <row r="160">
          <cell r="P160" t="str">
            <v>C1 - M12 : 1</v>
          </cell>
          <cell r="Q160" t="str">
            <v>C2 - M12 : 1</v>
          </cell>
          <cell r="R160" t="str">
            <v>C3 - M12 : 2</v>
          </cell>
          <cell r="S160" t="str">
            <v>M12 - C1 : 1</v>
          </cell>
          <cell r="T160" t="str">
            <v>M12 - C2 : 2</v>
          </cell>
          <cell r="U160" t="str">
            <v>M04 - C3 : 2</v>
          </cell>
          <cell r="Z160" t="str">
            <v>M12</v>
          </cell>
          <cell r="AC160" t="str">
            <v>M12</v>
          </cell>
          <cell r="AF160" t="str">
            <v>M12</v>
          </cell>
          <cell r="AI160" t="str">
            <v>M12</v>
          </cell>
          <cell r="AL160" t="str">
            <v>M12</v>
          </cell>
          <cell r="AO160" t="str">
            <v>M04</v>
          </cell>
        </row>
        <row r="161">
          <cell r="P161" t="str">
            <v>C1 - M16 : 1</v>
          </cell>
          <cell r="Q161" t="str">
            <v>C2 - M16 : 1</v>
          </cell>
          <cell r="R161" t="str">
            <v>C3 - M10 : 1</v>
          </cell>
          <cell r="S161" t="str">
            <v>M10 - C1 : 2</v>
          </cell>
          <cell r="T161" t="str">
            <v>M16 - C2 : 1</v>
          </cell>
          <cell r="U161" t="str">
            <v>M06 - C3 : 2</v>
          </cell>
          <cell r="Z161" t="str">
            <v>M16</v>
          </cell>
          <cell r="AC161" t="str">
            <v>M16</v>
          </cell>
          <cell r="AF161" t="str">
            <v>M10</v>
          </cell>
          <cell r="AI161" t="str">
            <v>M10</v>
          </cell>
          <cell r="AL161" t="str">
            <v>M16</v>
          </cell>
          <cell r="AO161" t="str">
            <v>M06</v>
          </cell>
        </row>
        <row r="162">
          <cell r="P162" t="str">
            <v>C1 - M20 : 1</v>
          </cell>
          <cell r="Q162" t="str">
            <v>C2 - M20 : 2</v>
          </cell>
          <cell r="R162" t="str">
            <v>C3 - M11 : 2</v>
          </cell>
          <cell r="S162" t="str">
            <v>M11 - C1 : 2</v>
          </cell>
          <cell r="T162" t="str">
            <v>M14 - C2 : 1</v>
          </cell>
          <cell r="U162" t="str">
            <v>M08 - C3 : 2</v>
          </cell>
          <cell r="Z162" t="str">
            <v>M20</v>
          </cell>
          <cell r="AC162" t="str">
            <v>M20</v>
          </cell>
          <cell r="AF162" t="str">
            <v>M11</v>
          </cell>
          <cell r="AI162" t="str">
            <v>M11</v>
          </cell>
          <cell r="AL162" t="str">
            <v>M14</v>
          </cell>
          <cell r="AO162" t="str">
            <v>M08</v>
          </cell>
        </row>
        <row r="163">
          <cell r="P163" t="str">
            <v>C1 - M24 : 2</v>
          </cell>
          <cell r="Q163" t="str">
            <v>C2 - M18 : 2</v>
          </cell>
          <cell r="R163" t="str">
            <v>C3 - M10 : 1</v>
          </cell>
          <cell r="S163" t="str">
            <v>M12 - C1 : 1</v>
          </cell>
          <cell r="T163" t="str">
            <v>M12 - C2 : 2</v>
          </cell>
          <cell r="U163" t="str">
            <v>M10 - C3 : 1</v>
          </cell>
          <cell r="Z163" t="str">
            <v>M24</v>
          </cell>
          <cell r="AC163" t="str">
            <v>M18</v>
          </cell>
          <cell r="AF163" t="str">
            <v>M10</v>
          </cell>
          <cell r="AI163" t="str">
            <v>M12</v>
          </cell>
          <cell r="AL163" t="str">
            <v>M12</v>
          </cell>
          <cell r="AO163" t="str">
            <v>M10</v>
          </cell>
        </row>
        <row r="164">
          <cell r="P164" t="str">
            <v>C1 - M22 : 2</v>
          </cell>
          <cell r="Q164" t="str">
            <v>C2 - M16 : 1</v>
          </cell>
          <cell r="R164" t="str">
            <v>C3 - M11 : 1</v>
          </cell>
          <cell r="S164" t="str">
            <v>M11 - C1 : 2</v>
          </cell>
          <cell r="T164" t="str">
            <v>M13 - C2 : 1</v>
          </cell>
          <cell r="U164" t="str">
            <v>M09 - C3 : 2</v>
          </cell>
          <cell r="Z164" t="str">
            <v>M22</v>
          </cell>
          <cell r="AC164" t="str">
            <v>M16</v>
          </cell>
          <cell r="AF164" t="str">
            <v>M11</v>
          </cell>
          <cell r="AI164" t="str">
            <v>M11</v>
          </cell>
          <cell r="AL164" t="str">
            <v>M13</v>
          </cell>
          <cell r="AO164" t="str">
            <v>M09</v>
          </cell>
        </row>
        <row r="165">
          <cell r="P165" t="str">
            <v>C1 - M20 : 2</v>
          </cell>
          <cell r="Q165" t="str">
            <v>C2 - M17 : 1</v>
          </cell>
          <cell r="R165" t="str">
            <v>C3 - M12 : 1</v>
          </cell>
          <cell r="S165" t="str">
            <v>M12 - C1 : 2</v>
          </cell>
          <cell r="T165" t="str">
            <v>M12 - C2 : 2</v>
          </cell>
          <cell r="U165" t="str">
            <v>M10 - C3 : 2</v>
          </cell>
          <cell r="Z165" t="str">
            <v>M20</v>
          </cell>
          <cell r="AC165" t="str">
            <v>M17</v>
          </cell>
          <cell r="AF165" t="str">
            <v>M12</v>
          </cell>
          <cell r="AI165" t="str">
            <v>M12</v>
          </cell>
          <cell r="AL165" t="str">
            <v>M12</v>
          </cell>
          <cell r="AO165" t="str">
            <v>M10</v>
          </cell>
        </row>
        <row r="166">
          <cell r="P166" t="str">
            <v>C1 - M18 : 2</v>
          </cell>
          <cell r="Q166" t="str">
            <v>C2 - M18 : 2</v>
          </cell>
          <cell r="R166" t="str">
            <v>C3 - M13 : 1</v>
          </cell>
          <cell r="S166" t="str">
            <v>M13 - C1 : 2</v>
          </cell>
          <cell r="T166" t="str">
            <v>M13 - C2 : 2</v>
          </cell>
          <cell r="U166" t="str">
            <v>M11 - C3 : 2</v>
          </cell>
          <cell r="Z166" t="str">
            <v>M18</v>
          </cell>
          <cell r="AC166" t="str">
            <v>M18</v>
          </cell>
          <cell r="AF166" t="str">
            <v>M13</v>
          </cell>
          <cell r="AI166" t="str">
            <v>M13</v>
          </cell>
          <cell r="AL166" t="str">
            <v>M13</v>
          </cell>
          <cell r="AO166" t="str">
            <v>M11</v>
          </cell>
        </row>
        <row r="167">
          <cell r="P167" t="str">
            <v>C1 - M16 : 2</v>
          </cell>
          <cell r="Q167" t="str">
            <v>C2 - M17 : 1</v>
          </cell>
          <cell r="R167" t="str">
            <v>C3 - M14 : 1</v>
          </cell>
          <cell r="S167" t="str">
            <v>M14 - C1 : 1</v>
          </cell>
          <cell r="T167" t="str">
            <v>M14 - C2 : 2</v>
          </cell>
          <cell r="U167" t="str">
            <v>M12 - C3 : 1</v>
          </cell>
          <cell r="Z167" t="str">
            <v>M16</v>
          </cell>
          <cell r="AC167" t="str">
            <v>M17</v>
          </cell>
          <cell r="AF167" t="str">
            <v>M14</v>
          </cell>
          <cell r="AI167" t="str">
            <v>M14</v>
          </cell>
          <cell r="AL167" t="str">
            <v>M14</v>
          </cell>
          <cell r="AO167" t="str">
            <v>M12</v>
          </cell>
        </row>
        <row r="168">
          <cell r="P168" t="str">
            <v>C1 - M14 : 1</v>
          </cell>
          <cell r="Q168" t="str">
            <v>C2 - M18 : 1</v>
          </cell>
          <cell r="R168" t="str">
            <v>C3 - M15 : 1</v>
          </cell>
          <cell r="T168" t="str">
            <v>M15 - C2 : 1</v>
          </cell>
          <cell r="U168" t="str">
            <v>M11 - C3 : 2</v>
          </cell>
          <cell r="Z168" t="str">
            <v>M14</v>
          </cell>
          <cell r="AC168" t="str">
            <v>M18</v>
          </cell>
          <cell r="AF168" t="str">
            <v>M15</v>
          </cell>
          <cell r="AL168" t="str">
            <v>M15</v>
          </cell>
          <cell r="AO168" t="str">
            <v>M11</v>
          </cell>
        </row>
        <row r="169">
          <cell r="P169" t="str">
            <v>C1 - M15 : 2</v>
          </cell>
          <cell r="Q169" t="str">
            <v>C2 - M19 : 2</v>
          </cell>
          <cell r="R169" t="str">
            <v>C3 - M16 : 2</v>
          </cell>
          <cell r="Z169" t="str">
            <v>M15</v>
          </cell>
          <cell r="AC169" t="str">
            <v>M19</v>
          </cell>
          <cell r="AF169" t="str">
            <v>M16</v>
          </cell>
        </row>
        <row r="170">
          <cell r="P170" t="str">
            <v>C1 - M14 : 2</v>
          </cell>
          <cell r="Z170" t="str">
            <v>M14</v>
          </cell>
        </row>
        <row r="171">
          <cell r="P171" t="str">
            <v>C1 - M13 : 1</v>
          </cell>
          <cell r="Z171" t="str">
            <v>M13</v>
          </cell>
        </row>
        <row r="172">
          <cell r="P172" t="str">
            <v>C1 - M14 : 1</v>
          </cell>
          <cell r="Z172" t="str">
            <v>M14</v>
          </cell>
        </row>
        <row r="173">
          <cell r="P173" t="str">
            <v>C1 - M15 : 1</v>
          </cell>
          <cell r="Z173" t="str">
            <v>M15</v>
          </cell>
        </row>
        <row r="174">
          <cell r="P174" t="str">
            <v>C1 - M16 : 2</v>
          </cell>
          <cell r="Z174" t="str">
            <v>M16</v>
          </cell>
        </row>
        <row r="178">
          <cell r="O178">
            <v>9</v>
          </cell>
          <cell r="P178" t="str">
            <v>C1 - Mxx</v>
          </cell>
          <cell r="Q178" t="str">
            <v>C2 - Mxx</v>
          </cell>
          <cell r="R178" t="str">
            <v>C3 - Mxx</v>
          </cell>
          <cell r="S178" t="str">
            <v>Mxx -C1</v>
          </cell>
          <cell r="T178" t="str">
            <v>Mxx -C2</v>
          </cell>
          <cell r="U178" t="str">
            <v>Mxx - C3</v>
          </cell>
          <cell r="Z178" t="str">
            <v>C1 - Mxx</v>
          </cell>
          <cell r="AC178" t="str">
            <v>C2 - Mxx</v>
          </cell>
          <cell r="AF178" t="str">
            <v>C3 - Mxx</v>
          </cell>
          <cell r="AI178" t="str">
            <v>Mxx -C1</v>
          </cell>
          <cell r="AL178" t="str">
            <v>Mxx -C2</v>
          </cell>
          <cell r="AO178" t="str">
            <v>Mxx - C3</v>
          </cell>
        </row>
        <row r="179">
          <cell r="P179" t="str">
            <v>C1 - M08 : 1</v>
          </cell>
          <cell r="Q179" t="str">
            <v>C2 - M08 : 1</v>
          </cell>
          <cell r="R179" t="str">
            <v>C3 - M08 : 1</v>
          </cell>
          <cell r="S179" t="str">
            <v>M08 - C1 : 2</v>
          </cell>
          <cell r="T179" t="str">
            <v>M08 - C2 : 2</v>
          </cell>
          <cell r="U179" t="str">
            <v>M08 - C3 : 2</v>
          </cell>
          <cell r="Z179" t="str">
            <v>M08</v>
          </cell>
          <cell r="AC179" t="str">
            <v>M08</v>
          </cell>
          <cell r="AF179" t="str">
            <v>M08</v>
          </cell>
          <cell r="AI179" t="str">
            <v>M08</v>
          </cell>
          <cell r="AL179" t="str">
            <v>M08</v>
          </cell>
          <cell r="AO179" t="str">
            <v>M08</v>
          </cell>
        </row>
        <row r="180">
          <cell r="P180" t="str">
            <v>C1 - M12 : 1</v>
          </cell>
          <cell r="Q180" t="str">
            <v>C2 - M12 : 1</v>
          </cell>
          <cell r="R180" t="str">
            <v>C3 - M12 : 2</v>
          </cell>
          <cell r="S180" t="str">
            <v>M12 - C1 : 1</v>
          </cell>
          <cell r="T180" t="str">
            <v>M12 - C2 : 2</v>
          </cell>
          <cell r="U180" t="str">
            <v>M12 - C3 : 1</v>
          </cell>
          <cell r="Z180" t="str">
            <v>M12</v>
          </cell>
          <cell r="AC180" t="str">
            <v>M12</v>
          </cell>
          <cell r="AF180" t="str">
            <v>M12</v>
          </cell>
          <cell r="AI180" t="str">
            <v>M12</v>
          </cell>
          <cell r="AL180" t="str">
            <v>M12</v>
          </cell>
          <cell r="AO180" t="str">
            <v>M12</v>
          </cell>
        </row>
        <row r="181">
          <cell r="P181" t="str">
            <v>C1 - M16 : 2</v>
          </cell>
          <cell r="Q181" t="str">
            <v>C2 - M16 : 2</v>
          </cell>
          <cell r="R181" t="str">
            <v>C3 - M10 : 2</v>
          </cell>
          <cell r="S181" t="str">
            <v>M10 - C1 : 2</v>
          </cell>
          <cell r="T181" t="str">
            <v>M16 - C2 : 2</v>
          </cell>
          <cell r="U181" t="str">
            <v>M10 - C3 : 2</v>
          </cell>
          <cell r="Z181" t="str">
            <v>M16</v>
          </cell>
          <cell r="AC181" t="str">
            <v>M16</v>
          </cell>
          <cell r="AF181" t="str">
            <v>M10</v>
          </cell>
          <cell r="AI181" t="str">
            <v>M10</v>
          </cell>
          <cell r="AL181" t="str">
            <v>M16</v>
          </cell>
          <cell r="AO181" t="str">
            <v>M10</v>
          </cell>
        </row>
        <row r="182">
          <cell r="P182" t="str">
            <v>C1 - M14 : 1</v>
          </cell>
          <cell r="Q182" t="str">
            <v>C2 - M14 : 1</v>
          </cell>
          <cell r="R182" t="str">
            <v>C3 - M08 : 1</v>
          </cell>
          <cell r="S182" t="str">
            <v>M11 - C1 : 2</v>
          </cell>
          <cell r="T182" t="str">
            <v>M20 - C2 : 1</v>
          </cell>
          <cell r="U182" t="str">
            <v>M11 - C3 : 1</v>
          </cell>
          <cell r="Z182" t="str">
            <v>M14</v>
          </cell>
          <cell r="AC182" t="str">
            <v>M14</v>
          </cell>
          <cell r="AF182" t="str">
            <v>M08</v>
          </cell>
          <cell r="AI182" t="str">
            <v>M11</v>
          </cell>
          <cell r="AL182" t="str">
            <v>M20</v>
          </cell>
          <cell r="AO182" t="str">
            <v>M11</v>
          </cell>
        </row>
        <row r="183">
          <cell r="P183" t="str">
            <v>C1 - M15 : 1</v>
          </cell>
          <cell r="Q183" t="str">
            <v>C2 - M15 : 2</v>
          </cell>
          <cell r="R183" t="str">
            <v>C3 - M09 : 2</v>
          </cell>
          <cell r="S183" t="str">
            <v>M12 - C1 : 2</v>
          </cell>
          <cell r="T183" t="str">
            <v>M18 - C2 : 1</v>
          </cell>
          <cell r="U183" t="str">
            <v>M10 - C3 : 1</v>
          </cell>
          <cell r="Z183" t="str">
            <v>M15</v>
          </cell>
          <cell r="AC183" t="str">
            <v>M15</v>
          </cell>
          <cell r="AF183" t="str">
            <v>M09</v>
          </cell>
          <cell r="AI183" t="str">
            <v>M12</v>
          </cell>
          <cell r="AL183" t="str">
            <v>M18</v>
          </cell>
          <cell r="AO183" t="str">
            <v>M10</v>
          </cell>
        </row>
        <row r="184">
          <cell r="P184" t="str">
            <v>C1 - M16 : 2</v>
          </cell>
          <cell r="Q184" t="str">
            <v>C2 - M14 : 2</v>
          </cell>
          <cell r="R184" t="str">
            <v>C3 - M08 : 2</v>
          </cell>
          <cell r="S184" t="str">
            <v>M13 - C1 : 2</v>
          </cell>
          <cell r="T184" t="str">
            <v>M16 - C2 : 2</v>
          </cell>
          <cell r="U184" t="str">
            <v>M09 - C3 : 2</v>
          </cell>
          <cell r="Z184" t="str">
            <v>M16</v>
          </cell>
          <cell r="AC184" t="str">
            <v>M14</v>
          </cell>
          <cell r="AF184" t="str">
            <v>M08</v>
          </cell>
          <cell r="AI184" t="str">
            <v>M13</v>
          </cell>
          <cell r="AL184" t="str">
            <v>M16</v>
          </cell>
          <cell r="AO184" t="str">
            <v>M09</v>
          </cell>
        </row>
        <row r="185">
          <cell r="P185" t="str">
            <v>C1 - M15 : 2</v>
          </cell>
          <cell r="Q185" t="str">
            <v>C2 - M13 : 2</v>
          </cell>
          <cell r="R185" t="str">
            <v>C3 - M07 : 2</v>
          </cell>
          <cell r="S185" t="str">
            <v>M14 - C1 : 2</v>
          </cell>
          <cell r="T185" t="str">
            <v>M17 - C2 : 1</v>
          </cell>
          <cell r="U185" t="str">
            <v>M10 - C3 : 1</v>
          </cell>
          <cell r="Z185" t="str">
            <v>M15</v>
          </cell>
          <cell r="AC185" t="str">
            <v>M13</v>
          </cell>
          <cell r="AF185" t="str">
            <v>M07</v>
          </cell>
          <cell r="AI185" t="str">
            <v>M14</v>
          </cell>
          <cell r="AL185" t="str">
            <v>M17</v>
          </cell>
          <cell r="AO185" t="str">
            <v>M10</v>
          </cell>
        </row>
        <row r="186">
          <cell r="P186" t="str">
            <v>C1 - M14 : 2</v>
          </cell>
          <cell r="Q186" t="str">
            <v>C2 - M12 : 1</v>
          </cell>
          <cell r="R186" t="str">
            <v>C3 - M06 : 1</v>
          </cell>
          <cell r="S186" t="str">
            <v>M15 - C1 : 2</v>
          </cell>
          <cell r="T186" t="str">
            <v>M16 - C2 : 2</v>
          </cell>
          <cell r="Z186" t="str">
            <v>M14</v>
          </cell>
          <cell r="AC186" t="str">
            <v>M12</v>
          </cell>
          <cell r="AF186" t="str">
            <v>M06</v>
          </cell>
          <cell r="AI186" t="str">
            <v>M15</v>
          </cell>
          <cell r="AL186" t="str">
            <v>M16</v>
          </cell>
        </row>
        <row r="187">
          <cell r="P187" t="str">
            <v>C1 - M13 : 1</v>
          </cell>
          <cell r="Q187" t="str">
            <v>C2 - M13 : 1</v>
          </cell>
          <cell r="R187" t="str">
            <v>C3 - M07 : 1</v>
          </cell>
          <cell r="S187" t="str">
            <v>M16 - C1 : 1</v>
          </cell>
          <cell r="T187" t="str">
            <v>M17 - C2 : 2</v>
          </cell>
          <cell r="Z187" t="str">
            <v>M13</v>
          </cell>
          <cell r="AC187" t="str">
            <v>M13</v>
          </cell>
          <cell r="AF187" t="str">
            <v>M07</v>
          </cell>
          <cell r="AI187" t="str">
            <v>M16</v>
          </cell>
          <cell r="AL187" t="str">
            <v>M17</v>
          </cell>
        </row>
        <row r="188">
          <cell r="P188" t="str">
            <v>C1 - M14 : 2</v>
          </cell>
          <cell r="Q188" t="str">
            <v>C2 - M14 : 1</v>
          </cell>
          <cell r="R188" t="str">
            <v>C3 - M08 : 1</v>
          </cell>
          <cell r="S188" t="str">
            <v>M15 - C1 : 2</v>
          </cell>
          <cell r="T188" t="str">
            <v>M18 - C2 : 2</v>
          </cell>
          <cell r="Z188" t="str">
            <v>M14</v>
          </cell>
          <cell r="AC188" t="str">
            <v>M14</v>
          </cell>
          <cell r="AF188" t="str">
            <v>M08</v>
          </cell>
          <cell r="AI188" t="str">
            <v>M15</v>
          </cell>
          <cell r="AL188" t="str">
            <v>M18</v>
          </cell>
        </row>
        <row r="189">
          <cell r="Q189" t="str">
            <v>C2 - M15 : 2</v>
          </cell>
          <cell r="R189" t="str">
            <v>C3 - M09 : 2</v>
          </cell>
          <cell r="S189" t="str">
            <v>M16 - C1 : 2</v>
          </cell>
          <cell r="T189" t="str">
            <v>M19 - C2 : 1</v>
          </cell>
          <cell r="AC189" t="str">
            <v>M15</v>
          </cell>
          <cell r="AF189" t="str">
            <v>M09</v>
          </cell>
          <cell r="AI189" t="str">
            <v>M16</v>
          </cell>
          <cell r="AL189" t="str">
            <v>M19</v>
          </cell>
        </row>
        <row r="190">
          <cell r="S190" t="str">
            <v>M17 - C1 : 1</v>
          </cell>
          <cell r="AI190" t="str">
            <v>M17</v>
          </cell>
        </row>
        <row r="194">
          <cell r="O194">
            <v>10</v>
          </cell>
          <cell r="P194" t="str">
            <v>C1 - Mxx</v>
          </cell>
          <cell r="Q194" t="str">
            <v>C2 - Mxx</v>
          </cell>
          <cell r="R194" t="str">
            <v>C3 - Mxx</v>
          </cell>
          <cell r="S194" t="str">
            <v>Mxx -C1</v>
          </cell>
          <cell r="T194" t="str">
            <v>Mxx -C2</v>
          </cell>
          <cell r="U194" t="str">
            <v>Mxx - C3</v>
          </cell>
          <cell r="Z194" t="str">
            <v>C1 - Mxx</v>
          </cell>
          <cell r="AC194" t="str">
            <v>C2 - Mxx</v>
          </cell>
          <cell r="AF194" t="str">
            <v>C3 - Mxx</v>
          </cell>
          <cell r="AI194" t="str">
            <v>Mxx -C1</v>
          </cell>
          <cell r="AL194" t="str">
            <v>Mxx -C2</v>
          </cell>
          <cell r="AO194" t="str">
            <v>Mxx - C3</v>
          </cell>
        </row>
        <row r="195">
          <cell r="P195" t="str">
            <v>C1 - M08 : 1</v>
          </cell>
          <cell r="Q195" t="str">
            <v>C2 - M08 : 1</v>
          </cell>
          <cell r="R195" t="str">
            <v>C3 - M08 : 1</v>
          </cell>
          <cell r="S195" t="str">
            <v>M08 - C1 : 2</v>
          </cell>
          <cell r="T195" t="str">
            <v>M08 - C2 : 2</v>
          </cell>
          <cell r="U195" t="str">
            <v>M08 - C3 : 2</v>
          </cell>
          <cell r="Z195" t="str">
            <v>M08</v>
          </cell>
          <cell r="AC195" t="str">
            <v>M08</v>
          </cell>
          <cell r="AF195" t="str">
            <v>M08</v>
          </cell>
          <cell r="AI195" t="str">
            <v>M08</v>
          </cell>
          <cell r="AL195" t="str">
            <v>M08</v>
          </cell>
          <cell r="AO195" t="str">
            <v>M08</v>
          </cell>
        </row>
        <row r="196">
          <cell r="P196" t="str">
            <v>C1 - M12 : 1</v>
          </cell>
          <cell r="Q196" t="str">
            <v>C2 - M12 : 1</v>
          </cell>
          <cell r="R196" t="str">
            <v>C3 - M12 : 1</v>
          </cell>
          <cell r="S196" t="str">
            <v>M12 - C1 : 2</v>
          </cell>
          <cell r="T196" t="str">
            <v>M12 - C2 : 2</v>
          </cell>
          <cell r="U196" t="str">
            <v>M12 - C3 : 2</v>
          </cell>
          <cell r="Z196" t="str">
            <v>M12</v>
          </cell>
          <cell r="AC196" t="str">
            <v>M12</v>
          </cell>
          <cell r="AF196" t="str">
            <v>M12</v>
          </cell>
          <cell r="AI196" t="str">
            <v>M12</v>
          </cell>
          <cell r="AL196" t="str">
            <v>M12</v>
          </cell>
          <cell r="AO196" t="str">
            <v>M12</v>
          </cell>
        </row>
        <row r="197">
          <cell r="P197" t="str">
            <v>C1 - M16 : 1</v>
          </cell>
          <cell r="Q197" t="str">
            <v>C2 - M16 : 1</v>
          </cell>
          <cell r="R197" t="str">
            <v>C3 - M16 : 1</v>
          </cell>
          <cell r="S197" t="str">
            <v>M16 - C1 : 2</v>
          </cell>
          <cell r="T197" t="str">
            <v>M16 - C2 : 2</v>
          </cell>
          <cell r="U197" t="str">
            <v>M16 - C3 : 2</v>
          </cell>
          <cell r="Z197" t="str">
            <v>M16</v>
          </cell>
          <cell r="AC197" t="str">
            <v>M16</v>
          </cell>
          <cell r="AF197" t="str">
            <v>M16</v>
          </cell>
          <cell r="AI197" t="str">
            <v>M16</v>
          </cell>
          <cell r="AL197" t="str">
            <v>M16</v>
          </cell>
          <cell r="AO197" t="str">
            <v>M16</v>
          </cell>
        </row>
        <row r="198">
          <cell r="P198" t="str">
            <v>C1 - M20 : 1</v>
          </cell>
          <cell r="Q198" t="str">
            <v>C2 - M20 : 1</v>
          </cell>
          <cell r="R198" t="str">
            <v>C3 - M20 : 1</v>
          </cell>
          <cell r="S198" t="str">
            <v>M20 - C1 : 2</v>
          </cell>
          <cell r="T198" t="str">
            <v>M20 - C2 : 2</v>
          </cell>
          <cell r="U198" t="str">
            <v>M20 - C3 : 2</v>
          </cell>
          <cell r="Z198" t="str">
            <v>M20</v>
          </cell>
          <cell r="AC198" t="str">
            <v>M20</v>
          </cell>
          <cell r="AF198" t="str">
            <v>M20</v>
          </cell>
          <cell r="AI198" t="str">
            <v>M20</v>
          </cell>
          <cell r="AL198" t="str">
            <v>M20</v>
          </cell>
          <cell r="AO198" t="str">
            <v>M20</v>
          </cell>
        </row>
        <row r="199">
          <cell r="P199" t="str">
            <v>C1 - M24 : 2</v>
          </cell>
          <cell r="Q199" t="str">
            <v>C2 - M24 : 1</v>
          </cell>
          <cell r="R199" t="str">
            <v>C3 - M24 : 2</v>
          </cell>
          <cell r="S199" t="str">
            <v>M24 - C1 : 1</v>
          </cell>
          <cell r="T199" t="str">
            <v>M24 - C2 : 1</v>
          </cell>
          <cell r="U199" t="str">
            <v>M24 - C3 : 1</v>
          </cell>
          <cell r="Z199" t="str">
            <v>M24</v>
          </cell>
          <cell r="AC199" t="str">
            <v>M24</v>
          </cell>
          <cell r="AF199" t="str">
            <v>M24</v>
          </cell>
          <cell r="AI199" t="str">
            <v>M24</v>
          </cell>
          <cell r="AL199" t="str">
            <v>M24</v>
          </cell>
          <cell r="AO199" t="str">
            <v>M24</v>
          </cell>
        </row>
        <row r="200">
          <cell r="P200" t="str">
            <v>C1 - M22 : 1</v>
          </cell>
          <cell r="Q200" t="str">
            <v>C2 - M28 : 2</v>
          </cell>
          <cell r="R200" t="str">
            <v>C3 - M22 : 2</v>
          </cell>
          <cell r="S200" t="str">
            <v>M22 - C1 : 1</v>
          </cell>
          <cell r="T200" t="str">
            <v>M22 - C2 : 1</v>
          </cell>
          <cell r="U200" t="str">
            <v>M22 - C3 : 1</v>
          </cell>
          <cell r="Z200" t="str">
            <v>M22</v>
          </cell>
          <cell r="AC200" t="str">
            <v>M28</v>
          </cell>
          <cell r="AF200" t="str">
            <v>M22</v>
          </cell>
          <cell r="AI200" t="str">
            <v>M22</v>
          </cell>
          <cell r="AL200" t="str">
            <v>M22</v>
          </cell>
          <cell r="AO200" t="str">
            <v>M22</v>
          </cell>
        </row>
        <row r="201">
          <cell r="P201" t="str">
            <v>C1 - M23 : 2</v>
          </cell>
          <cell r="Q201" t="str">
            <v>C2 - M26 : 2</v>
          </cell>
          <cell r="R201" t="str">
            <v>C3 - M20 : 2</v>
          </cell>
          <cell r="S201" t="str">
            <v>M20 - C1 : 1</v>
          </cell>
          <cell r="T201" t="str">
            <v>M20 - C2 : 2</v>
          </cell>
          <cell r="U201" t="str">
            <v>M20 - C3 : 1</v>
          </cell>
          <cell r="Z201" t="str">
            <v>M23</v>
          </cell>
          <cell r="AC201" t="str">
            <v>M26</v>
          </cell>
          <cell r="AF201" t="str">
            <v>M20</v>
          </cell>
          <cell r="AI201" t="str">
            <v>M20</v>
          </cell>
          <cell r="AL201" t="str">
            <v>M20</v>
          </cell>
          <cell r="AO201" t="str">
            <v>M20</v>
          </cell>
        </row>
        <row r="202">
          <cell r="P202" t="str">
            <v>C1 - M22 : 2</v>
          </cell>
          <cell r="Q202" t="str">
            <v>C2 - M24 : 2</v>
          </cell>
          <cell r="R202" t="str">
            <v>C3 - M18 : 1</v>
          </cell>
          <cell r="S202" t="str">
            <v>M18 - C1 : 2</v>
          </cell>
          <cell r="T202" t="str">
            <v>M21 - C2 : 2</v>
          </cell>
          <cell r="U202" t="str">
            <v>M18 - C3 : 1</v>
          </cell>
          <cell r="Z202" t="str">
            <v>M22</v>
          </cell>
          <cell r="AC202" t="str">
            <v>M24</v>
          </cell>
          <cell r="AF202" t="str">
            <v>M18</v>
          </cell>
          <cell r="AI202" t="str">
            <v>M18</v>
          </cell>
          <cell r="AL202" t="str">
            <v>M21</v>
          </cell>
          <cell r="AO202" t="str">
            <v>M18</v>
          </cell>
        </row>
        <row r="203">
          <cell r="P203" t="str">
            <v>C1 - M21 : 1</v>
          </cell>
          <cell r="Q203" t="str">
            <v>C2 - M22 : 2</v>
          </cell>
          <cell r="R203" t="str">
            <v>C3 - M19 : 1</v>
          </cell>
          <cell r="S203" t="str">
            <v>M19 - C1 : 2</v>
          </cell>
          <cell r="T203" t="str">
            <v>M22 - C2 : 2</v>
          </cell>
          <cell r="U203" t="str">
            <v>M16 - C3 : 1</v>
          </cell>
          <cell r="Z203" t="str">
            <v>M21</v>
          </cell>
          <cell r="AC203" t="str">
            <v>M22</v>
          </cell>
          <cell r="AF203" t="str">
            <v>M19</v>
          </cell>
          <cell r="AI203" t="str">
            <v>M19</v>
          </cell>
          <cell r="AL203" t="str">
            <v>M22</v>
          </cell>
          <cell r="AO203" t="str">
            <v>M16</v>
          </cell>
        </row>
        <row r="204">
          <cell r="P204" t="str">
            <v>C1 - M22 : 2</v>
          </cell>
          <cell r="Q204" t="str">
            <v>C2 - M20 : 1</v>
          </cell>
          <cell r="R204" t="str">
            <v>C3 - M20 : 2</v>
          </cell>
          <cell r="S204" t="str">
            <v>M20 - C1 : 2</v>
          </cell>
          <cell r="T204" t="str">
            <v>M23 - C2 : 1</v>
          </cell>
          <cell r="U204" t="str">
            <v>M14 - C3 : 2</v>
          </cell>
          <cell r="Z204" t="str">
            <v>M22</v>
          </cell>
          <cell r="AC204" t="str">
            <v>M20</v>
          </cell>
          <cell r="AF204" t="str">
            <v>M20</v>
          </cell>
          <cell r="AI204" t="str">
            <v>M20</v>
          </cell>
          <cell r="AL204" t="str">
            <v>M23</v>
          </cell>
          <cell r="AO204" t="str">
            <v>M14</v>
          </cell>
        </row>
        <row r="205">
          <cell r="Q205" t="str">
            <v>C2 - M21 : 2</v>
          </cell>
          <cell r="R205" t="str">
            <v>C3 - M19 : 2</v>
          </cell>
          <cell r="S205" t="str">
            <v>M21 - C1 : 2</v>
          </cell>
          <cell r="T205" t="str">
            <v>M22 - C2 : 1</v>
          </cell>
          <cell r="U205" t="str">
            <v>M15 - C3 : 1</v>
          </cell>
          <cell r="AC205" t="str">
            <v>M21</v>
          </cell>
          <cell r="AF205" t="str">
            <v>M19</v>
          </cell>
          <cell r="AI205" t="str">
            <v>M21</v>
          </cell>
          <cell r="AL205" t="str">
            <v>M22</v>
          </cell>
          <cell r="AO205" t="str">
            <v>M15</v>
          </cell>
        </row>
        <row r="206">
          <cell r="Q206" t="str">
            <v>C2 - M20 : 1</v>
          </cell>
          <cell r="R206" t="str">
            <v>C3 - M18 : 1</v>
          </cell>
          <cell r="S206" t="str">
            <v>M22 - C1 : 2</v>
          </cell>
          <cell r="T206" t="str">
            <v>M21 - C2 : 1</v>
          </cell>
          <cell r="U206" t="str">
            <v>M14 - C3 : 2</v>
          </cell>
          <cell r="AC206" t="str">
            <v>M20</v>
          </cell>
          <cell r="AF206" t="str">
            <v>M18</v>
          </cell>
          <cell r="AI206" t="str">
            <v>M22</v>
          </cell>
          <cell r="AL206" t="str">
            <v>M21</v>
          </cell>
          <cell r="AO206" t="str">
            <v>M14</v>
          </cell>
        </row>
        <row r="207">
          <cell r="Q207" t="str">
            <v>C2 - M21 : 2</v>
          </cell>
          <cell r="R207" t="str">
            <v>C3 - M19 : 2</v>
          </cell>
          <cell r="S207" t="str">
            <v>M23 - C1 : 2</v>
          </cell>
          <cell r="T207" t="str">
            <v>M20 - C2 : 2</v>
          </cell>
          <cell r="U207" t="str">
            <v>M15 - C3 : 2</v>
          </cell>
          <cell r="AC207" t="str">
            <v>M21</v>
          </cell>
          <cell r="AF207" t="str">
            <v>M19</v>
          </cell>
          <cell r="AI207" t="str">
            <v>M23</v>
          </cell>
          <cell r="AL207" t="str">
            <v>M20</v>
          </cell>
          <cell r="AO207" t="str">
            <v>M15</v>
          </cell>
        </row>
        <row r="208">
          <cell r="S208" t="str">
            <v>M24 - C1 : 1</v>
          </cell>
          <cell r="T208" t="str">
            <v>M21 - C2 : 2</v>
          </cell>
          <cell r="U208" t="str">
            <v>M16 - C3 : 2</v>
          </cell>
          <cell r="AI208" t="str">
            <v>M24</v>
          </cell>
          <cell r="AL208" t="str">
            <v>M21</v>
          </cell>
          <cell r="AO208" t="str">
            <v>M16</v>
          </cell>
        </row>
        <row r="209">
          <cell r="S209" t="str">
            <v>M23 - C1 : 1</v>
          </cell>
          <cell r="T209" t="str">
            <v>M22 - C2 : 2</v>
          </cell>
          <cell r="U209" t="str">
            <v>M17 - C3 : 2</v>
          </cell>
          <cell r="AI209" t="str">
            <v>M23</v>
          </cell>
          <cell r="AL209" t="str">
            <v>M22</v>
          </cell>
          <cell r="AO209" t="str">
            <v>M17</v>
          </cell>
        </row>
        <row r="210">
          <cell r="S210" t="str">
            <v>M22 - C1 : 2</v>
          </cell>
          <cell r="T210" t="str">
            <v>M23 - C2 : 1</v>
          </cell>
          <cell r="U210" t="str">
            <v>M18 - C3 : 1</v>
          </cell>
          <cell r="AI210" t="str">
            <v>M22</v>
          </cell>
          <cell r="AL210" t="str">
            <v>M23</v>
          </cell>
          <cell r="AO210" t="str">
            <v>M18</v>
          </cell>
        </row>
        <row r="211">
          <cell r="S211" t="str">
            <v>M23 - C1 : 2</v>
          </cell>
          <cell r="AI211" t="str">
            <v>M23</v>
          </cell>
        </row>
        <row r="212">
          <cell r="S212" t="str">
            <v>M24 - C1 : 1</v>
          </cell>
          <cell r="AI212" t="str">
            <v>M24</v>
          </cell>
        </row>
        <row r="216">
          <cell r="O216">
            <v>11</v>
          </cell>
          <cell r="P216" t="str">
            <v>C1 - Mxx</v>
          </cell>
          <cell r="Q216" t="str">
            <v>C2 - Mxx</v>
          </cell>
          <cell r="R216" t="str">
            <v>C3 - Mxx</v>
          </cell>
          <cell r="S216" t="str">
            <v>Mxx -C1</v>
          </cell>
          <cell r="T216" t="str">
            <v>Mxx -C2</v>
          </cell>
          <cell r="U216" t="str">
            <v>Mxx - C3</v>
          </cell>
          <cell r="Z216" t="str">
            <v>C1 - Mxx</v>
          </cell>
          <cell r="AC216" t="str">
            <v>C2 - Mxx</v>
          </cell>
          <cell r="AF216" t="str">
            <v>C3 - Mxx</v>
          </cell>
          <cell r="AI216" t="str">
            <v>Mxx -C1</v>
          </cell>
          <cell r="AL216" t="str">
            <v>Mxx -C2</v>
          </cell>
          <cell r="AO216" t="str">
            <v>Mxx - C3</v>
          </cell>
        </row>
        <row r="217">
          <cell r="P217" t="str">
            <v>C1 - M08 : 1</v>
          </cell>
          <cell r="Q217" t="str">
            <v>C2 - M08 : 1</v>
          </cell>
          <cell r="R217" t="str">
            <v>C3 - M08 : 1</v>
          </cell>
          <cell r="S217" t="str">
            <v>M08 - C1 : 2</v>
          </cell>
          <cell r="T217" t="str">
            <v>M08 - C2 : 2</v>
          </cell>
          <cell r="U217" t="str">
            <v>M08 - C3 : 2</v>
          </cell>
          <cell r="Z217" t="str">
            <v>M08</v>
          </cell>
          <cell r="AC217" t="str">
            <v>M08</v>
          </cell>
          <cell r="AF217" t="str">
            <v>M08</v>
          </cell>
          <cell r="AI217" t="str">
            <v>M08</v>
          </cell>
          <cell r="AL217" t="str">
            <v>M08</v>
          </cell>
          <cell r="AO217" t="str">
            <v>M08</v>
          </cell>
        </row>
        <row r="218">
          <cell r="P218" t="str">
            <v>C1 - M12 : 1</v>
          </cell>
          <cell r="Q218" t="str">
            <v>C2 - M12 : 1</v>
          </cell>
          <cell r="R218" t="str">
            <v>C3 - M12 : 1</v>
          </cell>
          <cell r="S218" t="str">
            <v>M12 - C1 : 2</v>
          </cell>
          <cell r="T218" t="str">
            <v>M12 - C2 : 1</v>
          </cell>
          <cell r="U218" t="str">
            <v>M12 - C3 : 1</v>
          </cell>
          <cell r="Z218" t="str">
            <v>M12</v>
          </cell>
          <cell r="AC218" t="str">
            <v>M12</v>
          </cell>
          <cell r="AF218" t="str">
            <v>M12</v>
          </cell>
          <cell r="AI218" t="str">
            <v>M12</v>
          </cell>
          <cell r="AL218" t="str">
            <v>M12</v>
          </cell>
          <cell r="AO218" t="str">
            <v>M12</v>
          </cell>
        </row>
        <row r="219">
          <cell r="P219" t="str">
            <v>C1 - M16 : 1</v>
          </cell>
          <cell r="Q219" t="str">
            <v>C2 - M16 : 1</v>
          </cell>
          <cell r="R219" t="str">
            <v>C3 - M16 : 2</v>
          </cell>
          <cell r="S219" t="str">
            <v>M16 - C1 : 2</v>
          </cell>
          <cell r="T219" t="str">
            <v>M10 - C2 : 2</v>
          </cell>
          <cell r="U219" t="str">
            <v>M10 - C3 : 1</v>
          </cell>
          <cell r="Z219" t="str">
            <v>M16</v>
          </cell>
          <cell r="AC219" t="str">
            <v>M16</v>
          </cell>
          <cell r="AF219" t="str">
            <v>M16</v>
          </cell>
          <cell r="AI219" t="str">
            <v>M16</v>
          </cell>
          <cell r="AL219" t="str">
            <v>M10</v>
          </cell>
          <cell r="AO219" t="str">
            <v>M10</v>
          </cell>
        </row>
        <row r="220">
          <cell r="P220" t="str">
            <v>C1 - M20 : 2</v>
          </cell>
          <cell r="Q220" t="str">
            <v>C2 - M20 : 2</v>
          </cell>
          <cell r="R220" t="str">
            <v>C3 - M14 : 1</v>
          </cell>
          <cell r="S220" t="str">
            <v>M20 - C1 : 1</v>
          </cell>
          <cell r="T220" t="str">
            <v>M11 - C2 : 2</v>
          </cell>
          <cell r="U220" t="str">
            <v>M08 - C3 : 2</v>
          </cell>
          <cell r="Z220" t="str">
            <v>M20</v>
          </cell>
          <cell r="AC220" t="str">
            <v>M20</v>
          </cell>
          <cell r="AF220" t="str">
            <v>M14</v>
          </cell>
          <cell r="AI220" t="str">
            <v>M20</v>
          </cell>
          <cell r="AL220" t="str">
            <v>M11</v>
          </cell>
          <cell r="AO220" t="str">
            <v>M08</v>
          </cell>
        </row>
        <row r="221">
          <cell r="P221" t="str">
            <v>C1 - M18 : 1</v>
          </cell>
          <cell r="Q221" t="str">
            <v>C2 - M18 : 2</v>
          </cell>
          <cell r="R221" t="str">
            <v>C3 - M15 : 1</v>
          </cell>
          <cell r="S221" t="str">
            <v>M18 - C1 : 1</v>
          </cell>
          <cell r="T221" t="str">
            <v>M12 - C2 : 2</v>
          </cell>
          <cell r="U221" t="str">
            <v>M09 - C3 : 2</v>
          </cell>
          <cell r="Z221" t="str">
            <v>M18</v>
          </cell>
          <cell r="AC221" t="str">
            <v>M18</v>
          </cell>
          <cell r="AF221" t="str">
            <v>M15</v>
          </cell>
          <cell r="AI221" t="str">
            <v>M18</v>
          </cell>
          <cell r="AL221" t="str">
            <v>M12</v>
          </cell>
          <cell r="AO221" t="str">
            <v>M09</v>
          </cell>
        </row>
        <row r="222">
          <cell r="P222" t="str">
            <v>C1 - M19 : 1</v>
          </cell>
          <cell r="Q222" t="str">
            <v>C2 - M16 : 1</v>
          </cell>
          <cell r="R222" t="str">
            <v>C3 - M16 : 2</v>
          </cell>
          <cell r="S222" t="str">
            <v>M16 - C1 : 1</v>
          </cell>
          <cell r="T222" t="str">
            <v>M13 - C2 : 2</v>
          </cell>
          <cell r="U222" t="str">
            <v>M10 - C3 : 2</v>
          </cell>
          <cell r="Z222" t="str">
            <v>M19</v>
          </cell>
          <cell r="AC222" t="str">
            <v>M16</v>
          </cell>
          <cell r="AF222" t="str">
            <v>M16</v>
          </cell>
          <cell r="AI222" t="str">
            <v>M16</v>
          </cell>
          <cell r="AL222" t="str">
            <v>M13</v>
          </cell>
          <cell r="AO222" t="str">
            <v>M10</v>
          </cell>
        </row>
        <row r="223">
          <cell r="P223" t="str">
            <v>C1 - M20 : 1</v>
          </cell>
          <cell r="Q223" t="str">
            <v>C2 - M17 : 1</v>
          </cell>
          <cell r="R223" t="str">
            <v>C3 - M15 : 1</v>
          </cell>
          <cell r="S223" t="str">
            <v>M14 - C1 : 2</v>
          </cell>
          <cell r="T223" t="str">
            <v>M14 - C2 : 1</v>
          </cell>
          <cell r="U223" t="str">
            <v>M11 - C3 : 1</v>
          </cell>
          <cell r="Z223" t="str">
            <v>M20</v>
          </cell>
          <cell r="AC223" t="str">
            <v>M17</v>
          </cell>
          <cell r="AF223" t="str">
            <v>M15</v>
          </cell>
          <cell r="AI223" t="str">
            <v>M14</v>
          </cell>
          <cell r="AL223" t="str">
            <v>M14</v>
          </cell>
          <cell r="AO223" t="str">
            <v>M11</v>
          </cell>
        </row>
        <row r="224">
          <cell r="P224" t="str">
            <v>C1 - M21 : 1</v>
          </cell>
          <cell r="Q224" t="str">
            <v>C2 - M18 : 2</v>
          </cell>
          <cell r="R224" t="str">
            <v>C3 - M16 : 1</v>
          </cell>
          <cell r="S224" t="str">
            <v>M15 - C1 : 1</v>
          </cell>
          <cell r="T224" t="str">
            <v>M13 - C2 : 1</v>
          </cell>
          <cell r="U224" t="str">
            <v>M10 - C3 : 2</v>
          </cell>
          <cell r="Z224" t="str">
            <v>M21</v>
          </cell>
          <cell r="AC224" t="str">
            <v>M18</v>
          </cell>
          <cell r="AF224" t="str">
            <v>M16</v>
          </cell>
          <cell r="AI224" t="str">
            <v>M15</v>
          </cell>
          <cell r="AL224" t="str">
            <v>M13</v>
          </cell>
          <cell r="AO224" t="str">
            <v>M10</v>
          </cell>
        </row>
        <row r="225">
          <cell r="P225" t="str">
            <v>C1 - M22 : 1</v>
          </cell>
          <cell r="Q225" t="str">
            <v>C2 - M17 : 2</v>
          </cell>
          <cell r="R225" t="str">
            <v>C3 - M17 : 2</v>
          </cell>
          <cell r="S225" t="str">
            <v>M14 - C1 : 1</v>
          </cell>
          <cell r="T225" t="str">
            <v>M12 - C2 : 2</v>
          </cell>
          <cell r="U225" t="str">
            <v>M11 - C3 : 1</v>
          </cell>
          <cell r="Z225" t="str">
            <v>M22</v>
          </cell>
          <cell r="AC225" t="str">
            <v>M17</v>
          </cell>
          <cell r="AF225" t="str">
            <v>M17</v>
          </cell>
          <cell r="AI225" t="str">
            <v>M14</v>
          </cell>
          <cell r="AL225" t="str">
            <v>M12</v>
          </cell>
          <cell r="AO225" t="str">
            <v>M11</v>
          </cell>
        </row>
        <row r="226">
          <cell r="P226" t="str">
            <v>C1 - M23 : 2</v>
          </cell>
          <cell r="Q226" t="str">
            <v>C2 - M16 : 1</v>
          </cell>
          <cell r="S226" t="str">
            <v>M13 - C1 : 2</v>
          </cell>
          <cell r="T226" t="str">
            <v>M13 - C2 : 2</v>
          </cell>
          <cell r="Z226" t="str">
            <v>M23</v>
          </cell>
          <cell r="AC226" t="str">
            <v>M16</v>
          </cell>
          <cell r="AI226" t="str">
            <v>M13</v>
          </cell>
          <cell r="AL226" t="str">
            <v>M13</v>
          </cell>
        </row>
        <row r="227">
          <cell r="P227" t="str">
            <v>C1 - M22 : 1</v>
          </cell>
          <cell r="Q227" t="str">
            <v>C2 - M17 : 2</v>
          </cell>
          <cell r="S227" t="str">
            <v>M14 - C1 : 2</v>
          </cell>
          <cell r="T227" t="str">
            <v>M14 - C2 : 2</v>
          </cell>
          <cell r="Z227" t="str">
            <v>M22</v>
          </cell>
          <cell r="AC227" t="str">
            <v>M17</v>
          </cell>
          <cell r="AI227" t="str">
            <v>M14</v>
          </cell>
          <cell r="AL227" t="str">
            <v>M14</v>
          </cell>
        </row>
        <row r="228">
          <cell r="P228" t="str">
            <v>C1 - M23 : 1</v>
          </cell>
          <cell r="S228" t="str">
            <v>M15 - C1 : 2</v>
          </cell>
          <cell r="T228" t="str">
            <v>M15 - C2 : 2</v>
          </cell>
          <cell r="Z228" t="str">
            <v>M23</v>
          </cell>
          <cell r="AI228" t="str">
            <v>M15</v>
          </cell>
          <cell r="AL228" t="str">
            <v>M15</v>
          </cell>
        </row>
        <row r="229">
          <cell r="P229" t="str">
            <v>C1 - M24 : 1</v>
          </cell>
          <cell r="S229" t="str">
            <v>M16 - C1 : 2</v>
          </cell>
          <cell r="T229" t="str">
            <v>M16 - C2 : 1</v>
          </cell>
          <cell r="Z229" t="str">
            <v>M24</v>
          </cell>
          <cell r="AI229" t="str">
            <v>M16</v>
          </cell>
          <cell r="AL229" t="str">
            <v>M16</v>
          </cell>
        </row>
        <row r="230">
          <cell r="P230" t="str">
            <v>C1 - M25 : 1</v>
          </cell>
          <cell r="S230" t="str">
            <v>M17 - C1 : 1</v>
          </cell>
          <cell r="Z230" t="str">
            <v>M25</v>
          </cell>
          <cell r="AI230" t="str">
            <v>M17</v>
          </cell>
        </row>
        <row r="231">
          <cell r="P231" t="str">
            <v>C1 - M26 : 2</v>
          </cell>
          <cell r="Z231" t="str">
            <v>M26</v>
          </cell>
        </row>
        <row r="235">
          <cell r="O235">
            <v>12</v>
          </cell>
          <cell r="P235" t="str">
            <v>C1 - Mxx</v>
          </cell>
          <cell r="Q235" t="str">
            <v>C2 - Mxx</v>
          </cell>
          <cell r="R235" t="str">
            <v>C3 - Mxx</v>
          </cell>
          <cell r="S235" t="str">
            <v>Mxx -C1</v>
          </cell>
          <cell r="T235" t="str">
            <v>Mxx -C2</v>
          </cell>
          <cell r="U235" t="str">
            <v>Mxx - C3</v>
          </cell>
          <cell r="Z235" t="str">
            <v>C1 - Mxx</v>
          </cell>
          <cell r="AC235" t="str">
            <v>C2 - Mxx</v>
          </cell>
          <cell r="AF235" t="str">
            <v>C3 - Mxx</v>
          </cell>
          <cell r="AI235" t="str">
            <v>Mxx -C1</v>
          </cell>
          <cell r="AL235" t="str">
            <v>Mxx -C2</v>
          </cell>
          <cell r="AO235" t="str">
            <v>Mxx - C3</v>
          </cell>
        </row>
        <row r="236">
          <cell r="P236" t="str">
            <v>C1 - M08 : 1</v>
          </cell>
          <cell r="Q236" t="str">
            <v>C2 - M08 : 1</v>
          </cell>
          <cell r="R236" t="str">
            <v>C3 - M08 : 1</v>
          </cell>
          <cell r="S236" t="str">
            <v>M08 - C1 : 2</v>
          </cell>
          <cell r="T236" t="str">
            <v>M08 - C2 : 2</v>
          </cell>
          <cell r="U236" t="str">
            <v>M08 - C3 : 2</v>
          </cell>
          <cell r="Z236" t="str">
            <v>M08</v>
          </cell>
          <cell r="AC236" t="str">
            <v>M08</v>
          </cell>
          <cell r="AF236" t="str">
            <v>M08</v>
          </cell>
          <cell r="AI236" t="str">
            <v>M08</v>
          </cell>
          <cell r="AL236" t="str">
            <v>M08</v>
          </cell>
          <cell r="AO236" t="str">
            <v>M08</v>
          </cell>
        </row>
        <row r="237">
          <cell r="P237" t="str">
            <v>C1 - M12 : 1</v>
          </cell>
          <cell r="Q237" t="str">
            <v>C2 - M12 : 1</v>
          </cell>
          <cell r="R237" t="str">
            <v>C3 - M12 : 1</v>
          </cell>
          <cell r="S237" t="str">
            <v>M12 - C1 : 2</v>
          </cell>
          <cell r="T237" t="str">
            <v>M12 - C2 : 2</v>
          </cell>
          <cell r="U237" t="str">
            <v>M12 - C3 : 2</v>
          </cell>
          <cell r="Z237" t="str">
            <v>M12</v>
          </cell>
          <cell r="AC237" t="str">
            <v>M12</v>
          </cell>
          <cell r="AF237" t="str">
            <v>M12</v>
          </cell>
          <cell r="AI237" t="str">
            <v>M12</v>
          </cell>
          <cell r="AL237" t="str">
            <v>M12</v>
          </cell>
          <cell r="AO237" t="str">
            <v>M12</v>
          </cell>
        </row>
        <row r="238">
          <cell r="P238" t="str">
            <v>C1 - M16 : 1</v>
          </cell>
          <cell r="Q238" t="str">
            <v>C2 - M16 : 1</v>
          </cell>
          <cell r="R238" t="str">
            <v>C3 - M16 : 1</v>
          </cell>
          <cell r="S238" t="str">
            <v>M16 - C1 : 2</v>
          </cell>
          <cell r="T238" t="str">
            <v>M16 - C2 : 2</v>
          </cell>
          <cell r="U238" t="str">
            <v>M16 - C3 : 2</v>
          </cell>
          <cell r="Z238" t="str">
            <v>M16</v>
          </cell>
          <cell r="AC238" t="str">
            <v>M16</v>
          </cell>
          <cell r="AF238" t="str">
            <v>M16</v>
          </cell>
          <cell r="AI238" t="str">
            <v>M16</v>
          </cell>
          <cell r="AL238" t="str">
            <v>M16</v>
          </cell>
          <cell r="AO238" t="str">
            <v>M16</v>
          </cell>
        </row>
        <row r="239">
          <cell r="P239" t="str">
            <v>C1 - M20 : 1</v>
          </cell>
          <cell r="Q239" t="str">
            <v>C2 - M20 : 1</v>
          </cell>
          <cell r="R239" t="str">
            <v>C3 - M20 : 1</v>
          </cell>
          <cell r="S239" t="str">
            <v>M20 - C1 : 2</v>
          </cell>
          <cell r="T239" t="str">
            <v>M20 - C2 : 2</v>
          </cell>
          <cell r="U239" t="str">
            <v>M20 - C3 : 2</v>
          </cell>
          <cell r="Z239" t="str">
            <v>M20</v>
          </cell>
          <cell r="AC239" t="str">
            <v>M20</v>
          </cell>
          <cell r="AF239" t="str">
            <v>M20</v>
          </cell>
          <cell r="AI239" t="str">
            <v>M20</v>
          </cell>
          <cell r="AL239" t="str">
            <v>M20</v>
          </cell>
          <cell r="AO239" t="str">
            <v>M20</v>
          </cell>
        </row>
        <row r="240">
          <cell r="P240" t="str">
            <v>C1 - M24 : 1</v>
          </cell>
          <cell r="Q240" t="str">
            <v>C2 - M24 : 1</v>
          </cell>
          <cell r="R240" t="str">
            <v>C3 - M24 : 1</v>
          </cell>
          <cell r="S240" t="str">
            <v>M24 - C1 : 1</v>
          </cell>
          <cell r="T240" t="str">
            <v>M24 - C2 : 2</v>
          </cell>
          <cell r="U240" t="str">
            <v>M24 - C3 : 2</v>
          </cell>
          <cell r="Z240" t="str">
            <v>M24</v>
          </cell>
          <cell r="AC240" t="str">
            <v>M24</v>
          </cell>
          <cell r="AF240" t="str">
            <v>M24</v>
          </cell>
          <cell r="AI240" t="str">
            <v>M24</v>
          </cell>
          <cell r="AL240" t="str">
            <v>M24</v>
          </cell>
          <cell r="AO240" t="str">
            <v>M24</v>
          </cell>
        </row>
        <row r="241">
          <cell r="P241" t="str">
            <v>C1 - M28 : 2</v>
          </cell>
          <cell r="Q241" t="str">
            <v>C2 - M28 : 1</v>
          </cell>
          <cell r="R241" t="str">
            <v>C3 - M28 : 1</v>
          </cell>
          <cell r="S241" t="str">
            <v>M22 - C1 : 2</v>
          </cell>
          <cell r="T241" t="str">
            <v>M28 - C2 : 2</v>
          </cell>
          <cell r="U241" t="str">
            <v>M28 - C3 : 2</v>
          </cell>
          <cell r="Z241" t="str">
            <v>M28</v>
          </cell>
          <cell r="AC241" t="str">
            <v>M28</v>
          </cell>
          <cell r="AF241" t="str">
            <v>M28</v>
          </cell>
          <cell r="AI241" t="str">
            <v>M22</v>
          </cell>
          <cell r="AL241" t="str">
            <v>M28</v>
          </cell>
          <cell r="AO241" t="str">
            <v>M28</v>
          </cell>
        </row>
        <row r="242">
          <cell r="P242" t="str">
            <v>C1 - M26 : 1</v>
          </cell>
          <cell r="Q242" t="str">
            <v>C2 - M28 : 1</v>
          </cell>
          <cell r="R242" t="str">
            <v>C3 - M28 : 1</v>
          </cell>
          <cell r="S242" t="str">
            <v>M23 - C1 : 2</v>
          </cell>
          <cell r="T242" t="str">
            <v>M28 - C2 : 1</v>
          </cell>
          <cell r="U242" t="str">
            <v>M28 - C3 : 1</v>
          </cell>
          <cell r="Z242" t="str">
            <v>M26</v>
          </cell>
          <cell r="AC242" t="str">
            <v>M28</v>
          </cell>
          <cell r="AF242" t="str">
            <v>M28</v>
          </cell>
          <cell r="AI242" t="str">
            <v>M23</v>
          </cell>
          <cell r="AL242" t="str">
            <v>M28</v>
          </cell>
          <cell r="AO242" t="str">
            <v>M28</v>
          </cell>
        </row>
        <row r="243">
          <cell r="P243" t="str">
            <v>C1 - M27 : 1</v>
          </cell>
          <cell r="Q243" t="str">
            <v>C2 - M28 : 1</v>
          </cell>
          <cell r="R243" t="str">
            <v>C3 - M28 : 1</v>
          </cell>
          <cell r="S243" t="str">
            <v>M24 - C1 : 1</v>
          </cell>
          <cell r="T243" t="str">
            <v>M26 - C2 : 2</v>
          </cell>
          <cell r="U243" t="str">
            <v>M26 - C3 : 1</v>
          </cell>
          <cell r="Z243" t="str">
            <v>M27</v>
          </cell>
          <cell r="AC243" t="str">
            <v>M28</v>
          </cell>
          <cell r="AF243" t="str">
            <v>M28</v>
          </cell>
          <cell r="AI243" t="str">
            <v>M24</v>
          </cell>
          <cell r="AL243" t="str">
            <v>M26</v>
          </cell>
          <cell r="AO243" t="str">
            <v>M26</v>
          </cell>
        </row>
        <row r="244">
          <cell r="P244" t="str">
            <v>C1 - M28 : 1</v>
          </cell>
          <cell r="Q244" t="str">
            <v>C2 - M28 : 1</v>
          </cell>
          <cell r="R244" t="str">
            <v>C3 - M28 : 1</v>
          </cell>
          <cell r="S244" t="str">
            <v>M23 - C1 : 1</v>
          </cell>
          <cell r="T244" t="str">
            <v>M27 - C2 : 1</v>
          </cell>
          <cell r="U244" t="str">
            <v>M24 - C3 : 2</v>
          </cell>
          <cell r="Z244" t="str">
            <v>M28</v>
          </cell>
          <cell r="AC244" t="str">
            <v>M28</v>
          </cell>
          <cell r="AF244" t="str">
            <v>M28</v>
          </cell>
          <cell r="AI244" t="str">
            <v>M23</v>
          </cell>
          <cell r="AL244" t="str">
            <v>M27</v>
          </cell>
          <cell r="AO244" t="str">
            <v>M24</v>
          </cell>
        </row>
        <row r="245">
          <cell r="P245" t="str">
            <v>C1 - M28 : 1</v>
          </cell>
          <cell r="Q245" t="str">
            <v>C2 - M28 : 1</v>
          </cell>
          <cell r="R245" t="str">
            <v>C3 - M28 : 1</v>
          </cell>
          <cell r="S245" t="str">
            <v>M22 - C1 : 2</v>
          </cell>
          <cell r="T245" t="str">
            <v>M26 - C2 : 2</v>
          </cell>
          <cell r="U245" t="str">
            <v>M25 - C3 : 2</v>
          </cell>
          <cell r="Z245" t="str">
            <v>M28</v>
          </cell>
          <cell r="AC245" t="str">
            <v>M28</v>
          </cell>
          <cell r="AF245" t="str">
            <v>M28</v>
          </cell>
          <cell r="AI245" t="str">
            <v>M22</v>
          </cell>
          <cell r="AL245" t="str">
            <v>M26</v>
          </cell>
          <cell r="AO245" t="str">
            <v>M25</v>
          </cell>
        </row>
        <row r="246">
          <cell r="P246" t="str">
            <v>C1 - M28 : 2</v>
          </cell>
          <cell r="Q246" t="str">
            <v>C2 - M28 : 1</v>
          </cell>
          <cell r="R246" t="str">
            <v>C3 - M28 : 1</v>
          </cell>
          <cell r="S246" t="str">
            <v>M23 - C1 : 1</v>
          </cell>
          <cell r="T246" t="str">
            <v>M27 - C2 : 2</v>
          </cell>
          <cell r="U246" t="str">
            <v>M26 - C3 : 2</v>
          </cell>
          <cell r="Z246" t="str">
            <v>M28</v>
          </cell>
          <cell r="AC246" t="str">
            <v>M28</v>
          </cell>
          <cell r="AF246" t="str">
            <v>M28</v>
          </cell>
          <cell r="AI246" t="str">
            <v>M23</v>
          </cell>
          <cell r="AL246" t="str">
            <v>M27</v>
          </cell>
          <cell r="AO246" t="str">
            <v>M26</v>
          </cell>
        </row>
        <row r="247">
          <cell r="P247" t="str">
            <v>C1 - M27 : 2</v>
          </cell>
          <cell r="Q247" t="str">
            <v>C2 - M28 : 1</v>
          </cell>
          <cell r="R247" t="str">
            <v>C3 - M28 : 2</v>
          </cell>
          <cell r="T247" t="str">
            <v>M28 - C2 : 2</v>
          </cell>
          <cell r="U247" t="str">
            <v>M27 - C3 : 1</v>
          </cell>
          <cell r="Z247" t="str">
            <v>M27</v>
          </cell>
          <cell r="AC247" t="str">
            <v>M28</v>
          </cell>
          <cell r="AF247" t="str">
            <v>M28</v>
          </cell>
          <cell r="AL247" t="str">
            <v>M28</v>
          </cell>
          <cell r="AO247" t="str">
            <v>M27</v>
          </cell>
        </row>
        <row r="248">
          <cell r="P248" t="str">
            <v>C1 - M26 : 1</v>
          </cell>
          <cell r="Q248" t="str">
            <v>C2 - M28 : 1</v>
          </cell>
          <cell r="R248" t="str">
            <v>C3 - M26 : 1</v>
          </cell>
          <cell r="T248" t="str">
            <v>M28 - C2 : 2</v>
          </cell>
          <cell r="U248" t="str">
            <v>M26 - C3 : 1</v>
          </cell>
          <cell r="Z248" t="str">
            <v>M26</v>
          </cell>
          <cell r="AC248" t="str">
            <v>M28</v>
          </cell>
          <cell r="AF248" t="str">
            <v>M26</v>
          </cell>
          <cell r="AL248" t="str">
            <v>M28</v>
          </cell>
          <cell r="AO248" t="str">
            <v>M26</v>
          </cell>
        </row>
        <row r="249">
          <cell r="P249" t="str">
            <v>C1 - M27 : 2</v>
          </cell>
          <cell r="Q249" t="str">
            <v>C2 - M28 : 1</v>
          </cell>
          <cell r="R249" t="str">
            <v>C3 - M27 : 2</v>
          </cell>
          <cell r="T249" t="str">
            <v>M28 - C2 : 2</v>
          </cell>
          <cell r="U249" t="str">
            <v>M25 - C3 : 2</v>
          </cell>
          <cell r="Z249" t="str">
            <v>M27</v>
          </cell>
          <cell r="AC249" t="str">
            <v>M28</v>
          </cell>
          <cell r="AF249" t="str">
            <v>M27</v>
          </cell>
          <cell r="AL249" t="str">
            <v>M28</v>
          </cell>
          <cell r="AO249" t="str">
            <v>M25</v>
          </cell>
        </row>
        <row r="250">
          <cell r="Q250" t="str">
            <v>C2 - M28 : 1</v>
          </cell>
          <cell r="R250" t="str">
            <v>C3 - M26 : 1</v>
          </cell>
          <cell r="T250" t="str">
            <v>M28 - C2 : 2</v>
          </cell>
          <cell r="U250" t="str">
            <v>M26 - C3 : 1</v>
          </cell>
          <cell r="AC250" t="str">
            <v>M28</v>
          </cell>
          <cell r="AF250" t="str">
            <v>M26</v>
          </cell>
          <cell r="AL250" t="str">
            <v>M28</v>
          </cell>
          <cell r="AO250" t="str">
            <v>M26</v>
          </cell>
        </row>
        <row r="251">
          <cell r="Q251" t="str">
            <v>C2 - M28 : 2</v>
          </cell>
          <cell r="R251" t="str">
            <v>C3 - M27 : 1</v>
          </cell>
          <cell r="T251" t="str">
            <v>M28 - C2 : 2</v>
          </cell>
          <cell r="AC251" t="str">
            <v>M28</v>
          </cell>
          <cell r="AF251" t="str">
            <v>M27</v>
          </cell>
          <cell r="AL251" t="str">
            <v>M28</v>
          </cell>
        </row>
        <row r="252">
          <cell r="Q252" t="str">
            <v>C2 - M26 : 1</v>
          </cell>
          <cell r="R252" t="str">
            <v>C3 - M28 : 1</v>
          </cell>
          <cell r="T252" t="str">
            <v>M28 - C2 : 1</v>
          </cell>
          <cell r="AC252" t="str">
            <v>M26</v>
          </cell>
          <cell r="AF252" t="str">
            <v>M28</v>
          </cell>
          <cell r="AL252" t="str">
            <v>M28</v>
          </cell>
        </row>
        <row r="253">
          <cell r="Q253" t="str">
            <v>C2 - M27 : 1</v>
          </cell>
          <cell r="R253" t="str">
            <v>C3 - M28 : 1</v>
          </cell>
          <cell r="AC253" t="str">
            <v>M27</v>
          </cell>
          <cell r="AF253" t="str">
            <v>M28</v>
          </cell>
        </row>
        <row r="254">
          <cell r="Q254" t="str">
            <v>C2 - M28 : 1</v>
          </cell>
          <cell r="R254" t="str">
            <v>C3 - M28 : 1</v>
          </cell>
          <cell r="AC254" t="str">
            <v>M28</v>
          </cell>
          <cell r="AF254" t="str">
            <v>M28</v>
          </cell>
        </row>
        <row r="255">
          <cell r="Q255" t="str">
            <v>C2 - M28 : 1</v>
          </cell>
          <cell r="R255" t="str">
            <v>C3 - M28 : 1</v>
          </cell>
          <cell r="AC255" t="str">
            <v>M28</v>
          </cell>
          <cell r="AF255" t="str">
            <v>M28</v>
          </cell>
        </row>
        <row r="259">
          <cell r="O259">
            <v>13</v>
          </cell>
          <cell r="P259" t="str">
            <v>C1 - Mxx</v>
          </cell>
          <cell r="Q259" t="str">
            <v>C2 - Mxx</v>
          </cell>
          <cell r="R259" t="str">
            <v>C3 - Mxx</v>
          </cell>
          <cell r="S259" t="str">
            <v>Mxx -C1</v>
          </cell>
          <cell r="T259" t="str">
            <v>Mxx -C2</v>
          </cell>
          <cell r="U259" t="str">
            <v>Mxx - C3</v>
          </cell>
          <cell r="Z259" t="str">
            <v>C1 - Mxx</v>
          </cell>
          <cell r="AC259" t="str">
            <v>C2 - Mxx</v>
          </cell>
          <cell r="AF259" t="str">
            <v>C3 - Mxx</v>
          </cell>
          <cell r="AI259" t="str">
            <v>Mxx -C1</v>
          </cell>
          <cell r="AL259" t="str">
            <v>Mxx -C2</v>
          </cell>
          <cell r="AO259" t="str">
            <v>Mxx - C3</v>
          </cell>
        </row>
        <row r="260">
          <cell r="P260" t="str">
            <v>C1 - M08 : 1</v>
          </cell>
          <cell r="Q260" t="str">
            <v>C2 - M08 : 1</v>
          </cell>
          <cell r="R260" t="str">
            <v>C3 - M08 : 1</v>
          </cell>
          <cell r="S260" t="str">
            <v>M08 - C1 : 2</v>
          </cell>
          <cell r="T260" t="str">
            <v>M08 - C2 : 2</v>
          </cell>
          <cell r="U260" t="str">
            <v>M08 - C3 : 1</v>
          </cell>
          <cell r="Z260" t="str">
            <v>M08</v>
          </cell>
          <cell r="AC260" t="str">
            <v>M08</v>
          </cell>
          <cell r="AF260" t="str">
            <v>M08</v>
          </cell>
          <cell r="AI260" t="str">
            <v>M08</v>
          </cell>
          <cell r="AL260" t="str">
            <v>M08</v>
          </cell>
          <cell r="AO260" t="str">
            <v>M08</v>
          </cell>
        </row>
        <row r="261">
          <cell r="P261" t="str">
            <v>C1 - M12 : 1</v>
          </cell>
          <cell r="Q261" t="str">
            <v>C2 - M12 : 1</v>
          </cell>
          <cell r="R261" t="str">
            <v>C3 - M12 : 2</v>
          </cell>
          <cell r="S261" t="str">
            <v>M12 - C1 : 2</v>
          </cell>
          <cell r="T261" t="str">
            <v>M12 - C2 : 2</v>
          </cell>
          <cell r="U261" t="str">
            <v>M04 - C3 : 2</v>
          </cell>
          <cell r="Z261" t="str">
            <v>M12</v>
          </cell>
          <cell r="AC261" t="str">
            <v>M12</v>
          </cell>
          <cell r="AF261" t="str">
            <v>M12</v>
          </cell>
          <cell r="AI261" t="str">
            <v>M12</v>
          </cell>
          <cell r="AL261" t="str">
            <v>M12</v>
          </cell>
          <cell r="AO261" t="str">
            <v>M04</v>
          </cell>
        </row>
        <row r="262">
          <cell r="P262" t="str">
            <v>C1 - M16 : 1</v>
          </cell>
          <cell r="Q262" t="str">
            <v>C2 - M16 : 2</v>
          </cell>
          <cell r="R262" t="str">
            <v>C3 - M10 : 2</v>
          </cell>
          <cell r="S262" t="str">
            <v>M16 - C1 : 1</v>
          </cell>
          <cell r="T262" t="str">
            <v>M16 - C2 : 2</v>
          </cell>
          <cell r="U262" t="str">
            <v>M06 - C3 : 2</v>
          </cell>
          <cell r="Z262" t="str">
            <v>M16</v>
          </cell>
          <cell r="AC262" t="str">
            <v>M16</v>
          </cell>
          <cell r="AF262" t="str">
            <v>M10</v>
          </cell>
          <cell r="AI262" t="str">
            <v>M16</v>
          </cell>
          <cell r="AL262" t="str">
            <v>M16</v>
          </cell>
          <cell r="AO262" t="str">
            <v>M06</v>
          </cell>
        </row>
        <row r="263">
          <cell r="P263" t="str">
            <v>C1 - M20 : 1</v>
          </cell>
          <cell r="Q263" t="str">
            <v>C2 - M14 : 2</v>
          </cell>
          <cell r="R263" t="str">
            <v>C3 - M08 : 1</v>
          </cell>
          <cell r="S263" t="str">
            <v>M14 - C1 : 2</v>
          </cell>
          <cell r="T263" t="str">
            <v>M20 - C2 : 1</v>
          </cell>
          <cell r="U263" t="str">
            <v>M08 - C3 : 2</v>
          </cell>
          <cell r="Z263" t="str">
            <v>M20</v>
          </cell>
          <cell r="AC263" t="str">
            <v>M14</v>
          </cell>
          <cell r="AF263" t="str">
            <v>M08</v>
          </cell>
          <cell r="AI263" t="str">
            <v>M14</v>
          </cell>
          <cell r="AL263" t="str">
            <v>M20</v>
          </cell>
          <cell r="AO263" t="str">
            <v>M08</v>
          </cell>
        </row>
        <row r="264">
          <cell r="P264" t="str">
            <v>C1 - M24 : 2</v>
          </cell>
          <cell r="Q264" t="str">
            <v>C2 - M12 : 2</v>
          </cell>
          <cell r="R264" t="str">
            <v>C3 - M09 : 2</v>
          </cell>
          <cell r="S264" t="str">
            <v>M15 - C1 : 2</v>
          </cell>
          <cell r="T264" t="str">
            <v>M18 - C2 : 2</v>
          </cell>
          <cell r="U264" t="str">
            <v>M10 - C3 : 2</v>
          </cell>
          <cell r="Z264" t="str">
            <v>M24</v>
          </cell>
          <cell r="AC264" t="str">
            <v>M12</v>
          </cell>
          <cell r="AF264" t="str">
            <v>M09</v>
          </cell>
          <cell r="AI264" t="str">
            <v>M15</v>
          </cell>
          <cell r="AL264" t="str">
            <v>M18</v>
          </cell>
          <cell r="AO264" t="str">
            <v>M10</v>
          </cell>
        </row>
        <row r="265">
          <cell r="P265" t="str">
            <v>C1 - M22 : 1</v>
          </cell>
          <cell r="Q265" t="str">
            <v>C2 - M10 : 1</v>
          </cell>
          <cell r="R265" t="str">
            <v>C3 - M08 : 2</v>
          </cell>
          <cell r="S265" t="str">
            <v>M16 - C1 : 2</v>
          </cell>
          <cell r="T265" t="str">
            <v>M19 - C2 : 2</v>
          </cell>
          <cell r="U265" t="str">
            <v>M12 - C3 : 2</v>
          </cell>
          <cell r="Z265" t="str">
            <v>M22</v>
          </cell>
          <cell r="AC265" t="str">
            <v>M10</v>
          </cell>
          <cell r="AF265" t="str">
            <v>M08</v>
          </cell>
          <cell r="AI265" t="str">
            <v>M16</v>
          </cell>
          <cell r="AL265" t="str">
            <v>M19</v>
          </cell>
          <cell r="AO265" t="str">
            <v>M12</v>
          </cell>
        </row>
        <row r="266">
          <cell r="P266" t="str">
            <v>C1 - M23 : 1</v>
          </cell>
          <cell r="Q266" t="str">
            <v>C2 - M11 : 1</v>
          </cell>
          <cell r="R266" t="str">
            <v>C3 - M07 : 1</v>
          </cell>
          <cell r="S266" t="str">
            <v>M17 - C1 : 2</v>
          </cell>
          <cell r="T266" t="str">
            <v>M20 - C2 : 1</v>
          </cell>
          <cell r="U266" t="str">
            <v>M14 - C3 : 2</v>
          </cell>
          <cell r="Z266" t="str">
            <v>M23</v>
          </cell>
          <cell r="AC266" t="str">
            <v>M11</v>
          </cell>
          <cell r="AF266" t="str">
            <v>M07</v>
          </cell>
          <cell r="AI266" t="str">
            <v>M17</v>
          </cell>
          <cell r="AL266" t="str">
            <v>M20</v>
          </cell>
          <cell r="AO266" t="str">
            <v>M14</v>
          </cell>
        </row>
        <row r="267">
          <cell r="P267" t="str">
            <v>C1 - M24 : 1</v>
          </cell>
          <cell r="Q267" t="str">
            <v>C2 - M12 : 2</v>
          </cell>
          <cell r="R267" t="str">
            <v>C3 - M08 : 1</v>
          </cell>
          <cell r="S267" t="str">
            <v>M18 - C1 : 2</v>
          </cell>
          <cell r="T267" t="str">
            <v>M19 - C2 : 2</v>
          </cell>
          <cell r="U267" t="str">
            <v>M16 - C3 : 2</v>
          </cell>
          <cell r="Z267" t="str">
            <v>M24</v>
          </cell>
          <cell r="AC267" t="str">
            <v>M12</v>
          </cell>
          <cell r="AF267" t="str">
            <v>M08</v>
          </cell>
          <cell r="AI267" t="str">
            <v>M18</v>
          </cell>
          <cell r="AL267" t="str">
            <v>M19</v>
          </cell>
          <cell r="AO267" t="str">
            <v>M16</v>
          </cell>
        </row>
        <row r="268">
          <cell r="P268" t="str">
            <v>C1 - M25 : 2</v>
          </cell>
          <cell r="Q268" t="str">
            <v>C2 - M11 : 1</v>
          </cell>
          <cell r="R268" t="str">
            <v>C3 - M09 : 2</v>
          </cell>
          <cell r="S268" t="str">
            <v>M19 - C1 : 2</v>
          </cell>
          <cell r="T268" t="str">
            <v>M20 - C2 : 2</v>
          </cell>
          <cell r="U268" t="str">
            <v>M18 - C3 : 2</v>
          </cell>
          <cell r="Z268" t="str">
            <v>M25</v>
          </cell>
          <cell r="AC268" t="str">
            <v>M11</v>
          </cell>
          <cell r="AF268" t="str">
            <v>M09</v>
          </cell>
          <cell r="AI268" t="str">
            <v>M19</v>
          </cell>
          <cell r="AL268" t="str">
            <v>M20</v>
          </cell>
          <cell r="AO268" t="str">
            <v>M18</v>
          </cell>
        </row>
        <row r="269">
          <cell r="P269" t="str">
            <v>C1 - M24 : 2</v>
          </cell>
          <cell r="Q269" t="str">
            <v>C2 - M12 : 1</v>
          </cell>
          <cell r="S269" t="str">
            <v>M20 - C1 : 2</v>
          </cell>
          <cell r="T269" t="str">
            <v>M21 - C2 : 2</v>
          </cell>
          <cell r="U269" t="str">
            <v>M20 - C3 : 1</v>
          </cell>
          <cell r="Z269" t="str">
            <v>M24</v>
          </cell>
          <cell r="AC269" t="str">
            <v>M12</v>
          </cell>
          <cell r="AI269" t="str">
            <v>M20</v>
          </cell>
          <cell r="AL269" t="str">
            <v>M21</v>
          </cell>
          <cell r="AO269" t="str">
            <v>M20</v>
          </cell>
        </row>
        <row r="270">
          <cell r="P270" t="str">
            <v>C1 - M23 : 2</v>
          </cell>
          <cell r="Q270" t="str">
            <v>C2 - M13 : 1</v>
          </cell>
          <cell r="S270" t="str">
            <v>M21 - C1 : 1</v>
          </cell>
          <cell r="T270" t="str">
            <v>M22 - C2 : 1</v>
          </cell>
          <cell r="U270" t="str">
            <v>M19 - C3 : 1</v>
          </cell>
          <cell r="Z270" t="str">
            <v>M23</v>
          </cell>
          <cell r="AC270" t="str">
            <v>M13</v>
          </cell>
          <cell r="AI270" t="str">
            <v>M21</v>
          </cell>
          <cell r="AL270" t="str">
            <v>M22</v>
          </cell>
          <cell r="AO270" t="str">
            <v>M19</v>
          </cell>
        </row>
        <row r="271">
          <cell r="P271" t="str">
            <v>C1 - M22 : 2</v>
          </cell>
          <cell r="Q271" t="str">
            <v>C2 - M14 : 1</v>
          </cell>
          <cell r="S271" t="str">
            <v>M20 - C1 : 2</v>
          </cell>
          <cell r="U271" t="str">
            <v>M18 - C3 : 1</v>
          </cell>
          <cell r="Z271" t="str">
            <v>M22</v>
          </cell>
          <cell r="AC271" t="str">
            <v>M14</v>
          </cell>
          <cell r="AI271" t="str">
            <v>M20</v>
          </cell>
          <cell r="AO271" t="str">
            <v>M18</v>
          </cell>
        </row>
        <row r="272">
          <cell r="P272" t="str">
            <v>C1 - M21 : 1</v>
          </cell>
          <cell r="Q272" t="str">
            <v>C2 - M15 : 1</v>
          </cell>
          <cell r="S272" t="str">
            <v>M21 - C1 : 2</v>
          </cell>
          <cell r="U272" t="str">
            <v>M17 - C3 : 1</v>
          </cell>
          <cell r="Z272" t="str">
            <v>M21</v>
          </cell>
          <cell r="AC272" t="str">
            <v>M15</v>
          </cell>
          <cell r="AI272" t="str">
            <v>M21</v>
          </cell>
          <cell r="AO272" t="str">
            <v>M17</v>
          </cell>
        </row>
        <row r="273">
          <cell r="P273" t="str">
            <v>C1 - M22 : 2</v>
          </cell>
          <cell r="Q273" t="str">
            <v>C2 - M16 : 2</v>
          </cell>
          <cell r="S273" t="str">
            <v>M22 - C1 : 2</v>
          </cell>
          <cell r="U273" t="str">
            <v>M16 - C3 : 1</v>
          </cell>
          <cell r="Z273" t="str">
            <v>M22</v>
          </cell>
          <cell r="AC273" t="str">
            <v>M16</v>
          </cell>
          <cell r="AI273" t="str">
            <v>M22</v>
          </cell>
          <cell r="AO273" t="str">
            <v>M16</v>
          </cell>
        </row>
        <row r="274">
          <cell r="S274" t="str">
            <v>M23 - C1 : 1</v>
          </cell>
          <cell r="U274" t="str">
            <v>M15 - C3 : 1</v>
          </cell>
          <cell r="AI274" t="str">
            <v>M23</v>
          </cell>
          <cell r="AO274" t="str">
            <v>M15</v>
          </cell>
        </row>
        <row r="275">
          <cell r="U275" t="str">
            <v>M14 - C3 : 1</v>
          </cell>
          <cell r="AO275" t="str">
            <v>M14</v>
          </cell>
        </row>
        <row r="276">
          <cell r="U276" t="str">
            <v>M13 - C3 : 2</v>
          </cell>
          <cell r="AO276" t="str">
            <v>M13</v>
          </cell>
        </row>
        <row r="277">
          <cell r="U277" t="str">
            <v>M14 - C3 : 2</v>
          </cell>
          <cell r="AO277" t="str">
            <v>M14</v>
          </cell>
        </row>
        <row r="278">
          <cell r="U278" t="str">
            <v>M15 - C3 : 1</v>
          </cell>
          <cell r="AO278" t="str">
            <v>M15</v>
          </cell>
        </row>
        <row r="279">
          <cell r="U279" t="str">
            <v>M14 - C3 : 1</v>
          </cell>
          <cell r="AO279" t="str">
            <v>M14</v>
          </cell>
        </row>
        <row r="280">
          <cell r="U280" t="str">
            <v>M13 - C3 : 1</v>
          </cell>
          <cell r="AO280" t="str">
            <v>M13</v>
          </cell>
        </row>
        <row r="281">
          <cell r="U281" t="str">
            <v>M12 - C3 : 2</v>
          </cell>
          <cell r="AO281" t="str">
            <v>M12</v>
          </cell>
        </row>
        <row r="285">
          <cell r="O285">
            <v>14</v>
          </cell>
          <cell r="P285" t="str">
            <v>C1 - Mxx</v>
          </cell>
          <cell r="Q285" t="str">
            <v>C2 - Mxx</v>
          </cell>
          <cell r="R285" t="str">
            <v>C3 - Mxx</v>
          </cell>
          <cell r="S285" t="str">
            <v>Mxx -C1</v>
          </cell>
          <cell r="T285" t="str">
            <v>Mxx -C2</v>
          </cell>
          <cell r="U285" t="str">
            <v>Mxx - C3</v>
          </cell>
          <cell r="Z285" t="str">
            <v>C1 - Mxx</v>
          </cell>
          <cell r="AC285" t="str">
            <v>C2 - Mxx</v>
          </cell>
          <cell r="AF285" t="str">
            <v>C3 - Mxx</v>
          </cell>
          <cell r="AI285" t="str">
            <v>Mxx -C1</v>
          </cell>
          <cell r="AL285" t="str">
            <v>Mxx -C2</v>
          </cell>
          <cell r="AO285" t="str">
            <v>Mxx - C3</v>
          </cell>
        </row>
        <row r="286">
          <cell r="P286" t="str">
            <v>C1 - M08 : 1</v>
          </cell>
          <cell r="Q286" t="str">
            <v>C2 - M08 : 1</v>
          </cell>
          <cell r="R286" t="str">
            <v>C3 - M08 : 2</v>
          </cell>
          <cell r="S286" t="str">
            <v>M08 - C1 : 2</v>
          </cell>
          <cell r="T286" t="str">
            <v>M08 - C2 : 2</v>
          </cell>
          <cell r="U286" t="str">
            <v>M08 - C3 : 2</v>
          </cell>
          <cell r="Z286" t="str">
            <v>M08</v>
          </cell>
          <cell r="AC286" t="str">
            <v>M08</v>
          </cell>
          <cell r="AF286" t="str">
            <v>M08</v>
          </cell>
          <cell r="AI286" t="str">
            <v>M08</v>
          </cell>
          <cell r="AL286" t="str">
            <v>M08</v>
          </cell>
          <cell r="AO286" t="str">
            <v>M08</v>
          </cell>
        </row>
        <row r="287">
          <cell r="P287" t="str">
            <v>C1 - M12 : 1</v>
          </cell>
          <cell r="Q287" t="str">
            <v>C2 - M12 : 1</v>
          </cell>
          <cell r="R287" t="str">
            <v>C3 - M04 : 1</v>
          </cell>
          <cell r="S287" t="str">
            <v>M12 - C1 : 2</v>
          </cell>
          <cell r="T287" t="str">
            <v>M12 - C2 : 2</v>
          </cell>
          <cell r="U287" t="str">
            <v>M12 - C3 : 1</v>
          </cell>
          <cell r="Z287" t="str">
            <v>M12</v>
          </cell>
          <cell r="AC287" t="str">
            <v>M12</v>
          </cell>
          <cell r="AF287" t="str">
            <v>M04</v>
          </cell>
          <cell r="AI287" t="str">
            <v>M12</v>
          </cell>
          <cell r="AL287" t="str">
            <v>M12</v>
          </cell>
          <cell r="AO287" t="str">
            <v>M12</v>
          </cell>
        </row>
        <row r="288">
          <cell r="P288" t="str">
            <v>C1 - M16 : 2</v>
          </cell>
          <cell r="Q288" t="str">
            <v>C2 - M16 : 1</v>
          </cell>
          <cell r="R288" t="str">
            <v>C3 - M06 : 1</v>
          </cell>
          <cell r="S288" t="str">
            <v>M16 - C1 : 1</v>
          </cell>
          <cell r="T288" t="str">
            <v>M16 - C2 : 1</v>
          </cell>
          <cell r="U288" t="str">
            <v>M10 - C3 : 2</v>
          </cell>
          <cell r="Z288" t="str">
            <v>M16</v>
          </cell>
          <cell r="AC288" t="str">
            <v>M16</v>
          </cell>
          <cell r="AF288" t="str">
            <v>M06</v>
          </cell>
          <cell r="AI288" t="str">
            <v>M16</v>
          </cell>
          <cell r="AL288" t="str">
            <v>M16</v>
          </cell>
          <cell r="AO288" t="str">
            <v>M10</v>
          </cell>
        </row>
        <row r="289">
          <cell r="P289" t="str">
            <v>C1 - M14 : 1</v>
          </cell>
          <cell r="Q289" t="str">
            <v>C2 - M20 : 1</v>
          </cell>
          <cell r="R289" t="str">
            <v>C3 - M08 : 2</v>
          </cell>
          <cell r="S289" t="str">
            <v>M14 - C1 : 2</v>
          </cell>
          <cell r="T289" t="str">
            <v>M14 - C2 : 2</v>
          </cell>
          <cell r="U289" t="str">
            <v>M11 - C3 : 2</v>
          </cell>
          <cell r="Z289" t="str">
            <v>M14</v>
          </cell>
          <cell r="AC289" t="str">
            <v>M20</v>
          </cell>
          <cell r="AF289" t="str">
            <v>M08</v>
          </cell>
          <cell r="AI289" t="str">
            <v>M14</v>
          </cell>
          <cell r="AL289" t="str">
            <v>M14</v>
          </cell>
          <cell r="AO289" t="str">
            <v>M11</v>
          </cell>
        </row>
        <row r="290">
          <cell r="P290" t="str">
            <v>C1 - M15 : 1</v>
          </cell>
          <cell r="Q290" t="str">
            <v>C2 - M24 : 2</v>
          </cell>
          <cell r="R290" t="str">
            <v>C3 - M07 : 1</v>
          </cell>
          <cell r="S290" t="str">
            <v>M15 - C1 : 1</v>
          </cell>
          <cell r="T290" t="str">
            <v>M15 - C2 : 2</v>
          </cell>
          <cell r="U290" t="str">
            <v>M12 - C3 : 1</v>
          </cell>
          <cell r="Z290" t="str">
            <v>M15</v>
          </cell>
          <cell r="AC290" t="str">
            <v>M24</v>
          </cell>
          <cell r="AF290" t="str">
            <v>M07</v>
          </cell>
          <cell r="AI290" t="str">
            <v>M15</v>
          </cell>
          <cell r="AL290" t="str">
            <v>M15</v>
          </cell>
          <cell r="AO290" t="str">
            <v>M12</v>
          </cell>
        </row>
        <row r="291">
          <cell r="P291" t="str">
            <v>C1 - M16 : 1</v>
          </cell>
          <cell r="Q291" t="str">
            <v>C2 - M22 : 1</v>
          </cell>
          <cell r="R291" t="str">
            <v>C3 - M08 : 1</v>
          </cell>
          <cell r="S291" t="str">
            <v>M14 - C1 : 1</v>
          </cell>
          <cell r="T291" t="str">
            <v>M16 - C2 : 1</v>
          </cell>
          <cell r="U291" t="str">
            <v>M11 - C3 : 1</v>
          </cell>
          <cell r="Z291" t="str">
            <v>M16</v>
          </cell>
          <cell r="AC291" t="str">
            <v>M22</v>
          </cell>
          <cell r="AF291" t="str">
            <v>M08</v>
          </cell>
          <cell r="AI291" t="str">
            <v>M14</v>
          </cell>
          <cell r="AL291" t="str">
            <v>M16</v>
          </cell>
          <cell r="AO291" t="str">
            <v>M11</v>
          </cell>
        </row>
        <row r="292">
          <cell r="P292" t="str">
            <v>C1 - M17 : 1</v>
          </cell>
          <cell r="Q292" t="str">
            <v>C2 - M23 : 2</v>
          </cell>
          <cell r="R292" t="str">
            <v>C3 - M09 : 1</v>
          </cell>
          <cell r="S292" t="str">
            <v>M13 - C1 : 2</v>
          </cell>
          <cell r="T292" t="str">
            <v>M15 - C2 : 1</v>
          </cell>
          <cell r="U292" t="str">
            <v>M10 - C3 : 2</v>
          </cell>
          <cell r="Z292" t="str">
            <v>M17</v>
          </cell>
          <cell r="AC292" t="str">
            <v>M23</v>
          </cell>
          <cell r="AF292" t="str">
            <v>M09</v>
          </cell>
          <cell r="AI292" t="str">
            <v>M13</v>
          </cell>
          <cell r="AL292" t="str">
            <v>M15</v>
          </cell>
          <cell r="AO292" t="str">
            <v>M10</v>
          </cell>
        </row>
        <row r="293">
          <cell r="P293" t="str">
            <v>C1 - M18 : 1</v>
          </cell>
          <cell r="Q293" t="str">
            <v>C2 - M22 : 2</v>
          </cell>
          <cell r="R293" t="str">
            <v>C3 - M10 : 2</v>
          </cell>
          <cell r="S293" t="str">
            <v>M14 - C1 : 2</v>
          </cell>
          <cell r="T293" t="str">
            <v>M14 - C2 : 1</v>
          </cell>
          <cell r="U293" t="str">
            <v>M11 - C3 : 1</v>
          </cell>
          <cell r="Z293" t="str">
            <v>M18</v>
          </cell>
          <cell r="AC293" t="str">
            <v>M22</v>
          </cell>
          <cell r="AF293" t="str">
            <v>M10</v>
          </cell>
          <cell r="AI293" t="str">
            <v>M14</v>
          </cell>
          <cell r="AL293" t="str">
            <v>M14</v>
          </cell>
          <cell r="AO293" t="str">
            <v>M11</v>
          </cell>
        </row>
        <row r="294">
          <cell r="P294" t="str">
            <v>C1 - M17 : 1</v>
          </cell>
          <cell r="Q294" t="str">
            <v>C2 - M21 : 2</v>
          </cell>
          <cell r="R294" t="str">
            <v>C3 - M09 : 1</v>
          </cell>
          <cell r="S294" t="str">
            <v>M15 - C1 : 2</v>
          </cell>
          <cell r="T294" t="str">
            <v>M13 - C2 : 2</v>
          </cell>
          <cell r="Z294" t="str">
            <v>M17</v>
          </cell>
          <cell r="AC294" t="str">
            <v>M21</v>
          </cell>
          <cell r="AF294" t="str">
            <v>M09</v>
          </cell>
          <cell r="AI294" t="str">
            <v>M15</v>
          </cell>
          <cell r="AL294" t="str">
            <v>M13</v>
          </cell>
        </row>
        <row r="295">
          <cell r="P295" t="str">
            <v>C1 - M18 : 1</v>
          </cell>
          <cell r="Q295" t="str">
            <v>C2 - M20 : 1</v>
          </cell>
          <cell r="S295" t="str">
            <v>M16 - C1 : 1</v>
          </cell>
          <cell r="T295" t="str">
            <v>M14 - C2 : 2</v>
          </cell>
          <cell r="Z295" t="str">
            <v>M18</v>
          </cell>
          <cell r="AC295" t="str">
            <v>M20</v>
          </cell>
          <cell r="AI295" t="str">
            <v>M16</v>
          </cell>
          <cell r="AL295" t="str">
            <v>M14</v>
          </cell>
        </row>
        <row r="296">
          <cell r="P296" t="str">
            <v>C1 - M19 : 2</v>
          </cell>
          <cell r="Q296" t="str">
            <v>C2 - M21 : 1</v>
          </cell>
          <cell r="T296" t="str">
            <v>M15 - C2 : 1</v>
          </cell>
          <cell r="Z296" t="str">
            <v>M19</v>
          </cell>
          <cell r="AC296" t="str">
            <v>M21</v>
          </cell>
          <cell r="AL296" t="str">
            <v>M15</v>
          </cell>
        </row>
        <row r="297">
          <cell r="Q297" t="str">
            <v>C2 - M22 : 2</v>
          </cell>
          <cell r="AC297" t="str">
            <v>M22</v>
          </cell>
        </row>
        <row r="302">
          <cell r="O302">
            <v>15</v>
          </cell>
          <cell r="P302" t="str">
            <v>C1 - Mxx</v>
          </cell>
          <cell r="Q302" t="str">
            <v>C2 - Mxx</v>
          </cell>
          <cell r="R302" t="str">
            <v>C3 - Mxx</v>
          </cell>
          <cell r="S302" t="str">
            <v>Mxx -C1</v>
          </cell>
          <cell r="T302" t="str">
            <v>Mxx -C2</v>
          </cell>
          <cell r="U302" t="str">
            <v>Mxx - C3</v>
          </cell>
          <cell r="Z302" t="str">
            <v>C1 - Mxx</v>
          </cell>
          <cell r="AC302" t="str">
            <v>C2 - Mxx</v>
          </cell>
          <cell r="AF302" t="str">
            <v>C3 - Mxx</v>
          </cell>
          <cell r="AI302" t="str">
            <v>Mxx -C1</v>
          </cell>
          <cell r="AL302" t="str">
            <v>Mxx -C2</v>
          </cell>
          <cell r="AO302" t="str">
            <v>Mxx - C3</v>
          </cell>
        </row>
        <row r="303">
          <cell r="P303" t="str">
            <v>C1 - M08 : 1</v>
          </cell>
          <cell r="Q303" t="str">
            <v>C2 - M08 : 1</v>
          </cell>
          <cell r="R303" t="str">
            <v>C3 - M08 : 1</v>
          </cell>
          <cell r="S303" t="str">
            <v>M08 - C1 : 1</v>
          </cell>
          <cell r="T303" t="str">
            <v>M08 - C2 : 2</v>
          </cell>
          <cell r="U303" t="str">
            <v>M08 - C3 : 2</v>
          </cell>
          <cell r="Z303" t="str">
            <v>M08</v>
          </cell>
          <cell r="AC303" t="str">
            <v>M08</v>
          </cell>
          <cell r="AF303" t="str">
            <v>M08</v>
          </cell>
          <cell r="AI303" t="str">
            <v>M08</v>
          </cell>
          <cell r="AL303" t="str">
            <v>M08</v>
          </cell>
          <cell r="AO303" t="str">
            <v>M08</v>
          </cell>
        </row>
        <row r="304">
          <cell r="P304" t="str">
            <v>C1 - M12 : 1</v>
          </cell>
          <cell r="Q304" t="str">
            <v>C2 - M12 : 2</v>
          </cell>
          <cell r="R304" t="str">
            <v>C3 - M12 : 2</v>
          </cell>
          <cell r="S304" t="str">
            <v>M04 - C1 : 2</v>
          </cell>
          <cell r="T304" t="str">
            <v>M12 - C2 : 1</v>
          </cell>
          <cell r="U304" t="str">
            <v>M12 - C3 : 2</v>
          </cell>
          <cell r="Z304" t="str">
            <v>M12</v>
          </cell>
          <cell r="AC304" t="str">
            <v>M12</v>
          </cell>
          <cell r="AF304" t="str">
            <v>M12</v>
          </cell>
          <cell r="AI304" t="str">
            <v>M04</v>
          </cell>
          <cell r="AL304" t="str">
            <v>M12</v>
          </cell>
          <cell r="AO304" t="str">
            <v>M12</v>
          </cell>
        </row>
        <row r="305">
          <cell r="P305" t="str">
            <v>C1 - M16 : 2</v>
          </cell>
          <cell r="Q305" t="str">
            <v>C2 - M10 : 1</v>
          </cell>
          <cell r="R305" t="str">
            <v>C3 - M10 : 2</v>
          </cell>
          <cell r="S305" t="str">
            <v>M06 - C1 : 2</v>
          </cell>
          <cell r="T305" t="str">
            <v>M10 - C2 : 2</v>
          </cell>
          <cell r="U305" t="str">
            <v>M16 - C3 : 1</v>
          </cell>
          <cell r="Z305" t="str">
            <v>M16</v>
          </cell>
          <cell r="AC305" t="str">
            <v>M10</v>
          </cell>
          <cell r="AF305" t="str">
            <v>M10</v>
          </cell>
          <cell r="AI305" t="str">
            <v>M06</v>
          </cell>
          <cell r="AL305" t="str">
            <v>M10</v>
          </cell>
          <cell r="AO305" t="str">
            <v>M16</v>
          </cell>
        </row>
        <row r="306">
          <cell r="P306" t="str">
            <v>C1 - M14 : 1</v>
          </cell>
          <cell r="Q306" t="str">
            <v>C2 - M11 : 1</v>
          </cell>
          <cell r="R306" t="str">
            <v>C3 - M08 : 1</v>
          </cell>
          <cell r="S306" t="str">
            <v>M08 - C1 : 2</v>
          </cell>
          <cell r="T306" t="str">
            <v>M11 - C2 : 1</v>
          </cell>
          <cell r="U306" t="str">
            <v>M14 - C3 : 2</v>
          </cell>
          <cell r="Z306" t="str">
            <v>M14</v>
          </cell>
          <cell r="AC306" t="str">
            <v>M11</v>
          </cell>
          <cell r="AF306" t="str">
            <v>M08</v>
          </cell>
          <cell r="AI306" t="str">
            <v>M08</v>
          </cell>
          <cell r="AL306" t="str">
            <v>M11</v>
          </cell>
          <cell r="AO306" t="str">
            <v>M14</v>
          </cell>
        </row>
        <row r="307">
          <cell r="P307" t="str">
            <v>C1 - M15 : 1</v>
          </cell>
          <cell r="Q307" t="str">
            <v>C2 - M12 : 1</v>
          </cell>
          <cell r="R307" t="str">
            <v>C3 - M09 : 1</v>
          </cell>
          <cell r="S307" t="str">
            <v>M10 - C1 : 2</v>
          </cell>
          <cell r="T307" t="str">
            <v>M10 - C2 : 1</v>
          </cell>
          <cell r="U307" t="str">
            <v>M15 - C3 : 1</v>
          </cell>
          <cell r="Z307" t="str">
            <v>M15</v>
          </cell>
          <cell r="AC307" t="str">
            <v>M12</v>
          </cell>
          <cell r="AF307" t="str">
            <v>M09</v>
          </cell>
          <cell r="AI307" t="str">
            <v>M10</v>
          </cell>
          <cell r="AL307" t="str">
            <v>M10</v>
          </cell>
          <cell r="AO307" t="str">
            <v>M15</v>
          </cell>
        </row>
        <row r="308">
          <cell r="P308" t="str">
            <v>C1 - M16 : 2</v>
          </cell>
          <cell r="Q308" t="str">
            <v>C2 - M13 : 1</v>
          </cell>
          <cell r="R308" t="str">
            <v>C3 - M10 : 1</v>
          </cell>
          <cell r="S308" t="str">
            <v>M12 - C1 : 2</v>
          </cell>
          <cell r="T308" t="str">
            <v>M09 - C2 : 1</v>
          </cell>
          <cell r="U308" t="str">
            <v>M14 - C3 : 2</v>
          </cell>
          <cell r="Z308" t="str">
            <v>M16</v>
          </cell>
          <cell r="AC308" t="str">
            <v>M13</v>
          </cell>
          <cell r="AF308" t="str">
            <v>M10</v>
          </cell>
          <cell r="AI308" t="str">
            <v>M12</v>
          </cell>
          <cell r="AL308" t="str">
            <v>M09</v>
          </cell>
          <cell r="AO308" t="str">
            <v>M14</v>
          </cell>
        </row>
        <row r="309">
          <cell r="P309" t="str">
            <v>C1 - M15 : 1</v>
          </cell>
          <cell r="Q309" t="str">
            <v>C2 - M14 : 1</v>
          </cell>
          <cell r="R309" t="str">
            <v>C3 - M11 : 2</v>
          </cell>
          <cell r="S309" t="str">
            <v>M14 - C1 : 2</v>
          </cell>
          <cell r="T309" t="str">
            <v>M08 - C2 : 1</v>
          </cell>
          <cell r="U309" t="str">
            <v>M15 - C3 : 2</v>
          </cell>
          <cell r="Z309" t="str">
            <v>M15</v>
          </cell>
          <cell r="AC309" t="str">
            <v>M14</v>
          </cell>
          <cell r="AF309" t="str">
            <v>M11</v>
          </cell>
          <cell r="AI309" t="str">
            <v>M14</v>
          </cell>
          <cell r="AL309" t="str">
            <v>M08</v>
          </cell>
          <cell r="AO309" t="str">
            <v>M15</v>
          </cell>
        </row>
        <row r="310">
          <cell r="P310" t="str">
            <v>C1 - M16 : 2</v>
          </cell>
          <cell r="Q310" t="str">
            <v>C2 - M15 : 2</v>
          </cell>
          <cell r="R310" t="str">
            <v>C3 - M10 : 1</v>
          </cell>
          <cell r="S310" t="str">
            <v>M16 - C1 : 2</v>
          </cell>
          <cell r="T310" t="str">
            <v>M07 - C2 : 2</v>
          </cell>
          <cell r="U310" t="str">
            <v>M16 - C3 : 1</v>
          </cell>
          <cell r="Z310" t="str">
            <v>M16</v>
          </cell>
          <cell r="AC310" t="str">
            <v>M15</v>
          </cell>
          <cell r="AF310" t="str">
            <v>M10</v>
          </cell>
          <cell r="AI310" t="str">
            <v>M16</v>
          </cell>
          <cell r="AL310" t="str">
            <v>M07</v>
          </cell>
          <cell r="AO310" t="str">
            <v>M16</v>
          </cell>
        </row>
        <row r="311">
          <cell r="Q311" t="str">
            <v>C2 - M14 : 2</v>
          </cell>
          <cell r="R311" t="str">
            <v>C3 - M11 : 1</v>
          </cell>
          <cell r="S311" t="str">
            <v>M18 - C1 : 1</v>
          </cell>
          <cell r="T311" t="str">
            <v>M08 - C2 : 2</v>
          </cell>
          <cell r="AC311" t="str">
            <v>M14</v>
          </cell>
          <cell r="AF311" t="str">
            <v>M11</v>
          </cell>
          <cell r="AI311" t="str">
            <v>M18</v>
          </cell>
          <cell r="AL311" t="str">
            <v>M08</v>
          </cell>
        </row>
        <row r="312">
          <cell r="Q312" t="str">
            <v>C2 - M13 : 1</v>
          </cell>
          <cell r="R312" t="str">
            <v>C3 - M12 : 2</v>
          </cell>
          <cell r="S312" t="str">
            <v>M17 - C1 : 2</v>
          </cell>
          <cell r="T312" t="str">
            <v>M09 - C2 : 2</v>
          </cell>
          <cell r="AC312" t="str">
            <v>M13</v>
          </cell>
          <cell r="AF312" t="str">
            <v>M12</v>
          </cell>
          <cell r="AI312" t="str">
            <v>M17</v>
          </cell>
          <cell r="AL312" t="str">
            <v>M09</v>
          </cell>
        </row>
        <row r="313">
          <cell r="Q313" t="str">
            <v>C2 - M14 : 2</v>
          </cell>
          <cell r="S313" t="str">
            <v>M18 - C1 : 1</v>
          </cell>
          <cell r="T313" t="str">
            <v>M10 - C2 : 2</v>
          </cell>
          <cell r="AC313" t="str">
            <v>M14</v>
          </cell>
          <cell r="AI313" t="str">
            <v>M18</v>
          </cell>
          <cell r="AL313" t="str">
            <v>M10</v>
          </cell>
        </row>
        <row r="314">
          <cell r="S314" t="str">
            <v>M17 - C1 : 2</v>
          </cell>
          <cell r="T314" t="str">
            <v>M11 - C2 : 2</v>
          </cell>
          <cell r="AI314" t="str">
            <v>M17</v>
          </cell>
          <cell r="AL314" t="str">
            <v>M11</v>
          </cell>
        </row>
        <row r="315">
          <cell r="T315" t="str">
            <v>M12 - C2 : 2</v>
          </cell>
          <cell r="AL315" t="str">
            <v>M12</v>
          </cell>
        </row>
        <row r="316">
          <cell r="T316" t="str">
            <v>M13 - C2 : 1</v>
          </cell>
          <cell r="AL316" t="str">
            <v>M13</v>
          </cell>
        </row>
        <row r="321">
          <cell r="O321">
            <v>16</v>
          </cell>
          <cell r="P321" t="str">
            <v>C1 - Mxx</v>
          </cell>
          <cell r="Q321" t="str">
            <v>C2 - Mxx</v>
          </cell>
          <cell r="R321" t="str">
            <v>C3 - Mxx</v>
          </cell>
          <cell r="S321" t="str">
            <v>Mxx -C1</v>
          </cell>
          <cell r="T321" t="str">
            <v>Mxx -C2</v>
          </cell>
          <cell r="U321" t="str">
            <v>Mxx - C3</v>
          </cell>
          <cell r="Z321" t="str">
            <v>C1 - Mxx</v>
          </cell>
          <cell r="AC321" t="str">
            <v>C2 - Mxx</v>
          </cell>
          <cell r="AF321" t="str">
            <v>C3 - Mxx</v>
          </cell>
          <cell r="AI321" t="str">
            <v>Mxx -C1</v>
          </cell>
          <cell r="AL321" t="str">
            <v>Mxx -C2</v>
          </cell>
          <cell r="AO321" t="str">
            <v>Mxx - C3</v>
          </cell>
        </row>
        <row r="322">
          <cell r="P322" t="str">
            <v>C1 - M08 : 1</v>
          </cell>
          <cell r="Q322" t="str">
            <v>C2 - M08 : 1</v>
          </cell>
          <cell r="R322" t="str">
            <v>C3 - M08 : 1</v>
          </cell>
          <cell r="S322" t="str">
            <v>M08 - C1 : 2</v>
          </cell>
          <cell r="T322" t="str">
            <v>M08 - C2 : 2</v>
          </cell>
          <cell r="U322" t="str">
            <v>M08 - C3 : 2</v>
          </cell>
          <cell r="Z322" t="str">
            <v>M08</v>
          </cell>
          <cell r="AC322" t="str">
            <v>M08</v>
          </cell>
          <cell r="AF322" t="str">
            <v>M08</v>
          </cell>
          <cell r="AI322" t="str">
            <v>M08</v>
          </cell>
          <cell r="AL322" t="str">
            <v>M08</v>
          </cell>
          <cell r="AO322" t="str">
            <v>M08</v>
          </cell>
        </row>
        <row r="323">
          <cell r="P323" t="str">
            <v>C1 - M12 : 1</v>
          </cell>
          <cell r="Q323" t="str">
            <v>C2 - M12 : 1</v>
          </cell>
          <cell r="R323" t="str">
            <v>C3 - M12 : 2</v>
          </cell>
          <cell r="S323" t="str">
            <v>M12 - C1 : 2</v>
          </cell>
          <cell r="T323" t="str">
            <v>M12 - C2 : 2</v>
          </cell>
          <cell r="U323" t="str">
            <v>M12 - C3 : 1</v>
          </cell>
          <cell r="Z323" t="str">
            <v>M12</v>
          </cell>
          <cell r="AC323" t="str">
            <v>M12</v>
          </cell>
          <cell r="AF323" t="str">
            <v>M12</v>
          </cell>
          <cell r="AI323" t="str">
            <v>M12</v>
          </cell>
          <cell r="AL323" t="str">
            <v>M12</v>
          </cell>
          <cell r="AO323" t="str">
            <v>M12</v>
          </cell>
        </row>
        <row r="324">
          <cell r="P324" t="str">
            <v>C1 - M16 : 1</v>
          </cell>
          <cell r="Q324" t="str">
            <v>C2 - M16 : 2</v>
          </cell>
          <cell r="R324" t="str">
            <v>C3 - M10 : 2</v>
          </cell>
          <cell r="S324" t="str">
            <v>M16 - C1 : 2</v>
          </cell>
          <cell r="T324" t="str">
            <v>M16 - C2 : 1</v>
          </cell>
          <cell r="U324" t="str">
            <v>M10 - C3 : 1</v>
          </cell>
          <cell r="Z324" t="str">
            <v>M16</v>
          </cell>
          <cell r="AC324" t="str">
            <v>M16</v>
          </cell>
          <cell r="AF324" t="str">
            <v>M10</v>
          </cell>
          <cell r="AI324" t="str">
            <v>M16</v>
          </cell>
          <cell r="AL324" t="str">
            <v>M16</v>
          </cell>
          <cell r="AO324" t="str">
            <v>M10</v>
          </cell>
        </row>
        <row r="325">
          <cell r="P325" t="str">
            <v>C1 - M20 : 1</v>
          </cell>
          <cell r="Q325" t="str">
            <v>C2 - M14 : 2</v>
          </cell>
          <cell r="R325" t="str">
            <v>C3 - M08 : 2</v>
          </cell>
          <cell r="S325" t="str">
            <v>M20 - C1 : 2</v>
          </cell>
          <cell r="T325" t="str">
            <v>M14 - C2 : 1</v>
          </cell>
          <cell r="U325" t="str">
            <v>M08 - C3 : 2</v>
          </cell>
          <cell r="Z325" t="str">
            <v>M20</v>
          </cell>
          <cell r="AC325" t="str">
            <v>M14</v>
          </cell>
          <cell r="AF325" t="str">
            <v>M08</v>
          </cell>
          <cell r="AI325" t="str">
            <v>M20</v>
          </cell>
          <cell r="AL325" t="str">
            <v>M14</v>
          </cell>
          <cell r="AO325" t="str">
            <v>M08</v>
          </cell>
        </row>
        <row r="326">
          <cell r="P326" t="str">
            <v>C1 - M24 : 2</v>
          </cell>
          <cell r="Q326" t="str">
            <v>C2 - M12 : 1</v>
          </cell>
          <cell r="R326" t="str">
            <v>C3 - M06 : 1</v>
          </cell>
          <cell r="S326" t="str">
            <v>M24 - C1 : 2</v>
          </cell>
          <cell r="T326" t="str">
            <v>M12 - C2 : 1</v>
          </cell>
          <cell r="U326" t="str">
            <v>M09 - C3 : 1</v>
          </cell>
          <cell r="Z326" t="str">
            <v>M24</v>
          </cell>
          <cell r="AC326" t="str">
            <v>M12</v>
          </cell>
          <cell r="AF326" t="str">
            <v>M06</v>
          </cell>
          <cell r="AI326" t="str">
            <v>M24</v>
          </cell>
          <cell r="AL326" t="str">
            <v>M12</v>
          </cell>
          <cell r="AO326" t="str">
            <v>M09</v>
          </cell>
        </row>
        <row r="327">
          <cell r="P327" t="str">
            <v>C1 - M22 : 2</v>
          </cell>
          <cell r="Q327" t="str">
            <v>C2 - M13 : 2</v>
          </cell>
          <cell r="R327" t="str">
            <v>C3 - M07 : 1</v>
          </cell>
          <cell r="S327" t="str">
            <v>M28 - C1 : 1</v>
          </cell>
          <cell r="T327" t="str">
            <v>M10 - C2 : 2</v>
          </cell>
          <cell r="U327" t="str">
            <v>M08 - C3 : 2</v>
          </cell>
          <cell r="Z327" t="str">
            <v>M22</v>
          </cell>
          <cell r="AC327" t="str">
            <v>M13</v>
          </cell>
          <cell r="AF327" t="str">
            <v>M07</v>
          </cell>
          <cell r="AI327" t="str">
            <v>M28</v>
          </cell>
          <cell r="AL327" t="str">
            <v>M10</v>
          </cell>
          <cell r="AO327" t="str">
            <v>M08</v>
          </cell>
        </row>
        <row r="328">
          <cell r="P328" t="str">
            <v>C1 - M20 : 1</v>
          </cell>
          <cell r="Q328" t="str">
            <v>C2 - M12 : 1</v>
          </cell>
          <cell r="R328" t="str">
            <v>C3 - M08 : 1</v>
          </cell>
          <cell r="S328" t="str">
            <v>M26 - C1 : 2</v>
          </cell>
          <cell r="T328" t="str">
            <v>M11 - C2 : 2</v>
          </cell>
          <cell r="U328" t="str">
            <v>M09 - C3 : 2</v>
          </cell>
          <cell r="Z328" t="str">
            <v>M20</v>
          </cell>
          <cell r="AC328" t="str">
            <v>M12</v>
          </cell>
          <cell r="AF328" t="str">
            <v>M08</v>
          </cell>
          <cell r="AI328" t="str">
            <v>M26</v>
          </cell>
          <cell r="AL328" t="str">
            <v>M11</v>
          </cell>
          <cell r="AO328" t="str">
            <v>M09</v>
          </cell>
        </row>
        <row r="329">
          <cell r="P329" t="str">
            <v>C1 - M21 : 2</v>
          </cell>
          <cell r="Q329" t="str">
            <v>C2 - M13 : 2</v>
          </cell>
          <cell r="R329" t="str">
            <v>C3 - M09 : 2</v>
          </cell>
          <cell r="S329" t="str">
            <v>M27 - C1 : 2</v>
          </cell>
          <cell r="T329" t="str">
            <v>M12 - C2 : 2</v>
          </cell>
          <cell r="U329" t="str">
            <v>M10 - C3 : 2</v>
          </cell>
          <cell r="Z329" t="str">
            <v>M21</v>
          </cell>
          <cell r="AC329" t="str">
            <v>M13</v>
          </cell>
          <cell r="AF329" t="str">
            <v>M09</v>
          </cell>
          <cell r="AI329" t="str">
            <v>M27</v>
          </cell>
          <cell r="AL329" t="str">
            <v>M12</v>
          </cell>
          <cell r="AO329" t="str">
            <v>M10</v>
          </cell>
        </row>
        <row r="330">
          <cell r="P330" t="str">
            <v>C1 - M20 : 2</v>
          </cell>
          <cell r="R330" t="str">
            <v>C3 - M08 : 2</v>
          </cell>
          <cell r="S330" t="str">
            <v>M28 - C1 : 2</v>
          </cell>
          <cell r="T330" t="str">
            <v>M13 - C2 : 2</v>
          </cell>
          <cell r="U330" t="str">
            <v>M11 - C3 : 2</v>
          </cell>
          <cell r="Z330" t="str">
            <v>M20</v>
          </cell>
          <cell r="AF330" t="str">
            <v>M08</v>
          </cell>
          <cell r="AI330" t="str">
            <v>M28</v>
          </cell>
          <cell r="AL330" t="str">
            <v>M13</v>
          </cell>
          <cell r="AO330" t="str">
            <v>M11</v>
          </cell>
        </row>
        <row r="331">
          <cell r="P331" t="str">
            <v>C1 - M19 : 1</v>
          </cell>
          <cell r="R331" t="str">
            <v>C3 - M07 : 1</v>
          </cell>
          <cell r="S331" t="str">
            <v>M28 - C1 : 2</v>
          </cell>
          <cell r="T331" t="str">
            <v>M14 - C2 : 2</v>
          </cell>
          <cell r="U331" t="str">
            <v>M12 - C3 : 2</v>
          </cell>
          <cell r="Z331" t="str">
            <v>M19</v>
          </cell>
          <cell r="AF331" t="str">
            <v>M07</v>
          </cell>
          <cell r="AI331" t="str">
            <v>M28</v>
          </cell>
          <cell r="AL331" t="str">
            <v>M14</v>
          </cell>
          <cell r="AO331" t="str">
            <v>M12</v>
          </cell>
        </row>
        <row r="332">
          <cell r="P332" t="str">
            <v>C1 - M20 : 1</v>
          </cell>
          <cell r="R332" t="str">
            <v>C3 - M08 : 1</v>
          </cell>
          <cell r="S332" t="str">
            <v>M28 - C1 : 1</v>
          </cell>
          <cell r="T332" t="str">
            <v>M15 - C2 : 1</v>
          </cell>
          <cell r="U332" t="str">
            <v>M13 - C3 : 1</v>
          </cell>
          <cell r="Z332" t="str">
            <v>M20</v>
          </cell>
          <cell r="AF332" t="str">
            <v>M08</v>
          </cell>
          <cell r="AI332" t="str">
            <v>M28</v>
          </cell>
          <cell r="AL332" t="str">
            <v>M15</v>
          </cell>
          <cell r="AO332" t="str">
            <v>M13</v>
          </cell>
        </row>
        <row r="333">
          <cell r="P333" t="str">
            <v>C1 - M21 : 1</v>
          </cell>
          <cell r="R333" t="str">
            <v>C3 - M09 : 1</v>
          </cell>
          <cell r="S333" t="str">
            <v>M27 - C1 : 1</v>
          </cell>
          <cell r="T333" t="str">
            <v>M14 - C2 : 1</v>
          </cell>
          <cell r="Z333" t="str">
            <v>M21</v>
          </cell>
          <cell r="AF333" t="str">
            <v>M09</v>
          </cell>
          <cell r="AI333" t="str">
            <v>M27</v>
          </cell>
          <cell r="AL333" t="str">
            <v>M14</v>
          </cell>
        </row>
        <row r="334">
          <cell r="P334" t="str">
            <v>C1 - M22 : 1</v>
          </cell>
          <cell r="R334" t="str">
            <v>C3 - M10 : 1</v>
          </cell>
          <cell r="S334" t="str">
            <v>M26 - C1 : 1</v>
          </cell>
          <cell r="T334" t="str">
            <v>M13 - C2 : 2</v>
          </cell>
          <cell r="Z334" t="str">
            <v>M22</v>
          </cell>
          <cell r="AF334" t="str">
            <v>M10</v>
          </cell>
          <cell r="AI334" t="str">
            <v>M26</v>
          </cell>
          <cell r="AL334" t="str">
            <v>M13</v>
          </cell>
        </row>
        <row r="335">
          <cell r="P335" t="str">
            <v>C1 - M23 : 2</v>
          </cell>
          <cell r="R335" t="str">
            <v>C3 - M11 : 1</v>
          </cell>
          <cell r="S335" t="str">
            <v>M25 - C1 : 2</v>
          </cell>
          <cell r="T335" t="str">
            <v>M14 - C2 : 1</v>
          </cell>
          <cell r="Z335" t="str">
            <v>M23</v>
          </cell>
          <cell r="AF335" t="str">
            <v>M11</v>
          </cell>
          <cell r="AI335" t="str">
            <v>M25</v>
          </cell>
          <cell r="AL335" t="str">
            <v>M14</v>
          </cell>
        </row>
        <row r="336">
          <cell r="R336" t="str">
            <v>C3 - M12 : 2</v>
          </cell>
          <cell r="S336" t="str">
            <v>M26 - C1 : 2</v>
          </cell>
          <cell r="AF336" t="str">
            <v>M12</v>
          </cell>
          <cell r="AI336" t="str">
            <v>M26</v>
          </cell>
        </row>
        <row r="337">
          <cell r="S337" t="str">
            <v>M27 - C1 : 2</v>
          </cell>
          <cell r="AI337" t="str">
            <v>M27</v>
          </cell>
        </row>
        <row r="338">
          <cell r="S338" t="str">
            <v>M28 - C1 : 2</v>
          </cell>
          <cell r="AI338" t="str">
            <v>M28</v>
          </cell>
        </row>
        <row r="339">
          <cell r="S339" t="str">
            <v>M28 - C1 : 1</v>
          </cell>
          <cell r="AI339" t="str">
            <v>M28</v>
          </cell>
        </row>
        <row r="344">
          <cell r="O344">
            <v>17</v>
          </cell>
          <cell r="P344" t="str">
            <v>C1 - Mxx</v>
          </cell>
          <cell r="Q344" t="str">
            <v>C2 - Mxx</v>
          </cell>
          <cell r="R344" t="str">
            <v>C3 - Mxx</v>
          </cell>
          <cell r="S344" t="str">
            <v>Mxx -C1</v>
          </cell>
          <cell r="T344" t="str">
            <v>Mxx -C2</v>
          </cell>
          <cell r="U344" t="str">
            <v>Mxx - C3</v>
          </cell>
          <cell r="Z344" t="str">
            <v>C1 - Mxx</v>
          </cell>
          <cell r="AC344" t="str">
            <v>C2 - Mxx</v>
          </cell>
          <cell r="AF344" t="str">
            <v>C3 - Mxx</v>
          </cell>
          <cell r="AI344" t="str">
            <v>Mxx -C1</v>
          </cell>
          <cell r="AL344" t="str">
            <v>Mxx -C2</v>
          </cell>
          <cell r="AO344" t="str">
            <v>Mxx - C3</v>
          </cell>
        </row>
        <row r="345">
          <cell r="P345" t="str">
            <v>C1 - M08 : 1</v>
          </cell>
          <cell r="Q345" t="str">
            <v>C2 - M08 : 1</v>
          </cell>
          <cell r="R345" t="str">
            <v>C3 - M08 : 1</v>
          </cell>
          <cell r="S345" t="str">
            <v>M08 - C1 : 2</v>
          </cell>
          <cell r="T345" t="str">
            <v>M08 - C2 : 2</v>
          </cell>
          <cell r="U345" t="str">
            <v>M08 - C3 : 2</v>
          </cell>
          <cell r="Z345" t="str">
            <v>M08</v>
          </cell>
          <cell r="AC345" t="str">
            <v>M08</v>
          </cell>
          <cell r="AF345" t="str">
            <v>M08</v>
          </cell>
          <cell r="AI345" t="str">
            <v>M08</v>
          </cell>
          <cell r="AL345" t="str">
            <v>M08</v>
          </cell>
          <cell r="AO345" t="str">
            <v>M08</v>
          </cell>
        </row>
        <row r="346">
          <cell r="P346" t="str">
            <v>C1 - M12 : 1</v>
          </cell>
          <cell r="Q346" t="str">
            <v>C2 - M12 : 1</v>
          </cell>
          <cell r="R346" t="str">
            <v>C3 - M12 : 2</v>
          </cell>
          <cell r="S346" t="str">
            <v>M12 - C1 : 2</v>
          </cell>
          <cell r="T346" t="str">
            <v>M12 - C2 : 2</v>
          </cell>
          <cell r="U346" t="str">
            <v>M12 - C3 : 2</v>
          </cell>
          <cell r="Z346" t="str">
            <v>M12</v>
          </cell>
          <cell r="AC346" t="str">
            <v>M12</v>
          </cell>
          <cell r="AF346" t="str">
            <v>M12</v>
          </cell>
          <cell r="AI346" t="str">
            <v>M12</v>
          </cell>
          <cell r="AL346" t="str">
            <v>M12</v>
          </cell>
          <cell r="AO346" t="str">
            <v>M12</v>
          </cell>
        </row>
        <row r="347">
          <cell r="P347" t="str">
            <v>C1 - M16 : 1</v>
          </cell>
          <cell r="Q347" t="str">
            <v>C2 - M16 : 1</v>
          </cell>
          <cell r="R347" t="str">
            <v>C3 - M10 : 1</v>
          </cell>
          <cell r="S347" t="str">
            <v>M16 - C1 : 2</v>
          </cell>
          <cell r="T347" t="str">
            <v>M16 - C2 : 2</v>
          </cell>
          <cell r="U347" t="str">
            <v>M16 - C3 : 2</v>
          </cell>
          <cell r="Z347" t="str">
            <v>M16</v>
          </cell>
          <cell r="AC347" t="str">
            <v>M16</v>
          </cell>
          <cell r="AF347" t="str">
            <v>M10</v>
          </cell>
          <cell r="AI347" t="str">
            <v>M16</v>
          </cell>
          <cell r="AL347" t="str">
            <v>M16</v>
          </cell>
          <cell r="AO347" t="str">
            <v>M16</v>
          </cell>
        </row>
        <row r="348">
          <cell r="P348" t="str">
            <v>C1 - M20 : 2</v>
          </cell>
          <cell r="Q348" t="str">
            <v>C2 - M20 : 2</v>
          </cell>
          <cell r="R348" t="str">
            <v>C3 - M11 : 1</v>
          </cell>
          <cell r="S348" t="str">
            <v>M20 - C1 : 2</v>
          </cell>
          <cell r="T348" t="str">
            <v>M20 - C2 : 1</v>
          </cell>
          <cell r="U348" t="str">
            <v>M20 - C3 : 1</v>
          </cell>
          <cell r="Z348" t="str">
            <v>M20</v>
          </cell>
          <cell r="AC348" t="str">
            <v>M20</v>
          </cell>
          <cell r="AF348" t="str">
            <v>M11</v>
          </cell>
          <cell r="AI348" t="str">
            <v>M20</v>
          </cell>
          <cell r="AL348" t="str">
            <v>M20</v>
          </cell>
          <cell r="AO348" t="str">
            <v>M20</v>
          </cell>
        </row>
        <row r="349">
          <cell r="P349" t="str">
            <v>C1 - M18 : 1</v>
          </cell>
          <cell r="Q349" t="str">
            <v>C2 - M18 : 1</v>
          </cell>
          <cell r="R349" t="str">
            <v>C3 - M12 : 1</v>
          </cell>
          <cell r="S349" t="str">
            <v>M24 - C1 : 1</v>
          </cell>
          <cell r="T349" t="str">
            <v>M18 - C2 : 2</v>
          </cell>
          <cell r="U349" t="str">
            <v>M18 - C3 : 2</v>
          </cell>
          <cell r="Z349" t="str">
            <v>M18</v>
          </cell>
          <cell r="AC349" t="str">
            <v>M18</v>
          </cell>
          <cell r="AF349" t="str">
            <v>M12</v>
          </cell>
          <cell r="AI349" t="str">
            <v>M24</v>
          </cell>
          <cell r="AL349" t="str">
            <v>M18</v>
          </cell>
          <cell r="AO349" t="str">
            <v>M18</v>
          </cell>
        </row>
        <row r="350">
          <cell r="P350" t="str">
            <v>C1 - M19 : 2</v>
          </cell>
          <cell r="Q350" t="str">
            <v>C2 - M19 : 1</v>
          </cell>
          <cell r="R350" t="str">
            <v>C3 - M13 : 1</v>
          </cell>
          <cell r="S350" t="str">
            <v>M22 - C1 : 2</v>
          </cell>
          <cell r="T350" t="str">
            <v>M19 - C2 : 2</v>
          </cell>
          <cell r="U350" t="str">
            <v>M19 - C3 : 2</v>
          </cell>
          <cell r="Z350" t="str">
            <v>M19</v>
          </cell>
          <cell r="AC350" t="str">
            <v>M19</v>
          </cell>
          <cell r="AF350" t="str">
            <v>M13</v>
          </cell>
          <cell r="AI350" t="str">
            <v>M22</v>
          </cell>
          <cell r="AL350" t="str">
            <v>M19</v>
          </cell>
          <cell r="AO350" t="str">
            <v>M19</v>
          </cell>
        </row>
        <row r="351">
          <cell r="P351" t="str">
            <v>C1 - M18 : 1</v>
          </cell>
          <cell r="Q351" t="str">
            <v>C2 - M20 : 1</v>
          </cell>
          <cell r="R351" t="str">
            <v>C3 - M14 : 1</v>
          </cell>
          <cell r="S351" t="str">
            <v>M23 - C1 : 2</v>
          </cell>
          <cell r="T351" t="str">
            <v>M20 - C2 : 2</v>
          </cell>
          <cell r="U351" t="str">
            <v>M20 - C3 : 1</v>
          </cell>
          <cell r="Z351" t="str">
            <v>M18</v>
          </cell>
          <cell r="AC351" t="str">
            <v>M20</v>
          </cell>
          <cell r="AF351" t="str">
            <v>M14</v>
          </cell>
          <cell r="AI351" t="str">
            <v>M23</v>
          </cell>
          <cell r="AL351" t="str">
            <v>M20</v>
          </cell>
          <cell r="AO351" t="str">
            <v>M20</v>
          </cell>
        </row>
        <row r="352">
          <cell r="P352" t="str">
            <v>C1 - M19 : 2</v>
          </cell>
          <cell r="Q352" t="str">
            <v>C2 - M21 : 2</v>
          </cell>
          <cell r="R352" t="str">
            <v>C3 - M15 : 1</v>
          </cell>
          <cell r="S352" t="str">
            <v>M24 - C1 : 2</v>
          </cell>
          <cell r="T352" t="str">
            <v>M21 - C2 : 2</v>
          </cell>
          <cell r="U352" t="str">
            <v>M19 - C3 : 1</v>
          </cell>
          <cell r="Z352" t="str">
            <v>M19</v>
          </cell>
          <cell r="AC352" t="str">
            <v>M21</v>
          </cell>
          <cell r="AF352" t="str">
            <v>M15</v>
          </cell>
          <cell r="AI352" t="str">
            <v>M24</v>
          </cell>
          <cell r="AL352" t="str">
            <v>M21</v>
          </cell>
          <cell r="AO352" t="str">
            <v>M19</v>
          </cell>
        </row>
        <row r="353">
          <cell r="Q353" t="str">
            <v>C2 - M20 : 1</v>
          </cell>
          <cell r="R353" t="str">
            <v>C3 - M16 : 2</v>
          </cell>
          <cell r="S353" t="str">
            <v>M25 - C1 : 2</v>
          </cell>
          <cell r="T353" t="str">
            <v>M22 - C2 : 2</v>
          </cell>
          <cell r="U353" t="str">
            <v>M18 - C3 : 2</v>
          </cell>
          <cell r="Z353" t="str">
            <v>M18</v>
          </cell>
          <cell r="AC353" t="str">
            <v>M20</v>
          </cell>
          <cell r="AF353" t="str">
            <v>M16</v>
          </cell>
          <cell r="AI353" t="str">
            <v>M25</v>
          </cell>
          <cell r="AL353" t="str">
            <v>M22</v>
          </cell>
          <cell r="AO353" t="str">
            <v>M18</v>
          </cell>
        </row>
        <row r="354">
          <cell r="Q354" t="str">
            <v>C2 - M21 : 1</v>
          </cell>
          <cell r="R354" t="str">
            <v>C3 - M15 : 1</v>
          </cell>
          <cell r="S354" t="str">
            <v>M26 - C1 : 1</v>
          </cell>
          <cell r="T354" t="str">
            <v>M23 - C2 : 2</v>
          </cell>
          <cell r="U354" t="str">
            <v>M19 - C3 : 2</v>
          </cell>
          <cell r="AC354" t="str">
            <v>M21</v>
          </cell>
          <cell r="AF354" t="str">
            <v>M15</v>
          </cell>
          <cell r="AI354" t="str">
            <v>M26</v>
          </cell>
          <cell r="AL354" t="str">
            <v>M23</v>
          </cell>
          <cell r="AO354" t="str">
            <v>M19</v>
          </cell>
        </row>
        <row r="355">
          <cell r="Q355" t="str">
            <v>C2 - M22 : 1</v>
          </cell>
          <cell r="R355" t="str">
            <v>C3 - M16 : 1</v>
          </cell>
          <cell r="S355" t="str">
            <v>M25 - C1 : 1</v>
          </cell>
          <cell r="T355" t="str">
            <v>M24 - C2 : 2</v>
          </cell>
          <cell r="U355" t="str">
            <v>M20 - C3 : 2</v>
          </cell>
          <cell r="AC355" t="str">
            <v>M22</v>
          </cell>
          <cell r="AF355" t="str">
            <v>M16</v>
          </cell>
          <cell r="AI355" t="str">
            <v>M25</v>
          </cell>
          <cell r="AL355" t="str">
            <v>M24</v>
          </cell>
          <cell r="AO355" t="str">
            <v>M20</v>
          </cell>
        </row>
        <row r="356">
          <cell r="Q356" t="str">
            <v>C2 - M23 : 1</v>
          </cell>
          <cell r="R356" t="str">
            <v>C3 - M17 : 2</v>
          </cell>
          <cell r="S356" t="str">
            <v>M24 - C1 : 2</v>
          </cell>
          <cell r="T356" t="str">
            <v>M25 - C2 : 2</v>
          </cell>
          <cell r="U356" t="str">
            <v>M21 - C3 : 2</v>
          </cell>
          <cell r="AC356" t="str">
            <v>M23</v>
          </cell>
          <cell r="AF356" t="str">
            <v>M17</v>
          </cell>
          <cell r="AI356" t="str">
            <v>M24</v>
          </cell>
          <cell r="AL356" t="str">
            <v>M25</v>
          </cell>
          <cell r="AO356" t="str">
            <v>M21</v>
          </cell>
        </row>
        <row r="357">
          <cell r="Q357" t="str">
            <v>C2 - M24 : 1</v>
          </cell>
          <cell r="S357" t="str">
            <v>M25 - C1 : 2</v>
          </cell>
          <cell r="T357" t="str">
            <v>M26 - C2 : 2</v>
          </cell>
          <cell r="U357" t="str">
            <v>M22 - C3 : 2</v>
          </cell>
          <cell r="AC357" t="str">
            <v>M24</v>
          </cell>
          <cell r="AF357" t="str">
            <v>M16</v>
          </cell>
          <cell r="AI357" t="str">
            <v>M25</v>
          </cell>
          <cell r="AL357" t="str">
            <v>M26</v>
          </cell>
          <cell r="AO357" t="str">
            <v>M22</v>
          </cell>
        </row>
        <row r="358">
          <cell r="Q358" t="str">
            <v>C2 - M25 : 2</v>
          </cell>
          <cell r="S358" t="str">
            <v>M26 - C1 : 2</v>
          </cell>
          <cell r="T358" t="str">
            <v>M27 - C2 : 2</v>
          </cell>
          <cell r="U358" t="str">
            <v>M23 - C3 : 2</v>
          </cell>
          <cell r="AC358" t="str">
            <v>M25</v>
          </cell>
          <cell r="AI358" t="str">
            <v>M26</v>
          </cell>
          <cell r="AL358" t="str">
            <v>M27</v>
          </cell>
          <cell r="AO358" t="str">
            <v>M23</v>
          </cell>
        </row>
        <row r="359">
          <cell r="S359" t="str">
            <v>M27 - C1 : 2</v>
          </cell>
          <cell r="T359" t="str">
            <v>M28 - C2 : 2</v>
          </cell>
          <cell r="U359" t="str">
            <v>M24 - C3 : 2</v>
          </cell>
          <cell r="AC359" t="str">
            <v>M24</v>
          </cell>
          <cell r="AI359" t="str">
            <v>M27</v>
          </cell>
          <cell r="AL359" t="str">
            <v>M28</v>
          </cell>
          <cell r="AO359" t="str">
            <v>M24</v>
          </cell>
        </row>
        <row r="360">
          <cell r="S360" t="str">
            <v>M28 - C1 : 1</v>
          </cell>
          <cell r="T360" t="str">
            <v>M28 - C2 : 2</v>
          </cell>
          <cell r="U360" t="str">
            <v>M25 - C3 : 2</v>
          </cell>
          <cell r="AI360" t="str">
            <v>M28</v>
          </cell>
          <cell r="AL360" t="str">
            <v>M28</v>
          </cell>
          <cell r="AO360" t="str">
            <v>M25</v>
          </cell>
        </row>
        <row r="361">
          <cell r="T361" t="str">
            <v>M28 - C2 : 2</v>
          </cell>
          <cell r="U361" t="str">
            <v>M26 - C3 : 2</v>
          </cell>
          <cell r="AI361" t="str">
            <v>M27</v>
          </cell>
          <cell r="AL361" t="str">
            <v>M28</v>
          </cell>
          <cell r="AO361" t="str">
            <v>M26</v>
          </cell>
        </row>
        <row r="362">
          <cell r="T362" t="str">
            <v>M28 - C2 : 2</v>
          </cell>
          <cell r="U362" t="str">
            <v>M27 - C3 : 2</v>
          </cell>
          <cell r="AL362" t="str">
            <v>M28</v>
          </cell>
          <cell r="AO362" t="str">
            <v>M27</v>
          </cell>
        </row>
        <row r="363">
          <cell r="U363" t="str">
            <v>M28 - C3 : 2</v>
          </cell>
          <cell r="AO363" t="str">
            <v>M28</v>
          </cell>
        </row>
        <row r="364">
          <cell r="U364" t="str">
            <v>M28 - C3 : 2</v>
          </cell>
          <cell r="AO364" t="str">
            <v>M28</v>
          </cell>
        </row>
        <row r="373">
          <cell r="O373">
            <v>18</v>
          </cell>
          <cell r="P373" t="str">
            <v>C1 - Mxx</v>
          </cell>
          <cell r="Q373" t="str">
            <v>C2 - Mxx</v>
          </cell>
          <cell r="R373" t="str">
            <v>C3 - Mxx</v>
          </cell>
          <cell r="S373" t="str">
            <v>Mxx -C1</v>
          </cell>
          <cell r="T373" t="str">
            <v>Mxx -C2</v>
          </cell>
          <cell r="U373" t="str">
            <v>Mxx - C3</v>
          </cell>
          <cell r="Z373" t="str">
            <v>C1 - Mxx</v>
          </cell>
          <cell r="AC373" t="str">
            <v>C2 - Mxx</v>
          </cell>
          <cell r="AF373" t="str">
            <v>C3 - Mxx</v>
          </cell>
          <cell r="AI373" t="str">
            <v>Mxx -C1</v>
          </cell>
          <cell r="AL373" t="str">
            <v>Mxx -C2</v>
          </cell>
          <cell r="AO373" t="str">
            <v>Mxx - C3</v>
          </cell>
        </row>
        <row r="374">
          <cell r="P374" t="str">
            <v>C1 - M08 : 1</v>
          </cell>
          <cell r="Q374" t="str">
            <v>C2 - M08 : 1</v>
          </cell>
          <cell r="R374" t="str">
            <v>C3 - M08 : 2</v>
          </cell>
          <cell r="S374" t="str">
            <v>M08 - C1 : 2</v>
          </cell>
          <cell r="T374" t="str">
            <v>M08 - C2 : 2</v>
          </cell>
          <cell r="U374" t="str">
            <v>M08 - C3 : 2</v>
          </cell>
          <cell r="Z374" t="str">
            <v>M08</v>
          </cell>
          <cell r="AC374" t="str">
            <v>M08</v>
          </cell>
          <cell r="AF374" t="str">
            <v>M08</v>
          </cell>
          <cell r="AI374" t="str">
            <v>M08</v>
          </cell>
          <cell r="AL374" t="str">
            <v>M08</v>
          </cell>
          <cell r="AO374" t="str">
            <v>M08</v>
          </cell>
        </row>
        <row r="375">
          <cell r="P375" t="str">
            <v>C1 - M12 : 1</v>
          </cell>
          <cell r="Q375" t="str">
            <v>C2 - M12 : 1</v>
          </cell>
          <cell r="R375" t="str">
            <v>C3 - M04 : 1</v>
          </cell>
          <cell r="S375" t="str">
            <v>M12 - C1 : 2</v>
          </cell>
          <cell r="T375" t="str">
            <v>M12 - C2 : 2</v>
          </cell>
          <cell r="U375" t="str">
            <v>M12 - C3 : 2</v>
          </cell>
          <cell r="Z375" t="str">
            <v>M12</v>
          </cell>
          <cell r="AC375" t="str">
            <v>M12</v>
          </cell>
          <cell r="AF375" t="str">
            <v>M04</v>
          </cell>
          <cell r="AI375" t="str">
            <v>M12</v>
          </cell>
          <cell r="AL375" t="str">
            <v>M12</v>
          </cell>
          <cell r="AO375" t="str">
            <v>M12</v>
          </cell>
        </row>
        <row r="376">
          <cell r="P376" t="str">
            <v>C1 - M16 : 1</v>
          </cell>
          <cell r="Q376" t="str">
            <v>C2 - M16 : 2</v>
          </cell>
          <cell r="R376" t="str">
            <v>C3 - M06 : 2</v>
          </cell>
          <cell r="S376" t="str">
            <v>M16 - C1 : 2</v>
          </cell>
          <cell r="T376" t="str">
            <v>M16 - C2 : 2</v>
          </cell>
          <cell r="U376" t="str">
            <v>M16 - C3 : 2</v>
          </cell>
          <cell r="Z376" t="str">
            <v>M16</v>
          </cell>
          <cell r="AC376" t="str">
            <v>M16</v>
          </cell>
          <cell r="AF376" t="str">
            <v>M06</v>
          </cell>
          <cell r="AI376" t="str">
            <v>M16</v>
          </cell>
          <cell r="AL376" t="str">
            <v>M16</v>
          </cell>
          <cell r="AO376" t="str">
            <v>M16</v>
          </cell>
        </row>
        <row r="377">
          <cell r="P377" t="str">
            <v>C1 - M20 : 1</v>
          </cell>
          <cell r="Q377" t="str">
            <v>C2 - M14 : 1</v>
          </cell>
          <cell r="R377" t="str">
            <v>C3 - M05 : 1</v>
          </cell>
          <cell r="S377" t="str">
            <v>M20 - C1 : 2</v>
          </cell>
          <cell r="T377" t="str">
            <v>M20 - C2 : 1</v>
          </cell>
          <cell r="U377" t="str">
            <v>M20 - C3 : 1</v>
          </cell>
          <cell r="Z377" t="str">
            <v>M20</v>
          </cell>
          <cell r="AC377" t="str">
            <v>M14</v>
          </cell>
          <cell r="AF377" t="str">
            <v>M05</v>
          </cell>
          <cell r="AI377" t="str">
            <v>M20</v>
          </cell>
          <cell r="AL377" t="str">
            <v>M20</v>
          </cell>
          <cell r="AO377" t="str">
            <v>M20</v>
          </cell>
        </row>
        <row r="378">
          <cell r="P378" t="str">
            <v>C1 - M24 : 2</v>
          </cell>
          <cell r="Q378" t="str">
            <v>C2 - M15 : 1</v>
          </cell>
          <cell r="R378" t="str">
            <v>C3 - M06 : 1</v>
          </cell>
          <cell r="S378" t="str">
            <v>M24 - C1 : 2</v>
          </cell>
          <cell r="T378" t="str">
            <v>M18 - C2 : 2</v>
          </cell>
          <cell r="U378" t="str">
            <v>M18 - C3 : 1</v>
          </cell>
          <cell r="Z378" t="str">
            <v>M24</v>
          </cell>
          <cell r="AC378" t="str">
            <v>M15</v>
          </cell>
          <cell r="AF378" t="str">
            <v>M06</v>
          </cell>
          <cell r="AI378" t="str">
            <v>M24</v>
          </cell>
          <cell r="AL378" t="str">
            <v>M18</v>
          </cell>
          <cell r="AO378" t="str">
            <v>M18</v>
          </cell>
        </row>
        <row r="379">
          <cell r="P379" t="str">
            <v>C1 - M22 : 1</v>
          </cell>
          <cell r="Q379" t="str">
            <v>C2 - M16 : 1</v>
          </cell>
          <cell r="R379" t="str">
            <v>C3 - M07 : 1</v>
          </cell>
          <cell r="S379" t="str">
            <v>M28 - C1 : 1</v>
          </cell>
          <cell r="T379" t="str">
            <v>M19 - C2 : 2</v>
          </cell>
          <cell r="U379" t="str">
            <v>M16 - C3 : 1</v>
          </cell>
          <cell r="Z379" t="str">
            <v>M22</v>
          </cell>
          <cell r="AC379" t="str">
            <v>M16</v>
          </cell>
          <cell r="AF379" t="str">
            <v>M07</v>
          </cell>
          <cell r="AI379" t="str">
            <v>M28</v>
          </cell>
          <cell r="AL379" t="str">
            <v>M19</v>
          </cell>
          <cell r="AO379" t="str">
            <v>M16</v>
          </cell>
        </row>
        <row r="380">
          <cell r="P380" t="str">
            <v>C1 - M23 : 2</v>
          </cell>
          <cell r="Q380" t="str">
            <v>C2 - M17 : 2</v>
          </cell>
          <cell r="R380" t="str">
            <v>C3 - M08 : 1</v>
          </cell>
          <cell r="S380" t="str">
            <v>M26 - C1 : 1</v>
          </cell>
          <cell r="T380" t="str">
            <v>M20 - C2 : 2</v>
          </cell>
          <cell r="U380" t="str">
            <v>M14 - C3 : 1</v>
          </cell>
          <cell r="Z380" t="str">
            <v>M23</v>
          </cell>
          <cell r="AC380" t="str">
            <v>M17</v>
          </cell>
          <cell r="AF380" t="str">
            <v>M08</v>
          </cell>
          <cell r="AI380" t="str">
            <v>M26</v>
          </cell>
          <cell r="AL380" t="str">
            <v>M20</v>
          </cell>
          <cell r="AO380" t="str">
            <v>M14</v>
          </cell>
        </row>
        <row r="381">
          <cell r="P381" t="str">
            <v>C1 - M22 : 2</v>
          </cell>
          <cell r="Q381" t="str">
            <v>C2 - M16 : 1</v>
          </cell>
          <cell r="R381" t="str">
            <v>C3 - M09 : 1</v>
          </cell>
          <cell r="S381" t="str">
            <v>M24 - C1 : 1</v>
          </cell>
          <cell r="T381" t="str">
            <v>M21 - C2 : 2</v>
          </cell>
          <cell r="U381" t="str">
            <v>M12 - C3 : 2</v>
          </cell>
          <cell r="Z381" t="str">
            <v>M22</v>
          </cell>
          <cell r="AC381" t="str">
            <v>M16</v>
          </cell>
          <cell r="AF381" t="str">
            <v>M09</v>
          </cell>
          <cell r="AI381" t="str">
            <v>M24</v>
          </cell>
          <cell r="AL381" t="str">
            <v>M21</v>
          </cell>
          <cell r="AO381" t="str">
            <v>M12</v>
          </cell>
        </row>
        <row r="382">
          <cell r="P382" t="str">
            <v>C1 - M21 : 2</v>
          </cell>
          <cell r="Q382" t="str">
            <v>C2 - M17 : 1</v>
          </cell>
          <cell r="R382" t="str">
            <v>C3 - M10 : 1</v>
          </cell>
          <cell r="S382" t="str">
            <v>M22 - C1 : 2</v>
          </cell>
          <cell r="T382" t="str">
            <v>M22 - C2 : 1</v>
          </cell>
          <cell r="U382" t="str">
            <v>M13 - C3 : 2</v>
          </cell>
          <cell r="Z382" t="str">
            <v>M21</v>
          </cell>
          <cell r="AC382" t="str">
            <v>M17</v>
          </cell>
          <cell r="AF382" t="str">
            <v>M10</v>
          </cell>
          <cell r="AI382" t="str">
            <v>M22</v>
          </cell>
          <cell r="AL382" t="str">
            <v>M22</v>
          </cell>
          <cell r="AO382" t="str">
            <v>M13</v>
          </cell>
        </row>
        <row r="383">
          <cell r="P383" t="str">
            <v>C1 - M20 : 2</v>
          </cell>
          <cell r="Q383" t="str">
            <v>C2 - M18 : 1</v>
          </cell>
          <cell r="R383" t="str">
            <v>C3 - M11 : 1</v>
          </cell>
          <cell r="S383" t="str">
            <v>M23 - C1 : 1</v>
          </cell>
          <cell r="T383" t="str">
            <v>M21 - C2 : 1</v>
          </cell>
          <cell r="U383" t="str">
            <v>M14 - C3 : 2</v>
          </cell>
          <cell r="Z383" t="str">
            <v>M20</v>
          </cell>
          <cell r="AC383" t="str">
            <v>M18</v>
          </cell>
          <cell r="AF383" t="str">
            <v>M11</v>
          </cell>
          <cell r="AI383" t="str">
            <v>M23</v>
          </cell>
          <cell r="AL383" t="str">
            <v>M21</v>
          </cell>
          <cell r="AO383" t="str">
            <v>M14</v>
          </cell>
        </row>
        <row r="384">
          <cell r="P384" t="str">
            <v>C1 - M19 : 2</v>
          </cell>
          <cell r="Q384" t="str">
            <v>C2 - M19 : 2</v>
          </cell>
          <cell r="R384" t="str">
            <v>C3 - M12 : 1</v>
          </cell>
          <cell r="S384" t="str">
            <v>M22 - C1 : 2</v>
          </cell>
          <cell r="T384" t="str">
            <v>M20 - C2 : 2</v>
          </cell>
          <cell r="U384" t="str">
            <v>M15 - C3 : 2</v>
          </cell>
          <cell r="Z384" t="str">
            <v>M19</v>
          </cell>
          <cell r="AC384" t="str">
            <v>M19</v>
          </cell>
          <cell r="AF384" t="str">
            <v>M12</v>
          </cell>
          <cell r="AI384" t="str">
            <v>M22</v>
          </cell>
          <cell r="AL384" t="str">
            <v>M20</v>
          </cell>
          <cell r="AO384" t="str">
            <v>M15</v>
          </cell>
        </row>
        <row r="385">
          <cell r="P385" t="str">
            <v>C1 - M18 : 1</v>
          </cell>
          <cell r="R385" t="str">
            <v>C3 - M13 : 1</v>
          </cell>
          <cell r="S385" t="str">
            <v>M23 - C1 : 2</v>
          </cell>
          <cell r="T385" t="str">
            <v>M21 - C2 : 1</v>
          </cell>
          <cell r="U385" t="str">
            <v>M16 - C3 : 2</v>
          </cell>
          <cell r="Z385" t="str">
            <v>M18</v>
          </cell>
          <cell r="AF385" t="str">
            <v>M13</v>
          </cell>
          <cell r="AI385" t="str">
            <v>M23</v>
          </cell>
          <cell r="AL385" t="str">
            <v>M21</v>
          </cell>
          <cell r="AO385" t="str">
            <v>M16</v>
          </cell>
        </row>
        <row r="386">
          <cell r="P386" t="str">
            <v>C1 - M19 : 1</v>
          </cell>
          <cell r="R386" t="str">
            <v>C3 - M14 : 2</v>
          </cell>
          <cell r="S386" t="str">
            <v>M24 - C1 : 1</v>
          </cell>
          <cell r="U386" t="str">
            <v>M17 - C3 : 1</v>
          </cell>
          <cell r="Z386" t="str">
            <v>M19</v>
          </cell>
          <cell r="AF386" t="str">
            <v>M14</v>
          </cell>
          <cell r="AI386" t="str">
            <v>M24</v>
          </cell>
          <cell r="AO386" t="str">
            <v>M17</v>
          </cell>
        </row>
        <row r="387">
          <cell r="P387" t="str">
            <v>C1 - M20 : 1</v>
          </cell>
          <cell r="R387" t="str">
            <v>C3 - M13 : 1</v>
          </cell>
          <cell r="U387" t="str">
            <v>M16 - C3 : 2</v>
          </cell>
          <cell r="Z387" t="str">
            <v>M20</v>
          </cell>
          <cell r="AF387" t="str">
            <v>M13</v>
          </cell>
          <cell r="AO387" t="str">
            <v>M16</v>
          </cell>
        </row>
        <row r="388">
          <cell r="P388" t="str">
            <v>C1 - M21 : 2</v>
          </cell>
          <cell r="U388" t="str">
            <v>M17 - C3 : 2</v>
          </cell>
          <cell r="Z388" t="str">
            <v>M21</v>
          </cell>
          <cell r="AO388" t="str">
            <v>M17</v>
          </cell>
        </row>
        <row r="389">
          <cell r="U389" t="str">
            <v>M18 - C3 : 1</v>
          </cell>
          <cell r="AO389" t="str">
            <v>M18</v>
          </cell>
        </row>
        <row r="394">
          <cell r="O394">
            <v>19</v>
          </cell>
          <cell r="P394" t="str">
            <v>C1 - Mxx</v>
          </cell>
          <cell r="Q394" t="str">
            <v>C2 - Mxx</v>
          </cell>
          <cell r="R394" t="str">
            <v>C3 - Mxx</v>
          </cell>
          <cell r="S394" t="str">
            <v>Mxx -C1</v>
          </cell>
          <cell r="T394" t="str">
            <v>Mxx -C2</v>
          </cell>
          <cell r="U394" t="str">
            <v>Mxx - C3</v>
          </cell>
          <cell r="Z394" t="str">
            <v>C1 - Mxx</v>
          </cell>
          <cell r="AC394" t="str">
            <v>C2 - Mxx</v>
          </cell>
          <cell r="AF394" t="str">
            <v>C3 - Mxx</v>
          </cell>
          <cell r="AI394" t="str">
            <v>Mxx -C1</v>
          </cell>
          <cell r="AL394" t="str">
            <v>Mxx -C2</v>
          </cell>
          <cell r="AO394" t="str">
            <v>Mxx - C3</v>
          </cell>
        </row>
        <row r="395">
          <cell r="P395" t="str">
            <v>C1 - M08 : 1</v>
          </cell>
          <cell r="Q395" t="str">
            <v>C2 - M08 : 1</v>
          </cell>
          <cell r="R395" t="str">
            <v>C3 - M08 : 1</v>
          </cell>
          <cell r="S395" t="str">
            <v>M08 - C1 : 2</v>
          </cell>
          <cell r="T395" t="str">
            <v>M08 - C2 : 2</v>
          </cell>
          <cell r="U395" t="str">
            <v>M08 - C3 : 1</v>
          </cell>
          <cell r="Z395" t="str">
            <v>M08</v>
          </cell>
          <cell r="AC395" t="str">
            <v>M08</v>
          </cell>
          <cell r="AF395" t="str">
            <v>M08</v>
          </cell>
          <cell r="AI395" t="str">
            <v>M08</v>
          </cell>
          <cell r="AL395" t="str">
            <v>M08</v>
          </cell>
          <cell r="AO395" t="str">
            <v>M08</v>
          </cell>
        </row>
        <row r="396">
          <cell r="P396" t="str">
            <v>C1 - M12 : 1</v>
          </cell>
          <cell r="Q396" t="str">
            <v>C2 - M12 : 1</v>
          </cell>
          <cell r="R396" t="str">
            <v>C3 - M12 : 1</v>
          </cell>
          <cell r="S396" t="str">
            <v>M12 - C1 : 2</v>
          </cell>
          <cell r="T396" t="str">
            <v>M12 - C2 : 2</v>
          </cell>
          <cell r="U396" t="str">
            <v>M04 - C3 : 1</v>
          </cell>
          <cell r="Z396" t="str">
            <v>M12</v>
          </cell>
          <cell r="AC396" t="str">
            <v>M12</v>
          </cell>
          <cell r="AF396" t="str">
            <v>M12</v>
          </cell>
          <cell r="AI396" t="str">
            <v>M12</v>
          </cell>
          <cell r="AL396" t="str">
            <v>M12</v>
          </cell>
          <cell r="AO396" t="str">
            <v>M04</v>
          </cell>
        </row>
        <row r="397">
          <cell r="P397" t="str">
            <v>C1 - M16 : 1</v>
          </cell>
          <cell r="Q397" t="str">
            <v>C2 - M16 : 1</v>
          </cell>
          <cell r="R397" t="str">
            <v>C3 - M16 : 1</v>
          </cell>
          <cell r="S397" t="str">
            <v>M16 - C1 : 2</v>
          </cell>
          <cell r="T397" t="str">
            <v>M16 - C2 : 1</v>
          </cell>
          <cell r="U397" t="str">
            <v>M00 - C3 : 1</v>
          </cell>
          <cell r="Z397" t="str">
            <v>M16</v>
          </cell>
          <cell r="AC397" t="str">
            <v>M16</v>
          </cell>
          <cell r="AF397" t="str">
            <v>M16</v>
          </cell>
          <cell r="AI397" t="str">
            <v>M16</v>
          </cell>
          <cell r="AL397" t="str">
            <v>M16</v>
          </cell>
          <cell r="AO397" t="str">
            <v>M00</v>
          </cell>
        </row>
        <row r="398">
          <cell r="P398" t="str">
            <v>C1 - M20 : 1</v>
          </cell>
          <cell r="Q398" t="str">
            <v>C2 - M20 : 2</v>
          </cell>
          <cell r="R398" t="str">
            <v>C3 - M20 : 2</v>
          </cell>
          <cell r="S398" t="str">
            <v>M20 - C1 : 2</v>
          </cell>
          <cell r="T398" t="str">
            <v>M14 - C2 : 1</v>
          </cell>
          <cell r="U398" t="str">
            <v>M00 - C3 : 2</v>
          </cell>
          <cell r="Z398" t="str">
            <v>M20</v>
          </cell>
          <cell r="AC398" t="str">
            <v>M20</v>
          </cell>
          <cell r="AF398" t="str">
            <v>M20</v>
          </cell>
          <cell r="AI398" t="str">
            <v>M20</v>
          </cell>
          <cell r="AL398" t="str">
            <v>M14</v>
          </cell>
          <cell r="AO398" t="str">
            <v>M00</v>
          </cell>
        </row>
        <row r="399">
          <cell r="P399" t="str">
            <v>C1 - M24 : 1</v>
          </cell>
          <cell r="Q399" t="str">
            <v>C2 - M18 : 1</v>
          </cell>
          <cell r="R399" t="str">
            <v>C3 - M18 : 2</v>
          </cell>
          <cell r="S399" t="str">
            <v>M24 - C1 : 1</v>
          </cell>
          <cell r="T399" t="str">
            <v>M12 - C2 : 1</v>
          </cell>
          <cell r="U399" t="str">
            <v>M02 - C3 : 1</v>
          </cell>
          <cell r="Z399" t="str">
            <v>M24</v>
          </cell>
          <cell r="AC399" t="str">
            <v>M18</v>
          </cell>
          <cell r="AF399" t="str">
            <v>M18</v>
          </cell>
          <cell r="AI399" t="str">
            <v>M24</v>
          </cell>
          <cell r="AL399" t="str">
            <v>M12</v>
          </cell>
          <cell r="AO399" t="str">
            <v>M02</v>
          </cell>
        </row>
        <row r="400">
          <cell r="P400" t="str">
            <v>C1 - M28 : 2</v>
          </cell>
          <cell r="Q400" t="str">
            <v>C2 - M19 : 1</v>
          </cell>
          <cell r="R400" t="str">
            <v>C3 - M16 : 1</v>
          </cell>
          <cell r="S400" t="str">
            <v>M22 - C1 : 1</v>
          </cell>
          <cell r="T400" t="str">
            <v>M10 - C2 : 2</v>
          </cell>
          <cell r="U400" t="str">
            <v>M03 - C3 : 2</v>
          </cell>
          <cell r="Z400" t="str">
            <v>M28</v>
          </cell>
          <cell r="AC400" t="str">
            <v>M19</v>
          </cell>
          <cell r="AF400" t="str">
            <v>M16</v>
          </cell>
          <cell r="AI400" t="str">
            <v>M22</v>
          </cell>
          <cell r="AL400" t="str">
            <v>M10</v>
          </cell>
          <cell r="AO400" t="str">
            <v>M03</v>
          </cell>
        </row>
        <row r="401">
          <cell r="P401" t="str">
            <v>C1 - M26 : 2</v>
          </cell>
          <cell r="Q401" t="str">
            <v>C2 - M20 : 1</v>
          </cell>
          <cell r="R401" t="str">
            <v>C3 - M17 : 2</v>
          </cell>
          <cell r="S401" t="str">
            <v>M20 - C1 : 1</v>
          </cell>
          <cell r="T401" t="str">
            <v>M11 - C2 : 1</v>
          </cell>
          <cell r="U401" t="str">
            <v>M02 - C3 : 1</v>
          </cell>
          <cell r="Z401" t="str">
            <v>M26</v>
          </cell>
          <cell r="AC401" t="str">
            <v>M20</v>
          </cell>
          <cell r="AF401" t="str">
            <v>M17</v>
          </cell>
          <cell r="AI401" t="str">
            <v>M20</v>
          </cell>
          <cell r="AL401" t="str">
            <v>M11</v>
          </cell>
          <cell r="AO401" t="str">
            <v>M02</v>
          </cell>
        </row>
        <row r="402">
          <cell r="P402" t="str">
            <v>C1 - M24 : 2</v>
          </cell>
          <cell r="Q402" t="str">
            <v>C2 - M21 : 2</v>
          </cell>
          <cell r="R402" t="str">
            <v>C3 - M16 : 2</v>
          </cell>
          <cell r="S402" t="str">
            <v>M18 - C1 : 1</v>
          </cell>
          <cell r="T402" t="str">
            <v>M10 - C2 : 1</v>
          </cell>
          <cell r="U402" t="str">
            <v>M01 - C3 : 1</v>
          </cell>
          <cell r="Z402" t="str">
            <v>M24</v>
          </cell>
          <cell r="AC402" t="str">
            <v>M21</v>
          </cell>
          <cell r="AF402" t="str">
            <v>M16</v>
          </cell>
          <cell r="AI402" t="str">
            <v>M18</v>
          </cell>
          <cell r="AL402" t="str">
            <v>M10</v>
          </cell>
          <cell r="AO402" t="str">
            <v>M01</v>
          </cell>
        </row>
        <row r="403">
          <cell r="P403" t="str">
            <v>C1 - M22 : 2</v>
          </cell>
          <cell r="Q403" t="str">
            <v>C2 - M20 : 2</v>
          </cell>
          <cell r="R403" t="str">
            <v>C3 - M15 : 2</v>
          </cell>
          <cell r="S403" t="str">
            <v>M16 - C1 : 1</v>
          </cell>
          <cell r="T403" t="str">
            <v>M09 - C2 : 2</v>
          </cell>
          <cell r="U403" t="str">
            <v>M00 - C3 : 2</v>
          </cell>
          <cell r="Z403" t="str">
            <v>M22</v>
          </cell>
          <cell r="AC403" t="str">
            <v>M20</v>
          </cell>
          <cell r="AF403" t="str">
            <v>M15</v>
          </cell>
          <cell r="AI403" t="str">
            <v>M16</v>
          </cell>
          <cell r="AL403" t="str">
            <v>M09</v>
          </cell>
          <cell r="AO403" t="str">
            <v>M00</v>
          </cell>
        </row>
        <row r="404">
          <cell r="P404" t="str">
            <v>C1 - M20 : 1</v>
          </cell>
          <cell r="Q404" t="str">
            <v>C2 - M19 : 1</v>
          </cell>
          <cell r="R404" t="str">
            <v>C3 - M14 : 1</v>
          </cell>
          <cell r="S404" t="str">
            <v>M14 - C1 : 1</v>
          </cell>
          <cell r="T404" t="str">
            <v>M10 - C2 : 2</v>
          </cell>
          <cell r="Z404" t="str">
            <v>M20</v>
          </cell>
          <cell r="AC404" t="str">
            <v>M19</v>
          </cell>
          <cell r="AF404" t="str">
            <v>M14</v>
          </cell>
          <cell r="AI404" t="str">
            <v>M14</v>
          </cell>
          <cell r="AL404" t="str">
            <v>M10</v>
          </cell>
        </row>
        <row r="405">
          <cell r="P405" t="str">
            <v>C1 - M21 : 1</v>
          </cell>
          <cell r="Q405" t="str">
            <v>C2 - M20 : 1</v>
          </cell>
          <cell r="R405" t="str">
            <v>C3 - M15 : 2</v>
          </cell>
          <cell r="S405" t="str">
            <v>M12 - C1 : 2</v>
          </cell>
          <cell r="T405" t="str">
            <v>M11 - C2 : 1</v>
          </cell>
          <cell r="Z405" t="str">
            <v>M21</v>
          </cell>
          <cell r="AC405" t="str">
            <v>M20</v>
          </cell>
          <cell r="AF405" t="str">
            <v>M15</v>
          </cell>
          <cell r="AI405" t="str">
            <v>M12</v>
          </cell>
          <cell r="AL405" t="str">
            <v>M11</v>
          </cell>
        </row>
        <row r="406">
          <cell r="P406" t="str">
            <v>C1 - M22 : 1</v>
          </cell>
          <cell r="Q406" t="str">
            <v>C2 - M21 : 1</v>
          </cell>
          <cell r="S406" t="str">
            <v>M13 - C1 : 1</v>
          </cell>
          <cell r="Z406" t="str">
            <v>M22</v>
          </cell>
          <cell r="AC406" t="str">
            <v>M21</v>
          </cell>
          <cell r="AI406" t="str">
            <v>M13</v>
          </cell>
        </row>
        <row r="407">
          <cell r="P407" t="str">
            <v>C1 - M23 : 1</v>
          </cell>
          <cell r="Q407" t="str">
            <v>C2 - M22 : 1</v>
          </cell>
          <cell r="S407" t="str">
            <v>M12 - C1 : 2</v>
          </cell>
          <cell r="Z407" t="str">
            <v>M23</v>
          </cell>
          <cell r="AC407" t="str">
            <v>M22</v>
          </cell>
          <cell r="AI407" t="str">
            <v>M12</v>
          </cell>
        </row>
        <row r="408">
          <cell r="P408" t="str">
            <v>C1 - M24 : 2</v>
          </cell>
          <cell r="Q408" t="str">
            <v>C2 - M23 : 1</v>
          </cell>
          <cell r="S408" t="str">
            <v>M13 - C1 : 2</v>
          </cell>
          <cell r="Z408" t="str">
            <v>M24</v>
          </cell>
          <cell r="AC408" t="str">
            <v>M23</v>
          </cell>
          <cell r="AI408" t="str">
            <v>M13</v>
          </cell>
        </row>
        <row r="409">
          <cell r="P409" t="str">
            <v>C1 - M23 : 2</v>
          </cell>
          <cell r="Q409" t="str">
            <v>C2 - M24 : 1</v>
          </cell>
          <cell r="S409" t="str">
            <v>M14 - C1 : 2</v>
          </cell>
          <cell r="Z409" t="str">
            <v>M23</v>
          </cell>
          <cell r="AC409" t="str">
            <v>M24</v>
          </cell>
          <cell r="AI409" t="str">
            <v>M14</v>
          </cell>
        </row>
        <row r="410">
          <cell r="P410" t="str">
            <v>C1 - M22 : 1</v>
          </cell>
          <cell r="Q410" t="str">
            <v>C2 - M25 : 2</v>
          </cell>
          <cell r="S410" t="str">
            <v>M15 - C1 : 2</v>
          </cell>
          <cell r="Z410" t="str">
            <v>M22</v>
          </cell>
          <cell r="AC410" t="str">
            <v>M25</v>
          </cell>
          <cell r="AI410" t="str">
            <v>M15</v>
          </cell>
        </row>
        <row r="411">
          <cell r="P411" t="str">
            <v>C1 - M23 : 1</v>
          </cell>
          <cell r="S411" t="str">
            <v>M16 - C1 : 1</v>
          </cell>
          <cell r="Z411" t="str">
            <v>M23</v>
          </cell>
          <cell r="AI411" t="str">
            <v>M16</v>
          </cell>
        </row>
        <row r="412">
          <cell r="P412" t="str">
            <v>C1 - M24 : 2</v>
          </cell>
          <cell r="Z412" t="str">
            <v>M24</v>
          </cell>
        </row>
        <row r="416">
          <cell r="O416">
            <v>20</v>
          </cell>
          <cell r="P416" t="str">
            <v>C1 - Mxx</v>
          </cell>
          <cell r="Q416" t="str">
            <v>C2 - Mxx</v>
          </cell>
          <cell r="R416" t="str">
            <v>C3 - Mxx</v>
          </cell>
          <cell r="S416" t="str">
            <v>Mxx -C1</v>
          </cell>
          <cell r="T416" t="str">
            <v>Mxx -C2</v>
          </cell>
          <cell r="U416" t="str">
            <v>Mxx - C3</v>
          </cell>
          <cell r="Z416" t="str">
            <v>C1 - Mxx</v>
          </cell>
          <cell r="AC416" t="str">
            <v>C2 - Mxx</v>
          </cell>
          <cell r="AF416" t="str">
            <v>C3 - Mxx</v>
          </cell>
          <cell r="AI416" t="str">
            <v>Mxx -C1</v>
          </cell>
          <cell r="AL416" t="str">
            <v>Mxx -C2</v>
          </cell>
          <cell r="AO416" t="str">
            <v>Mxx - C3</v>
          </cell>
        </row>
        <row r="417">
          <cell r="P417" t="str">
            <v>C1 - M08 : 2</v>
          </cell>
          <cell r="Q417" t="str">
            <v>C2 - M08 : 1</v>
          </cell>
          <cell r="R417" t="str">
            <v>C3 - M08 : 1</v>
          </cell>
          <cell r="S417" t="str">
            <v>M08 - C1 : 2</v>
          </cell>
          <cell r="T417" t="str">
            <v>M08 - C2 : 1</v>
          </cell>
          <cell r="U417" t="str">
            <v>M08 - C3 : 2</v>
          </cell>
          <cell r="Z417" t="str">
            <v>M08</v>
          </cell>
          <cell r="AC417" t="str">
            <v>M08</v>
          </cell>
          <cell r="AF417" t="str">
            <v>M08</v>
          </cell>
          <cell r="AI417" t="str">
            <v>M08</v>
          </cell>
          <cell r="AL417" t="str">
            <v>M08</v>
          </cell>
          <cell r="AO417" t="str">
            <v>M08</v>
          </cell>
        </row>
        <row r="418">
          <cell r="P418" t="str">
            <v>C1 - M04 : 2</v>
          </cell>
          <cell r="Q418" t="str">
            <v>C2 - M12 : 1</v>
          </cell>
          <cell r="R418" t="str">
            <v>C3 - M12 : 2</v>
          </cell>
          <cell r="S418" t="str">
            <v>M12 - C1 : 2</v>
          </cell>
          <cell r="T418" t="str">
            <v>M04 - C2 : 2</v>
          </cell>
          <cell r="U418" t="str">
            <v>M12 - C3 : 1</v>
          </cell>
          <cell r="Z418" t="str">
            <v>M04</v>
          </cell>
          <cell r="AC418" t="str">
            <v>M12</v>
          </cell>
          <cell r="AF418" t="str">
            <v>M12</v>
          </cell>
          <cell r="AI418" t="str">
            <v>M12</v>
          </cell>
          <cell r="AL418" t="str">
            <v>M04</v>
          </cell>
          <cell r="AO418" t="str">
            <v>M12</v>
          </cell>
        </row>
        <row r="419">
          <cell r="P419" t="str">
            <v>C1 - M00 : 1</v>
          </cell>
          <cell r="Q419" t="str">
            <v>C2 - M16 : 1</v>
          </cell>
          <cell r="R419" t="str">
            <v>C3 - M10 : 2</v>
          </cell>
          <cell r="S419" t="str">
            <v>M16 - C1 : 2</v>
          </cell>
          <cell r="T419" t="str">
            <v>M06 - C2 : 2</v>
          </cell>
          <cell r="U419" t="str">
            <v>M10 - C3 : 2</v>
          </cell>
          <cell r="Z419" t="str">
            <v>M00</v>
          </cell>
          <cell r="AC419" t="str">
            <v>M16</v>
          </cell>
          <cell r="AF419" t="str">
            <v>M10</v>
          </cell>
          <cell r="AI419" t="str">
            <v>M16</v>
          </cell>
          <cell r="AL419" t="str">
            <v>M06</v>
          </cell>
          <cell r="AO419" t="str">
            <v>M10</v>
          </cell>
        </row>
        <row r="420">
          <cell r="P420" t="str">
            <v>C1 - M02 : 1</v>
          </cell>
          <cell r="Q420" t="str">
            <v>C2 - M20 : 2</v>
          </cell>
          <cell r="R420" t="str">
            <v>C3 - M08 : 1</v>
          </cell>
          <cell r="S420" t="str">
            <v>M20 - C1 : 1</v>
          </cell>
          <cell r="T420" t="str">
            <v>M08 - C2 : 2</v>
          </cell>
          <cell r="U420" t="str">
            <v>M11 - C3 : 1</v>
          </cell>
          <cell r="Z420" t="str">
            <v>M02</v>
          </cell>
          <cell r="AC420" t="str">
            <v>M20</v>
          </cell>
          <cell r="AF420" t="str">
            <v>M08</v>
          </cell>
          <cell r="AI420" t="str">
            <v>M20</v>
          </cell>
          <cell r="AL420" t="str">
            <v>M08</v>
          </cell>
          <cell r="AO420" t="str">
            <v>M11</v>
          </cell>
        </row>
        <row r="421">
          <cell r="P421" t="str">
            <v>C1 - M03 : 2</v>
          </cell>
          <cell r="Q421" t="str">
            <v>C2 - M18 : 2</v>
          </cell>
          <cell r="R421" t="str">
            <v>C3 - M09 : 2</v>
          </cell>
          <cell r="S421" t="str">
            <v>M18 - C1 : 2</v>
          </cell>
          <cell r="T421" t="str">
            <v>M10 - C2 : 1</v>
          </cell>
          <cell r="U421" t="str">
            <v>M10 - C3 : 2</v>
          </cell>
          <cell r="Z421" t="str">
            <v>M03</v>
          </cell>
          <cell r="AC421" t="str">
            <v>M18</v>
          </cell>
          <cell r="AF421" t="str">
            <v>M09</v>
          </cell>
          <cell r="AI421" t="str">
            <v>M18</v>
          </cell>
          <cell r="AL421" t="str">
            <v>M10</v>
          </cell>
          <cell r="AO421" t="str">
            <v>M10</v>
          </cell>
        </row>
        <row r="422">
          <cell r="P422" t="str">
            <v>C1 - M02 : 1</v>
          </cell>
          <cell r="Q422" t="str">
            <v>C2 - M16 : 2</v>
          </cell>
          <cell r="R422" t="str">
            <v>C3 - M08 : 1</v>
          </cell>
          <cell r="S422" t="str">
            <v>M19 - C1 : 1</v>
          </cell>
          <cell r="T422" t="str">
            <v>M09 - C2 : 1</v>
          </cell>
          <cell r="U422" t="str">
            <v>M11 - C3 : 2</v>
          </cell>
          <cell r="Z422" t="str">
            <v>M02</v>
          </cell>
          <cell r="AC422" t="str">
            <v>M16</v>
          </cell>
          <cell r="AF422" t="str">
            <v>M08</v>
          </cell>
          <cell r="AI422" t="str">
            <v>M19</v>
          </cell>
          <cell r="AL422" t="str">
            <v>M09</v>
          </cell>
          <cell r="AO422" t="str">
            <v>M11</v>
          </cell>
        </row>
        <row r="423">
          <cell r="P423" t="str">
            <v>C1 - M03 : 1</v>
          </cell>
          <cell r="Q423" t="str">
            <v>C2 - M14 : 2</v>
          </cell>
          <cell r="R423" t="str">
            <v>C3 - M09 : 1</v>
          </cell>
          <cell r="S423" t="str">
            <v>M18 - C1 : 1</v>
          </cell>
          <cell r="T423" t="str">
            <v>M08 - C2 : 2</v>
          </cell>
          <cell r="U423" t="str">
            <v>M12 - C3 : 2</v>
          </cell>
          <cell r="Z423" t="str">
            <v>M03</v>
          </cell>
          <cell r="AC423" t="str">
            <v>M14</v>
          </cell>
          <cell r="AF423" t="str">
            <v>M09</v>
          </cell>
          <cell r="AI423" t="str">
            <v>M18</v>
          </cell>
          <cell r="AL423" t="str">
            <v>M08</v>
          </cell>
          <cell r="AO423" t="str">
            <v>M12</v>
          </cell>
        </row>
        <row r="424">
          <cell r="P424" t="str">
            <v>C1 - M04 : 1</v>
          </cell>
          <cell r="Q424" t="str">
            <v>C2 - M12 : 2</v>
          </cell>
          <cell r="R424" t="str">
            <v>C3 - M10 : 2</v>
          </cell>
          <cell r="S424" t="str">
            <v>M17 - C1 : 2</v>
          </cell>
          <cell r="T424" t="str">
            <v>M09 - C2 : 1</v>
          </cell>
          <cell r="U424" t="str">
            <v>M13 - C3 : 2</v>
          </cell>
          <cell r="Z424" t="str">
            <v>M04</v>
          </cell>
          <cell r="AC424" t="str">
            <v>M12</v>
          </cell>
          <cell r="AF424" t="str">
            <v>M10</v>
          </cell>
          <cell r="AI424" t="str">
            <v>M17</v>
          </cell>
          <cell r="AL424" t="str">
            <v>M09</v>
          </cell>
          <cell r="AO424" t="str">
            <v>M13</v>
          </cell>
        </row>
        <row r="425">
          <cell r="P425" t="str">
            <v>C1 - M05 : 1</v>
          </cell>
          <cell r="Q425" t="str">
            <v>C2 - M10 : 2</v>
          </cell>
          <cell r="S425" t="str">
            <v>M18 - C1 : 1</v>
          </cell>
          <cell r="T425" t="str">
            <v>M08 - C2 : 1</v>
          </cell>
          <cell r="U425" t="str">
            <v>M14 - C3 : 1</v>
          </cell>
          <cell r="Z425" t="str">
            <v>M05</v>
          </cell>
          <cell r="AC425" t="str">
            <v>M10</v>
          </cell>
          <cell r="AI425" t="str">
            <v>M18</v>
          </cell>
          <cell r="AL425" t="str">
            <v>M08</v>
          </cell>
          <cell r="AO425" t="str">
            <v>M14</v>
          </cell>
        </row>
        <row r="426">
          <cell r="P426" t="str">
            <v>C1 - M06 : 2</v>
          </cell>
          <cell r="Q426" t="str">
            <v>C2 - M08 : 1</v>
          </cell>
          <cell r="T426" t="str">
            <v>M07 - C2 : 2</v>
          </cell>
          <cell r="Z426" t="str">
            <v>M06</v>
          </cell>
          <cell r="AC426" t="str">
            <v>M08</v>
          </cell>
          <cell r="AL426" t="str">
            <v>M07</v>
          </cell>
        </row>
        <row r="427">
          <cell r="P427" t="str">
            <v>C1 - M05 : 1</v>
          </cell>
          <cell r="Q427" t="str">
            <v>C2 - M09 : 1</v>
          </cell>
          <cell r="Z427" t="str">
            <v>M05</v>
          </cell>
          <cell r="AC427" t="str">
            <v>M09</v>
          </cell>
        </row>
        <row r="428">
          <cell r="Q428" t="str">
            <v>C2 - M10 : 2</v>
          </cell>
          <cell r="AC428" t="str">
            <v>M10</v>
          </cell>
        </row>
        <row r="429">
          <cell r="Q429" t="str">
            <v>C2 - M09 : 2</v>
          </cell>
          <cell r="AC429" t="str">
            <v>M09</v>
          </cell>
        </row>
        <row r="430">
          <cell r="Q430" t="str">
            <v>C2 - M08 : 1</v>
          </cell>
          <cell r="AC430" t="str">
            <v>M08</v>
          </cell>
        </row>
        <row r="431">
          <cell r="Q431" t="str">
            <v>C2 - M09 : 2</v>
          </cell>
          <cell r="AC431" t="str">
            <v>M09</v>
          </cell>
        </row>
        <row r="435">
          <cell r="O435">
            <v>21</v>
          </cell>
          <cell r="P435" t="str">
            <v>C1 - Mxx</v>
          </cell>
          <cell r="Q435" t="str">
            <v>C2 - Mxx</v>
          </cell>
          <cell r="R435" t="str">
            <v>C3 - Mxx</v>
          </cell>
          <cell r="S435" t="str">
            <v>Mxx -C1</v>
          </cell>
          <cell r="T435" t="str">
            <v>Mxx -C2</v>
          </cell>
          <cell r="U435" t="str">
            <v>Mxx - C3</v>
          </cell>
          <cell r="Z435" t="str">
            <v>C1 - Mxx</v>
          </cell>
          <cell r="AC435" t="str">
            <v>C2 - Mxx</v>
          </cell>
          <cell r="AF435" t="str">
            <v>C3 - Mxx</v>
          </cell>
          <cell r="AI435" t="str">
            <v>Mxx -C1</v>
          </cell>
          <cell r="AL435" t="str">
            <v>Mxx -C2</v>
          </cell>
          <cell r="AO435" t="str">
            <v>Mxx - C3</v>
          </cell>
        </row>
        <row r="436">
          <cell r="P436" t="str">
            <v>C1 - M08 : 1</v>
          </cell>
          <cell r="Q436" t="str">
            <v>C2 - M08 : 1</v>
          </cell>
          <cell r="R436" t="str">
            <v>C3 - M08 : 1</v>
          </cell>
          <cell r="S436" t="str">
            <v>M08 - C1 : 2</v>
          </cell>
          <cell r="T436" t="str">
            <v>M08 - C2 : 2</v>
          </cell>
          <cell r="U436" t="str">
            <v>M08 - C3 : 2</v>
          </cell>
          <cell r="Z436" t="str">
            <v>M08</v>
          </cell>
          <cell r="AC436" t="str">
            <v>M08</v>
          </cell>
          <cell r="AF436" t="str">
            <v>M08</v>
          </cell>
          <cell r="AI436" t="str">
            <v>M08</v>
          </cell>
          <cell r="AL436" t="str">
            <v>M08</v>
          </cell>
          <cell r="AO436" t="str">
            <v>M08</v>
          </cell>
        </row>
        <row r="437">
          <cell r="P437" t="str">
            <v>C1 - M12 : 1</v>
          </cell>
          <cell r="Q437" t="str">
            <v>C2 - M12 : 1</v>
          </cell>
          <cell r="R437" t="str">
            <v>C3 - M12 : 1</v>
          </cell>
          <cell r="S437" t="str">
            <v>M12 - C1 : 2</v>
          </cell>
          <cell r="T437" t="str">
            <v>M12 - C2 : 2</v>
          </cell>
          <cell r="U437" t="str">
            <v>M12 - C3 : 2</v>
          </cell>
          <cell r="Z437" t="str">
            <v>M12</v>
          </cell>
          <cell r="AC437" t="str">
            <v>M12</v>
          </cell>
          <cell r="AF437" t="str">
            <v>M12</v>
          </cell>
          <cell r="AI437" t="str">
            <v>M12</v>
          </cell>
          <cell r="AL437" t="str">
            <v>M12</v>
          </cell>
          <cell r="AO437" t="str">
            <v>M12</v>
          </cell>
        </row>
        <row r="438">
          <cell r="P438" t="str">
            <v>C1 - M16 : 1</v>
          </cell>
          <cell r="Q438" t="str">
            <v>C2 - M16 : 1</v>
          </cell>
          <cell r="R438" t="str">
            <v>C3 - M16 : 1</v>
          </cell>
          <cell r="S438" t="str">
            <v>M16 - C1 : 1</v>
          </cell>
          <cell r="T438" t="str">
            <v>M16 - C2 : 2</v>
          </cell>
          <cell r="U438" t="str">
            <v>M16 - C3 : 1</v>
          </cell>
          <cell r="Z438" t="str">
            <v>M16</v>
          </cell>
          <cell r="AC438" t="str">
            <v>M16</v>
          </cell>
          <cell r="AF438" t="str">
            <v>M16</v>
          </cell>
          <cell r="AI438" t="str">
            <v>M16</v>
          </cell>
          <cell r="AL438" t="str">
            <v>M16</v>
          </cell>
          <cell r="AO438" t="str">
            <v>M16</v>
          </cell>
        </row>
        <row r="439">
          <cell r="P439" t="str">
            <v>C1 - M20 : 1</v>
          </cell>
          <cell r="Q439" t="str">
            <v>C2 - M20 : 2</v>
          </cell>
          <cell r="R439" t="str">
            <v>C3 - M20 : 1</v>
          </cell>
          <cell r="S439" t="str">
            <v>M14 - C1 : 1</v>
          </cell>
          <cell r="T439" t="str">
            <v>M20 - C2 : 1</v>
          </cell>
          <cell r="U439" t="str">
            <v>M14 - C3 : 1</v>
          </cell>
          <cell r="Z439" t="str">
            <v>M20</v>
          </cell>
          <cell r="AC439" t="str">
            <v>M20</v>
          </cell>
          <cell r="AF439" t="str">
            <v>M20</v>
          </cell>
          <cell r="AI439" t="str">
            <v>M14</v>
          </cell>
          <cell r="AL439" t="str">
            <v>M20</v>
          </cell>
          <cell r="AO439" t="str">
            <v>M14</v>
          </cell>
        </row>
        <row r="440">
          <cell r="P440" t="str">
            <v>C1 - M24 : 2</v>
          </cell>
          <cell r="Q440" t="str">
            <v>C2 - M18 : 1</v>
          </cell>
          <cell r="R440" t="str">
            <v>C3 - M24 : 2</v>
          </cell>
          <cell r="S440" t="str">
            <v>M12 - C1 : 2</v>
          </cell>
          <cell r="T440" t="str">
            <v>M18 - C2 : 1</v>
          </cell>
          <cell r="U440" t="str">
            <v>M12 - C3 : 1</v>
          </cell>
          <cell r="Z440" t="str">
            <v>M24</v>
          </cell>
          <cell r="AC440" t="str">
            <v>M18</v>
          </cell>
          <cell r="AF440" t="str">
            <v>M24</v>
          </cell>
          <cell r="AI440" t="str">
            <v>M12</v>
          </cell>
          <cell r="AL440" t="str">
            <v>M18</v>
          </cell>
          <cell r="AO440" t="str">
            <v>M12</v>
          </cell>
        </row>
        <row r="441">
          <cell r="P441" t="str">
            <v>C1 - M22 : 1</v>
          </cell>
          <cell r="Q441" t="str">
            <v>C2 - M19 : 1</v>
          </cell>
          <cell r="R441" t="str">
            <v>C3 - M22 : 2</v>
          </cell>
          <cell r="S441" t="str">
            <v>M13 - C1 : 1</v>
          </cell>
          <cell r="T441" t="str">
            <v>M16 - C2 : 1</v>
          </cell>
          <cell r="U441" t="str">
            <v>M10 - C3 : 1</v>
          </cell>
          <cell r="Z441" t="str">
            <v>M22</v>
          </cell>
          <cell r="AC441" t="str">
            <v>M19</v>
          </cell>
          <cell r="AF441" t="str">
            <v>M22</v>
          </cell>
          <cell r="AI441" t="str">
            <v>M13</v>
          </cell>
          <cell r="AL441" t="str">
            <v>M16</v>
          </cell>
          <cell r="AO441" t="str">
            <v>M10</v>
          </cell>
        </row>
        <row r="442">
          <cell r="P442" t="str">
            <v>C1 - M23 : 2</v>
          </cell>
          <cell r="Q442" t="str">
            <v>C2 - M20 : 2</v>
          </cell>
          <cell r="R442" t="str">
            <v>C3 - M20 : 2</v>
          </cell>
          <cell r="S442" t="str">
            <v>M12 - C1 : 2</v>
          </cell>
          <cell r="T442" t="str">
            <v>M14 - C2 : 1</v>
          </cell>
          <cell r="U442" t="str">
            <v>M08 - C3 : 2</v>
          </cell>
          <cell r="Z442" t="str">
            <v>M23</v>
          </cell>
          <cell r="AC442" t="str">
            <v>M20</v>
          </cell>
          <cell r="AF442" t="str">
            <v>M20</v>
          </cell>
          <cell r="AI442" t="str">
            <v>M12</v>
          </cell>
          <cell r="AL442" t="str">
            <v>M14</v>
          </cell>
          <cell r="AO442" t="str">
            <v>M08</v>
          </cell>
        </row>
        <row r="443">
          <cell r="P443" t="str">
            <v>C1 - M22 : 1</v>
          </cell>
          <cell r="Q443" t="str">
            <v>C2 - M19 : 2</v>
          </cell>
          <cell r="R443" t="str">
            <v>C3 - M18 : 1</v>
          </cell>
          <cell r="S443" t="str">
            <v>M13 - C1 : 2</v>
          </cell>
          <cell r="T443" t="str">
            <v>M12 - C2 : 2</v>
          </cell>
          <cell r="U443" t="str">
            <v>M09 - C3 : 2</v>
          </cell>
          <cell r="Z443" t="str">
            <v>M22</v>
          </cell>
          <cell r="AC443" t="str">
            <v>M19</v>
          </cell>
          <cell r="AF443" t="str">
            <v>M18</v>
          </cell>
          <cell r="AI443" t="str">
            <v>M13</v>
          </cell>
          <cell r="AL443" t="str">
            <v>M12</v>
          </cell>
          <cell r="AO443" t="str">
            <v>M09</v>
          </cell>
        </row>
        <row r="444">
          <cell r="P444" t="str">
            <v>C1 - M23 : 1</v>
          </cell>
          <cell r="Q444" t="str">
            <v>C2 - M18 : 2</v>
          </cell>
          <cell r="R444" t="str">
            <v>C3 - M19 : 2</v>
          </cell>
          <cell r="S444" t="str">
            <v>M14 - C1 : 1</v>
          </cell>
          <cell r="T444" t="str">
            <v>M13 - C2 : 1</v>
          </cell>
          <cell r="U444" t="str">
            <v>M10 - C3 : 1</v>
          </cell>
          <cell r="Z444" t="str">
            <v>M23</v>
          </cell>
          <cell r="AC444" t="str">
            <v>M18</v>
          </cell>
          <cell r="AF444" t="str">
            <v>M19</v>
          </cell>
          <cell r="AI444" t="str">
            <v>M14</v>
          </cell>
          <cell r="AL444" t="str">
            <v>M13</v>
          </cell>
          <cell r="AO444" t="str">
            <v>M10</v>
          </cell>
        </row>
        <row r="445">
          <cell r="P445" t="str">
            <v>C1 - M24 : 2</v>
          </cell>
          <cell r="Q445" t="str">
            <v>C2 - M17 : 1</v>
          </cell>
          <cell r="R445" t="str">
            <v>C3 - M18 : 1</v>
          </cell>
          <cell r="T445" t="str">
            <v>M12 - C2 : 2</v>
          </cell>
          <cell r="U445" t="str">
            <v>M09 - C3 : 2</v>
          </cell>
          <cell r="Z445" t="str">
            <v>M24</v>
          </cell>
          <cell r="AC445" t="str">
            <v>M17</v>
          </cell>
          <cell r="AF445" t="str">
            <v>M18</v>
          </cell>
          <cell r="AL445" t="str">
            <v>M12</v>
          </cell>
          <cell r="AO445" t="str">
            <v>M09</v>
          </cell>
        </row>
        <row r="446">
          <cell r="Q446" t="str">
            <v>C2 - M18 : 1</v>
          </cell>
          <cell r="R446" t="str">
            <v>C3 - M19 : 1</v>
          </cell>
          <cell r="T446" t="str">
            <v>M13 - C2 : 2</v>
          </cell>
          <cell r="U446" t="str">
            <v>M10 - C3 : 1</v>
          </cell>
          <cell r="AC446" t="str">
            <v>M18</v>
          </cell>
          <cell r="AF446" t="str">
            <v>M19</v>
          </cell>
          <cell r="AL446" t="str">
            <v>M13</v>
          </cell>
          <cell r="AO446" t="str">
            <v>M10</v>
          </cell>
        </row>
        <row r="447">
          <cell r="Q447" t="str">
            <v>C2 - M19 : 1</v>
          </cell>
          <cell r="R447" t="str">
            <v>C3 - M20 : 1</v>
          </cell>
          <cell r="T447" t="str">
            <v>M14 - C2 : 2</v>
          </cell>
          <cell r="AC447" t="str">
            <v>M19</v>
          </cell>
          <cell r="AF447" t="str">
            <v>M20</v>
          </cell>
          <cell r="AL447" t="str">
            <v>M14</v>
          </cell>
        </row>
        <row r="448">
          <cell r="Q448" t="str">
            <v>C2 - M20 : 1</v>
          </cell>
          <cell r="R448" t="str">
            <v>C3 - M21 : 2</v>
          </cell>
          <cell r="T448" t="str">
            <v>M15 - C2 : 1</v>
          </cell>
          <cell r="AC448" t="str">
            <v>M20</v>
          </cell>
          <cell r="AF448" t="str">
            <v>M21</v>
          </cell>
          <cell r="AL448" t="str">
            <v>M15</v>
          </cell>
        </row>
        <row r="449">
          <cell r="Q449" t="str">
            <v>C2 - M21 : 2</v>
          </cell>
          <cell r="AC449" t="str">
            <v>M21</v>
          </cell>
        </row>
        <row r="453">
          <cell r="O453">
            <v>22</v>
          </cell>
          <cell r="P453" t="str">
            <v>C1 - Mxx</v>
          </cell>
          <cell r="Q453" t="str">
            <v>C2 - Mxx</v>
          </cell>
          <cell r="R453" t="str">
            <v>C3 - Mxx</v>
          </cell>
          <cell r="S453" t="str">
            <v>Mxx -C1</v>
          </cell>
          <cell r="T453" t="str">
            <v>Mxx -C2</v>
          </cell>
          <cell r="U453" t="str">
            <v>Mxx - C3</v>
          </cell>
          <cell r="Z453" t="str">
            <v>C1 - Mxx</v>
          </cell>
          <cell r="AC453" t="str">
            <v>C2 - Mxx</v>
          </cell>
          <cell r="AF453" t="str">
            <v>C3 - Mxx</v>
          </cell>
          <cell r="AI453" t="str">
            <v>Mxx -C1</v>
          </cell>
          <cell r="AL453" t="str">
            <v>Mxx -C2</v>
          </cell>
          <cell r="AO453" t="str">
            <v>Mxx - C3</v>
          </cell>
        </row>
        <row r="454">
          <cell r="P454" t="str">
            <v>C1 - M08 : 1</v>
          </cell>
          <cell r="Q454" t="str">
            <v>C2 - M08 : 1</v>
          </cell>
          <cell r="R454" t="str">
            <v>C3 - M08 : 1</v>
          </cell>
          <cell r="S454" t="str">
            <v>M08 - C1 : 1</v>
          </cell>
          <cell r="T454" t="str">
            <v>M08 - C2 : 1</v>
          </cell>
          <cell r="U454" t="str">
            <v>M08 - C3 : 2</v>
          </cell>
          <cell r="Z454" t="str">
            <v>M08</v>
          </cell>
          <cell r="AC454" t="str">
            <v>M08</v>
          </cell>
          <cell r="AF454" t="str">
            <v>M08</v>
          </cell>
          <cell r="AI454" t="str">
            <v>M08</v>
          </cell>
          <cell r="AL454" t="str">
            <v>M08</v>
          </cell>
          <cell r="AO454" t="str">
            <v>M08</v>
          </cell>
        </row>
        <row r="455">
          <cell r="P455" t="str">
            <v>C1 - M12 : 1</v>
          </cell>
          <cell r="Q455" t="str">
            <v>C2 - M12 : 1</v>
          </cell>
          <cell r="R455" t="str">
            <v>C3 - M12 : 1</v>
          </cell>
          <cell r="S455" t="str">
            <v>M04 - C1 : 2</v>
          </cell>
          <cell r="T455" t="str">
            <v>M04 - C2 : 2</v>
          </cell>
          <cell r="U455" t="str">
            <v>M12 - C3 : 2</v>
          </cell>
          <cell r="Z455" t="str">
            <v>M12</v>
          </cell>
          <cell r="AC455" t="str">
            <v>M12</v>
          </cell>
          <cell r="AF455" t="str">
            <v>M12</v>
          </cell>
          <cell r="AI455" t="str">
            <v>M04</v>
          </cell>
          <cell r="AL455" t="str">
            <v>M04</v>
          </cell>
          <cell r="AO455" t="str">
            <v>M12</v>
          </cell>
        </row>
        <row r="456">
          <cell r="P456" t="str">
            <v>C1 - M16 : 1</v>
          </cell>
          <cell r="Q456" t="str">
            <v>C2 - M16 : 1</v>
          </cell>
          <cell r="R456" t="str">
            <v>C3 - M16 : 2</v>
          </cell>
          <cell r="S456" t="str">
            <v>M06 - C1 : 1</v>
          </cell>
          <cell r="T456" t="str">
            <v>M06 - C2 : 2</v>
          </cell>
          <cell r="U456" t="str">
            <v>M16 - C3 : 1</v>
          </cell>
          <cell r="Z456" t="str">
            <v>M16</v>
          </cell>
          <cell r="AC456" t="str">
            <v>M16</v>
          </cell>
          <cell r="AF456" t="str">
            <v>M16</v>
          </cell>
          <cell r="AI456" t="str">
            <v>M06</v>
          </cell>
          <cell r="AL456" t="str">
            <v>M06</v>
          </cell>
          <cell r="AO456" t="str">
            <v>M16</v>
          </cell>
        </row>
        <row r="457">
          <cell r="P457" t="str">
            <v>C1 - M20 : 1</v>
          </cell>
          <cell r="Q457" t="str">
            <v>C2 - M20 : 2</v>
          </cell>
          <cell r="R457" t="str">
            <v>C3 - M14 : 1</v>
          </cell>
          <cell r="S457" t="str">
            <v>M05 - C1 : 2</v>
          </cell>
          <cell r="T457" t="str">
            <v>M08 - C2 : 2</v>
          </cell>
          <cell r="U457" t="str">
            <v>M14 - C3 : 1</v>
          </cell>
          <cell r="Z457" t="str">
            <v>M20</v>
          </cell>
          <cell r="AC457" t="str">
            <v>M20</v>
          </cell>
          <cell r="AF457" t="str">
            <v>M14</v>
          </cell>
          <cell r="AI457" t="str">
            <v>M05</v>
          </cell>
          <cell r="AL457" t="str">
            <v>M08</v>
          </cell>
          <cell r="AO457" t="str">
            <v>M14</v>
          </cell>
        </row>
        <row r="458">
          <cell r="P458" t="str">
            <v>C1 - M24 : 2</v>
          </cell>
          <cell r="Q458" t="str">
            <v>C2 - M18 : 2</v>
          </cell>
          <cell r="R458" t="str">
            <v>C3 - M15 : 2</v>
          </cell>
          <cell r="S458" t="str">
            <v>M06 - C1 : 2</v>
          </cell>
          <cell r="T458" t="str">
            <v>M10 - C2 : 2</v>
          </cell>
          <cell r="U458" t="str">
            <v>M12 - C3 : 1</v>
          </cell>
          <cell r="Z458" t="str">
            <v>M24</v>
          </cell>
          <cell r="AC458" t="str">
            <v>M18</v>
          </cell>
          <cell r="AF458" t="str">
            <v>M15</v>
          </cell>
          <cell r="AI458" t="str">
            <v>M06</v>
          </cell>
          <cell r="AL458" t="str">
            <v>M10</v>
          </cell>
          <cell r="AO458" t="str">
            <v>M12</v>
          </cell>
        </row>
        <row r="459">
          <cell r="P459" t="str">
            <v>C1 - M22 : 1</v>
          </cell>
          <cell r="Q459" t="str">
            <v>C2 - M16 : 2</v>
          </cell>
          <cell r="R459" t="str">
            <v>C3 - M14 : 1</v>
          </cell>
          <cell r="S459" t="str">
            <v>M07 - C1 : 2</v>
          </cell>
          <cell r="T459" t="str">
            <v>M12 - C2 : 2</v>
          </cell>
          <cell r="U459" t="str">
            <v>M10 - C3 : 2</v>
          </cell>
          <cell r="Z459" t="str">
            <v>M22</v>
          </cell>
          <cell r="AC459" t="str">
            <v>M16</v>
          </cell>
          <cell r="AF459" t="str">
            <v>M14</v>
          </cell>
          <cell r="AI459" t="str">
            <v>M07</v>
          </cell>
          <cell r="AL459" t="str">
            <v>M12</v>
          </cell>
          <cell r="AO459" t="str">
            <v>M10</v>
          </cell>
        </row>
        <row r="460">
          <cell r="P460" t="str">
            <v>C1 - M23 : 2</v>
          </cell>
          <cell r="Q460" t="str">
            <v>C2 - M14 : 2</v>
          </cell>
          <cell r="R460" t="str">
            <v>C3 - M15 : 1</v>
          </cell>
          <cell r="S460" t="str">
            <v>M08 - C1 : 2</v>
          </cell>
          <cell r="T460" t="str">
            <v>M14 - C2 : 1</v>
          </cell>
          <cell r="U460" t="str">
            <v>M11 - C3 : 2</v>
          </cell>
          <cell r="Z460" t="str">
            <v>M23</v>
          </cell>
          <cell r="AC460" t="str">
            <v>M14</v>
          </cell>
          <cell r="AF460" t="str">
            <v>M15</v>
          </cell>
          <cell r="AI460" t="str">
            <v>M08</v>
          </cell>
          <cell r="AL460" t="str">
            <v>M14</v>
          </cell>
          <cell r="AO460" t="str">
            <v>M11</v>
          </cell>
        </row>
        <row r="461">
          <cell r="P461" t="str">
            <v>C1 - M22 : 2</v>
          </cell>
          <cell r="Q461" t="str">
            <v>C2 - M12 : 1</v>
          </cell>
          <cell r="R461" t="str">
            <v>C3 - M16 : 2</v>
          </cell>
          <cell r="S461" t="str">
            <v>M09 - C1 : 2</v>
          </cell>
          <cell r="T461" t="str">
            <v>M13 - C2 : 1</v>
          </cell>
          <cell r="U461" t="str">
            <v>M12 - C3 : 1</v>
          </cell>
          <cell r="Z461" t="str">
            <v>M22</v>
          </cell>
          <cell r="AC461" t="str">
            <v>M12</v>
          </cell>
          <cell r="AF461" t="str">
            <v>M16</v>
          </cell>
          <cell r="AI461" t="str">
            <v>M09</v>
          </cell>
          <cell r="AL461" t="str">
            <v>M13</v>
          </cell>
          <cell r="AO461" t="str">
            <v>M12</v>
          </cell>
        </row>
        <row r="462">
          <cell r="P462" t="str">
            <v>C1 - M21 : 2</v>
          </cell>
          <cell r="Q462" t="str">
            <v>C2 - M13 : 1</v>
          </cell>
          <cell r="S462" t="str">
            <v>M10 - C1 : 2</v>
          </cell>
          <cell r="T462" t="str">
            <v>M12 - C2 : 2</v>
          </cell>
          <cell r="U462" t="str">
            <v>M11 - C3 : 2</v>
          </cell>
          <cell r="Z462" t="str">
            <v>M21</v>
          </cell>
          <cell r="AC462" t="str">
            <v>M13</v>
          </cell>
          <cell r="AI462" t="str">
            <v>M10</v>
          </cell>
          <cell r="AL462" t="str">
            <v>M12</v>
          </cell>
          <cell r="AO462" t="str">
            <v>M11</v>
          </cell>
        </row>
        <row r="463">
          <cell r="P463" t="str">
            <v>C1 - M20 : 2</v>
          </cell>
          <cell r="Q463" t="str">
            <v>C2 - M14 : 1</v>
          </cell>
          <cell r="S463" t="str">
            <v>M11 - C1 : 2</v>
          </cell>
          <cell r="T463" t="str">
            <v>M13 - C2 : 2</v>
          </cell>
          <cell r="U463" t="str">
            <v>M12 - C3 : 2</v>
          </cell>
          <cell r="Z463" t="str">
            <v>M20</v>
          </cell>
          <cell r="AC463" t="str">
            <v>M14</v>
          </cell>
          <cell r="AI463" t="str">
            <v>M11</v>
          </cell>
          <cell r="AL463" t="str">
            <v>M13</v>
          </cell>
          <cell r="AO463" t="str">
            <v>M12</v>
          </cell>
        </row>
        <row r="464">
          <cell r="P464" t="str">
            <v>C1 - M19 : 2</v>
          </cell>
          <cell r="Q464" t="str">
            <v>C2 - M15 : 2</v>
          </cell>
          <cell r="S464" t="str">
            <v>M12 - C1 : 2</v>
          </cell>
          <cell r="T464" t="str">
            <v>M14 - C2 : 1</v>
          </cell>
          <cell r="U464" t="str">
            <v>M13 - C3 : 1</v>
          </cell>
          <cell r="Z464" t="str">
            <v>M19</v>
          </cell>
          <cell r="AC464" t="str">
            <v>M15</v>
          </cell>
          <cell r="AI464" t="str">
            <v>M12</v>
          </cell>
          <cell r="AL464" t="str">
            <v>M14</v>
          </cell>
          <cell r="AO464" t="str">
            <v>M13</v>
          </cell>
        </row>
        <row r="465">
          <cell r="P465" t="str">
            <v>C1 - M18 : 2</v>
          </cell>
          <cell r="Q465" t="str">
            <v>C2 - M14 : 1</v>
          </cell>
          <cell r="S465" t="str">
            <v>M13 - C1 : 2</v>
          </cell>
          <cell r="T465" t="str">
            <v>M13 - C2 : 1</v>
          </cell>
          <cell r="Z465" t="str">
            <v>M18</v>
          </cell>
          <cell r="AC465" t="str">
            <v>M14</v>
          </cell>
          <cell r="AI465" t="str">
            <v>M13</v>
          </cell>
          <cell r="AL465" t="str">
            <v>M13</v>
          </cell>
        </row>
        <row r="466">
          <cell r="P466" t="str">
            <v>C1 - M17 : 1</v>
          </cell>
          <cell r="Q466" t="str">
            <v>C2 - M15 : 1</v>
          </cell>
          <cell r="S466" t="str">
            <v>M14 - C1 : 1</v>
          </cell>
          <cell r="T466" t="str">
            <v>M12 - C2 : 2</v>
          </cell>
          <cell r="Z466" t="str">
            <v>M17</v>
          </cell>
          <cell r="AC466" t="str">
            <v>M15</v>
          </cell>
          <cell r="AI466" t="str">
            <v>M14</v>
          </cell>
          <cell r="AL466" t="str">
            <v>M12</v>
          </cell>
        </row>
        <row r="467">
          <cell r="P467" t="str">
            <v>C1 - M18 : 2</v>
          </cell>
          <cell r="Q467" t="str">
            <v>C2 - M16 : 2</v>
          </cell>
          <cell r="S467" t="str">
            <v>M13 - C1 : 1</v>
          </cell>
          <cell r="Z467" t="str">
            <v>M18</v>
          </cell>
          <cell r="AC467" t="str">
            <v>M16</v>
          </cell>
          <cell r="AI467" t="str">
            <v>M13</v>
          </cell>
        </row>
        <row r="468">
          <cell r="S468" t="str">
            <v>M12 - C1 : 2</v>
          </cell>
          <cell r="AI468" t="str">
            <v>M12</v>
          </cell>
        </row>
        <row r="472">
          <cell r="O472">
            <v>23</v>
          </cell>
          <cell r="P472" t="str">
            <v>C1 - Mxx</v>
          </cell>
          <cell r="Q472" t="str">
            <v>C2 - Mxx</v>
          </cell>
          <cell r="R472" t="str">
            <v>C3 - Mxx</v>
          </cell>
          <cell r="S472" t="str">
            <v>Mxx -C1</v>
          </cell>
          <cell r="T472" t="str">
            <v>Mxx -C2</v>
          </cell>
          <cell r="U472" t="str">
            <v>Mxx - C3</v>
          </cell>
          <cell r="Z472" t="str">
            <v>C1 - Mxx</v>
          </cell>
          <cell r="AC472" t="str">
            <v>C2 - Mxx</v>
          </cell>
          <cell r="AF472" t="str">
            <v>C3 - Mxx</v>
          </cell>
          <cell r="AI472" t="str">
            <v>Mxx -C1</v>
          </cell>
          <cell r="AL472" t="str">
            <v>Mxx -C2</v>
          </cell>
          <cell r="AO472" t="str">
            <v>Mxx - C3</v>
          </cell>
        </row>
        <row r="473">
          <cell r="P473" t="str">
            <v>C1 - M08 : 1</v>
          </cell>
          <cell r="Q473" t="str">
            <v>C2 - M08 : 1</v>
          </cell>
          <cell r="R473" t="str">
            <v>C3 - M08 : 1</v>
          </cell>
          <cell r="S473" t="str">
            <v>M08 - C1 : 2</v>
          </cell>
          <cell r="T473" t="str">
            <v>M08 - C2 : 2</v>
          </cell>
          <cell r="U473" t="str">
            <v>M08 - C3 : 1</v>
          </cell>
          <cell r="Z473" t="str">
            <v>M08</v>
          </cell>
          <cell r="AC473" t="str">
            <v>M08</v>
          </cell>
          <cell r="AF473" t="str">
            <v>M08</v>
          </cell>
          <cell r="AI473" t="str">
            <v>M08</v>
          </cell>
          <cell r="AL473" t="str">
            <v>M08</v>
          </cell>
          <cell r="AO473" t="str">
            <v>M08</v>
          </cell>
        </row>
        <row r="474">
          <cell r="P474" t="str">
            <v>C1 - M12 : 1</v>
          </cell>
          <cell r="Q474" t="str">
            <v>C2 - M12 : 1</v>
          </cell>
          <cell r="R474" t="str">
            <v>C3 - M12 : 1</v>
          </cell>
          <cell r="S474" t="str">
            <v>M12 - C1 : 2</v>
          </cell>
          <cell r="T474" t="str">
            <v>M12 - C2 : 1</v>
          </cell>
          <cell r="U474" t="str">
            <v>M04 - C3 : 1</v>
          </cell>
          <cell r="Z474" t="str">
            <v>M12</v>
          </cell>
          <cell r="AC474" t="str">
            <v>M12</v>
          </cell>
          <cell r="AF474" t="str">
            <v>M12</v>
          </cell>
          <cell r="AI474" t="str">
            <v>M12</v>
          </cell>
          <cell r="AL474" t="str">
            <v>M12</v>
          </cell>
          <cell r="AO474" t="str">
            <v>M04</v>
          </cell>
        </row>
        <row r="475">
          <cell r="P475" t="str">
            <v>C1 - M16 : 1</v>
          </cell>
          <cell r="Q475" t="str">
            <v>C2 - M16 : 2</v>
          </cell>
          <cell r="R475" t="str">
            <v>C3 - M16 : 2</v>
          </cell>
          <cell r="S475" t="str">
            <v>M16 - C1 : 1</v>
          </cell>
          <cell r="T475" t="str">
            <v>M10 - C2 : 2</v>
          </cell>
          <cell r="U475" t="str">
            <v>M00 - C3 : 2</v>
          </cell>
          <cell r="Z475" t="str">
            <v>M16</v>
          </cell>
          <cell r="AC475" t="str">
            <v>M16</v>
          </cell>
          <cell r="AF475" t="str">
            <v>M12</v>
          </cell>
          <cell r="AI475" t="str">
            <v>M16</v>
          </cell>
          <cell r="AL475" t="str">
            <v>M10</v>
          </cell>
          <cell r="AO475" t="str">
            <v>M00</v>
          </cell>
        </row>
        <row r="476">
          <cell r="P476" t="str">
            <v>C1 - M20 : 1</v>
          </cell>
          <cell r="Q476" t="str">
            <v>C2 - M14 : 1</v>
          </cell>
          <cell r="R476" t="str">
            <v>C3 - M14 : 1</v>
          </cell>
          <cell r="S476" t="str">
            <v>M14 - C1 : 2</v>
          </cell>
          <cell r="T476" t="str">
            <v>M11 - C2 : 2</v>
          </cell>
          <cell r="U476" t="str">
            <v>M02 - C3 : 1</v>
          </cell>
          <cell r="Z476" t="str">
            <v>M20</v>
          </cell>
          <cell r="AC476" t="str">
            <v>m14</v>
          </cell>
          <cell r="AF476" t="str">
            <v>M14</v>
          </cell>
          <cell r="AI476" t="str">
            <v>M14</v>
          </cell>
          <cell r="AL476" t="str">
            <v>M11</v>
          </cell>
          <cell r="AO476" t="str">
            <v>M02</v>
          </cell>
        </row>
        <row r="477">
          <cell r="P477" t="str">
            <v>C1 - M24 : 2</v>
          </cell>
          <cell r="Q477" t="str">
            <v>C2 - M15 : 2</v>
          </cell>
          <cell r="R477" t="str">
            <v>C3 - M15 : 1</v>
          </cell>
          <cell r="S477" t="str">
            <v>M15 - C1 : 1</v>
          </cell>
          <cell r="T477" t="str">
            <v>M12 - C2 : 1</v>
          </cell>
          <cell r="U477" t="str">
            <v>M01 - C3 : 2</v>
          </cell>
          <cell r="Z477" t="str">
            <v>M24</v>
          </cell>
          <cell r="AC477" t="str">
            <v>M15</v>
          </cell>
          <cell r="AF477" t="str">
            <v>M15</v>
          </cell>
          <cell r="AI477" t="str">
            <v>M15</v>
          </cell>
          <cell r="AL477" t="str">
            <v>M12</v>
          </cell>
          <cell r="AO477" t="str">
            <v>M01</v>
          </cell>
        </row>
        <row r="478">
          <cell r="P478" t="str">
            <v>C1 - M22 : 2</v>
          </cell>
          <cell r="Q478" t="str">
            <v>C2 - M14 : 2</v>
          </cell>
          <cell r="R478" t="str">
            <v>C3 - M16 : 2</v>
          </cell>
          <cell r="S478" t="str">
            <v>M14 - C1 : 2</v>
          </cell>
          <cell r="T478" t="str">
            <v>M11 - C2 : 2</v>
          </cell>
          <cell r="U478" t="str">
            <v>M02 - C3 : 2</v>
          </cell>
          <cell r="Z478" t="str">
            <v>M22</v>
          </cell>
          <cell r="AC478" t="str">
            <v>M14</v>
          </cell>
          <cell r="AF478" t="str">
            <v>M16</v>
          </cell>
          <cell r="AI478" t="str">
            <v>M14</v>
          </cell>
          <cell r="AL478" t="str">
            <v>M11</v>
          </cell>
          <cell r="AO478" t="str">
            <v>M02</v>
          </cell>
        </row>
        <row r="479">
          <cell r="P479" t="str">
            <v>C1 - M20 : 2</v>
          </cell>
          <cell r="Q479" t="str">
            <v>C2 - M13 : 2</v>
          </cell>
          <cell r="R479" t="str">
            <v>C3 - M15 : 1</v>
          </cell>
          <cell r="S479" t="str">
            <v>M15 - C1 : 2</v>
          </cell>
          <cell r="T479" t="str">
            <v>M12 - C2 : 1</v>
          </cell>
          <cell r="U479" t="str">
            <v>M03 - C3 : 1</v>
          </cell>
          <cell r="Z479" t="str">
            <v>M20</v>
          </cell>
          <cell r="AC479" t="str">
            <v>M13</v>
          </cell>
          <cell r="AF479" t="str">
            <v>M15</v>
          </cell>
          <cell r="AI479" t="str">
            <v>M15</v>
          </cell>
          <cell r="AL479" t="str">
            <v>M12</v>
          </cell>
          <cell r="AO479" t="str">
            <v>M03</v>
          </cell>
        </row>
        <row r="480">
          <cell r="P480" t="str">
            <v>C1 - M18 : 1</v>
          </cell>
          <cell r="Q480" t="str">
            <v>C2 - M12 : 1</v>
          </cell>
          <cell r="R480" t="str">
            <v>C3 - M16 : 1</v>
          </cell>
          <cell r="U480" t="str">
            <v>M02 - C3 : 2</v>
          </cell>
          <cell r="Z480" t="str">
            <v>M18</v>
          </cell>
          <cell r="AC480" t="str">
            <v>M12</v>
          </cell>
          <cell r="AF480" t="str">
            <v>M16</v>
          </cell>
          <cell r="AO480" t="str">
            <v>M02</v>
          </cell>
        </row>
        <row r="481">
          <cell r="P481" t="str">
            <v>C1 - M19 : 2</v>
          </cell>
          <cell r="Q481" t="str">
            <v>C2 - M13 : 2</v>
          </cell>
          <cell r="R481" t="str">
            <v>C3 - M17 : 2</v>
          </cell>
          <cell r="Z481" t="str">
            <v>M19</v>
          </cell>
          <cell r="AC481" t="str">
            <v>M13</v>
          </cell>
          <cell r="AF481" t="str">
            <v>M17</v>
          </cell>
        </row>
        <row r="482">
          <cell r="P482" t="str">
            <v>C1 - M18 : 2</v>
          </cell>
          <cell r="Z482" t="str">
            <v>M18</v>
          </cell>
        </row>
        <row r="483">
          <cell r="P483" t="str">
            <v>C1 - M17 : 1</v>
          </cell>
          <cell r="Z483" t="str">
            <v>M17</v>
          </cell>
        </row>
        <row r="484">
          <cell r="P484" t="str">
            <v>C1 - M18 : 1</v>
          </cell>
          <cell r="Z484" t="str">
            <v>M18</v>
          </cell>
        </row>
        <row r="485">
          <cell r="P485" t="str">
            <v>C1 - M19 : 1</v>
          </cell>
          <cell r="Z485" t="str">
            <v>M19</v>
          </cell>
        </row>
        <row r="486">
          <cell r="P486" t="str">
            <v>C1 - M20 : 2</v>
          </cell>
          <cell r="Z486" t="str">
            <v>M20</v>
          </cell>
        </row>
        <row r="490">
          <cell r="O490">
            <v>24</v>
          </cell>
          <cell r="P490" t="str">
            <v>C1 - Mxx</v>
          </cell>
          <cell r="Q490" t="str">
            <v>C2 - Mxx</v>
          </cell>
          <cell r="R490" t="str">
            <v>C3 - Mxx</v>
          </cell>
          <cell r="S490" t="str">
            <v>Mxx -C1</v>
          </cell>
          <cell r="T490" t="str">
            <v>Mxx -C2</v>
          </cell>
          <cell r="U490" t="str">
            <v>Mxx - C3</v>
          </cell>
          <cell r="Z490" t="str">
            <v>C1 - Mxx</v>
          </cell>
          <cell r="AC490" t="str">
            <v>C2 - Mxx</v>
          </cell>
          <cell r="AF490" t="str">
            <v>C3 - Mxx</v>
          </cell>
          <cell r="AI490" t="str">
            <v>Mxx -C1</v>
          </cell>
          <cell r="AL490" t="str">
            <v>Mxx -C2</v>
          </cell>
          <cell r="AO490" t="str">
            <v>Mxx - C3</v>
          </cell>
        </row>
        <row r="491">
          <cell r="P491" t="str">
            <v>C1 - M08 : 1</v>
          </cell>
          <cell r="Q491" t="str">
            <v>C2 - M08 : 1</v>
          </cell>
          <cell r="R491" t="str">
            <v>C3 - M08 : 2</v>
          </cell>
          <cell r="S491" t="str">
            <v>M08 - C1 : 2</v>
          </cell>
          <cell r="T491" t="str">
            <v>M08 - C2 : 2</v>
          </cell>
          <cell r="U491" t="str">
            <v>M08 - C3 : 1</v>
          </cell>
          <cell r="Z491" t="str">
            <v>M08</v>
          </cell>
          <cell r="AC491" t="str">
            <v>M08</v>
          </cell>
          <cell r="AF491" t="str">
            <v>M08</v>
          </cell>
          <cell r="AI491" t="str">
            <v>M08</v>
          </cell>
          <cell r="AL491" t="str">
            <v>M08</v>
          </cell>
          <cell r="AO491" t="str">
            <v>M08</v>
          </cell>
        </row>
        <row r="492">
          <cell r="P492" t="str">
            <v>C1 - M12 : 1</v>
          </cell>
          <cell r="Q492" t="str">
            <v>C2 - M12 : 1</v>
          </cell>
          <cell r="R492" t="str">
            <v>C3 - M04 : 1</v>
          </cell>
          <cell r="S492" t="str">
            <v>M12 - C1 : 2</v>
          </cell>
          <cell r="T492" t="str">
            <v>M12 - C2 : 2</v>
          </cell>
          <cell r="U492" t="str">
            <v>M04 - C3 : 2</v>
          </cell>
          <cell r="Z492" t="str">
            <v>M12</v>
          </cell>
          <cell r="AC492" t="str">
            <v>M12</v>
          </cell>
          <cell r="AF492" t="str">
            <v>M04</v>
          </cell>
          <cell r="AI492" t="str">
            <v>M12</v>
          </cell>
          <cell r="AL492" t="str">
            <v>M12</v>
          </cell>
          <cell r="AO492" t="str">
            <v>M04</v>
          </cell>
        </row>
        <row r="493">
          <cell r="P493" t="str">
            <v>C1 - M16 : 1</v>
          </cell>
          <cell r="Q493" t="str">
            <v>C2 - M16 : 2</v>
          </cell>
          <cell r="R493" t="str">
            <v>C3 - M06 : 1</v>
          </cell>
          <cell r="S493" t="str">
            <v>M16 - C1 : 1</v>
          </cell>
          <cell r="T493" t="str">
            <v>M16 - C2 : 2</v>
          </cell>
          <cell r="U493" t="str">
            <v>M06 - C3 : 2</v>
          </cell>
          <cell r="Z493" t="str">
            <v>M16</v>
          </cell>
          <cell r="AC493" t="str">
            <v>M16</v>
          </cell>
          <cell r="AF493" t="str">
            <v>M06</v>
          </cell>
          <cell r="AI493" t="str">
            <v>M16</v>
          </cell>
          <cell r="AL493" t="str">
            <v>M16</v>
          </cell>
          <cell r="AO493" t="str">
            <v>M06</v>
          </cell>
        </row>
        <row r="494">
          <cell r="P494" t="str">
            <v>C1 - M20 : 1</v>
          </cell>
          <cell r="Q494" t="str">
            <v>C2 - M14 : 1</v>
          </cell>
          <cell r="R494" t="str">
            <v>C3 - M08 : 1</v>
          </cell>
          <cell r="S494" t="str">
            <v>M14 - C1 : 2</v>
          </cell>
          <cell r="T494" t="str">
            <v>M20 - C2 : 1</v>
          </cell>
          <cell r="U494" t="str">
            <v>M08 - C3 : 2</v>
          </cell>
          <cell r="Z494" t="str">
            <v>M20</v>
          </cell>
          <cell r="AC494" t="str">
            <v>M14</v>
          </cell>
          <cell r="AF494" t="str">
            <v>M08</v>
          </cell>
          <cell r="AI494" t="str">
            <v>M14</v>
          </cell>
          <cell r="AL494" t="str">
            <v>M20</v>
          </cell>
          <cell r="AO494" t="str">
            <v>M08</v>
          </cell>
        </row>
        <row r="495">
          <cell r="P495" t="str">
            <v>C1 - M24 : 2</v>
          </cell>
          <cell r="Q495" t="str">
            <v>C2 - M15 : 2</v>
          </cell>
          <cell r="R495" t="str">
            <v>C3 - M10 : 1</v>
          </cell>
          <cell r="S495" t="str">
            <v>M15 - C1 : 1</v>
          </cell>
          <cell r="T495" t="str">
            <v>M18 - C2 : 1</v>
          </cell>
          <cell r="U495" t="str">
            <v>M10 - C3 : 2</v>
          </cell>
          <cell r="Z495" t="str">
            <v>M24</v>
          </cell>
          <cell r="AC495" t="str">
            <v>M15</v>
          </cell>
          <cell r="AF495" t="str">
            <v>M10</v>
          </cell>
          <cell r="AI495" t="str">
            <v>M15</v>
          </cell>
          <cell r="AL495" t="str">
            <v>M18</v>
          </cell>
          <cell r="AO495" t="str">
            <v>M10</v>
          </cell>
        </row>
        <row r="496">
          <cell r="P496" t="str">
            <v>C1 - M22 : 2</v>
          </cell>
          <cell r="Q496" t="str">
            <v>C2 - M14 : 2</v>
          </cell>
          <cell r="R496" t="str">
            <v>C3 - M12 : 1</v>
          </cell>
          <cell r="S496" t="str">
            <v>M14 - C1 : 2</v>
          </cell>
          <cell r="T496" t="str">
            <v>M16 - C2 : 1</v>
          </cell>
          <cell r="U496" t="str">
            <v>M12 - C3 : 1</v>
          </cell>
          <cell r="Z496" t="str">
            <v>M22</v>
          </cell>
          <cell r="AC496" t="str">
            <v>M14</v>
          </cell>
          <cell r="AF496" t="str">
            <v>M12</v>
          </cell>
          <cell r="AI496" t="str">
            <v>M14</v>
          </cell>
          <cell r="AL496" t="str">
            <v>M16</v>
          </cell>
          <cell r="AO496" t="str">
            <v>M12</v>
          </cell>
        </row>
        <row r="497">
          <cell r="P497" t="str">
            <v>C1 - M20 : 1</v>
          </cell>
          <cell r="Q497" t="str">
            <v>C2 - M13 : 1</v>
          </cell>
          <cell r="R497" t="str">
            <v>C3 - M14 : 1</v>
          </cell>
          <cell r="S497" t="str">
            <v>M15 - C1 : 1</v>
          </cell>
          <cell r="T497" t="str">
            <v>M14 - C2 : 1</v>
          </cell>
          <cell r="U497" t="str">
            <v>M11 - C3 : 2</v>
          </cell>
          <cell r="Z497" t="str">
            <v>M20</v>
          </cell>
          <cell r="AC497" t="str">
            <v>M13</v>
          </cell>
          <cell r="AF497" t="str">
            <v>M14</v>
          </cell>
          <cell r="AI497" t="str">
            <v>M15</v>
          </cell>
          <cell r="AL497" t="str">
            <v>M14</v>
          </cell>
          <cell r="AO497" t="str">
            <v>M11</v>
          </cell>
        </row>
        <row r="498">
          <cell r="P498" t="str">
            <v>C1 - M21 : 1</v>
          </cell>
          <cell r="Q498" t="str">
            <v>C2 - M14 : 2</v>
          </cell>
          <cell r="R498" t="str">
            <v>C3 - M16 : 2</v>
          </cell>
          <cell r="T498" t="str">
            <v>M12 - C2 : 2</v>
          </cell>
          <cell r="U498" t="str">
            <v>M12 - C3 : 1</v>
          </cell>
          <cell r="Z498" t="str">
            <v>M21</v>
          </cell>
          <cell r="AC498" t="str">
            <v>M14</v>
          </cell>
          <cell r="AF498" t="str">
            <v>M16</v>
          </cell>
          <cell r="AL498" t="str">
            <v>M12</v>
          </cell>
          <cell r="AO498" t="str">
            <v>M12</v>
          </cell>
        </row>
        <row r="499">
          <cell r="P499" t="str">
            <v>C1 - M22 : 2</v>
          </cell>
          <cell r="R499" t="str">
            <v>C3 - M15 : 2</v>
          </cell>
          <cell r="T499" t="str">
            <v>M13 - C2 : 2</v>
          </cell>
          <cell r="U499" t="str">
            <v>M11 - C3 : 2</v>
          </cell>
          <cell r="Z499" t="str">
            <v>M22</v>
          </cell>
          <cell r="AF499" t="str">
            <v>M15</v>
          </cell>
          <cell r="AL499" t="str">
            <v>M13</v>
          </cell>
          <cell r="AO499" t="str">
            <v>M11</v>
          </cell>
        </row>
        <row r="500">
          <cell r="P500" t="str">
            <v>C1 - M21 : 2</v>
          </cell>
          <cell r="R500" t="str">
            <v>C3 - M14 : 1</v>
          </cell>
          <cell r="T500" t="str">
            <v>M14 - C2 : 2</v>
          </cell>
          <cell r="Z500" t="str">
            <v>M21</v>
          </cell>
          <cell r="AF500" t="str">
            <v>M14</v>
          </cell>
          <cell r="AL500" t="str">
            <v>M14</v>
          </cell>
        </row>
        <row r="501">
          <cell r="P501" t="str">
            <v>C1 - M20 : 2</v>
          </cell>
          <cell r="R501" t="str">
            <v>C3 - M15 : 2</v>
          </cell>
          <cell r="T501" t="str">
            <v>M15 - C2 : 1</v>
          </cell>
          <cell r="Z501" t="str">
            <v>M20</v>
          </cell>
          <cell r="AF501" t="str">
            <v>M15</v>
          </cell>
          <cell r="AL501" t="str">
            <v>M15</v>
          </cell>
        </row>
        <row r="502">
          <cell r="P502" t="str">
            <v>C1 - M19 : 1</v>
          </cell>
          <cell r="R502" t="str">
            <v>C3 - M14 : 2</v>
          </cell>
          <cell r="T502" t="str">
            <v>M14 - C2 : 1</v>
          </cell>
          <cell r="Z502" t="str">
            <v>M19</v>
          </cell>
          <cell r="AF502" t="str">
            <v>M14</v>
          </cell>
          <cell r="AL502" t="str">
            <v>M14</v>
          </cell>
        </row>
        <row r="503">
          <cell r="P503" t="str">
            <v>C1 - M20 : 1</v>
          </cell>
          <cell r="R503" t="str">
            <v>C3 - M13 : 1</v>
          </cell>
          <cell r="T503" t="str">
            <v>M13 - C2 : 1</v>
          </cell>
          <cell r="Z503" t="str">
            <v>M20</v>
          </cell>
          <cell r="AF503" t="str">
            <v>M13</v>
          </cell>
          <cell r="AL503" t="str">
            <v>M13</v>
          </cell>
        </row>
        <row r="504">
          <cell r="P504" t="str">
            <v>C1 - M21 : 1</v>
          </cell>
          <cell r="T504" t="str">
            <v>M12 - C2 : 1</v>
          </cell>
          <cell r="Z504" t="str">
            <v>M21</v>
          </cell>
          <cell r="AL504" t="str">
            <v>M12</v>
          </cell>
        </row>
        <row r="505">
          <cell r="P505" t="str">
            <v>C1 - M22 : 2</v>
          </cell>
          <cell r="T505" t="str">
            <v>M11 - C2 : 2</v>
          </cell>
          <cell r="Z505" t="str">
            <v>M22</v>
          </cell>
          <cell r="AL505" t="str">
            <v>M11</v>
          </cell>
        </row>
        <row r="506">
          <cell r="T506" t="str">
            <v>M12 - C2 : 2</v>
          </cell>
          <cell r="AL506" t="str">
            <v>M12</v>
          </cell>
        </row>
        <row r="507">
          <cell r="T507" t="str">
            <v>M13 - C2 : 2</v>
          </cell>
          <cell r="AL507" t="str">
            <v>M13</v>
          </cell>
        </row>
        <row r="508">
          <cell r="T508" t="str">
            <v>M14 - C2 : 1</v>
          </cell>
          <cell r="AL508" t="str">
            <v>M14</v>
          </cell>
        </row>
        <row r="513">
          <cell r="O513">
            <v>25</v>
          </cell>
          <cell r="P513" t="str">
            <v>C1 - Mxx</v>
          </cell>
          <cell r="Q513" t="str">
            <v>C2 - Mxx</v>
          </cell>
          <cell r="R513" t="str">
            <v>C3 - Mxx</v>
          </cell>
          <cell r="S513" t="str">
            <v>Mxx -C1</v>
          </cell>
          <cell r="T513" t="str">
            <v>Mxx -C2</v>
          </cell>
          <cell r="U513" t="str">
            <v>Mxx - C3</v>
          </cell>
          <cell r="Z513" t="str">
            <v>C1 - Mxx</v>
          </cell>
          <cell r="AC513" t="str">
            <v>C2 - Mxx</v>
          </cell>
          <cell r="AF513" t="str">
            <v>C3 - Mxx</v>
          </cell>
          <cell r="AI513" t="str">
            <v>Mxx -C1</v>
          </cell>
          <cell r="AL513" t="str">
            <v>Mxx -C2</v>
          </cell>
          <cell r="AO513" t="str">
            <v>Mxx - C3</v>
          </cell>
        </row>
        <row r="514">
          <cell r="P514" t="str">
            <v>C1 - M08 : 1</v>
          </cell>
          <cell r="Q514" t="str">
            <v>C2 - M08 : 1</v>
          </cell>
          <cell r="R514" t="str">
            <v>C3 - M08 : 1</v>
          </cell>
          <cell r="S514" t="str">
            <v>M08 - C1 : 2</v>
          </cell>
          <cell r="T514" t="str">
            <v>M08 - C2 : 2</v>
          </cell>
          <cell r="U514" t="str">
            <v>M08 - C3 : 2</v>
          </cell>
          <cell r="Z514" t="str">
            <v>M08</v>
          </cell>
          <cell r="AC514" t="str">
            <v>M08</v>
          </cell>
          <cell r="AF514" t="str">
            <v>M08</v>
          </cell>
          <cell r="AI514" t="str">
            <v>M08</v>
          </cell>
          <cell r="AL514" t="str">
            <v>M08</v>
          </cell>
          <cell r="AO514" t="str">
            <v>M08</v>
          </cell>
        </row>
        <row r="515">
          <cell r="P515" t="str">
            <v>C1 - M12 : 1</v>
          </cell>
          <cell r="Q515" t="str">
            <v>C2 - M12 : 1</v>
          </cell>
          <cell r="R515" t="str">
            <v>C3 - M12 : 2</v>
          </cell>
          <cell r="S515" t="str">
            <v>M12 - C1 : 1</v>
          </cell>
          <cell r="T515" t="str">
            <v>M12 - C2 : 2</v>
          </cell>
          <cell r="U515" t="str">
            <v>M12 - C3 : 2</v>
          </cell>
          <cell r="Z515" t="str">
            <v>M12</v>
          </cell>
          <cell r="AC515" t="str">
            <v>M12</v>
          </cell>
          <cell r="AF515" t="str">
            <v>M12</v>
          </cell>
          <cell r="AI515" t="str">
            <v>M12</v>
          </cell>
          <cell r="AL515" t="str">
            <v>M12</v>
          </cell>
          <cell r="AO515" t="str">
            <v>M12</v>
          </cell>
        </row>
        <row r="516">
          <cell r="P516" t="str">
            <v>C1 - M16 : 1</v>
          </cell>
          <cell r="Q516" t="str">
            <v>C2 - M16 : 1</v>
          </cell>
          <cell r="R516" t="str">
            <v>C3 - M10 : 1</v>
          </cell>
          <cell r="S516" t="str">
            <v>M10 - C1 : 2</v>
          </cell>
          <cell r="T516" t="str">
            <v>M16 - C2 : 1</v>
          </cell>
          <cell r="U516" t="str">
            <v>M16 - C3 : 1</v>
          </cell>
          <cell r="Z516" t="str">
            <v>M16</v>
          </cell>
          <cell r="AC516" t="str">
            <v>M16</v>
          </cell>
          <cell r="AF516" t="str">
            <v>M10</v>
          </cell>
          <cell r="AI516" t="str">
            <v>M10</v>
          </cell>
          <cell r="AL516" t="str">
            <v>M16</v>
          </cell>
          <cell r="AO516" t="str">
            <v>M16</v>
          </cell>
        </row>
        <row r="517">
          <cell r="P517" t="str">
            <v>C1 - M20 : 1</v>
          </cell>
          <cell r="Q517" t="str">
            <v>C2 - M20 : 1</v>
          </cell>
          <cell r="R517" t="str">
            <v>C3 - M11 : 2</v>
          </cell>
          <cell r="S517" t="str">
            <v>M11 - C1 : 1</v>
          </cell>
          <cell r="T517" t="str">
            <v>M14 - C2 : 2</v>
          </cell>
          <cell r="U517" t="str">
            <v>M14 - C3 : 1</v>
          </cell>
          <cell r="Z517" t="str">
            <v>M20</v>
          </cell>
          <cell r="AC517" t="str">
            <v>M20</v>
          </cell>
          <cell r="AF517" t="str">
            <v>M11</v>
          </cell>
          <cell r="AI517" t="str">
            <v>M11</v>
          </cell>
          <cell r="AL517" t="str">
            <v>M14</v>
          </cell>
          <cell r="AO517" t="str">
            <v>M14</v>
          </cell>
        </row>
        <row r="518">
          <cell r="P518" t="str">
            <v>C1 - M24 : 2</v>
          </cell>
          <cell r="Q518" t="str">
            <v>C2 - M24 : 2</v>
          </cell>
          <cell r="R518" t="str">
            <v>C3 - M10 : 2</v>
          </cell>
          <cell r="S518" t="str">
            <v>M10 - C1 : 2</v>
          </cell>
          <cell r="T518" t="str">
            <v>M15 - C2 : 2</v>
          </cell>
          <cell r="U518" t="str">
            <v>M12 - C3 : 1</v>
          </cell>
          <cell r="Z518" t="str">
            <v>M24</v>
          </cell>
          <cell r="AC518" t="str">
            <v>M24</v>
          </cell>
          <cell r="AF518" t="str">
            <v>M10</v>
          </cell>
          <cell r="AI518" t="str">
            <v>M10</v>
          </cell>
          <cell r="AL518" t="str">
            <v>M15</v>
          </cell>
          <cell r="AO518" t="str">
            <v>M12</v>
          </cell>
        </row>
        <row r="519">
          <cell r="P519" t="str">
            <v>C1 - M22 : 2</v>
          </cell>
          <cell r="Q519" t="str">
            <v>C2 - M22 : 1</v>
          </cell>
          <cell r="R519" t="str">
            <v>C3 - M09 : 1</v>
          </cell>
          <cell r="S519" t="str">
            <v>M11 - C1 : 2</v>
          </cell>
          <cell r="T519" t="str">
            <v>M16 - C2 : 1</v>
          </cell>
          <cell r="U519" t="str">
            <v>M10 - C3 : 2</v>
          </cell>
          <cell r="Z519" t="str">
            <v>M22</v>
          </cell>
          <cell r="AC519" t="str">
            <v>M22</v>
          </cell>
          <cell r="AF519" t="str">
            <v>M09</v>
          </cell>
          <cell r="AI519" t="str">
            <v>M11</v>
          </cell>
          <cell r="AL519" t="str">
            <v>M16</v>
          </cell>
          <cell r="AO519" t="str">
            <v>M10</v>
          </cell>
        </row>
        <row r="520">
          <cell r="P520" t="str">
            <v>C1 - M20 : 1</v>
          </cell>
          <cell r="Q520" t="str">
            <v>C2 - M23 : 1</v>
          </cell>
          <cell r="R520" t="str">
            <v>C3 - M10 : 2</v>
          </cell>
          <cell r="S520" t="str">
            <v>M12 - C1 : 2</v>
          </cell>
          <cell r="T520" t="str">
            <v>M15 - C2 : 2</v>
          </cell>
          <cell r="U520" t="str">
            <v>M11 - C3 : 2</v>
          </cell>
          <cell r="Z520" t="str">
            <v>M20</v>
          </cell>
          <cell r="AC520" t="str">
            <v>M23</v>
          </cell>
          <cell r="AF520" t="str">
            <v>M10</v>
          </cell>
          <cell r="AI520" t="str">
            <v>M12</v>
          </cell>
          <cell r="AL520" t="str">
            <v>M15</v>
          </cell>
          <cell r="AO520" t="str">
            <v>M11</v>
          </cell>
        </row>
        <row r="521">
          <cell r="P521" t="str">
            <v>C1 - M21 : 2</v>
          </cell>
          <cell r="Q521" t="str">
            <v>C2 - M24 : 2</v>
          </cell>
          <cell r="S521" t="str">
            <v>M13 - C1 : 2</v>
          </cell>
          <cell r="T521" t="str">
            <v>M16 - C2 : 2</v>
          </cell>
          <cell r="U521" t="str">
            <v>M12 - C3 : 2</v>
          </cell>
          <cell r="Z521" t="str">
            <v>M21</v>
          </cell>
          <cell r="AC521" t="str">
            <v>M24</v>
          </cell>
          <cell r="AI521" t="str">
            <v>M13</v>
          </cell>
          <cell r="AL521" t="str">
            <v>M16</v>
          </cell>
          <cell r="AO521" t="str">
            <v>M12</v>
          </cell>
        </row>
        <row r="522">
          <cell r="P522" t="str">
            <v>C1 - M20 : 1</v>
          </cell>
          <cell r="Q522" t="str">
            <v>C2 - M23 : 1</v>
          </cell>
          <cell r="S522" t="str">
            <v>M14 - C1 : 2</v>
          </cell>
          <cell r="T522" t="str">
            <v>M17 - C2 : 2</v>
          </cell>
          <cell r="U522" t="str">
            <v>M13 - C3 : 1</v>
          </cell>
          <cell r="Z522" t="str">
            <v>M20</v>
          </cell>
          <cell r="AC522" t="str">
            <v>M23</v>
          </cell>
          <cell r="AI522" t="str">
            <v>M14</v>
          </cell>
          <cell r="AL522" t="str">
            <v>M17</v>
          </cell>
          <cell r="AO522" t="str">
            <v>M13</v>
          </cell>
        </row>
        <row r="523">
          <cell r="P523" t="str">
            <v>C1 - M21 : 1</v>
          </cell>
          <cell r="Q523" t="str">
            <v>C2 - M24 : 2</v>
          </cell>
          <cell r="S523" t="str">
            <v>M15 - C1 : 2</v>
          </cell>
          <cell r="T523" t="str">
            <v>M18 - C2 : 2</v>
          </cell>
          <cell r="U523" t="str">
            <v>M12 - C3 : 2</v>
          </cell>
          <cell r="Z523" t="str">
            <v>M21</v>
          </cell>
          <cell r="AC523" t="str">
            <v>M24</v>
          </cell>
          <cell r="AI523" t="str">
            <v>M15</v>
          </cell>
          <cell r="AL523" t="str">
            <v>M18</v>
          </cell>
          <cell r="AO523" t="str">
            <v>M12</v>
          </cell>
        </row>
        <row r="524">
          <cell r="P524" t="str">
            <v>C1 - M22 : 2</v>
          </cell>
          <cell r="S524" t="str">
            <v>M16 - C1 : 1</v>
          </cell>
          <cell r="T524" t="str">
            <v>M19 - C2 : 2</v>
          </cell>
          <cell r="U524" t="str">
            <v>M13 - C3 : 2</v>
          </cell>
          <cell r="Z524" t="str">
            <v>M22</v>
          </cell>
          <cell r="AI524" t="str">
            <v>M16</v>
          </cell>
          <cell r="AL524" t="str">
            <v>M19</v>
          </cell>
          <cell r="AO524" t="str">
            <v>M13</v>
          </cell>
        </row>
        <row r="525">
          <cell r="T525" t="str">
            <v>M20 - C2 : 2</v>
          </cell>
          <cell r="U525" t="str">
            <v>M14 - C3 : 1</v>
          </cell>
          <cell r="AL525" t="str">
            <v>M20</v>
          </cell>
          <cell r="AO525" t="str">
            <v>M14</v>
          </cell>
        </row>
        <row r="526">
          <cell r="T526" t="str">
            <v>M21 - C2 : 2</v>
          </cell>
          <cell r="AL526" t="str">
            <v>M21</v>
          </cell>
        </row>
        <row r="527">
          <cell r="T527" t="str">
            <v>M22 - C2 : 1</v>
          </cell>
          <cell r="AL527" t="str">
            <v>M22</v>
          </cell>
        </row>
        <row r="531">
          <cell r="O531">
            <v>26</v>
          </cell>
          <cell r="P531" t="str">
            <v>C1 - Mxx</v>
          </cell>
          <cell r="Q531" t="str">
            <v>C2 - Mxx</v>
          </cell>
          <cell r="R531" t="str">
            <v>C3 - Mxx</v>
          </cell>
          <cell r="S531" t="str">
            <v>Mxx -C1</v>
          </cell>
          <cell r="T531" t="str">
            <v>Mxx -C2</v>
          </cell>
          <cell r="U531" t="str">
            <v>Mxx - C3</v>
          </cell>
          <cell r="Z531" t="str">
            <v>C1 - Mxx</v>
          </cell>
          <cell r="AC531" t="str">
            <v>C2 - Mxx</v>
          </cell>
          <cell r="AF531" t="str">
            <v>C3 - Mxx</v>
          </cell>
          <cell r="AI531" t="str">
            <v>Mxx -C1</v>
          </cell>
          <cell r="AL531" t="str">
            <v>Mxx -C2</v>
          </cell>
          <cell r="AO531" t="str">
            <v>Mxx - C3</v>
          </cell>
        </row>
        <row r="532">
          <cell r="P532" t="str">
            <v>C1 - M08 : 1</v>
          </cell>
          <cell r="Q532" t="str">
            <v>C2 - M08 : 1</v>
          </cell>
          <cell r="R532" t="str">
            <v>C3 - M08 : 1</v>
          </cell>
          <cell r="S532" t="str">
            <v>M08 - C1 : 2</v>
          </cell>
          <cell r="T532" t="str">
            <v>M08 - C2 : 2</v>
          </cell>
          <cell r="U532" t="str">
            <v>M08 - C3 : 2</v>
          </cell>
          <cell r="Z532" t="str">
            <v>M08</v>
          </cell>
          <cell r="AC532" t="str">
            <v>M08</v>
          </cell>
          <cell r="AF532" t="str">
            <v>M08</v>
          </cell>
          <cell r="AI532" t="str">
            <v>M08</v>
          </cell>
          <cell r="AL532" t="str">
            <v>M08</v>
          </cell>
          <cell r="AO532" t="str">
            <v>M08</v>
          </cell>
        </row>
        <row r="533">
          <cell r="P533" t="str">
            <v>C1 - M12 : 1</v>
          </cell>
          <cell r="Q533" t="str">
            <v>C2 - M12 : 1</v>
          </cell>
          <cell r="R533" t="str">
            <v>C3 - M12 : 1</v>
          </cell>
          <cell r="S533" t="str">
            <v>M12 - C1 : 2</v>
          </cell>
          <cell r="T533" t="str">
            <v>M12 - C2 : 1</v>
          </cell>
          <cell r="U533" t="str">
            <v>M12 - C3 : 2</v>
          </cell>
          <cell r="Z533" t="str">
            <v>M12</v>
          </cell>
          <cell r="AC533" t="str">
            <v>M12</v>
          </cell>
          <cell r="AF533" t="str">
            <v>M12</v>
          </cell>
          <cell r="AI533" t="str">
            <v>M12</v>
          </cell>
          <cell r="AL533" t="str">
            <v>M12</v>
          </cell>
          <cell r="AO533" t="str">
            <v>M12</v>
          </cell>
        </row>
        <row r="534">
          <cell r="P534" t="str">
            <v>C1 - M16 : 2</v>
          </cell>
          <cell r="Q534" t="str">
            <v>C2 - M16 : 2</v>
          </cell>
          <cell r="R534" t="str">
            <v>C3 - M16 : 2</v>
          </cell>
          <cell r="S534" t="str">
            <v>M16 - C1 : 2</v>
          </cell>
          <cell r="T534" t="str">
            <v>M10 - C2 : 2</v>
          </cell>
          <cell r="U534" t="str">
            <v>M16 - C3 : 1</v>
          </cell>
          <cell r="Z534" t="str">
            <v>M16</v>
          </cell>
          <cell r="AC534" t="str">
            <v>M16</v>
          </cell>
          <cell r="AF534" t="str">
            <v>M16</v>
          </cell>
          <cell r="AI534" t="str">
            <v>M16</v>
          </cell>
          <cell r="AL534" t="str">
            <v>M10</v>
          </cell>
          <cell r="AO534" t="str">
            <v>M16</v>
          </cell>
        </row>
        <row r="535">
          <cell r="P535" t="str">
            <v>C1 - M14 : 1</v>
          </cell>
          <cell r="Q535" t="str">
            <v>C2 - M14 : 1</v>
          </cell>
          <cell r="R535" t="str">
            <v>C3 - M14 : 1</v>
          </cell>
          <cell r="S535" t="str">
            <v>M20 - C1 : 1</v>
          </cell>
          <cell r="T535" t="str">
            <v>M11 - C2 : 2</v>
          </cell>
          <cell r="U535" t="str">
            <v>M14 - C3 : 1</v>
          </cell>
          <cell r="Z535" t="str">
            <v>M14</v>
          </cell>
          <cell r="AC535" t="str">
            <v>M14</v>
          </cell>
          <cell r="AF535" t="str">
            <v>M14</v>
          </cell>
          <cell r="AI535" t="str">
            <v>M20</v>
          </cell>
          <cell r="AL535" t="str">
            <v>M11</v>
          </cell>
          <cell r="AO535" t="str">
            <v>M14</v>
          </cell>
        </row>
        <row r="536">
          <cell r="P536" t="str">
            <v>C1 - M15 : 1</v>
          </cell>
          <cell r="Q536" t="str">
            <v>C2 - M15 : 1</v>
          </cell>
          <cell r="R536" t="str">
            <v>C3 - M15 : 2</v>
          </cell>
          <cell r="S536" t="str">
            <v>M18 - C1 : 1</v>
          </cell>
          <cell r="T536" t="str">
            <v>M12 - C2 : 2</v>
          </cell>
          <cell r="U536" t="str">
            <v>M12 - C3 : 1</v>
          </cell>
          <cell r="Z536" t="str">
            <v>M15</v>
          </cell>
          <cell r="AC536" t="str">
            <v>M15</v>
          </cell>
          <cell r="AF536" t="str">
            <v>M15</v>
          </cell>
          <cell r="AI536" t="str">
            <v>M18</v>
          </cell>
          <cell r="AL536" t="str">
            <v>M12</v>
          </cell>
          <cell r="AO536" t="str">
            <v>M12</v>
          </cell>
        </row>
        <row r="537">
          <cell r="P537" t="str">
            <v>C1 - M16 : 2</v>
          </cell>
          <cell r="Q537" t="str">
            <v>C2 - M16 : 2</v>
          </cell>
          <cell r="R537" t="str">
            <v>C3 - M14 : 2</v>
          </cell>
          <cell r="S537" t="str">
            <v>M16 - C1 : 2</v>
          </cell>
          <cell r="T537" t="str">
            <v>M13 - C2 : 2</v>
          </cell>
          <cell r="U537" t="str">
            <v>M10 - C3 : 1</v>
          </cell>
          <cell r="Z537" t="str">
            <v>M16</v>
          </cell>
          <cell r="AC537" t="str">
            <v>M16</v>
          </cell>
          <cell r="AF537" t="str">
            <v>M14</v>
          </cell>
          <cell r="AI537" t="str">
            <v>M16</v>
          </cell>
          <cell r="AL537" t="str">
            <v>M13</v>
          </cell>
          <cell r="AO537" t="str">
            <v>M10</v>
          </cell>
        </row>
        <row r="538">
          <cell r="P538" t="str">
            <v>C1 - M15 : 1</v>
          </cell>
          <cell r="Q538" t="str">
            <v>C2 - M15 : 2</v>
          </cell>
          <cell r="R538" t="str">
            <v>C3 - M13 : 1</v>
          </cell>
          <cell r="S538" t="str">
            <v>M17 - C1 : 1</v>
          </cell>
          <cell r="T538" t="str">
            <v>M14 - C2 : 1</v>
          </cell>
          <cell r="U538" t="str">
            <v>M08 - C3 : 2</v>
          </cell>
          <cell r="Z538" t="str">
            <v>M15</v>
          </cell>
          <cell r="AC538" t="str">
            <v>M15</v>
          </cell>
          <cell r="AF538" t="str">
            <v>M13</v>
          </cell>
          <cell r="AI538" t="str">
            <v>M17</v>
          </cell>
          <cell r="AL538" t="str">
            <v>M14</v>
          </cell>
          <cell r="AO538" t="str">
            <v>M08</v>
          </cell>
        </row>
        <row r="539">
          <cell r="P539" t="str">
            <v>C1 - M16 : 2</v>
          </cell>
          <cell r="Q539" t="str">
            <v>C2 - M14 : 2</v>
          </cell>
          <cell r="R539" t="str">
            <v>C3 - M14 : 2</v>
          </cell>
          <cell r="S539" t="str">
            <v>M16 - C1 : 2</v>
          </cell>
          <cell r="T539" t="str">
            <v>M13 - C2 : 2</v>
          </cell>
          <cell r="U539" t="str">
            <v>M09 - C3 : 2</v>
          </cell>
          <cell r="Z539" t="str">
            <v>M16</v>
          </cell>
          <cell r="AC539" t="str">
            <v>M14</v>
          </cell>
          <cell r="AF539" t="str">
            <v>M14</v>
          </cell>
          <cell r="AI539" t="str">
            <v>M16</v>
          </cell>
          <cell r="AL539" t="str">
            <v>M13</v>
          </cell>
          <cell r="AO539" t="str">
            <v>M09</v>
          </cell>
        </row>
        <row r="540">
          <cell r="Q540" t="str">
            <v>C2 - M13 : 2</v>
          </cell>
          <cell r="S540" t="str">
            <v>M17 - C1 : 1</v>
          </cell>
          <cell r="T540" t="str">
            <v>M14 - C2 : 1</v>
          </cell>
          <cell r="U540" t="str">
            <v>M10 - C3 : 2</v>
          </cell>
          <cell r="AC540" t="str">
            <v>M13</v>
          </cell>
          <cell r="AI540" t="str">
            <v>M17</v>
          </cell>
          <cell r="AL540" t="str">
            <v>M14</v>
          </cell>
          <cell r="AO540" t="str">
            <v>M10</v>
          </cell>
        </row>
        <row r="541">
          <cell r="Q541" t="str">
            <v>C2 - M12 : 1</v>
          </cell>
          <cell r="U541" t="str">
            <v>M11 - C3 : 2</v>
          </cell>
          <cell r="AC541" t="str">
            <v>M12</v>
          </cell>
          <cell r="AO541" t="str">
            <v>M11</v>
          </cell>
        </row>
        <row r="542">
          <cell r="Q542" t="str">
            <v>C2 - M13 : 1</v>
          </cell>
          <cell r="U542" t="str">
            <v>M12 - C3 : 2</v>
          </cell>
          <cell r="AC542" t="str">
            <v>M13</v>
          </cell>
          <cell r="AO542" t="str">
            <v>M12</v>
          </cell>
        </row>
        <row r="543">
          <cell r="Q543" t="str">
            <v>C2 - M14 : 2</v>
          </cell>
          <cell r="U543" t="str">
            <v>M13 - C3 : 2</v>
          </cell>
          <cell r="AC543" t="str">
            <v>M14</v>
          </cell>
          <cell r="AO543" t="str">
            <v>M13</v>
          </cell>
        </row>
        <row r="544">
          <cell r="U544" t="str">
            <v>M14 - C3 : 1</v>
          </cell>
          <cell r="AO544" t="str">
            <v>M14</v>
          </cell>
        </row>
        <row r="545">
          <cell r="U545" t="str">
            <v>M13 - C3 : 2</v>
          </cell>
          <cell r="AO545" t="str">
            <v>M13</v>
          </cell>
        </row>
        <row r="546">
          <cell r="U546" t="str">
            <v>M14 - C3 : 1</v>
          </cell>
          <cell r="AO546" t="str">
            <v>M14</v>
          </cell>
        </row>
        <row r="550">
          <cell r="O550">
            <v>27</v>
          </cell>
          <cell r="P550" t="str">
            <v>C1 - Mxx</v>
          </cell>
          <cell r="Q550" t="str">
            <v>C2 - Mxx</v>
          </cell>
          <cell r="R550" t="str">
            <v>C3 - Mxx</v>
          </cell>
          <cell r="S550" t="str">
            <v>Mxx -C1</v>
          </cell>
          <cell r="T550" t="str">
            <v>Mxx -C2</v>
          </cell>
          <cell r="U550" t="str">
            <v>Mxx - C3</v>
          </cell>
          <cell r="Z550" t="str">
            <v>C1 - Mxx</v>
          </cell>
          <cell r="AC550" t="str">
            <v>C2 - Mxx</v>
          </cell>
          <cell r="AF550" t="str">
            <v>C3 - Mxx</v>
          </cell>
          <cell r="AI550" t="str">
            <v>Mxx -C1</v>
          </cell>
          <cell r="AL550" t="str">
            <v>Mxx -C2</v>
          </cell>
          <cell r="AO550" t="str">
            <v>Mxx - C3</v>
          </cell>
        </row>
        <row r="551">
          <cell r="P551" t="str">
            <v>C1 - M08 : 1</v>
          </cell>
          <cell r="Q551" t="str">
            <v>C2 - M08 : 1</v>
          </cell>
          <cell r="R551" t="str">
            <v>C3 - M08 : 2</v>
          </cell>
          <cell r="S551" t="str">
            <v>M08 - C1 : 2</v>
          </cell>
          <cell r="T551" t="str">
            <v>M08 - C2 : 2</v>
          </cell>
          <cell r="U551" t="str">
            <v>M08 - C3 : 1</v>
          </cell>
          <cell r="Z551" t="str">
            <v>M08</v>
          </cell>
          <cell r="AC551" t="str">
            <v>M08</v>
          </cell>
          <cell r="AF551" t="str">
            <v>M08</v>
          </cell>
          <cell r="AI551" t="str">
            <v>M08</v>
          </cell>
          <cell r="AL551" t="str">
            <v>M08</v>
          </cell>
          <cell r="AO551" t="str">
            <v>M08</v>
          </cell>
        </row>
        <row r="552">
          <cell r="P552" t="str">
            <v>C1 - M12 : 1</v>
          </cell>
          <cell r="Q552" t="str">
            <v>C2 - M12 : 1</v>
          </cell>
          <cell r="R552" t="str">
            <v>C3 - M04 : 1</v>
          </cell>
          <cell r="S552" t="str">
            <v>M12 - C1 : 2</v>
          </cell>
          <cell r="T552" t="str">
            <v>M12 - C2 : 2</v>
          </cell>
          <cell r="U552" t="str">
            <v>M04 - C3 : 2</v>
          </cell>
          <cell r="Z552" t="str">
            <v>M12</v>
          </cell>
          <cell r="AC552" t="str">
            <v>M12</v>
          </cell>
          <cell r="AF552" t="str">
            <v>M04</v>
          </cell>
          <cell r="AI552" t="str">
            <v>M12</v>
          </cell>
          <cell r="AL552" t="str">
            <v>M12</v>
          </cell>
          <cell r="AO552" t="str">
            <v>M04</v>
          </cell>
        </row>
        <row r="553">
          <cell r="P553" t="str">
            <v>C1 - M16 : 2</v>
          </cell>
          <cell r="Q553" t="str">
            <v>C2 - M16 : 2</v>
          </cell>
          <cell r="R553" t="str">
            <v>C3 - M06 : 1</v>
          </cell>
          <cell r="S553" t="str">
            <v>M16 - C1 : 1</v>
          </cell>
          <cell r="T553" t="str">
            <v>M16 - C2 : 2</v>
          </cell>
          <cell r="U553" t="str">
            <v>M06 - C3 : 1</v>
          </cell>
          <cell r="Z553" t="str">
            <v>M16</v>
          </cell>
          <cell r="AC553" t="str">
            <v>M16</v>
          </cell>
          <cell r="AF553" t="str">
            <v>M06</v>
          </cell>
          <cell r="AI553" t="str">
            <v>M16</v>
          </cell>
          <cell r="AL553" t="str">
            <v>M16</v>
          </cell>
          <cell r="AO553" t="str">
            <v>M06</v>
          </cell>
        </row>
        <row r="554">
          <cell r="P554" t="str">
            <v>C1 - M14 : 1</v>
          </cell>
          <cell r="Q554" t="str">
            <v>C2 - M14 : 1</v>
          </cell>
          <cell r="R554" t="str">
            <v>C3 - M08 : 1</v>
          </cell>
          <cell r="S554" t="str">
            <v>M14 - C1 : 2</v>
          </cell>
          <cell r="T554" t="str">
            <v>M20 - C2 : 2</v>
          </cell>
          <cell r="U554" t="str">
            <v>M05 - C3 : 2</v>
          </cell>
          <cell r="Z554" t="str">
            <v>M14</v>
          </cell>
          <cell r="AC554" t="str">
            <v>M14</v>
          </cell>
          <cell r="AF554" t="str">
            <v>M08</v>
          </cell>
          <cell r="AI554" t="str">
            <v>M14</v>
          </cell>
          <cell r="AL554" t="str">
            <v>M20</v>
          </cell>
          <cell r="AO554" t="str">
            <v>M05</v>
          </cell>
        </row>
        <row r="555">
          <cell r="P555" t="str">
            <v>C1 - M15 : 1</v>
          </cell>
          <cell r="Q555" t="str">
            <v>C2 - M15 : 2</v>
          </cell>
          <cell r="R555" t="str">
            <v>C3 - M10 : 1</v>
          </cell>
          <cell r="S555" t="str">
            <v>M15 - C1 : 2</v>
          </cell>
          <cell r="T555" t="str">
            <v>M24 - C2 : 1</v>
          </cell>
          <cell r="U555" t="str">
            <v>M06 - C3 : 2</v>
          </cell>
          <cell r="Z555" t="str">
            <v>M15</v>
          </cell>
          <cell r="AC555" t="str">
            <v>M15</v>
          </cell>
          <cell r="AF555" t="str">
            <v>M10</v>
          </cell>
          <cell r="AI555" t="str">
            <v>M15</v>
          </cell>
          <cell r="AL555" t="str">
            <v>M24</v>
          </cell>
          <cell r="AO555" t="str">
            <v>M06</v>
          </cell>
        </row>
        <row r="556">
          <cell r="P556" t="str">
            <v>C1 - M16 : 2</v>
          </cell>
          <cell r="Q556" t="str">
            <v>C2 - M14 : 1</v>
          </cell>
          <cell r="R556" t="str">
            <v>C3 - M12 : 2</v>
          </cell>
          <cell r="S556" t="str">
            <v>M16 - C1 : 1</v>
          </cell>
          <cell r="T556" t="str">
            <v>M22 - C2 : 2</v>
          </cell>
          <cell r="U556" t="str">
            <v>M07 - C3 : 2</v>
          </cell>
          <cell r="Z556" t="str">
            <v>M16</v>
          </cell>
          <cell r="AC556" t="str">
            <v>M14</v>
          </cell>
          <cell r="AF556" t="str">
            <v>M12</v>
          </cell>
          <cell r="AI556" t="str">
            <v>M16</v>
          </cell>
          <cell r="AL556" t="str">
            <v>M22</v>
          </cell>
          <cell r="AO556" t="str">
            <v>M07</v>
          </cell>
        </row>
        <row r="557">
          <cell r="P557" t="str">
            <v>C1 - M15 : 2</v>
          </cell>
          <cell r="Q557" t="str">
            <v>C2 - M15 : 1</v>
          </cell>
          <cell r="R557" t="str">
            <v>C3 - M11 : 2</v>
          </cell>
          <cell r="S557" t="str">
            <v>M15 - C1 : 1</v>
          </cell>
          <cell r="T557" t="str">
            <v>M23 - C2 : 1</v>
          </cell>
          <cell r="U557" t="str">
            <v>M08 - C3 : 2</v>
          </cell>
          <cell r="Z557" t="str">
            <v>M15</v>
          </cell>
          <cell r="AC557" t="str">
            <v>M15</v>
          </cell>
          <cell r="AF557" t="str">
            <v>M11</v>
          </cell>
          <cell r="AI557" t="str">
            <v>M15</v>
          </cell>
          <cell r="AL557" t="str">
            <v>M23</v>
          </cell>
          <cell r="AO557" t="str">
            <v>M08</v>
          </cell>
        </row>
        <row r="558">
          <cell r="P558" t="str">
            <v>C1 - M14 : 1</v>
          </cell>
          <cell r="Q558" t="str">
            <v>C2 - M16 : 1</v>
          </cell>
          <cell r="R558" t="str">
            <v>C3 - M10 : 1</v>
          </cell>
          <cell r="S558" t="str">
            <v>M14 - C1 : 2</v>
          </cell>
          <cell r="T558" t="str">
            <v>M22 - C2 : 1</v>
          </cell>
          <cell r="U558" t="str">
            <v>M09 - C3 : 2</v>
          </cell>
          <cell r="Z558" t="str">
            <v>M14</v>
          </cell>
          <cell r="AC558" t="str">
            <v>M16</v>
          </cell>
          <cell r="AF558" t="str">
            <v>M10</v>
          </cell>
          <cell r="AI558" t="str">
            <v>M14</v>
          </cell>
          <cell r="AL558" t="str">
            <v>M22</v>
          </cell>
          <cell r="AO558" t="str">
            <v>M09</v>
          </cell>
        </row>
        <row r="559">
          <cell r="P559" t="str">
            <v>C1 - M15 : 2</v>
          </cell>
          <cell r="Q559" t="str">
            <v>C2 - M17 : 1</v>
          </cell>
          <cell r="R559" t="str">
            <v>C3 - M11 : 2</v>
          </cell>
          <cell r="S559" t="str">
            <v>M15 - C1 : 2</v>
          </cell>
          <cell r="T559" t="str">
            <v>M21 - C2 : 1</v>
          </cell>
          <cell r="U559" t="str">
            <v>M10 - C3 : 1</v>
          </cell>
          <cell r="Z559" t="str">
            <v>M15</v>
          </cell>
          <cell r="AC559" t="str">
            <v>M17</v>
          </cell>
          <cell r="AF559" t="str">
            <v>M11</v>
          </cell>
          <cell r="AI559" t="str">
            <v>M15</v>
          </cell>
          <cell r="AL559" t="str">
            <v>M21</v>
          </cell>
          <cell r="AO559" t="str">
            <v>M10</v>
          </cell>
        </row>
        <row r="560">
          <cell r="Q560" t="str">
            <v>C2 - M18 : 1</v>
          </cell>
          <cell r="R560" t="str">
            <v>C3 - M10 : 1</v>
          </cell>
          <cell r="S560" t="str">
            <v>M16 - C1 : 2</v>
          </cell>
          <cell r="T560" t="str">
            <v>M20 - C2 : 1</v>
          </cell>
          <cell r="U560" t="str">
            <v>M09 - C3 : 2</v>
          </cell>
          <cell r="AC560" t="str">
            <v>M18</v>
          </cell>
          <cell r="AF560" t="str">
            <v>M10</v>
          </cell>
          <cell r="AI560" t="str">
            <v>M16</v>
          </cell>
          <cell r="AL560" t="str">
            <v>M20</v>
          </cell>
          <cell r="AO560" t="str">
            <v>M09</v>
          </cell>
        </row>
        <row r="561">
          <cell r="Q561" t="str">
            <v>C2 - M19 : 1</v>
          </cell>
          <cell r="S561" t="str">
            <v>M17 - C1 : 1</v>
          </cell>
          <cell r="T561" t="str">
            <v>M19 - C2 : 1</v>
          </cell>
          <cell r="AC561" t="str">
            <v>M19</v>
          </cell>
          <cell r="AI561" t="str">
            <v>M17</v>
          </cell>
          <cell r="AL561" t="str">
            <v>M19</v>
          </cell>
        </row>
        <row r="562">
          <cell r="Q562" t="str">
            <v>C2 - M20 : 2</v>
          </cell>
          <cell r="T562" t="str">
            <v>M18 - C2 : 2</v>
          </cell>
          <cell r="AC562" t="str">
            <v>M20</v>
          </cell>
          <cell r="AL562" t="str">
            <v>M18</v>
          </cell>
        </row>
        <row r="563">
          <cell r="T563" t="str">
            <v>M19 - C2 : 2</v>
          </cell>
          <cell r="AL563" t="str">
            <v>M19</v>
          </cell>
        </row>
        <row r="564">
          <cell r="T564" t="str">
            <v>M20 - C2 : 1</v>
          </cell>
          <cell r="AL564" t="str">
            <v>M20</v>
          </cell>
        </row>
        <row r="568">
          <cell r="O568">
            <v>28</v>
          </cell>
          <cell r="P568" t="str">
            <v>C1 - Mxx</v>
          </cell>
          <cell r="Q568" t="str">
            <v>C2 - Mxx</v>
          </cell>
          <cell r="R568" t="str">
            <v>C3 - Mxx</v>
          </cell>
          <cell r="S568" t="str">
            <v>Mxx -C1</v>
          </cell>
          <cell r="T568" t="str">
            <v>Mxx -C2</v>
          </cell>
          <cell r="U568" t="str">
            <v>Mxx - C3</v>
          </cell>
          <cell r="Z568" t="str">
            <v>C1 - Mxx</v>
          </cell>
          <cell r="AC568" t="str">
            <v>C2 - Mxx</v>
          </cell>
          <cell r="AF568" t="str">
            <v>C3 - Mxx</v>
          </cell>
          <cell r="AI568" t="str">
            <v>Mxx -C1</v>
          </cell>
          <cell r="AL568" t="str">
            <v>Mxx -C2</v>
          </cell>
          <cell r="AO568" t="str">
            <v>Mxx - C3</v>
          </cell>
        </row>
        <row r="569">
          <cell r="P569" t="str">
            <v>C1 - M08 : 1</v>
          </cell>
          <cell r="Q569" t="str">
            <v>C2 - M08 : 1</v>
          </cell>
          <cell r="R569" t="str">
            <v>C3 - M08 : 1</v>
          </cell>
          <cell r="S569" t="str">
            <v>M08 - C1 : 2</v>
          </cell>
          <cell r="T569" t="str">
            <v>M08 - C2 : 2</v>
          </cell>
          <cell r="U569" t="str">
            <v>M08 - C3 : 2</v>
          </cell>
          <cell r="Z569" t="str">
            <v>M08</v>
          </cell>
          <cell r="AC569" t="str">
            <v>M08</v>
          </cell>
          <cell r="AF569" t="str">
            <v>M08</v>
          </cell>
          <cell r="AI569" t="str">
            <v>M08</v>
          </cell>
          <cell r="AL569" t="str">
            <v>M08</v>
          </cell>
          <cell r="AO569" t="str">
            <v>M08</v>
          </cell>
        </row>
        <row r="570">
          <cell r="P570" t="str">
            <v>C1 - M12 : 1</v>
          </cell>
          <cell r="Q570" t="str">
            <v>C2 - M12 : 1</v>
          </cell>
          <cell r="R570" t="str">
            <v>C3 - M12 : 1</v>
          </cell>
          <cell r="S570" t="str">
            <v>M12 - C1 : 2</v>
          </cell>
          <cell r="T570" t="str">
            <v>M12 - C2 : 2</v>
          </cell>
          <cell r="U570" t="str">
            <v>M12 - C3 : 1</v>
          </cell>
          <cell r="Z570" t="str">
            <v>M12</v>
          </cell>
          <cell r="AC570" t="str">
            <v>M12</v>
          </cell>
          <cell r="AF570" t="str">
            <v>M12</v>
          </cell>
          <cell r="AI570" t="str">
            <v>M12</v>
          </cell>
          <cell r="AL570" t="str">
            <v>M12</v>
          </cell>
          <cell r="AO570" t="str">
            <v>M12</v>
          </cell>
        </row>
        <row r="571">
          <cell r="P571" t="str">
            <v>C1 - M16 : 1</v>
          </cell>
          <cell r="Q571" t="str">
            <v>C2 - M16 : 2</v>
          </cell>
          <cell r="R571" t="str">
            <v>C3 - M16 : 2</v>
          </cell>
          <cell r="S571" t="str">
            <v>M16 - C1 : 2</v>
          </cell>
          <cell r="T571" t="str">
            <v>M16 - C2 : 2</v>
          </cell>
          <cell r="U571" t="str">
            <v>M10 - C3 : 2</v>
          </cell>
          <cell r="Z571" t="str">
            <v>M16</v>
          </cell>
          <cell r="AC571" t="str">
            <v>M16</v>
          </cell>
          <cell r="AF571" t="str">
            <v>M16</v>
          </cell>
          <cell r="AI571" t="str">
            <v>M16</v>
          </cell>
          <cell r="AL571" t="str">
            <v>M16</v>
          </cell>
          <cell r="AO571" t="str">
            <v>M10</v>
          </cell>
        </row>
        <row r="572">
          <cell r="P572" t="str">
            <v>C1 - M20 : 1</v>
          </cell>
          <cell r="Q572" t="str">
            <v>C2 - M14 : 2</v>
          </cell>
          <cell r="R572" t="str">
            <v>C3 - M14 : 2</v>
          </cell>
          <cell r="S572" t="str">
            <v>M20 - C1 : 2</v>
          </cell>
          <cell r="T572" t="str">
            <v>M20 - C2 : 1</v>
          </cell>
          <cell r="U572" t="str">
            <v>M11 - C3 : 2</v>
          </cell>
          <cell r="Z572" t="str">
            <v>M20</v>
          </cell>
          <cell r="AC572" t="str">
            <v>M14</v>
          </cell>
          <cell r="AF572" t="str">
            <v>M14</v>
          </cell>
          <cell r="AI572" t="str">
            <v>M20</v>
          </cell>
          <cell r="AL572" t="str">
            <v>M20</v>
          </cell>
          <cell r="AO572" t="str">
            <v>M11</v>
          </cell>
        </row>
        <row r="573">
          <cell r="P573" t="str">
            <v>C1 - M24 : 2</v>
          </cell>
          <cell r="Q573" t="str">
            <v>C2 - M12 : 1</v>
          </cell>
          <cell r="R573" t="str">
            <v>C3 - M12 : 2</v>
          </cell>
          <cell r="S573" t="str">
            <v>M24 - C1 : 2</v>
          </cell>
          <cell r="T573" t="str">
            <v>M18 - C2 : 1</v>
          </cell>
          <cell r="U573" t="str">
            <v>M12 - C3 : 2</v>
          </cell>
          <cell r="Z573" t="str">
            <v>M24</v>
          </cell>
          <cell r="AC573" t="str">
            <v>M12</v>
          </cell>
          <cell r="AF573" t="str">
            <v>M12</v>
          </cell>
          <cell r="AI573" t="str">
            <v>M24</v>
          </cell>
          <cell r="AL573" t="str">
            <v>M18</v>
          </cell>
          <cell r="AO573" t="str">
            <v>M12</v>
          </cell>
        </row>
        <row r="574">
          <cell r="P574" t="str">
            <v>C1 - M22 : 1</v>
          </cell>
          <cell r="Q574" t="str">
            <v>C2 - M13 : 2</v>
          </cell>
          <cell r="R574" t="str">
            <v>C3 - M10 : 1</v>
          </cell>
          <cell r="S574" t="str">
            <v>M28 - C1 : 1</v>
          </cell>
          <cell r="T574" t="str">
            <v>M16 - C2 : 2</v>
          </cell>
          <cell r="U574" t="str">
            <v>M13 - C3 : 1</v>
          </cell>
          <cell r="Z574" t="str">
            <v>M22</v>
          </cell>
          <cell r="AC574" t="str">
            <v>M13</v>
          </cell>
          <cell r="AF574" t="str">
            <v>M10</v>
          </cell>
          <cell r="AI574" t="str">
            <v>M28</v>
          </cell>
          <cell r="AL574" t="str">
            <v>M16</v>
          </cell>
          <cell r="AO574" t="str">
            <v>M13</v>
          </cell>
        </row>
        <row r="575">
          <cell r="P575" t="str">
            <v>C1 - M23 : 1</v>
          </cell>
          <cell r="Q575" t="str">
            <v>C2 - M12 : 1</v>
          </cell>
          <cell r="R575" t="str">
            <v>C3 - M11 : 1</v>
          </cell>
          <cell r="S575" t="str">
            <v>M26 - C1 : 1</v>
          </cell>
          <cell r="T575" t="str">
            <v>M17 - C2 : 1</v>
          </cell>
          <cell r="U575" t="str">
            <v>M12 - C3 : 1</v>
          </cell>
          <cell r="Z575" t="str">
            <v>M23</v>
          </cell>
          <cell r="AC575" t="str">
            <v>M12</v>
          </cell>
          <cell r="AF575" t="str">
            <v>M11</v>
          </cell>
          <cell r="AI575" t="str">
            <v>M26</v>
          </cell>
          <cell r="AL575" t="str">
            <v>M17</v>
          </cell>
          <cell r="AO575" t="str">
            <v>M12</v>
          </cell>
        </row>
        <row r="576">
          <cell r="P576" t="str">
            <v>C1 - M24 : 1</v>
          </cell>
          <cell r="Q576" t="str">
            <v>C2 - M13 : 2</v>
          </cell>
          <cell r="R576" t="str">
            <v>C3 - M12 : 2</v>
          </cell>
          <cell r="S576" t="str">
            <v>M24 - C1 : 1</v>
          </cell>
          <cell r="T576" t="str">
            <v>M16 - C2 : 2</v>
          </cell>
          <cell r="U576" t="str">
            <v>M11 - C3 : 2</v>
          </cell>
          <cell r="Z576" t="str">
            <v>M24</v>
          </cell>
          <cell r="AC576" t="str">
            <v>M13</v>
          </cell>
          <cell r="AF576" t="str">
            <v>M12</v>
          </cell>
          <cell r="AI576" t="str">
            <v>M24</v>
          </cell>
          <cell r="AL576" t="str">
            <v>M16</v>
          </cell>
          <cell r="AO576" t="str">
            <v>M11</v>
          </cell>
        </row>
        <row r="577">
          <cell r="P577" t="str">
            <v>C1 - M25 : 2</v>
          </cell>
          <cell r="R577" t="str">
            <v>C3 - M11 : 1</v>
          </cell>
          <cell r="S577" t="str">
            <v>M22 - C1 : 2</v>
          </cell>
          <cell r="T577" t="str">
            <v>M17 - C2 : 2</v>
          </cell>
          <cell r="U577" t="str">
            <v>M12 - C3 : 1</v>
          </cell>
          <cell r="Z577" t="str">
            <v>M25</v>
          </cell>
          <cell r="AF577" t="str">
            <v>M11</v>
          </cell>
          <cell r="AI577" t="str">
            <v>M22</v>
          </cell>
          <cell r="AL577" t="str">
            <v>M17</v>
          </cell>
          <cell r="AO577" t="str">
            <v>M12</v>
          </cell>
        </row>
        <row r="578">
          <cell r="P578" t="str">
            <v>C1 - M24 : 2</v>
          </cell>
          <cell r="R578" t="str">
            <v>C3 - M12 : 2</v>
          </cell>
          <cell r="S578" t="str">
            <v>M23 - C1 : 1</v>
          </cell>
          <cell r="T578" t="str">
            <v>M18 - C2 : 2</v>
          </cell>
          <cell r="Z578" t="str">
            <v>M24</v>
          </cell>
          <cell r="AF578" t="str">
            <v>M12</v>
          </cell>
          <cell r="AI578" t="str">
            <v>M23</v>
          </cell>
          <cell r="AL578" t="str">
            <v>M18</v>
          </cell>
        </row>
        <row r="579">
          <cell r="P579" t="str">
            <v>C1 - M23 : 2</v>
          </cell>
          <cell r="S579" t="str">
            <v>M22 - C1 : 2</v>
          </cell>
          <cell r="T579" t="str">
            <v>M19 - C2 : 1</v>
          </cell>
          <cell r="Z579" t="str">
            <v>M23</v>
          </cell>
          <cell r="AI579" t="str">
            <v>M22</v>
          </cell>
          <cell r="AL579" t="str">
            <v>M19</v>
          </cell>
        </row>
        <row r="580">
          <cell r="P580" t="str">
            <v>C1 - M22 : 2</v>
          </cell>
          <cell r="S580" t="str">
            <v>M23 - C1 : 1</v>
          </cell>
          <cell r="Z580" t="str">
            <v>M22</v>
          </cell>
          <cell r="AI580" t="str">
            <v>M23</v>
          </cell>
        </row>
        <row r="581">
          <cell r="P581" t="str">
            <v>C1 - M21 : 2</v>
          </cell>
          <cell r="Z581" t="str">
            <v>M21</v>
          </cell>
        </row>
        <row r="582">
          <cell r="P582" t="str">
            <v>C1 - M20 : 2</v>
          </cell>
          <cell r="Z582" t="str">
            <v>M20</v>
          </cell>
        </row>
        <row r="583">
          <cell r="P583" t="str">
            <v>C1 - M19 : 1</v>
          </cell>
          <cell r="Z583" t="str">
            <v>M19</v>
          </cell>
        </row>
        <row r="584">
          <cell r="P584" t="str">
            <v>C1 - M20 : 2</v>
          </cell>
          <cell r="Z584" t="str">
            <v>M20</v>
          </cell>
        </row>
        <row r="588">
          <cell r="O588">
            <v>29</v>
          </cell>
          <cell r="P588" t="str">
            <v>C1 - Mxx</v>
          </cell>
          <cell r="Q588" t="str">
            <v>C2 - Mxx</v>
          </cell>
          <cell r="R588" t="str">
            <v>C3 - Mxx</v>
          </cell>
          <cell r="S588" t="str">
            <v>Mxx -C1</v>
          </cell>
          <cell r="T588" t="str">
            <v>Mxx -C2</v>
          </cell>
          <cell r="U588" t="str">
            <v>Mxx - C3</v>
          </cell>
          <cell r="Z588" t="str">
            <v>C1 - Mxx</v>
          </cell>
          <cell r="AC588" t="str">
            <v>C2 - Mxx</v>
          </cell>
          <cell r="AF588" t="str">
            <v>C3 - Mxx</v>
          </cell>
          <cell r="AI588" t="str">
            <v>Mxx -C1</v>
          </cell>
          <cell r="AL588" t="str">
            <v>Mxx -C2</v>
          </cell>
          <cell r="AO588" t="str">
            <v>Mxx - C3</v>
          </cell>
        </row>
        <row r="589">
          <cell r="P589" t="str">
            <v>C1 - M08 : 1</v>
          </cell>
          <cell r="Q589" t="str">
            <v>C2 - M08 : 1</v>
          </cell>
          <cell r="R589" t="str">
            <v>C3 - M08 : 1</v>
          </cell>
          <cell r="S589" t="str">
            <v>M08 - C1 : 2</v>
          </cell>
          <cell r="T589" t="str">
            <v>M08 - C2 : 2</v>
          </cell>
          <cell r="U589" t="str">
            <v>M08 - C3 : 2</v>
          </cell>
          <cell r="Z589" t="str">
            <v>M08</v>
          </cell>
          <cell r="AC589" t="str">
            <v>M08</v>
          </cell>
          <cell r="AF589" t="str">
            <v>M08</v>
          </cell>
          <cell r="AI589" t="str">
            <v>M08</v>
          </cell>
          <cell r="AL589" t="str">
            <v>M08</v>
          </cell>
          <cell r="AO589" t="str">
            <v>M08</v>
          </cell>
        </row>
        <row r="590">
          <cell r="P590" t="str">
            <v>C1 - M12 : 1</v>
          </cell>
          <cell r="Q590" t="str">
            <v>C2 - M12 : 2</v>
          </cell>
          <cell r="R590" t="str">
            <v>C3 - M12 : 1</v>
          </cell>
          <cell r="S590" t="str">
            <v>M12 - C1 : 2</v>
          </cell>
          <cell r="T590" t="str">
            <v>M12 - C2 : 1</v>
          </cell>
          <cell r="U590" t="str">
            <v>M12 - C3 : 2</v>
          </cell>
          <cell r="Z590" t="str">
            <v>M12</v>
          </cell>
          <cell r="AC590" t="str">
            <v>M12</v>
          </cell>
          <cell r="AF590" t="str">
            <v>M12</v>
          </cell>
          <cell r="AI590" t="str">
            <v>M12</v>
          </cell>
          <cell r="AL590" t="str">
            <v>M12</v>
          </cell>
          <cell r="AO590" t="str">
            <v>M12</v>
          </cell>
        </row>
        <row r="591">
          <cell r="P591" t="str">
            <v>C1 - M16 : 2</v>
          </cell>
          <cell r="Q591" t="str">
            <v>C2 - M10 : 1</v>
          </cell>
          <cell r="R591" t="str">
            <v>C3 - M16 : 1</v>
          </cell>
          <cell r="S591" t="str">
            <v>M16 - C1 : 1</v>
          </cell>
          <cell r="T591" t="str">
            <v>M10 - C2 : 2</v>
          </cell>
          <cell r="U591" t="str">
            <v>M16 - C3 : 2</v>
          </cell>
          <cell r="Z591" t="str">
            <v>M16</v>
          </cell>
          <cell r="AC591" t="str">
            <v>M10</v>
          </cell>
          <cell r="AF591" t="str">
            <v>M16</v>
          </cell>
          <cell r="AI591" t="str">
            <v>M16</v>
          </cell>
          <cell r="AL591" t="str">
            <v>M10</v>
          </cell>
          <cell r="AO591" t="str">
            <v>M16</v>
          </cell>
        </row>
        <row r="592">
          <cell r="P592" t="str">
            <v>C1 - M14 : 1</v>
          </cell>
          <cell r="Q592" t="str">
            <v>C2 - M11 : 1</v>
          </cell>
          <cell r="R592" t="str">
            <v>C3 - M20 : 2</v>
          </cell>
          <cell r="S592" t="str">
            <v>M14 - C1 : 2</v>
          </cell>
          <cell r="T592" t="str">
            <v>M11 - C2 : 2</v>
          </cell>
          <cell r="U592" t="str">
            <v>M20 - C3 : 2</v>
          </cell>
          <cell r="Z592" t="str">
            <v>M14</v>
          </cell>
          <cell r="AC592" t="str">
            <v>M11</v>
          </cell>
          <cell r="AF592" t="str">
            <v>M20</v>
          </cell>
          <cell r="AI592" t="str">
            <v>M14</v>
          </cell>
          <cell r="AL592" t="str">
            <v>M11</v>
          </cell>
          <cell r="AO592" t="str">
            <v>M20</v>
          </cell>
        </row>
        <row r="593">
          <cell r="P593" t="str">
            <v>C1 - M15 : 1</v>
          </cell>
          <cell r="Q593" t="str">
            <v>C2 - M12 : 1</v>
          </cell>
          <cell r="R593" t="str">
            <v>C3 - M18 : 2</v>
          </cell>
          <cell r="S593" t="str">
            <v>M15 - C1 : 2</v>
          </cell>
          <cell r="T593" t="str">
            <v>M12 - C2 : 2</v>
          </cell>
          <cell r="U593" t="str">
            <v>M24 - C3 : 1</v>
          </cell>
          <cell r="Z593" t="str">
            <v>M15</v>
          </cell>
          <cell r="AC593" t="str">
            <v>M12</v>
          </cell>
          <cell r="AF593" t="str">
            <v>M18</v>
          </cell>
          <cell r="AI593" t="str">
            <v>M15</v>
          </cell>
          <cell r="AL593" t="str">
            <v>M12</v>
          </cell>
          <cell r="AO593" t="str">
            <v>M24</v>
          </cell>
        </row>
        <row r="594">
          <cell r="P594" t="str">
            <v>C1 - M16 : 1</v>
          </cell>
          <cell r="Q594" t="str">
            <v>C2 - M13 : 1</v>
          </cell>
          <cell r="R594" t="str">
            <v>C3 - M16 : 2</v>
          </cell>
          <cell r="S594" t="str">
            <v>M16 - C1 : 2</v>
          </cell>
          <cell r="T594" t="str">
            <v>M13 - C2 : 2</v>
          </cell>
          <cell r="U594" t="str">
            <v>M22 - C3 : 2</v>
          </cell>
          <cell r="Z594" t="str">
            <v>M16</v>
          </cell>
          <cell r="AC594" t="str">
            <v>M13</v>
          </cell>
          <cell r="AF594" t="str">
            <v>M16</v>
          </cell>
          <cell r="AI594" t="str">
            <v>M16</v>
          </cell>
          <cell r="AL594" t="str">
            <v>M13</v>
          </cell>
          <cell r="AO594" t="str">
            <v>M22</v>
          </cell>
        </row>
        <row r="595">
          <cell r="P595" t="str">
            <v>C1 - M17 : 1</v>
          </cell>
          <cell r="Q595" t="str">
            <v>C2 - M14 : 1</v>
          </cell>
          <cell r="R595" t="str">
            <v>C3 - M14 : 2</v>
          </cell>
          <cell r="S595" t="str">
            <v>M17 - C1 : 2</v>
          </cell>
          <cell r="T595" t="str">
            <v>M14 - C2 : 2</v>
          </cell>
          <cell r="U595" t="str">
            <v>M23 - C3 : 1</v>
          </cell>
          <cell r="Z595" t="str">
            <v>M17</v>
          </cell>
          <cell r="AC595" t="str">
            <v>M14</v>
          </cell>
          <cell r="AF595" t="str">
            <v>M14</v>
          </cell>
          <cell r="AI595" t="str">
            <v>M17</v>
          </cell>
          <cell r="AL595" t="str">
            <v>M14</v>
          </cell>
          <cell r="AO595" t="str">
            <v>M23</v>
          </cell>
        </row>
        <row r="596">
          <cell r="P596" t="str">
            <v>C1 - M18 : 1</v>
          </cell>
          <cell r="Q596" t="str">
            <v>C2 - M15 : 1</v>
          </cell>
          <cell r="R596" t="str">
            <v>C3 - M12 : 2</v>
          </cell>
          <cell r="S596" t="str">
            <v>M18 - C1 : 2</v>
          </cell>
          <cell r="T596" t="str">
            <v>M15 - C2 : 2</v>
          </cell>
          <cell r="U596" t="str">
            <v>M22 - C3 : 2</v>
          </cell>
          <cell r="Z596" t="str">
            <v>M18</v>
          </cell>
          <cell r="AC596" t="str">
            <v>M15</v>
          </cell>
          <cell r="AF596" t="str">
            <v>M12</v>
          </cell>
          <cell r="AI596" t="str">
            <v>M18</v>
          </cell>
          <cell r="AL596" t="str">
            <v>M15</v>
          </cell>
          <cell r="AO596" t="str">
            <v>M22</v>
          </cell>
        </row>
        <row r="597">
          <cell r="P597" t="str">
            <v>C1 - M19 : 1</v>
          </cell>
          <cell r="Q597" t="str">
            <v>C2 - M16 : 2</v>
          </cell>
          <cell r="R597" t="str">
            <v>C3 - M10 : 1</v>
          </cell>
          <cell r="S597" t="str">
            <v>M19 - C1 : 2</v>
          </cell>
          <cell r="T597" t="str">
            <v>M16 - C2 : 2</v>
          </cell>
          <cell r="U597" t="str">
            <v>M23 - C3 : 2</v>
          </cell>
          <cell r="Z597" t="str">
            <v>M19</v>
          </cell>
          <cell r="AC597" t="str">
            <v>M16</v>
          </cell>
          <cell r="AF597" t="str">
            <v>M10</v>
          </cell>
          <cell r="AI597" t="str">
            <v>M19</v>
          </cell>
          <cell r="AL597" t="str">
            <v>M16</v>
          </cell>
          <cell r="AO597" t="str">
            <v>M23</v>
          </cell>
        </row>
        <row r="598">
          <cell r="P598" t="str">
            <v>C1 - M20 : 2</v>
          </cell>
          <cell r="Q598" t="str">
            <v>C2 - M15 : 2</v>
          </cell>
          <cell r="R598" t="str">
            <v>C3 - M11 : 1</v>
          </cell>
          <cell r="S598" t="str">
            <v>M20 - C1 : 2</v>
          </cell>
          <cell r="T598" t="str">
            <v>M17 - C2 : 2</v>
          </cell>
          <cell r="U598" t="str">
            <v>M24 - C3 : 1</v>
          </cell>
          <cell r="Z598" t="str">
            <v>M20</v>
          </cell>
          <cell r="AC598" t="str">
            <v>M15</v>
          </cell>
          <cell r="AF598" t="str">
            <v>M11</v>
          </cell>
          <cell r="AI598" t="str">
            <v>M20</v>
          </cell>
          <cell r="AL598" t="str">
            <v>M17</v>
          </cell>
          <cell r="AO598" t="str">
            <v>M24</v>
          </cell>
        </row>
        <row r="599">
          <cell r="P599" t="str">
            <v>C1 - M19 : 1</v>
          </cell>
          <cell r="Q599" t="str">
            <v>C2 - M14 : 1</v>
          </cell>
          <cell r="R599" t="str">
            <v>C3 - M12 : 1</v>
          </cell>
          <cell r="S599" t="str">
            <v>M21 - C1 : 2</v>
          </cell>
          <cell r="T599" t="str">
            <v>M18 - C2 : 1</v>
          </cell>
          <cell r="Z599" t="str">
            <v>M19</v>
          </cell>
          <cell r="AC599" t="str">
            <v>M14</v>
          </cell>
          <cell r="AF599" t="str">
            <v>M12</v>
          </cell>
          <cell r="AI599" t="str">
            <v>M21</v>
          </cell>
          <cell r="AL599" t="str">
            <v>M18</v>
          </cell>
        </row>
        <row r="600">
          <cell r="P600" t="str">
            <v>C1 - M20 : 2</v>
          </cell>
          <cell r="Q600" t="str">
            <v>C2 - M15 : 2</v>
          </cell>
          <cell r="R600" t="str">
            <v>C3 - M13 : 2</v>
          </cell>
          <cell r="S600" t="str">
            <v>M22 - C1 : 1</v>
          </cell>
          <cell r="T600" t="str">
            <v>M17 - C2 : 2</v>
          </cell>
          <cell r="Z600" t="str">
            <v>M20</v>
          </cell>
          <cell r="AC600" t="str">
            <v>M15</v>
          </cell>
          <cell r="AF600" t="str">
            <v>M13</v>
          </cell>
          <cell r="AI600" t="str">
            <v>M22</v>
          </cell>
          <cell r="AL600" t="str">
            <v>M17</v>
          </cell>
        </row>
        <row r="601">
          <cell r="R601" t="str">
            <v>C3 - M12 : 2</v>
          </cell>
          <cell r="S601" t="str">
            <v>M21 - C1 : 2</v>
          </cell>
          <cell r="T601" t="str">
            <v>M18 - C2 : 1</v>
          </cell>
          <cell r="AF601" t="str">
            <v>M12</v>
          </cell>
          <cell r="AI601" t="str">
            <v>M21</v>
          </cell>
          <cell r="AL601" t="str">
            <v>M18</v>
          </cell>
        </row>
        <row r="602">
          <cell r="R602" t="str">
            <v>C3 - M11 : 2</v>
          </cell>
          <cell r="S602" t="str">
            <v>M22 - C1 : 2</v>
          </cell>
          <cell r="AF602" t="str">
            <v>M11</v>
          </cell>
          <cell r="AI602" t="str">
            <v>M22</v>
          </cell>
        </row>
        <row r="603">
          <cell r="R603" t="str">
            <v>C3 - M10 : 2</v>
          </cell>
          <cell r="S603" t="str">
            <v>M23 - C1 : 2</v>
          </cell>
          <cell r="AF603" t="str">
            <v>M10</v>
          </cell>
          <cell r="AI603" t="str">
            <v>M23</v>
          </cell>
        </row>
        <row r="604">
          <cell r="R604" t="str">
            <v>C3 - M09 : 1</v>
          </cell>
          <cell r="S604" t="str">
            <v>M24 - C1 : 1</v>
          </cell>
          <cell r="AF604" t="str">
            <v>M09</v>
          </cell>
          <cell r="AI604" t="str">
            <v>M24</v>
          </cell>
        </row>
        <row r="605">
          <cell r="R605" t="str">
            <v>C3 - M10 : 2</v>
          </cell>
          <cell r="AF605" t="str">
            <v>M10</v>
          </cell>
        </row>
        <row r="609">
          <cell r="O609">
            <v>30</v>
          </cell>
          <cell r="P609" t="str">
            <v>C1 - Mxx</v>
          </cell>
          <cell r="Q609" t="str">
            <v>C2 - Mxx</v>
          </cell>
          <cell r="R609" t="str">
            <v>C3 - Mxx</v>
          </cell>
          <cell r="S609" t="str">
            <v>Mxx -C1</v>
          </cell>
          <cell r="T609" t="str">
            <v>Mxx -C2</v>
          </cell>
          <cell r="U609" t="str">
            <v>Mxx - C3</v>
          </cell>
          <cell r="Z609" t="str">
            <v>C1 - Mxx</v>
          </cell>
          <cell r="AC609" t="str">
            <v>C2 - Mxx</v>
          </cell>
          <cell r="AF609" t="str">
            <v>C3 - Mxx</v>
          </cell>
          <cell r="AI609" t="str">
            <v>Mxx -C1</v>
          </cell>
          <cell r="AL609" t="str">
            <v>Mxx -C2</v>
          </cell>
          <cell r="AO609" t="str">
            <v>Mxx - C3</v>
          </cell>
        </row>
        <row r="610">
          <cell r="P610" t="str">
            <v>C1 - M08 : 1</v>
          </cell>
          <cell r="Q610" t="str">
            <v>C2 - M08 : 1</v>
          </cell>
          <cell r="R610" t="str">
            <v>C3 - M08 : 1</v>
          </cell>
          <cell r="S610" t="str">
            <v>M08 - C1 : 2</v>
          </cell>
          <cell r="T610" t="str">
            <v>M08 - C2 : 1</v>
          </cell>
          <cell r="U610" t="str">
            <v>M08 - C3 : 2</v>
          </cell>
          <cell r="Z610" t="str">
            <v>M08</v>
          </cell>
          <cell r="AC610" t="str">
            <v>M08</v>
          </cell>
          <cell r="AF610" t="str">
            <v>M08</v>
          </cell>
          <cell r="AI610" t="str">
            <v>M08</v>
          </cell>
          <cell r="AL610" t="str">
            <v>M08</v>
          </cell>
          <cell r="AO610" t="str">
            <v>M08</v>
          </cell>
        </row>
        <row r="611">
          <cell r="P611" t="str">
            <v>C1 - M12 : 1</v>
          </cell>
          <cell r="Q611" t="str">
            <v>C2 - M12 : 2</v>
          </cell>
          <cell r="R611" t="str">
            <v>C3 - M12 : 1</v>
          </cell>
          <cell r="S611" t="str">
            <v>M12 - C1 : 2</v>
          </cell>
          <cell r="T611" t="str">
            <v>M04 - C2 : 2</v>
          </cell>
          <cell r="U611" t="str">
            <v>M12 - C3 : 1</v>
          </cell>
          <cell r="Z611" t="str">
            <v>M12</v>
          </cell>
          <cell r="AC611" t="str">
            <v>M12</v>
          </cell>
          <cell r="AF611" t="str">
            <v>M12</v>
          </cell>
          <cell r="AI611" t="str">
            <v>M12</v>
          </cell>
          <cell r="AL611" t="str">
            <v>M04</v>
          </cell>
          <cell r="AO611" t="str">
            <v>M12</v>
          </cell>
        </row>
        <row r="612">
          <cell r="P612" t="str">
            <v>C1 - M16 : 1</v>
          </cell>
          <cell r="Q612" t="str">
            <v>C2 - M10 : 1</v>
          </cell>
          <cell r="R612" t="str">
            <v>C3 - M16 : 2</v>
          </cell>
          <cell r="S612" t="str">
            <v>M16 - C1 : 1</v>
          </cell>
          <cell r="T612" t="str">
            <v>M06 - C2 : 2</v>
          </cell>
          <cell r="U612" t="str">
            <v>M10 - C3 : 2</v>
          </cell>
          <cell r="Z612" t="str">
            <v>M16</v>
          </cell>
          <cell r="AC612" t="str">
            <v>M10</v>
          </cell>
          <cell r="AF612" t="str">
            <v>M16</v>
          </cell>
          <cell r="AI612" t="str">
            <v>M16</v>
          </cell>
          <cell r="AL612" t="str">
            <v>M06</v>
          </cell>
          <cell r="AO612" t="str">
            <v>M10</v>
          </cell>
        </row>
        <row r="613">
          <cell r="P613" t="str">
            <v>C1 - M20 : 1</v>
          </cell>
          <cell r="Q613" t="str">
            <v>C2 - M11 : 1</v>
          </cell>
          <cell r="R613" t="str">
            <v>C3 - M14 : 1</v>
          </cell>
          <cell r="S613" t="str">
            <v>M14 - C1 : 2</v>
          </cell>
          <cell r="T613" t="str">
            <v>M08 - C2 : 2</v>
          </cell>
          <cell r="U613" t="str">
            <v>M11 - C3 : 1</v>
          </cell>
          <cell r="Z613" t="str">
            <v>M20</v>
          </cell>
          <cell r="AC613" t="str">
            <v>M11</v>
          </cell>
          <cell r="AF613" t="str">
            <v>M14</v>
          </cell>
          <cell r="AI613" t="str">
            <v>M14</v>
          </cell>
          <cell r="AL613" t="str">
            <v>M08</v>
          </cell>
          <cell r="AO613" t="str">
            <v>M11</v>
          </cell>
        </row>
        <row r="614">
          <cell r="P614" t="str">
            <v>C1 - M24 : 2</v>
          </cell>
          <cell r="Q614" t="str">
            <v>C2 - M12 : 1</v>
          </cell>
          <cell r="R614" t="str">
            <v>C3 - M15 : 1</v>
          </cell>
          <cell r="S614" t="str">
            <v>M15 - C1 : 1</v>
          </cell>
          <cell r="T614" t="str">
            <v>M10 - C2 : 2</v>
          </cell>
          <cell r="U614" t="str">
            <v>M10 - C3 : 1</v>
          </cell>
          <cell r="Z614" t="str">
            <v>M24</v>
          </cell>
          <cell r="AC614" t="str">
            <v>M12</v>
          </cell>
          <cell r="AF614" t="str">
            <v>M15</v>
          </cell>
          <cell r="AI614" t="str">
            <v>M15</v>
          </cell>
          <cell r="AL614" t="str">
            <v>M10</v>
          </cell>
          <cell r="AO614" t="str">
            <v>M10</v>
          </cell>
        </row>
        <row r="615">
          <cell r="P615" t="str">
            <v>C1 - M22 : 1</v>
          </cell>
          <cell r="Q615" t="str">
            <v>C2 - M13 : 2</v>
          </cell>
          <cell r="R615" t="str">
            <v>C3 - M16 : 2</v>
          </cell>
          <cell r="S615" t="str">
            <v>M14 - C1 : 2</v>
          </cell>
          <cell r="T615" t="str">
            <v>M12 - C2 : 2</v>
          </cell>
          <cell r="U615" t="str">
            <v>M09 - C3 : 2</v>
          </cell>
          <cell r="Z615" t="str">
            <v>M22</v>
          </cell>
          <cell r="AC615" t="str">
            <v>M13</v>
          </cell>
          <cell r="AF615" t="str">
            <v>M16</v>
          </cell>
          <cell r="AI615" t="str">
            <v>M14</v>
          </cell>
          <cell r="AL615" t="str">
            <v>M12</v>
          </cell>
          <cell r="AO615" t="str">
            <v>M09</v>
          </cell>
        </row>
        <row r="616">
          <cell r="P616" t="str">
            <v>C1 - M23 : 1</v>
          </cell>
          <cell r="Q616" t="str">
            <v>C2 - M12 : 1</v>
          </cell>
          <cell r="R616" t="str">
            <v>C3 - M15 : 1</v>
          </cell>
          <cell r="S616" t="str">
            <v>M15 - C1 : 2</v>
          </cell>
          <cell r="T616" t="str">
            <v>M14 - C2 : 2</v>
          </cell>
          <cell r="U616" t="str">
            <v>M10 - C3 : 2</v>
          </cell>
          <cell r="Z616" t="str">
            <v>M23</v>
          </cell>
          <cell r="AC616" t="str">
            <v>M12</v>
          </cell>
          <cell r="AF616" t="str">
            <v>M15</v>
          </cell>
          <cell r="AI616" t="str">
            <v>M15</v>
          </cell>
          <cell r="AL616" t="str">
            <v>M14</v>
          </cell>
          <cell r="AO616" t="str">
            <v>M10</v>
          </cell>
        </row>
        <row r="617">
          <cell r="P617" t="str">
            <v>C1 - M24 : 2</v>
          </cell>
          <cell r="Q617" t="str">
            <v>C2 - M13 : 1</v>
          </cell>
          <cell r="R617" t="str">
            <v>C3 - M16 : 2</v>
          </cell>
          <cell r="S617" t="str">
            <v>M16 - C1 : 2</v>
          </cell>
          <cell r="T617" t="str">
            <v>M16 - C2 : 2</v>
          </cell>
          <cell r="U617" t="str">
            <v>M11 - C3 : 1</v>
          </cell>
          <cell r="Z617" t="str">
            <v>M24</v>
          </cell>
          <cell r="AC617" t="str">
            <v>M13</v>
          </cell>
          <cell r="AF617" t="str">
            <v>M16</v>
          </cell>
          <cell r="AI617" t="str">
            <v>M16</v>
          </cell>
          <cell r="AL617" t="str">
            <v>M16</v>
          </cell>
          <cell r="AO617" t="str">
            <v>M11</v>
          </cell>
        </row>
        <row r="618">
          <cell r="P618" t="str">
            <v>C1 - M23 : 2</v>
          </cell>
          <cell r="Q618" t="str">
            <v>C2 - M14 : 1</v>
          </cell>
          <cell r="S618" t="str">
            <v>M17 - C1 : 2</v>
          </cell>
          <cell r="T618" t="str">
            <v>M18 - C2 : 1</v>
          </cell>
          <cell r="Z618" t="str">
            <v>M23</v>
          </cell>
          <cell r="AC618" t="str">
            <v>M13</v>
          </cell>
          <cell r="AI618" t="str">
            <v>M17</v>
          </cell>
          <cell r="AL618" t="str">
            <v>M18</v>
          </cell>
        </row>
        <row r="619">
          <cell r="P619" t="str">
            <v>C1 - M22 : 1</v>
          </cell>
          <cell r="Q619" t="str">
            <v>C2 - M15 : 1</v>
          </cell>
          <cell r="S619" t="str">
            <v>M18 - C1 : 2</v>
          </cell>
          <cell r="T619" t="str">
            <v>M17 - C2 : 2</v>
          </cell>
          <cell r="Z619" t="str">
            <v>M22</v>
          </cell>
          <cell r="AC619" t="str">
            <v>M15</v>
          </cell>
          <cell r="AI619" t="str">
            <v>M18</v>
          </cell>
          <cell r="AL619" t="str">
            <v>M17</v>
          </cell>
        </row>
        <row r="620">
          <cell r="P620" t="str">
            <v>C1 - M23 : 1</v>
          </cell>
          <cell r="Q620" t="str">
            <v>C2 - M16 : 1</v>
          </cell>
          <cell r="S620" t="str">
            <v>M19 - C1 : 2</v>
          </cell>
          <cell r="T620" t="str">
            <v>M18 - C2 : 1</v>
          </cell>
          <cell r="Z620" t="str">
            <v>M23</v>
          </cell>
          <cell r="AC620" t="str">
            <v>M16</v>
          </cell>
          <cell r="AI620" t="str">
            <v>M19</v>
          </cell>
          <cell r="AL620" t="str">
            <v>M18</v>
          </cell>
        </row>
        <row r="621">
          <cell r="P621" t="str">
            <v>C1 - M24 : 1</v>
          </cell>
          <cell r="Q621" t="str">
            <v>C2 - M17 : 1</v>
          </cell>
          <cell r="S621" t="str">
            <v>M20 - C1 : 1</v>
          </cell>
          <cell r="T621" t="str">
            <v>M17 - C2 : 1</v>
          </cell>
          <cell r="Z621" t="str">
            <v>M24</v>
          </cell>
          <cell r="AC621" t="str">
            <v>M17</v>
          </cell>
          <cell r="AI621" t="str">
            <v>M20</v>
          </cell>
          <cell r="AL621" t="str">
            <v>M17</v>
          </cell>
        </row>
        <row r="622">
          <cell r="P622" t="str">
            <v>C1 - M25 : 2</v>
          </cell>
          <cell r="Q622" t="str">
            <v>C2 - M18 : 1</v>
          </cell>
          <cell r="T622" t="str">
            <v>M16 - C2 : 1</v>
          </cell>
          <cell r="Z622" t="str">
            <v>M25</v>
          </cell>
          <cell r="AC622" t="str">
            <v>M18</v>
          </cell>
          <cell r="AL622" t="str">
            <v>M16</v>
          </cell>
        </row>
        <row r="623">
          <cell r="Q623" t="str">
            <v>C2 - M19 : 1</v>
          </cell>
          <cell r="T623" t="str">
            <v>M15 - C2 : 2</v>
          </cell>
          <cell r="AC623" t="str">
            <v>M19</v>
          </cell>
          <cell r="AL623" t="str">
            <v>M15</v>
          </cell>
        </row>
        <row r="624">
          <cell r="Q624" t="str">
            <v>C2 - M20 : 1</v>
          </cell>
          <cell r="AC624" t="str">
            <v>M20</v>
          </cell>
        </row>
        <row r="625">
          <cell r="Q625" t="str">
            <v>C2 - M21 : 1</v>
          </cell>
          <cell r="AC625" t="str">
            <v>M21</v>
          </cell>
        </row>
        <row r="626">
          <cell r="Q626" t="str">
            <v>C2 - M22 : 2</v>
          </cell>
          <cell r="AC626" t="str">
            <v>M22</v>
          </cell>
        </row>
        <row r="630">
          <cell r="O630">
            <v>31</v>
          </cell>
          <cell r="P630" t="str">
            <v>C1 - Mxx</v>
          </cell>
          <cell r="Q630" t="str">
            <v>C2 - Mxx</v>
          </cell>
          <cell r="R630" t="str">
            <v>C3 - Mxx</v>
          </cell>
          <cell r="S630" t="str">
            <v>Mxx -C1</v>
          </cell>
          <cell r="T630" t="str">
            <v>Mxx -C2</v>
          </cell>
          <cell r="U630" t="str">
            <v>Mxx - C3</v>
          </cell>
          <cell r="Z630" t="str">
            <v>C1 - Mxx</v>
          </cell>
          <cell r="AC630" t="str">
            <v>C2 - Mxx</v>
          </cell>
          <cell r="AF630" t="str">
            <v>C3 - Mxx</v>
          </cell>
          <cell r="AI630" t="str">
            <v>Mxx -C1</v>
          </cell>
          <cell r="AL630" t="str">
            <v>Mxx -C2</v>
          </cell>
          <cell r="AO630" t="str">
            <v>Mxx - C3</v>
          </cell>
        </row>
        <row r="631">
          <cell r="P631" t="str">
            <v>C1 - M08 : 1</v>
          </cell>
          <cell r="Q631" t="str">
            <v>C2 - M08 : 1</v>
          </cell>
          <cell r="R631" t="str">
            <v>C3 - M08 : 2</v>
          </cell>
          <cell r="S631" t="str">
            <v>M08 - C1 : 2</v>
          </cell>
          <cell r="T631" t="str">
            <v>M08 - C2 : 2</v>
          </cell>
          <cell r="U631" t="str">
            <v>M08 - C3 : 2</v>
          </cell>
          <cell r="Z631" t="str">
            <v>M08</v>
          </cell>
          <cell r="AC631" t="str">
            <v>M08</v>
          </cell>
          <cell r="AF631" t="str">
            <v>M08</v>
          </cell>
          <cell r="AI631" t="str">
            <v>M08</v>
          </cell>
          <cell r="AL631" t="str">
            <v>M08</v>
          </cell>
          <cell r="AO631" t="str">
            <v>M08</v>
          </cell>
        </row>
        <row r="632">
          <cell r="P632" t="str">
            <v>C1 - M12 : 1</v>
          </cell>
          <cell r="Q632" t="str">
            <v>C2 - M12 : 1</v>
          </cell>
          <cell r="R632" t="str">
            <v>C3 - M04 : 1</v>
          </cell>
          <cell r="S632" t="str">
            <v>M12 - C1 : 2</v>
          </cell>
          <cell r="T632" t="str">
            <v>M12 - C2 : 2</v>
          </cell>
          <cell r="U632" t="str">
            <v>M12 - C3 : 2</v>
          </cell>
          <cell r="Z632" t="str">
            <v>M12</v>
          </cell>
          <cell r="AC632" t="str">
            <v>M12</v>
          </cell>
          <cell r="AF632" t="str">
            <v>M04</v>
          </cell>
          <cell r="AI632" t="str">
            <v>M12</v>
          </cell>
          <cell r="AL632" t="str">
            <v>M12</v>
          </cell>
          <cell r="AO632" t="str">
            <v>M12</v>
          </cell>
        </row>
        <row r="633">
          <cell r="P633" t="str">
            <v>C1 - M16 : 1</v>
          </cell>
          <cell r="Q633" t="str">
            <v>C2 - M16 : 1</v>
          </cell>
          <cell r="R633" t="str">
            <v>C3 - M06 : 2</v>
          </cell>
          <cell r="S633" t="str">
            <v>M16 - C1 : 1</v>
          </cell>
          <cell r="T633" t="str">
            <v>M16 - C2 : 2</v>
          </cell>
          <cell r="U633" t="str">
            <v>M16 - C3 : 2</v>
          </cell>
          <cell r="Z633" t="str">
            <v>M16</v>
          </cell>
          <cell r="AC633" t="str">
            <v>M16</v>
          </cell>
          <cell r="AF633" t="str">
            <v>M06</v>
          </cell>
          <cell r="AI633" t="str">
            <v>M16</v>
          </cell>
          <cell r="AL633" t="str">
            <v>M16</v>
          </cell>
          <cell r="AO633" t="str">
            <v>M16</v>
          </cell>
        </row>
        <row r="634">
          <cell r="P634" t="str">
            <v>C1 - M20 : 1</v>
          </cell>
          <cell r="Q634" t="str">
            <v>C2 - M20 : 1</v>
          </cell>
          <cell r="R634" t="str">
            <v>C3 - M05 : 2</v>
          </cell>
          <cell r="S634" t="str">
            <v>M14 - C1 : 2</v>
          </cell>
          <cell r="T634" t="str">
            <v>M20 - C2 : 2</v>
          </cell>
          <cell r="U634" t="str">
            <v>M20 - C3 : 2</v>
          </cell>
          <cell r="Z634" t="str">
            <v>M20</v>
          </cell>
          <cell r="AC634" t="str">
            <v>M20</v>
          </cell>
          <cell r="AF634" t="str">
            <v>M05</v>
          </cell>
          <cell r="AI634" t="str">
            <v>M14</v>
          </cell>
          <cell r="AL634" t="str">
            <v>M20</v>
          </cell>
          <cell r="AO634" t="str">
            <v>M20</v>
          </cell>
        </row>
        <row r="635">
          <cell r="P635" t="str">
            <v>C1 - M24 : 2</v>
          </cell>
          <cell r="Q635" t="str">
            <v>C2 - M24 : 2</v>
          </cell>
          <cell r="R635" t="str">
            <v>C3 - M04 : 1</v>
          </cell>
          <cell r="S635" t="str">
            <v>M15 - C1 : 2</v>
          </cell>
          <cell r="T635" t="str">
            <v>M24 - C2 : 2</v>
          </cell>
          <cell r="U635" t="str">
            <v>M24 - C3 : 1</v>
          </cell>
          <cell r="Z635" t="str">
            <v>M24</v>
          </cell>
          <cell r="AC635" t="str">
            <v>M24</v>
          </cell>
          <cell r="AF635" t="str">
            <v>M04</v>
          </cell>
          <cell r="AI635" t="str">
            <v>M15</v>
          </cell>
          <cell r="AL635" t="str">
            <v>M24</v>
          </cell>
          <cell r="AO635" t="str">
            <v>M24</v>
          </cell>
        </row>
        <row r="636">
          <cell r="P636" t="str">
            <v>C1 - M22 : 2</v>
          </cell>
          <cell r="Q636" t="str">
            <v>C2 - M22 : 1</v>
          </cell>
          <cell r="R636" t="str">
            <v>C3 - M05 : 1</v>
          </cell>
          <cell r="S636" t="str">
            <v>M16 - C1 : 2</v>
          </cell>
          <cell r="T636" t="str">
            <v>M28 - C2 : 2</v>
          </cell>
          <cell r="U636" t="str">
            <v>M22 - C3 : 1</v>
          </cell>
          <cell r="Z636" t="str">
            <v>M22</v>
          </cell>
          <cell r="AC636" t="str">
            <v>M22</v>
          </cell>
          <cell r="AF636" t="str">
            <v>M05</v>
          </cell>
          <cell r="AI636" t="str">
            <v>M16</v>
          </cell>
          <cell r="AL636" t="str">
            <v>M28</v>
          </cell>
          <cell r="AO636" t="str">
            <v>M22</v>
          </cell>
        </row>
        <row r="637">
          <cell r="P637" t="str">
            <v>C1 - M20 : 2</v>
          </cell>
          <cell r="Q637" t="str">
            <v>C2 - M23 : 1</v>
          </cell>
          <cell r="R637" t="str">
            <v>C3 - M06 : 1</v>
          </cell>
          <cell r="S637" t="str">
            <v>M17 - C1 : 2</v>
          </cell>
          <cell r="T637" t="str">
            <v>M28 - C2 : 2</v>
          </cell>
          <cell r="U637" t="str">
            <v>M20 - C3 : 1</v>
          </cell>
          <cell r="Z637" t="str">
            <v>M20</v>
          </cell>
          <cell r="AC637" t="str">
            <v>M23</v>
          </cell>
          <cell r="AF637" t="str">
            <v>M06</v>
          </cell>
          <cell r="AI637" t="str">
            <v>M17</v>
          </cell>
          <cell r="AL637" t="str">
            <v>M28</v>
          </cell>
          <cell r="AO637" t="str">
            <v>M20</v>
          </cell>
        </row>
        <row r="638">
          <cell r="P638" t="str">
            <v>C1 - M18 : 1</v>
          </cell>
          <cell r="Q638" t="str">
            <v>C2 - M24 : 1</v>
          </cell>
          <cell r="R638" t="str">
            <v>C3 - M07 : 1</v>
          </cell>
          <cell r="S638" t="str">
            <v>M18 - C1 : 2</v>
          </cell>
          <cell r="T638" t="str">
            <v>M28 - C2 : 2</v>
          </cell>
          <cell r="U638" t="str">
            <v>M18 - C3 : 1</v>
          </cell>
          <cell r="Z638" t="str">
            <v>M18</v>
          </cell>
          <cell r="AC638" t="str">
            <v>M24</v>
          </cell>
          <cell r="AF638" t="str">
            <v>M07</v>
          </cell>
          <cell r="AI638" t="str">
            <v>M18</v>
          </cell>
          <cell r="AL638" t="str">
            <v>M28</v>
          </cell>
          <cell r="AO638" t="str">
            <v>M18</v>
          </cell>
        </row>
        <row r="639">
          <cell r="P639" t="str">
            <v>C1 - M19 : 1</v>
          </cell>
          <cell r="Q639" t="str">
            <v>C2 - M25 : 2</v>
          </cell>
          <cell r="R639" t="str">
            <v>C3 - M08 : 1</v>
          </cell>
          <cell r="S639" t="str">
            <v>M19 - C1 : 2</v>
          </cell>
          <cell r="T639" t="str">
            <v>M28 - C2 : 1</v>
          </cell>
          <cell r="U639" t="str">
            <v>M16 - C3 : 1</v>
          </cell>
          <cell r="Z639" t="str">
            <v>M19</v>
          </cell>
          <cell r="AC639" t="str">
            <v>M25</v>
          </cell>
          <cell r="AF639" t="str">
            <v>M08</v>
          </cell>
          <cell r="AI639" t="str">
            <v>M19</v>
          </cell>
          <cell r="AL639" t="str">
            <v>M28</v>
          </cell>
          <cell r="AO639" t="str">
            <v>M16</v>
          </cell>
        </row>
        <row r="640">
          <cell r="P640" t="str">
            <v>C1 - M20 : 1</v>
          </cell>
          <cell r="Q640" t="str">
            <v>C2 - M24 : 2</v>
          </cell>
          <cell r="R640" t="str">
            <v>C3 - M09 : 1</v>
          </cell>
          <cell r="S640" t="str">
            <v>M20 - C1 : 2</v>
          </cell>
          <cell r="T640" t="str">
            <v>M26 - C2 : 2</v>
          </cell>
          <cell r="U640" t="str">
            <v>M14 - C3 : 2</v>
          </cell>
          <cell r="Z640" t="str">
            <v>M20</v>
          </cell>
          <cell r="AC640" t="str">
            <v>M24</v>
          </cell>
          <cell r="AF640" t="str">
            <v>M09</v>
          </cell>
          <cell r="AI640" t="str">
            <v>M20</v>
          </cell>
          <cell r="AL640" t="str">
            <v>M26</v>
          </cell>
          <cell r="AO640" t="str">
            <v>M14</v>
          </cell>
        </row>
        <row r="641">
          <cell r="P641" t="str">
            <v>C1 - M21 : 1</v>
          </cell>
          <cell r="Q641" t="str">
            <v>C2 - M23 : 2</v>
          </cell>
          <cell r="R641" t="str">
            <v>C3 - M10 : 1</v>
          </cell>
          <cell r="S641" t="str">
            <v>M21 - C1 : 1</v>
          </cell>
          <cell r="T641" t="str">
            <v>M27 - C2 : 1</v>
          </cell>
          <cell r="U641" t="str">
            <v>M15 - C3 : 2</v>
          </cell>
          <cell r="Z641" t="str">
            <v>M21</v>
          </cell>
          <cell r="AC641" t="str">
            <v>M23</v>
          </cell>
          <cell r="AF641" t="str">
            <v>M10</v>
          </cell>
          <cell r="AI641" t="str">
            <v>M21</v>
          </cell>
          <cell r="AL641" t="str">
            <v>M27</v>
          </cell>
          <cell r="AO641" t="str">
            <v>M15</v>
          </cell>
        </row>
        <row r="642">
          <cell r="P642" t="str">
            <v>C1 - M22 : 1</v>
          </cell>
          <cell r="Q642" t="str">
            <v>C2 - M22 : 1</v>
          </cell>
          <cell r="R642" t="str">
            <v>C3 - M11 : 1</v>
          </cell>
          <cell r="S642" t="str">
            <v>M20 - C1 : 1</v>
          </cell>
          <cell r="T642" t="str">
            <v>M26 - C2 : 2</v>
          </cell>
          <cell r="U642" t="str">
            <v>M16 - C3 : 2</v>
          </cell>
          <cell r="Z642" t="str">
            <v>M22</v>
          </cell>
          <cell r="AC642" t="str">
            <v>M22</v>
          </cell>
          <cell r="AF642" t="str">
            <v>M11</v>
          </cell>
          <cell r="AI642" t="str">
            <v>M20</v>
          </cell>
          <cell r="AL642" t="str">
            <v>M26</v>
          </cell>
          <cell r="AO642" t="str">
            <v>M16</v>
          </cell>
        </row>
        <row r="643">
          <cell r="P643" t="str">
            <v>C1 - M23 : 1</v>
          </cell>
          <cell r="Q643" t="str">
            <v>C2 - M23 : 1</v>
          </cell>
          <cell r="R643" t="str">
            <v>C3 - M12 : 1</v>
          </cell>
          <cell r="S643" t="str">
            <v>M19 - C1 : 2</v>
          </cell>
          <cell r="T643" t="str">
            <v>M27 - C2 : 1</v>
          </cell>
          <cell r="U643" t="str">
            <v>M17 - C3 : 2</v>
          </cell>
          <cell r="Z643" t="str">
            <v>M23</v>
          </cell>
          <cell r="AC643" t="str">
            <v>M23</v>
          </cell>
          <cell r="AF643" t="str">
            <v>M12</v>
          </cell>
          <cell r="AI643" t="str">
            <v>M19</v>
          </cell>
          <cell r="AL643" t="str">
            <v>M27</v>
          </cell>
          <cell r="AO643" t="str">
            <v>M17</v>
          </cell>
        </row>
        <row r="644">
          <cell r="P644" t="str">
            <v>C1 - M24 : 2</v>
          </cell>
          <cell r="Q644" t="str">
            <v>C2 - M24 : 2</v>
          </cell>
          <cell r="R644" t="str">
            <v>C3 - M13 : 1</v>
          </cell>
          <cell r="S644" t="str">
            <v>M20 - C1 : 2</v>
          </cell>
          <cell r="U644" t="str">
            <v>M18 - C3 : 2</v>
          </cell>
          <cell r="Z644" t="str">
            <v>M24</v>
          </cell>
          <cell r="AC644" t="str">
            <v>M24</v>
          </cell>
          <cell r="AF644" t="str">
            <v>M13</v>
          </cell>
          <cell r="AI644" t="str">
            <v>M20</v>
          </cell>
          <cell r="AO644" t="str">
            <v>M18</v>
          </cell>
        </row>
        <row r="645">
          <cell r="P645" t="str">
            <v>C1 - M23 : 1</v>
          </cell>
          <cell r="R645" t="str">
            <v>C3 - M14 : 2</v>
          </cell>
          <cell r="S645" t="str">
            <v>M21 - C1 : 2</v>
          </cell>
          <cell r="U645" t="str">
            <v>M19 - C3 : 1</v>
          </cell>
          <cell r="Z645" t="str">
            <v>M23</v>
          </cell>
          <cell r="AF645" t="str">
            <v>M14</v>
          </cell>
          <cell r="AI645" t="str">
            <v>M21</v>
          </cell>
          <cell r="AO645" t="str">
            <v>M19</v>
          </cell>
        </row>
        <row r="646">
          <cell r="P646" t="str">
            <v>C1 - M24 : 1</v>
          </cell>
          <cell r="R646" t="str">
            <v>C3 - M13 : 1</v>
          </cell>
          <cell r="S646" t="str">
            <v>M22 - C1 : 2</v>
          </cell>
          <cell r="U646" t="str">
            <v>M18 - C3 : 1</v>
          </cell>
          <cell r="Z646" t="str">
            <v>M24</v>
          </cell>
          <cell r="AF646" t="str">
            <v>M13</v>
          </cell>
          <cell r="AI646" t="str">
            <v>M22</v>
          </cell>
          <cell r="AO646" t="str">
            <v>M18</v>
          </cell>
        </row>
        <row r="647">
          <cell r="P647" t="str">
            <v>C1 - M25 : 2</v>
          </cell>
          <cell r="S647" t="str">
            <v>M23 - C1 : 2</v>
          </cell>
          <cell r="U647" t="str">
            <v>M17 - C3 : 1</v>
          </cell>
          <cell r="Z647" t="str">
            <v>M25</v>
          </cell>
          <cell r="AI647" t="str">
            <v>M23</v>
          </cell>
          <cell r="AO647" t="str">
            <v>M17</v>
          </cell>
        </row>
        <row r="648">
          <cell r="S648" t="str">
            <v>M24 - C1 : 1</v>
          </cell>
          <cell r="U648" t="str">
            <v>M16 - C3 : 1</v>
          </cell>
          <cell r="AI648" t="str">
            <v>M24</v>
          </cell>
          <cell r="AO648" t="str">
            <v>M16</v>
          </cell>
        </row>
        <row r="649">
          <cell r="U649" t="str">
            <v>M15 - C3 : 2</v>
          </cell>
          <cell r="AO649" t="str">
            <v>M15</v>
          </cell>
        </row>
        <row r="650">
          <cell r="U650" t="str">
            <v>M16 - C3 : 2</v>
          </cell>
          <cell r="AO650" t="str">
            <v>M16</v>
          </cell>
        </row>
        <row r="651">
          <cell r="U651" t="str">
            <v>M17 - C3 : 2</v>
          </cell>
          <cell r="AO651" t="str">
            <v>M17</v>
          </cell>
        </row>
        <row r="652">
          <cell r="U652" t="str">
            <v>M18 - C3 : 2</v>
          </cell>
          <cell r="AO652" t="str">
            <v>M18</v>
          </cell>
        </row>
        <row r="653">
          <cell r="U653" t="str">
            <v>M19 - C3 : 2</v>
          </cell>
          <cell r="AO653" t="str">
            <v>M19</v>
          </cell>
        </row>
        <row r="654">
          <cell r="U654" t="str">
            <v>M20 - C3 : 1</v>
          </cell>
          <cell r="AO654" t="str">
            <v>M20</v>
          </cell>
        </row>
        <row r="659">
          <cell r="O659">
            <v>32</v>
          </cell>
          <cell r="P659" t="str">
            <v>C1 - Mxx</v>
          </cell>
          <cell r="Q659" t="str">
            <v>C2 - Mxx</v>
          </cell>
          <cell r="R659" t="str">
            <v>C3 - Mxx</v>
          </cell>
          <cell r="S659" t="str">
            <v>Mxx -C1</v>
          </cell>
          <cell r="T659" t="str">
            <v>Mxx -C2</v>
          </cell>
          <cell r="U659" t="str">
            <v>Mxx - C3</v>
          </cell>
          <cell r="Z659" t="str">
            <v>C1 - Mxx</v>
          </cell>
          <cell r="AC659" t="str">
            <v>C2 - Mxx</v>
          </cell>
          <cell r="AF659" t="str">
            <v>C3 - Mxx</v>
          </cell>
          <cell r="AI659" t="str">
            <v>Mxx -C1</v>
          </cell>
          <cell r="AL659" t="str">
            <v>Mxx -C2</v>
          </cell>
          <cell r="AO659" t="str">
            <v>Mxx - C3</v>
          </cell>
        </row>
        <row r="660">
          <cell r="P660" t="str">
            <v>C1 - M08 : 1</v>
          </cell>
          <cell r="Q660" t="str">
            <v>C2 - M08 : 1</v>
          </cell>
          <cell r="R660" t="str">
            <v>C3 - M08 : 1</v>
          </cell>
          <cell r="S660" t="str">
            <v>M08 - C1 : 2</v>
          </cell>
          <cell r="T660" t="str">
            <v>M08 - C2 : 2</v>
          </cell>
          <cell r="U660" t="str">
            <v>M08 - C3 : 2</v>
          </cell>
          <cell r="Z660" t="str">
            <v>M08</v>
          </cell>
          <cell r="AC660" t="str">
            <v>M08</v>
          </cell>
          <cell r="AF660" t="str">
            <v>M08</v>
          </cell>
          <cell r="AI660" t="str">
            <v>M08</v>
          </cell>
          <cell r="AL660" t="str">
            <v>M08</v>
          </cell>
          <cell r="AO660" t="str">
            <v>M08</v>
          </cell>
        </row>
        <row r="661">
          <cell r="P661" t="str">
            <v>C1 - M12 : 1</v>
          </cell>
          <cell r="Q661" t="str">
            <v>C2 - M12 : 1</v>
          </cell>
          <cell r="R661" t="str">
            <v>C3 - M12 : 1</v>
          </cell>
          <cell r="S661" t="str">
            <v>M12 - C1 : 2</v>
          </cell>
          <cell r="T661" t="str">
            <v>M12 - C2 : 2</v>
          </cell>
          <cell r="U661" t="str">
            <v>M12 - C3 : 2</v>
          </cell>
          <cell r="Z661" t="str">
            <v>M12</v>
          </cell>
          <cell r="AC661" t="str">
            <v>M12</v>
          </cell>
          <cell r="AF661" t="str">
            <v>M12</v>
          </cell>
          <cell r="AI661" t="str">
            <v>M12</v>
          </cell>
          <cell r="AL661" t="str">
            <v>M12</v>
          </cell>
          <cell r="AO661" t="str">
            <v>M12</v>
          </cell>
        </row>
        <row r="662">
          <cell r="P662" t="str">
            <v>C1 - M16 : 1</v>
          </cell>
          <cell r="Q662" t="str">
            <v>C2 - M16 : 1</v>
          </cell>
          <cell r="R662" t="str">
            <v>C3 - M16 : 2</v>
          </cell>
          <cell r="S662" t="str">
            <v>M16 - C1 : 2</v>
          </cell>
          <cell r="T662" t="str">
            <v>M16 - C2 : 2</v>
          </cell>
          <cell r="U662" t="str">
            <v>M16 - C3 : 2</v>
          </cell>
          <cell r="Z662" t="str">
            <v>M16</v>
          </cell>
          <cell r="AC662" t="str">
            <v>M16</v>
          </cell>
          <cell r="AF662" t="str">
            <v>M16</v>
          </cell>
          <cell r="AI662" t="str">
            <v>M16</v>
          </cell>
          <cell r="AL662" t="str">
            <v>M16</v>
          </cell>
          <cell r="AO662" t="str">
            <v>M16</v>
          </cell>
        </row>
        <row r="663">
          <cell r="P663" t="str">
            <v>C1 - M20 : 1</v>
          </cell>
          <cell r="Q663" t="str">
            <v>C2 - M20 : 1</v>
          </cell>
          <cell r="R663" t="str">
            <v>C3 - M14 : 2</v>
          </cell>
          <cell r="S663" t="str">
            <v>M20 - C1 : 1</v>
          </cell>
          <cell r="T663" t="str">
            <v>M20 - C2 : 2</v>
          </cell>
          <cell r="U663" t="str">
            <v>M20 - C3 : 1</v>
          </cell>
          <cell r="Z663" t="str">
            <v>M20</v>
          </cell>
          <cell r="AC663" t="str">
            <v>M20</v>
          </cell>
          <cell r="AF663" t="str">
            <v>M14</v>
          </cell>
          <cell r="AI663" t="str">
            <v>M20</v>
          </cell>
          <cell r="AL663" t="str">
            <v>M20</v>
          </cell>
          <cell r="AO663" t="str">
            <v>M20</v>
          </cell>
        </row>
        <row r="664">
          <cell r="P664" t="str">
            <v>C1 - M24 : 2</v>
          </cell>
          <cell r="Q664" t="str">
            <v>C2 - M24 : 2</v>
          </cell>
          <cell r="R664" t="str">
            <v>C3 - M12 : 1</v>
          </cell>
          <cell r="S664" t="str">
            <v>M18 - C1 : 2</v>
          </cell>
          <cell r="T664" t="str">
            <v>M24 - C2 : 2</v>
          </cell>
          <cell r="U664" t="str">
            <v>M18 - C3 : 1</v>
          </cell>
          <cell r="Z664" t="str">
            <v>M24</v>
          </cell>
          <cell r="AC664" t="str">
            <v>M24</v>
          </cell>
          <cell r="AF664" t="str">
            <v>M12</v>
          </cell>
          <cell r="AI664" t="str">
            <v>M18</v>
          </cell>
          <cell r="AL664" t="str">
            <v>M24</v>
          </cell>
          <cell r="AO664" t="str">
            <v>M18</v>
          </cell>
        </row>
        <row r="665">
          <cell r="P665" t="str">
            <v>C1 - M22 : 2</v>
          </cell>
          <cell r="Q665" t="str">
            <v>C2 - M22 : 2</v>
          </cell>
          <cell r="R665" t="str">
            <v>C3 - M13 : 1</v>
          </cell>
          <cell r="S665" t="str">
            <v>M19 - C1 : 1</v>
          </cell>
          <cell r="T665" t="str">
            <v>M28 - C2 : 1</v>
          </cell>
          <cell r="U665" t="str">
            <v>M16 - C3 : 1</v>
          </cell>
          <cell r="Z665" t="str">
            <v>M22</v>
          </cell>
          <cell r="AC665" t="str">
            <v>M22</v>
          </cell>
          <cell r="AF665" t="str">
            <v>M13</v>
          </cell>
          <cell r="AI665" t="str">
            <v>M19</v>
          </cell>
          <cell r="AL665" t="str">
            <v>M28</v>
          </cell>
          <cell r="AO665" t="str">
            <v>M16</v>
          </cell>
        </row>
        <row r="666">
          <cell r="P666" t="str">
            <v>C1 - M20 : 1</v>
          </cell>
          <cell r="Q666" t="str">
            <v>C2 - M20 : 2</v>
          </cell>
          <cell r="R666" t="str">
            <v>C3 - M14 : 2</v>
          </cell>
          <cell r="S666" t="str">
            <v>M18 - C1 : 2</v>
          </cell>
          <cell r="T666" t="str">
            <v>M26 - C2 : 1</v>
          </cell>
          <cell r="U666" t="str">
            <v>M14 - C3 : 2</v>
          </cell>
          <cell r="Z666" t="str">
            <v>M20</v>
          </cell>
          <cell r="AC666" t="str">
            <v>M20</v>
          </cell>
          <cell r="AF666" t="str">
            <v>M14</v>
          </cell>
          <cell r="AI666" t="str">
            <v>M18</v>
          </cell>
          <cell r="AL666" t="str">
            <v>M26</v>
          </cell>
          <cell r="AO666" t="str">
            <v>M14</v>
          </cell>
        </row>
        <row r="667">
          <cell r="P667" t="str">
            <v>C1 - M21 : 1</v>
          </cell>
          <cell r="Q667" t="str">
            <v>C2 - M18 : 2</v>
          </cell>
          <cell r="R667" t="str">
            <v>C3 - M13 : 1</v>
          </cell>
          <cell r="S667" t="str">
            <v>M19 - C1 : 2</v>
          </cell>
          <cell r="T667" t="str">
            <v>M24 - C2 : 1</v>
          </cell>
          <cell r="U667" t="str">
            <v>M15 - C3 : 1</v>
          </cell>
          <cell r="Z667" t="str">
            <v>M21</v>
          </cell>
          <cell r="AC667" t="str">
            <v>M18</v>
          </cell>
          <cell r="AF667" t="str">
            <v>M13</v>
          </cell>
          <cell r="AI667" t="str">
            <v>M19</v>
          </cell>
          <cell r="AL667" t="str">
            <v>M24</v>
          </cell>
          <cell r="AO667" t="str">
            <v>M15</v>
          </cell>
        </row>
        <row r="668">
          <cell r="P668" t="str">
            <v>C1 - M22 : 1</v>
          </cell>
          <cell r="Q668" t="str">
            <v>C2 - M16 : 2</v>
          </cell>
          <cell r="R668" t="str">
            <v>C3 - M14 : 2</v>
          </cell>
          <cell r="S668" t="str">
            <v>M20 - C1 : 2</v>
          </cell>
          <cell r="T668" t="str">
            <v>M22 - C2 : 1</v>
          </cell>
          <cell r="U668" t="str">
            <v>M14 - C3 : 1</v>
          </cell>
          <cell r="Z668" t="str">
            <v>M22</v>
          </cell>
          <cell r="AC668" t="str">
            <v>M16</v>
          </cell>
          <cell r="AF668" t="str">
            <v>M14</v>
          </cell>
          <cell r="AI668" t="str">
            <v>M20</v>
          </cell>
          <cell r="AL668" t="str">
            <v>M22</v>
          </cell>
          <cell r="AO668" t="str">
            <v>M14</v>
          </cell>
        </row>
        <row r="669">
          <cell r="P669" t="str">
            <v>C1 - M23 : 2</v>
          </cell>
          <cell r="Q669" t="str">
            <v>C2 - M14 : 1</v>
          </cell>
          <cell r="S669" t="str">
            <v>M21 - C1 : 2</v>
          </cell>
          <cell r="T669" t="str">
            <v>M20 - C2 : 1</v>
          </cell>
          <cell r="U669" t="str">
            <v>M13 - C3 : 2</v>
          </cell>
          <cell r="Z669" t="str">
            <v>M23</v>
          </cell>
          <cell r="AC669" t="str">
            <v>M14</v>
          </cell>
          <cell r="AI669" t="str">
            <v>M21</v>
          </cell>
          <cell r="AL669" t="str">
            <v>M20</v>
          </cell>
          <cell r="AO669" t="str">
            <v>M13</v>
          </cell>
        </row>
        <row r="670">
          <cell r="P670" t="str">
            <v>C1 - M22 : 2</v>
          </cell>
          <cell r="Q670" t="str">
            <v>C2 - M15 : 2</v>
          </cell>
          <cell r="S670" t="str">
            <v>M22 - C1 : 1</v>
          </cell>
          <cell r="T670" t="str">
            <v>M18 - C2 : 1</v>
          </cell>
          <cell r="U670" t="str">
            <v>M14 - C3 : 2</v>
          </cell>
          <cell r="Z670" t="str">
            <v>M22</v>
          </cell>
          <cell r="AC670" t="str">
            <v>M15</v>
          </cell>
          <cell r="AI670" t="str">
            <v>M22</v>
          </cell>
          <cell r="AL670" t="str">
            <v>M18</v>
          </cell>
          <cell r="AO670" t="str">
            <v>M14</v>
          </cell>
        </row>
        <row r="671">
          <cell r="P671" t="str">
            <v>C1 - M21 : 2</v>
          </cell>
          <cell r="Q671" t="str">
            <v>C2 - M14 : 1</v>
          </cell>
          <cell r="T671" t="str">
            <v>M16 - C2 : 1</v>
          </cell>
          <cell r="U671" t="str">
            <v>M15 - C3 : 2</v>
          </cell>
          <cell r="Z671" t="str">
            <v>M21</v>
          </cell>
          <cell r="AC671" t="str">
            <v>M14</v>
          </cell>
          <cell r="AL671" t="str">
            <v>M16</v>
          </cell>
          <cell r="AO671" t="str">
            <v>M15</v>
          </cell>
        </row>
        <row r="672">
          <cell r="P672" t="str">
            <v>C1 - M20 : 2</v>
          </cell>
          <cell r="Q672" t="str">
            <v>C2 - M15 : 2</v>
          </cell>
          <cell r="T672" t="str">
            <v>M14 - C2 : 2</v>
          </cell>
          <cell r="U672" t="str">
            <v>M16 - C3 : 1</v>
          </cell>
          <cell r="Z672" t="str">
            <v>M20</v>
          </cell>
          <cell r="AC672" t="str">
            <v>M15</v>
          </cell>
          <cell r="AL672" t="str">
            <v>M14</v>
          </cell>
          <cell r="AO672" t="str">
            <v>M16</v>
          </cell>
        </row>
        <row r="673">
          <cell r="P673" t="str">
            <v>C1 - M19 : 1</v>
          </cell>
          <cell r="T673" t="str">
            <v>M15 - C2 : 2</v>
          </cell>
          <cell r="Z673" t="str">
            <v>M19</v>
          </cell>
          <cell r="AL673" t="str">
            <v>M15</v>
          </cell>
        </row>
        <row r="674">
          <cell r="P674" t="str">
            <v>C1 - M20 : 2</v>
          </cell>
          <cell r="T674" t="str">
            <v>M16 - C2 : 2</v>
          </cell>
          <cell r="Z674" t="str">
            <v>M20</v>
          </cell>
          <cell r="AL674" t="str">
            <v>M16</v>
          </cell>
        </row>
        <row r="675">
          <cell r="T675" t="str">
            <v>M17 - C2 : 2</v>
          </cell>
          <cell r="AL675" t="str">
            <v>M17</v>
          </cell>
        </row>
        <row r="676">
          <cell r="T676" t="str">
            <v>M18 - C2 : 1</v>
          </cell>
          <cell r="AL676" t="str">
            <v>M18</v>
          </cell>
        </row>
        <row r="677">
          <cell r="T677" t="str">
            <v>M17 - C2 : 1</v>
          </cell>
          <cell r="AL677" t="str">
            <v>M17</v>
          </cell>
        </row>
        <row r="678">
          <cell r="T678" t="str">
            <v>M16 - C2 : 2</v>
          </cell>
          <cell r="AL678" t="str">
            <v>M16</v>
          </cell>
        </row>
        <row r="679">
          <cell r="T679" t="str">
            <v>M17 - C2 : 1</v>
          </cell>
          <cell r="AL679" t="str">
            <v>M17</v>
          </cell>
        </row>
        <row r="684">
          <cell r="O684">
            <v>33</v>
          </cell>
          <cell r="P684" t="str">
            <v>C1 - Mxx</v>
          </cell>
          <cell r="Q684" t="str">
            <v>C2 - Mxx</v>
          </cell>
          <cell r="R684" t="str">
            <v>C3 - Mxx</v>
          </cell>
          <cell r="S684" t="str">
            <v>Mxx -C1</v>
          </cell>
          <cell r="T684" t="str">
            <v>Mxx -C2</v>
          </cell>
          <cell r="U684" t="str">
            <v>Mxx - C3</v>
          </cell>
          <cell r="Z684" t="str">
            <v>C1 - Mxx</v>
          </cell>
          <cell r="AC684" t="str">
            <v>C2 - Mxx</v>
          </cell>
          <cell r="AF684" t="str">
            <v>C3 - Mxx</v>
          </cell>
          <cell r="AI684" t="str">
            <v>Mxx -C1</v>
          </cell>
          <cell r="AL684" t="str">
            <v>Mxx -C2</v>
          </cell>
          <cell r="AO684" t="str">
            <v>Mxx - C3</v>
          </cell>
        </row>
        <row r="685">
          <cell r="P685" t="str">
            <v>C1 - M08 : 1</v>
          </cell>
          <cell r="Q685" t="str">
            <v>C2 - M08 : 1</v>
          </cell>
          <cell r="R685" t="str">
            <v>C3 - M08 : 1</v>
          </cell>
          <cell r="S685" t="str">
            <v>M08 - C1 : 2</v>
          </cell>
          <cell r="T685" t="str">
            <v>M08 - C2 : 2</v>
          </cell>
          <cell r="U685" t="str">
            <v>M08 - C3 : 1</v>
          </cell>
          <cell r="Z685" t="str">
            <v>M08</v>
          </cell>
          <cell r="AC685" t="str">
            <v>M08</v>
          </cell>
          <cell r="AF685" t="str">
            <v>M08</v>
          </cell>
          <cell r="AI685" t="str">
            <v>M08</v>
          </cell>
          <cell r="AL685" t="str">
            <v>M08</v>
          </cell>
          <cell r="AO685" t="str">
            <v>M08</v>
          </cell>
        </row>
        <row r="686">
          <cell r="P686" t="str">
            <v>C1 - M12 : 1</v>
          </cell>
          <cell r="Q686" t="str">
            <v>C2 - M12 : 1</v>
          </cell>
          <cell r="R686" t="str">
            <v>C3 - M12 : 1</v>
          </cell>
          <cell r="S686" t="str">
            <v>M12 - C1 : 2</v>
          </cell>
          <cell r="T686" t="str">
            <v>M12 - C2 : 2</v>
          </cell>
          <cell r="U686" t="str">
            <v>M04 - C3 : 2</v>
          </cell>
          <cell r="Z686" t="str">
            <v>M12</v>
          </cell>
          <cell r="AC686" t="str">
            <v>M12</v>
          </cell>
          <cell r="AF686" t="str">
            <v>M12</v>
          </cell>
          <cell r="AI686" t="str">
            <v>M12</v>
          </cell>
          <cell r="AL686" t="str">
            <v>M12</v>
          </cell>
          <cell r="AO686" t="str">
            <v>M04</v>
          </cell>
        </row>
        <row r="687">
          <cell r="P687" t="str">
            <v>C1 - M16 : 1</v>
          </cell>
          <cell r="Q687" t="str">
            <v>C2 - M16 : 1</v>
          </cell>
          <cell r="R687" t="str">
            <v>C3 - M16 : 2</v>
          </cell>
          <cell r="S687" t="str">
            <v>M16 - C1 : 1</v>
          </cell>
          <cell r="T687" t="str">
            <v>M16 - C2 : 1</v>
          </cell>
          <cell r="U687" t="str">
            <v>M06 - C3 : 2</v>
          </cell>
          <cell r="Z687" t="str">
            <v>M16</v>
          </cell>
          <cell r="AC687" t="str">
            <v>M16</v>
          </cell>
          <cell r="AF687" t="str">
            <v>M16</v>
          </cell>
          <cell r="AI687" t="str">
            <v>M16</v>
          </cell>
          <cell r="AL687" t="str">
            <v>M16</v>
          </cell>
          <cell r="AO687" t="str">
            <v>M06</v>
          </cell>
        </row>
        <row r="688">
          <cell r="P688" t="str">
            <v>C1 - M20 : 1</v>
          </cell>
          <cell r="Q688" t="str">
            <v>C2 - M20 : 1</v>
          </cell>
          <cell r="R688" t="str">
            <v>C3 - M14 : 1</v>
          </cell>
          <cell r="S688" t="str">
            <v>M14 - C1 : 2</v>
          </cell>
          <cell r="T688" t="str">
            <v>M14 - C2 : 2</v>
          </cell>
          <cell r="U688" t="str">
            <v>M08 - C3 : 2</v>
          </cell>
          <cell r="Z688" t="str">
            <v>M20</v>
          </cell>
          <cell r="AC688" t="str">
            <v>M20</v>
          </cell>
          <cell r="AF688" t="str">
            <v>M14</v>
          </cell>
          <cell r="AI688" t="str">
            <v>M14</v>
          </cell>
          <cell r="AL688" t="str">
            <v>M14</v>
          </cell>
          <cell r="AO688" t="str">
            <v>M08</v>
          </cell>
        </row>
        <row r="689">
          <cell r="P689" t="str">
            <v>C1 - M24 : 2</v>
          </cell>
          <cell r="Q689" t="str">
            <v>C2 - M24 : 1</v>
          </cell>
          <cell r="R689" t="str">
            <v>C3 - M15 : 1</v>
          </cell>
          <cell r="S689" t="str">
            <v>M15 - C1 : 2</v>
          </cell>
          <cell r="T689" t="str">
            <v>M15 - C2 : 2</v>
          </cell>
          <cell r="U689" t="str">
            <v>M10 - C3 : 2</v>
          </cell>
          <cell r="Z689" t="str">
            <v>M24</v>
          </cell>
          <cell r="AC689" t="str">
            <v>M24</v>
          </cell>
          <cell r="AF689" t="str">
            <v>M15</v>
          </cell>
          <cell r="AI689" t="str">
            <v>M15</v>
          </cell>
          <cell r="AL689" t="str">
            <v>M15</v>
          </cell>
          <cell r="AO689" t="str">
            <v>M10</v>
          </cell>
        </row>
        <row r="690">
          <cell r="P690" t="str">
            <v>C1 - M22 : 1</v>
          </cell>
          <cell r="Q690" t="str">
            <v>C2 - M28 : 2</v>
          </cell>
          <cell r="R690" t="str">
            <v>C3 - M16 : 1</v>
          </cell>
          <cell r="S690" t="str">
            <v>M16 - C1 : 2</v>
          </cell>
          <cell r="T690" t="str">
            <v>M16 - C2 : 2</v>
          </cell>
          <cell r="U690" t="str">
            <v>M12 - C3 : 2</v>
          </cell>
          <cell r="Z690" t="str">
            <v>M22</v>
          </cell>
          <cell r="AC690" t="str">
            <v>M28</v>
          </cell>
          <cell r="AF690" t="str">
            <v>M16</v>
          </cell>
          <cell r="AI690" t="str">
            <v>M16</v>
          </cell>
          <cell r="AL690" t="str">
            <v>M16</v>
          </cell>
          <cell r="AO690" t="str">
            <v>M12</v>
          </cell>
        </row>
        <row r="691">
          <cell r="P691" t="str">
            <v>C1 - M23 : 1</v>
          </cell>
          <cell r="Q691" t="str">
            <v>C2 - M26 : 1</v>
          </cell>
          <cell r="R691" t="str">
            <v>C3 - M17 : 1</v>
          </cell>
          <cell r="S691" t="str">
            <v>M17 - C1 : 2</v>
          </cell>
          <cell r="T691" t="str">
            <v>M17 - C2 : 2</v>
          </cell>
          <cell r="U691" t="str">
            <v>M14 - C3 : 2</v>
          </cell>
          <cell r="Z691" t="str">
            <v>M23</v>
          </cell>
          <cell r="AC691" t="str">
            <v>M26</v>
          </cell>
          <cell r="AF691" t="str">
            <v>M17</v>
          </cell>
          <cell r="AI691" t="str">
            <v>M17</v>
          </cell>
          <cell r="AL691" t="str">
            <v>M17</v>
          </cell>
          <cell r="AO691" t="str">
            <v>M14</v>
          </cell>
        </row>
        <row r="692">
          <cell r="P692" t="str">
            <v>C1 - M24 : 1</v>
          </cell>
          <cell r="Q692" t="str">
            <v>C2 - M27 : 1</v>
          </cell>
          <cell r="R692" t="str">
            <v>C3 - M18 : 1</v>
          </cell>
          <cell r="S692" t="str">
            <v>M18 - C1 : 2</v>
          </cell>
          <cell r="T692" t="str">
            <v>M18 - C2 : 2</v>
          </cell>
          <cell r="U692" t="str">
            <v>M16 - C3 : 2</v>
          </cell>
          <cell r="Z692" t="str">
            <v>M24</v>
          </cell>
          <cell r="AC692" t="str">
            <v>M27</v>
          </cell>
          <cell r="AF692" t="str">
            <v>M18</v>
          </cell>
          <cell r="AI692" t="str">
            <v>M18</v>
          </cell>
          <cell r="AL692" t="str">
            <v>M18</v>
          </cell>
          <cell r="AO692" t="str">
            <v>M16</v>
          </cell>
        </row>
        <row r="693">
          <cell r="P693" t="str">
            <v>C1 - M25 : 1</v>
          </cell>
          <cell r="Q693" t="str">
            <v>C2 - M28 : 1</v>
          </cell>
          <cell r="R693" t="str">
            <v>C3 - M19 : 1</v>
          </cell>
          <cell r="S693" t="str">
            <v>M19 - C1 : 2</v>
          </cell>
          <cell r="T693" t="str">
            <v>M19 - C2 : 2</v>
          </cell>
          <cell r="U693" t="str">
            <v>M18 - C3 : 2</v>
          </cell>
          <cell r="Z693" t="str">
            <v>M25</v>
          </cell>
          <cell r="AC693" t="str">
            <v>M28</v>
          </cell>
          <cell r="AF693" t="str">
            <v>M19</v>
          </cell>
          <cell r="AI693" t="str">
            <v>M19</v>
          </cell>
          <cell r="AL693" t="str">
            <v>M19</v>
          </cell>
          <cell r="AO693" t="str">
            <v>M18</v>
          </cell>
        </row>
        <row r="694">
          <cell r="P694" t="str">
            <v>C1 - M26 : 1</v>
          </cell>
          <cell r="Q694" t="str">
            <v>C2 - M28 : 2</v>
          </cell>
          <cell r="R694" t="str">
            <v>C3 - M20 : 1</v>
          </cell>
          <cell r="S694" t="str">
            <v>M20 - C1 : 2</v>
          </cell>
          <cell r="T694" t="str">
            <v>M20 - C2 : 2</v>
          </cell>
          <cell r="U694" t="str">
            <v>M20 - C3 : 2</v>
          </cell>
          <cell r="Z694" t="str">
            <v>M26</v>
          </cell>
          <cell r="AC694" t="str">
            <v>M28</v>
          </cell>
          <cell r="AF694" t="str">
            <v>M20</v>
          </cell>
          <cell r="AI694" t="str">
            <v>M20</v>
          </cell>
          <cell r="AL694" t="str">
            <v>M20</v>
          </cell>
          <cell r="AO694" t="str">
            <v>M20</v>
          </cell>
        </row>
        <row r="695">
          <cell r="P695" t="str">
            <v>C1 - M27 : 1</v>
          </cell>
          <cell r="Q695" t="str">
            <v>C2 - M27 : 1</v>
          </cell>
          <cell r="R695" t="str">
            <v>C3 - M21 : 1</v>
          </cell>
          <cell r="S695" t="str">
            <v>M21 - C1 : 2</v>
          </cell>
          <cell r="T695" t="str">
            <v>M21 - C2 : 2</v>
          </cell>
          <cell r="U695" t="str">
            <v>M22 - C3 : 2</v>
          </cell>
          <cell r="Z695" t="str">
            <v>M27</v>
          </cell>
          <cell r="AC695" t="str">
            <v>M27</v>
          </cell>
          <cell r="AF695" t="str">
            <v>M21</v>
          </cell>
          <cell r="AI695" t="str">
            <v>M21</v>
          </cell>
          <cell r="AL695" t="str">
            <v>M21</v>
          </cell>
          <cell r="AO695" t="str">
            <v>M22</v>
          </cell>
        </row>
        <row r="696">
          <cell r="P696" t="str">
            <v>C1 - M28 : 1</v>
          </cell>
          <cell r="Q696" t="str">
            <v>C2 - M28 : 1</v>
          </cell>
          <cell r="R696" t="str">
            <v>C3 - M22 : 1</v>
          </cell>
          <cell r="S696" t="str">
            <v>M22 - C1 : 2</v>
          </cell>
          <cell r="T696" t="str">
            <v>M22 - C2 : 2</v>
          </cell>
          <cell r="U696" t="str">
            <v>M24 - C3 : 2</v>
          </cell>
          <cell r="Z696" t="str">
            <v>M28</v>
          </cell>
          <cell r="AC696" t="str">
            <v>M28</v>
          </cell>
          <cell r="AF696" t="str">
            <v>M22</v>
          </cell>
          <cell r="AI696" t="str">
            <v>M22</v>
          </cell>
          <cell r="AL696" t="str">
            <v>M22</v>
          </cell>
          <cell r="AO696" t="str">
            <v>M24</v>
          </cell>
        </row>
        <row r="697">
          <cell r="P697" t="str">
            <v>C1 - M28 : 1</v>
          </cell>
          <cell r="Q697" t="str">
            <v>C2 - M28 : 2</v>
          </cell>
          <cell r="R697" t="str">
            <v>C3 - M23 : 1</v>
          </cell>
          <cell r="S697" t="str">
            <v>M23 - C1 : 2</v>
          </cell>
          <cell r="T697" t="str">
            <v>M23 - C2 : 2</v>
          </cell>
          <cell r="U697" t="str">
            <v>M26 - C3 : 2</v>
          </cell>
          <cell r="Z697" t="str">
            <v>M28</v>
          </cell>
          <cell r="AC697" t="str">
            <v>M28</v>
          </cell>
          <cell r="AF697" t="str">
            <v>M23</v>
          </cell>
          <cell r="AI697" t="str">
            <v>M23</v>
          </cell>
          <cell r="AL697" t="str">
            <v>M23</v>
          </cell>
          <cell r="AO697" t="str">
            <v>M26</v>
          </cell>
        </row>
        <row r="698">
          <cell r="P698" t="str">
            <v>C1 - M28 : 1</v>
          </cell>
          <cell r="R698" t="str">
            <v>C3 - M24 : 1</v>
          </cell>
          <cell r="S698" t="str">
            <v>M24 - C1 : 2</v>
          </cell>
          <cell r="T698" t="str">
            <v>M24 - C2 : 2</v>
          </cell>
          <cell r="U698" t="str">
            <v>M27 - C3 : 1</v>
          </cell>
          <cell r="Z698" t="str">
            <v>M28</v>
          </cell>
          <cell r="AF698" t="str">
            <v>M24</v>
          </cell>
          <cell r="AI698" t="str">
            <v>M24</v>
          </cell>
          <cell r="AL698" t="str">
            <v>M24</v>
          </cell>
          <cell r="AO698" t="str">
            <v>M27</v>
          </cell>
        </row>
        <row r="699">
          <cell r="P699" t="str">
            <v>C1 - M28 : 1</v>
          </cell>
          <cell r="R699" t="str">
            <v>C3 - M26 : 1</v>
          </cell>
          <cell r="S699" t="str">
            <v>M26 - C1 : 2</v>
          </cell>
          <cell r="T699" t="str">
            <v>M26 - C2 : 2</v>
          </cell>
          <cell r="U699" t="str">
            <v>M26 - C3 : 2</v>
          </cell>
          <cell r="Z699" t="str">
            <v>M28</v>
          </cell>
          <cell r="AF699" t="str">
            <v>M26</v>
          </cell>
          <cell r="AI699" t="str">
            <v>M26</v>
          </cell>
          <cell r="AL699" t="str">
            <v>M26</v>
          </cell>
          <cell r="AO699" t="str">
            <v>M26</v>
          </cell>
        </row>
        <row r="700">
          <cell r="R700" t="str">
            <v>C3 - M27 : 1</v>
          </cell>
          <cell r="S700" t="str">
            <v>M27 - C1 : 2</v>
          </cell>
          <cell r="T700" t="str">
            <v>M27 - C2 : 2</v>
          </cell>
          <cell r="U700" t="str">
            <v>M27 - C3 : 2</v>
          </cell>
          <cell r="AF700" t="str">
            <v>M27</v>
          </cell>
          <cell r="AI700" t="str">
            <v>M27</v>
          </cell>
          <cell r="AL700" t="str">
            <v>M27</v>
          </cell>
          <cell r="AO700" t="str">
            <v>M27</v>
          </cell>
        </row>
        <row r="701">
          <cell r="R701" t="str">
            <v>C3 - M28 : 1</v>
          </cell>
          <cell r="S701" t="str">
            <v>M28 - C1 : 2</v>
          </cell>
          <cell r="T701" t="str">
            <v>M28 - C2 : 2</v>
          </cell>
          <cell r="U701" t="str">
            <v>M28 - C3 : 2</v>
          </cell>
          <cell r="AF701" t="str">
            <v>M28</v>
          </cell>
          <cell r="AI701" t="str">
            <v>M28</v>
          </cell>
          <cell r="AL701" t="str">
            <v>M28</v>
          </cell>
          <cell r="AO701" t="str">
            <v>M28</v>
          </cell>
        </row>
        <row r="702">
          <cell r="R702" t="str">
            <v>C3 - M28 : 1</v>
          </cell>
          <cell r="S702" t="str">
            <v>M28 - C1 : 2</v>
          </cell>
          <cell r="T702" t="str">
            <v>M28 - C2 : 2</v>
          </cell>
          <cell r="U702" t="str">
            <v>M28 - C3 : 2</v>
          </cell>
          <cell r="AF702" t="str">
            <v>M28</v>
          </cell>
          <cell r="AI702" t="str">
            <v>M28</v>
          </cell>
          <cell r="AL702" t="str">
            <v>M28</v>
          </cell>
          <cell r="AO702" t="str">
            <v>M28</v>
          </cell>
        </row>
        <row r="703">
          <cell r="R703" t="str">
            <v>C3 - M28 : 1</v>
          </cell>
          <cell r="S703" t="str">
            <v>M28 - C1 : 2</v>
          </cell>
          <cell r="T703" t="str">
            <v>M28 - C2 : 2</v>
          </cell>
          <cell r="U703" t="str">
            <v>M28 - C3 : 2</v>
          </cell>
          <cell r="AF703" t="str">
            <v>M28</v>
          </cell>
          <cell r="AI703" t="str">
            <v>M28</v>
          </cell>
          <cell r="AL703" t="str">
            <v>M28</v>
          </cell>
          <cell r="AO703" t="str">
            <v>M28</v>
          </cell>
        </row>
        <row r="708">
          <cell r="O708">
            <v>34</v>
          </cell>
          <cell r="P708" t="str">
            <v>C1 - Mxx</v>
          </cell>
          <cell r="Q708" t="str">
            <v>C2 - Mxx</v>
          </cell>
          <cell r="R708" t="str">
            <v>C3 - Mxx</v>
          </cell>
          <cell r="S708" t="str">
            <v>Mxx -C1</v>
          </cell>
          <cell r="T708" t="str">
            <v>Mxx -C2</v>
          </cell>
          <cell r="U708" t="str">
            <v>Mxx - C3</v>
          </cell>
          <cell r="Z708" t="str">
            <v>C1 - Mxx</v>
          </cell>
          <cell r="AC708" t="str">
            <v>C2 - Mxx</v>
          </cell>
          <cell r="AF708" t="str">
            <v>C3 - Mxx</v>
          </cell>
          <cell r="AI708" t="str">
            <v>Mxx -C1</v>
          </cell>
          <cell r="AL708" t="str">
            <v>Mxx -C2</v>
          </cell>
          <cell r="AO708" t="str">
            <v>Mxx - C3</v>
          </cell>
        </row>
        <row r="709">
          <cell r="P709" t="str">
            <v>C1 - M08 : 1</v>
          </cell>
          <cell r="Q709" t="str">
            <v>C2 - M08 : 1</v>
          </cell>
          <cell r="R709" t="str">
            <v>C3 - M08 : 1</v>
          </cell>
          <cell r="S709" t="str">
            <v>M08 - C1 : 2</v>
          </cell>
          <cell r="T709" t="str">
            <v>M08 - C2 : 2</v>
          </cell>
          <cell r="U709" t="str">
            <v>M08 - C3 : 2</v>
          </cell>
          <cell r="Z709" t="str">
            <v>M08</v>
          </cell>
          <cell r="AC709" t="str">
            <v>M08</v>
          </cell>
          <cell r="AF709" t="str">
            <v>M08</v>
          </cell>
          <cell r="AI709" t="str">
            <v>M08</v>
          </cell>
          <cell r="AL709" t="str">
            <v>M08</v>
          </cell>
          <cell r="AO709" t="str">
            <v>M08</v>
          </cell>
        </row>
        <row r="710">
          <cell r="P710" t="str">
            <v>C1 - M12 : 2</v>
          </cell>
          <cell r="Q710" t="str">
            <v>C2 - M12 : 1</v>
          </cell>
          <cell r="R710" t="str">
            <v>C3 - M12 : 2</v>
          </cell>
          <cell r="S710" t="str">
            <v>M12 - C1 : 2</v>
          </cell>
          <cell r="T710" t="str">
            <v>M12 - C2 : 2</v>
          </cell>
          <cell r="U710" t="str">
            <v>M12 - C3 : 1</v>
          </cell>
          <cell r="Z710" t="str">
            <v>M12</v>
          </cell>
          <cell r="AC710" t="str">
            <v>M12</v>
          </cell>
          <cell r="AF710" t="str">
            <v>M12</v>
          </cell>
          <cell r="AI710" t="str">
            <v>M12</v>
          </cell>
          <cell r="AL710" t="str">
            <v>M12</v>
          </cell>
          <cell r="AO710" t="str">
            <v>M12</v>
          </cell>
        </row>
        <row r="711">
          <cell r="P711" t="str">
            <v>C1 - M10 : 1</v>
          </cell>
          <cell r="Q711" t="str">
            <v>C2 - M16 : 2</v>
          </cell>
          <cell r="R711" t="str">
            <v>C3 - M10 : 2</v>
          </cell>
          <cell r="S711" t="str">
            <v>M16 - C1 : 2</v>
          </cell>
          <cell r="T711" t="str">
            <v>M16 - C2 : 1</v>
          </cell>
          <cell r="U711" t="str">
            <v>M10 - C3 : 1</v>
          </cell>
          <cell r="Z711" t="str">
            <v>M10</v>
          </cell>
          <cell r="AC711" t="str">
            <v>M16</v>
          </cell>
          <cell r="AF711" t="str">
            <v>M10</v>
          </cell>
          <cell r="AI711" t="str">
            <v>M16</v>
          </cell>
          <cell r="AL711" t="str">
            <v>M16</v>
          </cell>
          <cell r="AO711" t="str">
            <v>M10</v>
          </cell>
        </row>
        <row r="712">
          <cell r="P712" t="str">
            <v>C1 - M11 : 1</v>
          </cell>
          <cell r="Q712" t="str">
            <v>C2 - M14 : 1</v>
          </cell>
          <cell r="R712" t="str">
            <v>C3 - M08 : 1</v>
          </cell>
          <cell r="S712" t="str">
            <v>M20 - C1 : 2</v>
          </cell>
          <cell r="T712" t="str">
            <v>M14 - C2 : 2</v>
          </cell>
          <cell r="U712" t="str">
            <v>M08 - C3 : 1</v>
          </cell>
          <cell r="Z712" t="str">
            <v>M11</v>
          </cell>
          <cell r="AC712" t="str">
            <v>M14</v>
          </cell>
          <cell r="AF712" t="str">
            <v>M08</v>
          </cell>
          <cell r="AI712" t="str">
            <v>M20</v>
          </cell>
          <cell r="AL712" t="str">
            <v>M14</v>
          </cell>
          <cell r="AO712" t="str">
            <v>M08</v>
          </cell>
        </row>
        <row r="713">
          <cell r="P713" t="str">
            <v>C1 - M12 : 1</v>
          </cell>
          <cell r="Q713" t="str">
            <v>C2 - M15 : 1</v>
          </cell>
          <cell r="R713" t="str">
            <v>C3 - M09 : 1</v>
          </cell>
          <cell r="S713" t="str">
            <v>M24 - C1 : 1</v>
          </cell>
          <cell r="T713" t="str">
            <v>M15 - C2 : 2</v>
          </cell>
          <cell r="U713" t="str">
            <v>M06 - C3 : 2</v>
          </cell>
          <cell r="Z713" t="str">
            <v>M12</v>
          </cell>
          <cell r="AC713" t="str">
            <v>M15</v>
          </cell>
          <cell r="AF713" t="str">
            <v>M09</v>
          </cell>
          <cell r="AI713" t="str">
            <v>M24</v>
          </cell>
          <cell r="AL713" t="str">
            <v>M15</v>
          </cell>
          <cell r="AO713" t="str">
            <v>M06</v>
          </cell>
        </row>
        <row r="714">
          <cell r="P714" t="str">
            <v>C1 - M13 : 1</v>
          </cell>
          <cell r="Q714" t="str">
            <v>C2 - M16 : 1</v>
          </cell>
          <cell r="R714" t="str">
            <v>C3 - M10 : 1</v>
          </cell>
          <cell r="S714" t="str">
            <v>M22 - C1 : 2</v>
          </cell>
          <cell r="T714" t="str">
            <v>M16 - C2 : 2</v>
          </cell>
          <cell r="U714" t="str">
            <v>M07 - C3 : 2</v>
          </cell>
          <cell r="Z714" t="str">
            <v>M13</v>
          </cell>
          <cell r="AC714" t="str">
            <v>M16</v>
          </cell>
          <cell r="AF714" t="str">
            <v>M10</v>
          </cell>
          <cell r="AI714" t="str">
            <v>M22</v>
          </cell>
          <cell r="AL714" t="str">
            <v>M16</v>
          </cell>
          <cell r="AO714" t="str">
            <v>M07</v>
          </cell>
        </row>
        <row r="715">
          <cell r="P715" t="str">
            <v>C1 - M14 : 1</v>
          </cell>
          <cell r="Q715" t="str">
            <v>C2 - M17 : 1</v>
          </cell>
          <cell r="R715" t="str">
            <v>C3 - M11 : 2</v>
          </cell>
          <cell r="S715" t="str">
            <v>M23 - C1 : 2</v>
          </cell>
          <cell r="T715" t="str">
            <v>M17 - C2 : 2</v>
          </cell>
          <cell r="U715" t="str">
            <v>M08 - C3 : 2</v>
          </cell>
          <cell r="Z715" t="str">
            <v>M14</v>
          </cell>
          <cell r="AC715" t="str">
            <v>M17</v>
          </cell>
          <cell r="AF715" t="str">
            <v>M11</v>
          </cell>
          <cell r="AI715" t="str">
            <v>M23</v>
          </cell>
          <cell r="AL715" t="str">
            <v>M17</v>
          </cell>
          <cell r="AO715" t="str">
            <v>M08</v>
          </cell>
        </row>
        <row r="716">
          <cell r="P716" t="str">
            <v>C1 - M15 : 2</v>
          </cell>
          <cell r="Q716" t="str">
            <v>C2 - M18 : 1</v>
          </cell>
          <cell r="R716" t="str">
            <v>C3 - M10 : 2</v>
          </cell>
          <cell r="S716" t="str">
            <v>M24 - C1 : 1</v>
          </cell>
          <cell r="T716" t="str">
            <v>M18 - C2 : 1</v>
          </cell>
          <cell r="U716" t="str">
            <v>M09 - C3 : 2</v>
          </cell>
          <cell r="Z716" t="str">
            <v>M15</v>
          </cell>
          <cell r="AC716" t="str">
            <v>M18</v>
          </cell>
          <cell r="AF716" t="str">
            <v>M10</v>
          </cell>
          <cell r="AI716" t="str">
            <v>M24</v>
          </cell>
          <cell r="AL716" t="str">
            <v>M18</v>
          </cell>
          <cell r="AO716" t="str">
            <v>M09</v>
          </cell>
        </row>
        <row r="717">
          <cell r="P717" t="str">
            <v>C1 - M14 : 2</v>
          </cell>
          <cell r="Q717" t="str">
            <v>C2 - M19 : 2</v>
          </cell>
          <cell r="R717" t="str">
            <v>C3 - M09 : 1</v>
          </cell>
          <cell r="S717" t="str">
            <v>M23 - C1 : 1</v>
          </cell>
          <cell r="T717" t="str">
            <v>M17 - C2 : 1</v>
          </cell>
          <cell r="U717" t="str">
            <v>M10 - C3 : 2</v>
          </cell>
          <cell r="Z717" t="str">
            <v>M14</v>
          </cell>
          <cell r="AC717" t="str">
            <v>M19</v>
          </cell>
          <cell r="AF717" t="str">
            <v>M09</v>
          </cell>
          <cell r="AI717" t="str">
            <v>M23</v>
          </cell>
          <cell r="AL717" t="str">
            <v>M17</v>
          </cell>
          <cell r="AO717" t="str">
            <v>M10</v>
          </cell>
        </row>
        <row r="718">
          <cell r="P718" t="str">
            <v>C1 - M13 : 1</v>
          </cell>
          <cell r="Q718" t="str">
            <v>C2 - M18 : 2</v>
          </cell>
          <cell r="R718" t="str">
            <v>C3 - M10 : 2</v>
          </cell>
          <cell r="S718" t="str">
            <v>M22 - C1 : 2</v>
          </cell>
          <cell r="T718" t="str">
            <v>M16 - C2 : 1</v>
          </cell>
          <cell r="U718" t="str">
            <v>M11 - C3 : 1</v>
          </cell>
          <cell r="Z718" t="str">
            <v>M13</v>
          </cell>
          <cell r="AC718" t="str">
            <v>M18</v>
          </cell>
          <cell r="AF718" t="str">
            <v>M10</v>
          </cell>
          <cell r="AI718" t="str">
            <v>M22</v>
          </cell>
          <cell r="AL718" t="str">
            <v>M16</v>
          </cell>
          <cell r="AO718" t="str">
            <v>M11</v>
          </cell>
        </row>
        <row r="719">
          <cell r="P719" t="str">
            <v>C1 - M14 : 1</v>
          </cell>
          <cell r="Q719" t="str">
            <v>C2 - M17 : 2</v>
          </cell>
          <cell r="S719" t="str">
            <v>M23 - C1 : 2</v>
          </cell>
          <cell r="T719" t="str">
            <v>M15 - C2 : 2</v>
          </cell>
          <cell r="U719" t="str">
            <v>M10 - C3 : 2</v>
          </cell>
          <cell r="Z719" t="str">
            <v>M14</v>
          </cell>
          <cell r="AC719" t="str">
            <v>M17</v>
          </cell>
          <cell r="AI719" t="str">
            <v>M23</v>
          </cell>
          <cell r="AL719" t="str">
            <v>M15</v>
          </cell>
          <cell r="AO719" t="str">
            <v>M10</v>
          </cell>
        </row>
        <row r="720">
          <cell r="P720" t="str">
            <v>C1 - M15 : 1</v>
          </cell>
          <cell r="Q720" t="str">
            <v>C2 - M16 : 1</v>
          </cell>
          <cell r="S720" t="str">
            <v>M24 - C1 : 1</v>
          </cell>
          <cell r="T720" t="str">
            <v>M16 - C2 : 2</v>
          </cell>
          <cell r="U720" t="str">
            <v>M11 - C3 : 2</v>
          </cell>
          <cell r="Z720" t="str">
            <v>M15</v>
          </cell>
          <cell r="AC720" t="str">
            <v>M16</v>
          </cell>
          <cell r="AI720" t="str">
            <v>M24</v>
          </cell>
          <cell r="AL720" t="str">
            <v>M16</v>
          </cell>
          <cell r="AO720" t="str">
            <v>M11</v>
          </cell>
        </row>
        <row r="721">
          <cell r="P721" t="str">
            <v>C1 - M16 : 1</v>
          </cell>
          <cell r="Q721" t="str">
            <v>C2 - M17 : 1</v>
          </cell>
          <cell r="T721" t="str">
            <v>M17 - C2 : 2</v>
          </cell>
          <cell r="U721" t="str">
            <v>M12 - C3 : 1</v>
          </cell>
          <cell r="Z721" t="str">
            <v>M16</v>
          </cell>
          <cell r="AC721" t="str">
            <v>M17</v>
          </cell>
          <cell r="AL721" t="str">
            <v>M17</v>
          </cell>
          <cell r="AO721" t="str">
            <v>M12</v>
          </cell>
        </row>
        <row r="722">
          <cell r="P722" t="str">
            <v>C1 - M17 : 2</v>
          </cell>
          <cell r="Q722" t="str">
            <v>C2 - M18 : 1</v>
          </cell>
          <cell r="T722" t="str">
            <v>M18 - C2 : 1</v>
          </cell>
          <cell r="Z722" t="str">
            <v>M17</v>
          </cell>
          <cell r="AC722" t="str">
            <v>M18</v>
          </cell>
          <cell r="AL722" t="str">
            <v>M18</v>
          </cell>
        </row>
        <row r="723">
          <cell r="Q723" t="str">
            <v>C2 - M19 : 2</v>
          </cell>
          <cell r="AC723" t="str">
            <v>M19</v>
          </cell>
        </row>
        <row r="727">
          <cell r="O727">
            <v>35</v>
          </cell>
          <cell r="P727" t="str">
            <v>C1 - Mxx</v>
          </cell>
          <cell r="Q727" t="str">
            <v>C2 - Mxx</v>
          </cell>
          <cell r="R727" t="str">
            <v>C3 - Mxx</v>
          </cell>
          <cell r="S727" t="str">
            <v>Mxx -C1</v>
          </cell>
          <cell r="T727" t="str">
            <v>Mxx -C2</v>
          </cell>
          <cell r="U727" t="str">
            <v>Mxx - C3</v>
          </cell>
          <cell r="Z727" t="str">
            <v>C1 - Mxx</v>
          </cell>
          <cell r="AC727" t="str">
            <v>C2 - Mxx</v>
          </cell>
          <cell r="AF727" t="str">
            <v>C3 - Mxx</v>
          </cell>
          <cell r="AI727" t="str">
            <v>Mxx -C1</v>
          </cell>
          <cell r="AL727" t="str">
            <v>Mxx -C2</v>
          </cell>
          <cell r="AO727" t="str">
            <v>Mxx - C3</v>
          </cell>
        </row>
        <row r="728">
          <cell r="P728" t="str">
            <v>C1 - M08 : 1</v>
          </cell>
          <cell r="Q728" t="str">
            <v>C2 - M08 : 1</v>
          </cell>
          <cell r="R728" t="str">
            <v>C3 - M08 : 1</v>
          </cell>
          <cell r="S728" t="str">
            <v>M08 - C1 : 2</v>
          </cell>
          <cell r="T728" t="str">
            <v>M08 - C2 : 2</v>
          </cell>
          <cell r="U728" t="str">
            <v>M08 - C3 : 2</v>
          </cell>
          <cell r="Z728" t="str">
            <v>M08</v>
          </cell>
          <cell r="AC728" t="str">
            <v>M08</v>
          </cell>
          <cell r="AF728" t="str">
            <v>M08</v>
          </cell>
          <cell r="AI728" t="str">
            <v>M08</v>
          </cell>
          <cell r="AL728" t="str">
            <v>M08</v>
          </cell>
          <cell r="AO728" t="str">
            <v>M08</v>
          </cell>
        </row>
        <row r="729">
          <cell r="P729" t="str">
            <v>C1 - M12 : 1</v>
          </cell>
          <cell r="Q729" t="str">
            <v>C2 - M12 : 1</v>
          </cell>
          <cell r="R729" t="str">
            <v>C3 - M12 : 1</v>
          </cell>
          <cell r="S729" t="str">
            <v>M12 - C1 : 2</v>
          </cell>
          <cell r="T729" t="str">
            <v>M12 - C2 : 2</v>
          </cell>
          <cell r="U729" t="str">
            <v>M12 - C3 : 1</v>
          </cell>
          <cell r="Z729" t="str">
            <v>M12</v>
          </cell>
          <cell r="AC729" t="str">
            <v>M12</v>
          </cell>
          <cell r="AF729" t="str">
            <v>M12</v>
          </cell>
          <cell r="AI729" t="str">
            <v>M12</v>
          </cell>
          <cell r="AL729" t="str">
            <v>M12</v>
          </cell>
          <cell r="AO729" t="str">
            <v>M12</v>
          </cell>
        </row>
        <row r="730">
          <cell r="P730" t="str">
            <v>C1 - M16 : 1</v>
          </cell>
          <cell r="Q730" t="str">
            <v>C2 - M16 : 1</v>
          </cell>
          <cell r="R730" t="str">
            <v>C3 - M16 : 2</v>
          </cell>
          <cell r="S730" t="str">
            <v>M16 - C1 : 1</v>
          </cell>
          <cell r="T730" t="str">
            <v>M16 - C2 : 1</v>
          </cell>
          <cell r="U730" t="str">
            <v>M10 - C3 : 2</v>
          </cell>
          <cell r="Z730" t="str">
            <v>M16</v>
          </cell>
          <cell r="AC730" t="str">
            <v>M16</v>
          </cell>
          <cell r="AF730" t="str">
            <v>M16</v>
          </cell>
          <cell r="AI730" t="str">
            <v>M16</v>
          </cell>
          <cell r="AL730" t="str">
            <v>M16</v>
          </cell>
          <cell r="AO730" t="str">
            <v>M10</v>
          </cell>
        </row>
        <row r="731">
          <cell r="P731" t="str">
            <v>C1 - M20 : 1</v>
          </cell>
          <cell r="Q731" t="str">
            <v>C2 - M20 : 1</v>
          </cell>
          <cell r="R731" t="str">
            <v>C3 - M14 : 2</v>
          </cell>
          <cell r="S731" t="str">
            <v>M14 - C1 : 1</v>
          </cell>
          <cell r="T731" t="str">
            <v>M14 - C2 : 2</v>
          </cell>
          <cell r="U731" t="str">
            <v>M11 - C3 : 1</v>
          </cell>
          <cell r="Z731" t="str">
            <v>M20</v>
          </cell>
          <cell r="AC731" t="str">
            <v>M20</v>
          </cell>
          <cell r="AF731" t="str">
            <v>M14</v>
          </cell>
          <cell r="AI731" t="str">
            <v>M14</v>
          </cell>
          <cell r="AL731" t="str">
            <v>M14</v>
          </cell>
          <cell r="AO731" t="str">
            <v>M11</v>
          </cell>
        </row>
        <row r="732">
          <cell r="P732" t="str">
            <v>C1 - M24 : 1</v>
          </cell>
          <cell r="Q732" t="str">
            <v>C2 - M24 : 2</v>
          </cell>
          <cell r="R732" t="str">
            <v>C3 - M12 : 1</v>
          </cell>
          <cell r="S732" t="str">
            <v>M12 - C1 : 2</v>
          </cell>
          <cell r="T732" t="str">
            <v>M15 - C2 : 1</v>
          </cell>
          <cell r="U732" t="str">
            <v>M10 - C3 : 1</v>
          </cell>
          <cell r="Z732" t="str">
            <v>M24</v>
          </cell>
          <cell r="AC732" t="str">
            <v>M24</v>
          </cell>
          <cell r="AF732" t="str">
            <v>M12</v>
          </cell>
          <cell r="AI732" t="str">
            <v>M12</v>
          </cell>
          <cell r="AL732" t="str">
            <v>M15</v>
          </cell>
          <cell r="AO732" t="str">
            <v>M10</v>
          </cell>
        </row>
        <row r="733">
          <cell r="P733" t="str">
            <v>C1 - M28 : 2</v>
          </cell>
          <cell r="Q733" t="str">
            <v>C2 - M22 : 1</v>
          </cell>
          <cell r="R733" t="str">
            <v>C3 - M13 : 1</v>
          </cell>
          <cell r="S733" t="str">
            <v>M13 - C1 : 2</v>
          </cell>
          <cell r="T733" t="str">
            <v>M14 - C2 : 2</v>
          </cell>
          <cell r="U733" t="str">
            <v>M09 - C3 : 2</v>
          </cell>
          <cell r="Z733" t="str">
            <v>M28</v>
          </cell>
          <cell r="AC733" t="str">
            <v>M22</v>
          </cell>
          <cell r="AF733" t="str">
            <v>M13</v>
          </cell>
          <cell r="AI733" t="str">
            <v>M13</v>
          </cell>
          <cell r="AL733" t="str">
            <v>M14</v>
          </cell>
          <cell r="AO733" t="str">
            <v>M09</v>
          </cell>
        </row>
        <row r="734">
          <cell r="P734" t="str">
            <v>C1 - M26 : 1</v>
          </cell>
          <cell r="Q734" t="str">
            <v>C2 - M23 : 1</v>
          </cell>
          <cell r="R734" t="str">
            <v>C3 - M14 : 2</v>
          </cell>
          <cell r="S734" t="str">
            <v>M14 - C1 : 2</v>
          </cell>
          <cell r="T734" t="str">
            <v>M15 - C2 : 2</v>
          </cell>
          <cell r="U734" t="str">
            <v>M10 - C3 : 2</v>
          </cell>
          <cell r="Z734" t="str">
            <v>M26</v>
          </cell>
          <cell r="AC734" t="str">
            <v>M23</v>
          </cell>
          <cell r="AF734" t="str">
            <v>M14</v>
          </cell>
          <cell r="AI734" t="str">
            <v>M14</v>
          </cell>
          <cell r="AL734" t="str">
            <v>M15</v>
          </cell>
          <cell r="AO734" t="str">
            <v>M10</v>
          </cell>
        </row>
        <row r="735">
          <cell r="P735" t="str">
            <v>C1 - M27 : 2</v>
          </cell>
          <cell r="Q735" t="str">
            <v>C2 - M24 : 1</v>
          </cell>
          <cell r="R735" t="str">
            <v>C3 - M13 : 1</v>
          </cell>
          <cell r="S735" t="str">
            <v>M15 - C1 : 1</v>
          </cell>
          <cell r="T735" t="str">
            <v>M16 - C2 : 1</v>
          </cell>
          <cell r="U735" t="str">
            <v>M11 - C3 : 2</v>
          </cell>
          <cell r="Z735" t="str">
            <v>M27</v>
          </cell>
          <cell r="AC735" t="str">
            <v>M24</v>
          </cell>
          <cell r="AF735" t="str">
            <v>M13</v>
          </cell>
          <cell r="AI735" t="str">
            <v>M15</v>
          </cell>
          <cell r="AL735" t="str">
            <v>M16</v>
          </cell>
          <cell r="AO735" t="str">
            <v>M11</v>
          </cell>
        </row>
        <row r="736">
          <cell r="P736" t="str">
            <v>C1 - M26 : 1</v>
          </cell>
          <cell r="Q736" t="str">
            <v>C2 - M25 : 2</v>
          </cell>
          <cell r="R736" t="str">
            <v>C3 - M14 : 2</v>
          </cell>
          <cell r="S736" t="str">
            <v>M14 - C1 : 1</v>
          </cell>
          <cell r="U736" t="str">
            <v>M12 - C3 : 1</v>
          </cell>
          <cell r="Z736" t="str">
            <v>M26</v>
          </cell>
          <cell r="AC736" t="str">
            <v>M25</v>
          </cell>
          <cell r="AF736" t="str">
            <v>M14</v>
          </cell>
          <cell r="AI736" t="str">
            <v>M14</v>
          </cell>
          <cell r="AO736" t="str">
            <v>M12</v>
          </cell>
        </row>
        <row r="737">
          <cell r="P737" t="str">
            <v>C1 - M27 : 2</v>
          </cell>
          <cell r="Q737" t="str">
            <v>C2 - M24 : 2</v>
          </cell>
          <cell r="S737" t="str">
            <v>M13 - C1 : 1</v>
          </cell>
          <cell r="Z737" t="str">
            <v>M27</v>
          </cell>
          <cell r="AC737" t="str">
            <v>M24</v>
          </cell>
          <cell r="AI737" t="str">
            <v>M13</v>
          </cell>
        </row>
        <row r="738">
          <cell r="Q738" t="str">
            <v>C2 - M23 : 2</v>
          </cell>
          <cell r="S738" t="str">
            <v>M12 - C1 : 2</v>
          </cell>
          <cell r="AC738" t="str">
            <v>M23</v>
          </cell>
          <cell r="AI738" t="str">
            <v>M12</v>
          </cell>
        </row>
        <row r="739">
          <cell r="Q739" t="str">
            <v>C2 - M22 : 1</v>
          </cell>
          <cell r="S739" t="str">
            <v>M13 - C1 : 1</v>
          </cell>
          <cell r="AC739" t="str">
            <v>M22</v>
          </cell>
          <cell r="AI739" t="str">
            <v>M13</v>
          </cell>
        </row>
        <row r="740">
          <cell r="Q740" t="str">
            <v>C2 - M23 : 1</v>
          </cell>
          <cell r="AC740" t="str">
            <v>M23</v>
          </cell>
        </row>
        <row r="741">
          <cell r="Q741" t="str">
            <v>C2 - M24 : 2</v>
          </cell>
          <cell r="AC741" t="str">
            <v>M24</v>
          </cell>
        </row>
        <row r="797">
          <cell r="W797" t="str">
            <v>C1</v>
          </cell>
        </row>
        <row r="798">
          <cell r="X798" t="str">
            <v>M08</v>
          </cell>
          <cell r="Y798" t="str">
            <v>M09</v>
          </cell>
          <cell r="Z798" t="str">
            <v>M10</v>
          </cell>
          <cell r="AA798" t="str">
            <v>M11</v>
          </cell>
          <cell r="AB798" t="str">
            <v>M12</v>
          </cell>
          <cell r="AC798" t="str">
            <v>M13</v>
          </cell>
          <cell r="AD798" t="str">
            <v>M14</v>
          </cell>
          <cell r="AE798" t="str">
            <v>M15</v>
          </cell>
          <cell r="AF798" t="str">
            <v>M16</v>
          </cell>
          <cell r="AG798" t="str">
            <v>M17</v>
          </cell>
          <cell r="AH798" t="str">
            <v>M18</v>
          </cell>
          <cell r="AI798" t="str">
            <v>M19</v>
          </cell>
          <cell r="AJ798" t="str">
            <v>M20</v>
          </cell>
          <cell r="AK798" t="str">
            <v>M21</v>
          </cell>
          <cell r="AL798" t="str">
            <v>M22</v>
          </cell>
          <cell r="AM798" t="str">
            <v>M23</v>
          </cell>
          <cell r="AN798" t="str">
            <v>M24</v>
          </cell>
        </row>
        <row r="799">
          <cell r="W799" t="str">
            <v>Chromatic is brighter total</v>
          </cell>
          <cell r="X799">
            <v>0.91891891891891897</v>
          </cell>
          <cell r="Z799">
            <v>1</v>
          </cell>
          <cell r="AA799">
            <v>0.90909090909090906</v>
          </cell>
          <cell r="AB799">
            <v>0.89655172413793105</v>
          </cell>
          <cell r="AC799">
            <v>0.72</v>
          </cell>
          <cell r="AD799">
            <v>0.70370370370370372</v>
          </cell>
          <cell r="AE799">
            <v>0.63636363636363635</v>
          </cell>
          <cell r="AF799">
            <v>0.61702127659574468</v>
          </cell>
          <cell r="AG799">
            <v>0.69230769230769229</v>
          </cell>
          <cell r="AH799">
            <v>0.625</v>
          </cell>
          <cell r="AI799">
            <v>0.70588235294117652</v>
          </cell>
          <cell r="AJ799">
            <v>0.64367816091954022</v>
          </cell>
          <cell r="AL799">
            <v>0.56060606060606055</v>
          </cell>
          <cell r="AN799">
            <v>0.28333333333333333</v>
          </cell>
        </row>
        <row r="800">
          <cell r="W800" t="str">
            <v>Achromatic is brighter total</v>
          </cell>
          <cell r="X800">
            <v>8.1081081081081086E-2</v>
          </cell>
          <cell r="Z800">
            <v>0</v>
          </cell>
          <cell r="AA800">
            <v>9.0909090909090912E-2</v>
          </cell>
          <cell r="AB800">
            <v>0.10344827586206896</v>
          </cell>
          <cell r="AC800">
            <v>0.28000000000000003</v>
          </cell>
          <cell r="AD800">
            <v>0.29629629629629628</v>
          </cell>
          <cell r="AE800">
            <v>0.36363636363636365</v>
          </cell>
          <cell r="AF800">
            <v>0.38297872340425532</v>
          </cell>
          <cell r="AG800">
            <v>0.30769230769230771</v>
          </cell>
          <cell r="AH800">
            <v>0.375</v>
          </cell>
          <cell r="AI800">
            <v>0.29411764705882354</v>
          </cell>
          <cell r="AJ800">
            <v>0.35632183908045978</v>
          </cell>
          <cell r="AL800">
            <v>0.43939393939393939</v>
          </cell>
          <cell r="AN800">
            <v>0.71666666666666667</v>
          </cell>
        </row>
        <row r="801">
          <cell r="W801" t="str">
            <v>Total</v>
          </cell>
          <cell r="X801">
            <v>74</v>
          </cell>
          <cell r="Z801">
            <v>12</v>
          </cell>
          <cell r="AA801">
            <v>11</v>
          </cell>
          <cell r="AB801">
            <v>87</v>
          </cell>
          <cell r="AC801">
            <v>25</v>
          </cell>
          <cell r="AD801">
            <v>54</v>
          </cell>
          <cell r="AE801">
            <v>44</v>
          </cell>
          <cell r="AF801">
            <v>94</v>
          </cell>
          <cell r="AG801">
            <v>26</v>
          </cell>
          <cell r="AH801">
            <v>40</v>
          </cell>
          <cell r="AI801">
            <v>34</v>
          </cell>
          <cell r="AJ801">
            <v>87</v>
          </cell>
          <cell r="AL801">
            <v>66</v>
          </cell>
        </row>
        <row r="803">
          <cell r="W803" t="str">
            <v>C2</v>
          </cell>
          <cell r="X803" t="str">
            <v>M08</v>
          </cell>
          <cell r="Y803" t="str">
            <v>M09</v>
          </cell>
          <cell r="Z803" t="str">
            <v>M10</v>
          </cell>
          <cell r="AA803" t="str">
            <v>M11</v>
          </cell>
          <cell r="AB803" t="str">
            <v>M12</v>
          </cell>
          <cell r="AC803" t="str">
            <v>M13</v>
          </cell>
          <cell r="AD803" t="str">
            <v>M14</v>
          </cell>
          <cell r="AE803" t="str">
            <v>M15</v>
          </cell>
          <cell r="AF803" t="str">
            <v>M16</v>
          </cell>
          <cell r="AG803" t="str">
            <v>M17</v>
          </cell>
          <cell r="AH803" t="str">
            <v>M18</v>
          </cell>
          <cell r="AI803" t="str">
            <v>M19</v>
          </cell>
          <cell r="AJ803" t="str">
            <v>M20</v>
          </cell>
          <cell r="AK803" t="str">
            <v>M21</v>
          </cell>
          <cell r="AL803" t="str">
            <v>M22</v>
          </cell>
          <cell r="AM803" t="str">
            <v>M23</v>
          </cell>
          <cell r="AN803" t="str">
            <v>M24</v>
          </cell>
        </row>
        <row r="804">
          <cell r="W804" t="str">
            <v>Chromatic is brighter total</v>
          </cell>
          <cell r="X804">
            <v>0.91463414634146345</v>
          </cell>
          <cell r="Z804">
            <v>0.70370370370370372</v>
          </cell>
          <cell r="AA804">
            <v>0.8</v>
          </cell>
          <cell r="AB804">
            <v>0.82242990654205606</v>
          </cell>
          <cell r="AC804">
            <v>0.58536585365853655</v>
          </cell>
          <cell r="AD804">
            <v>0.56716417910447758</v>
          </cell>
          <cell r="AE804">
            <v>0.54545454545454541</v>
          </cell>
          <cell r="AF804">
            <v>0.61386138613861385</v>
          </cell>
          <cell r="AG804">
            <v>0.61764705882352944</v>
          </cell>
          <cell r="AH804">
            <v>0.52083333333333337</v>
          </cell>
          <cell r="AI804">
            <v>0.6</v>
          </cell>
          <cell r="AJ804">
            <v>0.60869565217391308</v>
          </cell>
          <cell r="AL804">
            <v>0.55882352941176472</v>
          </cell>
          <cell r="AN804">
            <v>0.54054054054054057</v>
          </cell>
        </row>
        <row r="805">
          <cell r="W805" t="str">
            <v>Achromatic is brighter total</v>
          </cell>
          <cell r="X805">
            <v>8.5365853658536592E-2</v>
          </cell>
          <cell r="Z805">
            <v>0.29629629629629628</v>
          </cell>
          <cell r="AA805">
            <v>0.2</v>
          </cell>
          <cell r="AB805">
            <v>0.17757009345794392</v>
          </cell>
          <cell r="AC805">
            <v>0.41463414634146339</v>
          </cell>
          <cell r="AD805">
            <v>0.43283582089552236</v>
          </cell>
          <cell r="AE805">
            <v>0.45454545454545453</v>
          </cell>
          <cell r="AF805">
            <v>0.38613861386138615</v>
          </cell>
          <cell r="AG805">
            <v>0.38235294117647056</v>
          </cell>
          <cell r="AH805">
            <v>0.47916666666666669</v>
          </cell>
          <cell r="AI805">
            <v>0.4</v>
          </cell>
          <cell r="AJ805">
            <v>0.39130434782608697</v>
          </cell>
          <cell r="AL805">
            <v>0.44117647058823528</v>
          </cell>
          <cell r="AN805">
            <v>0.45945945945945948</v>
          </cell>
        </row>
        <row r="806">
          <cell r="W806" t="str">
            <v>Total</v>
          </cell>
          <cell r="X806">
            <v>82</v>
          </cell>
          <cell r="Z806">
            <v>27</v>
          </cell>
          <cell r="AA806">
            <v>20</v>
          </cell>
          <cell r="AB806">
            <v>107</v>
          </cell>
          <cell r="AC806">
            <v>41</v>
          </cell>
          <cell r="AD806">
            <v>67</v>
          </cell>
          <cell r="AE806">
            <v>44</v>
          </cell>
          <cell r="AF806">
            <v>101</v>
          </cell>
          <cell r="AG806">
            <v>34</v>
          </cell>
          <cell r="AH806">
            <v>48</v>
          </cell>
          <cell r="AI806">
            <v>30</v>
          </cell>
          <cell r="AJ806">
            <v>69</v>
          </cell>
          <cell r="AL806">
            <v>34</v>
          </cell>
        </row>
        <row r="808">
          <cell r="W808" t="str">
            <v>C3</v>
          </cell>
          <cell r="X808" t="str">
            <v>M08</v>
          </cell>
          <cell r="Y808" t="str">
            <v>M09</v>
          </cell>
          <cell r="Z808" t="str">
            <v>M10</v>
          </cell>
          <cell r="AA808" t="str">
            <v>M11</v>
          </cell>
          <cell r="AB808" t="str">
            <v>M12</v>
          </cell>
          <cell r="AC808" t="str">
            <v>M13</v>
          </cell>
          <cell r="AD808" t="str">
            <v>M14</v>
          </cell>
          <cell r="AE808" t="str">
            <v>M15</v>
          </cell>
          <cell r="AF808" t="str">
            <v>M16</v>
          </cell>
          <cell r="AG808" t="str">
            <v>M17</v>
          </cell>
          <cell r="AH808" t="str">
            <v>M18</v>
          </cell>
          <cell r="AI808" t="str">
            <v>M19</v>
          </cell>
          <cell r="AJ808" t="str">
            <v>M20</v>
          </cell>
          <cell r="AK808" t="str">
            <v>M21</v>
          </cell>
          <cell r="AL808" t="str">
            <v>M22</v>
          </cell>
          <cell r="AM808" t="str">
            <v>M23</v>
          </cell>
          <cell r="AN808" t="str">
            <v>M24</v>
          </cell>
        </row>
        <row r="809">
          <cell r="W809" t="str">
            <v>Chromatic is brighter total</v>
          </cell>
          <cell r="X809">
            <v>0.80555555555555558</v>
          </cell>
          <cell r="Z809">
            <v>0.57534246575342463</v>
          </cell>
          <cell r="AA809">
            <v>0.62222222222222223</v>
          </cell>
          <cell r="AB809">
            <v>0.58715596330275233</v>
          </cell>
          <cell r="AC809">
            <v>0.7142857142857143</v>
          </cell>
          <cell r="AD809">
            <v>0.46774193548387094</v>
          </cell>
          <cell r="AE809">
            <v>0.62857142857142856</v>
          </cell>
          <cell r="AF809">
            <v>0.48</v>
          </cell>
          <cell r="AG809">
            <v>0.45454545454545453</v>
          </cell>
          <cell r="AH809">
            <v>0.46875</v>
          </cell>
          <cell r="AI809">
            <v>0.375</v>
          </cell>
          <cell r="AJ809">
            <v>0.51515151515151514</v>
          </cell>
          <cell r="AL809">
            <v>0.5</v>
          </cell>
          <cell r="AN809">
            <v>0.47058823529411764</v>
          </cell>
        </row>
        <row r="810">
          <cell r="W810" t="str">
            <v>Achromatic is brighter total</v>
          </cell>
          <cell r="X810">
            <v>0.19444444444444445</v>
          </cell>
          <cell r="Z810">
            <v>0.42465753424657532</v>
          </cell>
          <cell r="AA810">
            <v>0.37777777777777777</v>
          </cell>
          <cell r="AB810">
            <v>0.41284403669724773</v>
          </cell>
          <cell r="AC810">
            <v>0.2857142857142857</v>
          </cell>
          <cell r="AD810">
            <v>0.532258064516129</v>
          </cell>
          <cell r="AE810">
            <v>0.37142857142857144</v>
          </cell>
          <cell r="AF810">
            <v>0.52</v>
          </cell>
          <cell r="AG810">
            <v>0.54545454545454541</v>
          </cell>
          <cell r="AH810">
            <v>0.53125</v>
          </cell>
          <cell r="AI810">
            <v>0.625</v>
          </cell>
          <cell r="AJ810">
            <v>0.48484848484848486</v>
          </cell>
          <cell r="AL810">
            <v>0.5</v>
          </cell>
          <cell r="AN810">
            <v>0.52941176470588236</v>
          </cell>
        </row>
        <row r="811">
          <cell r="W811" t="str">
            <v>Total</v>
          </cell>
          <cell r="X811">
            <v>108</v>
          </cell>
          <cell r="Z811">
            <v>73</v>
          </cell>
          <cell r="AA811">
            <v>45</v>
          </cell>
          <cell r="AB811">
            <v>109</v>
          </cell>
          <cell r="AC811">
            <v>35</v>
          </cell>
          <cell r="AD811">
            <v>62</v>
          </cell>
          <cell r="AE811">
            <v>35</v>
          </cell>
          <cell r="AF811">
            <v>75</v>
          </cell>
          <cell r="AG811">
            <v>22</v>
          </cell>
          <cell r="AH811">
            <v>32</v>
          </cell>
          <cell r="AI811">
            <v>16</v>
          </cell>
          <cell r="AJ811">
            <v>33</v>
          </cell>
          <cell r="AL811">
            <v>14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999"/>
  <sheetViews>
    <sheetView zoomScale="50" zoomScaleNormal="50" workbookViewId="0">
      <selection activeCell="AT788" sqref="AT788"/>
    </sheetView>
  </sheetViews>
  <sheetFormatPr defaultColWidth="8.83984375" defaultRowHeight="11.7" x14ac:dyDescent="0.45"/>
  <cols>
    <col min="1" max="2" width="8.83984375" style="5"/>
    <col min="3" max="3" width="4" style="5" customWidth="1"/>
    <col min="4" max="4" width="8.83984375" style="5"/>
    <col min="5" max="5" width="10.26171875" style="5" bestFit="1" customWidth="1"/>
    <col min="6" max="6" width="10.26171875" style="5" customWidth="1"/>
    <col min="7" max="7" width="10.578125" style="5" bestFit="1" customWidth="1"/>
    <col min="8" max="11" width="13.26171875" style="5" customWidth="1"/>
    <col min="12" max="13" width="13.83984375" style="5" customWidth="1"/>
    <col min="14" max="14" width="18.41796875" style="5" bestFit="1" customWidth="1"/>
    <col min="15" max="15" width="11.83984375" style="5" bestFit="1" customWidth="1"/>
    <col min="16" max="19" width="9.83984375" style="5" bestFit="1" customWidth="1"/>
    <col min="20" max="21" width="10.26171875" style="5" bestFit="1" customWidth="1"/>
    <col min="22" max="22" width="8.83984375" style="5" customWidth="1"/>
    <col min="23" max="24" width="8.83984375" style="5"/>
    <col min="25" max="25" width="10" style="80" bestFit="1" customWidth="1"/>
    <col min="26" max="26" width="8.83984375" style="5"/>
    <col min="27" max="27" width="8.83984375" style="5" bestFit="1" customWidth="1"/>
    <col min="28" max="28" width="10" style="5" bestFit="1" customWidth="1"/>
    <col min="29" max="29" width="8.83984375" style="80"/>
    <col min="30" max="30" width="8.83984375" style="5" bestFit="1" customWidth="1"/>
    <col min="31" max="31" width="9.15625" style="5" bestFit="1" customWidth="1"/>
    <col min="32" max="32" width="8.83984375" style="80"/>
    <col min="33" max="36" width="8.83984375" style="5"/>
    <col min="37" max="37" width="8.83984375" style="80"/>
    <col min="38" max="38" width="8.83984375" style="5"/>
    <col min="39" max="39" width="8.83984375" style="5" bestFit="1" customWidth="1"/>
    <col min="40" max="40" width="10" style="5" bestFit="1" customWidth="1"/>
    <col min="41" max="41" width="8.83984375" style="80"/>
    <col min="42" max="45" width="8.83984375" style="5"/>
    <col min="46" max="46" width="9.26171875" style="5" bestFit="1" customWidth="1"/>
    <col min="47" max="16384" width="8.83984375" style="5"/>
  </cols>
  <sheetData>
    <row r="2" spans="1:47" x14ac:dyDescent="0.45">
      <c r="D2" s="5" t="s">
        <v>1063</v>
      </c>
      <c r="G2" s="9" t="s">
        <v>220</v>
      </c>
    </row>
    <row r="3" spans="1:47" ht="23.1" x14ac:dyDescent="0.45">
      <c r="A3" s="5" t="str">
        <f>'[1]Analysis col'!A18</f>
        <v>C1</v>
      </c>
      <c r="B3" s="5">
        <f>'[1]Analysis col'!B18</f>
        <v>64.265450276381216</v>
      </c>
      <c r="H3" s="5" t="s">
        <v>216</v>
      </c>
      <c r="O3" s="77">
        <v>1</v>
      </c>
      <c r="P3" s="77" t="s">
        <v>28</v>
      </c>
      <c r="Q3" s="77" t="s">
        <v>29</v>
      </c>
      <c r="R3" s="77" t="s">
        <v>110</v>
      </c>
      <c r="S3" s="77" t="s">
        <v>217</v>
      </c>
      <c r="T3" s="77" t="s">
        <v>218</v>
      </c>
      <c r="U3" s="77" t="s">
        <v>219</v>
      </c>
      <c r="X3" s="7" t="s">
        <v>5</v>
      </c>
      <c r="Y3" s="102"/>
      <c r="Z3" s="102" t="s">
        <v>28</v>
      </c>
      <c r="AA3" s="102"/>
      <c r="AB3" s="102"/>
      <c r="AC3" s="102" t="s">
        <v>29</v>
      </c>
      <c r="AD3" s="102"/>
      <c r="AE3" s="102"/>
      <c r="AF3" s="102" t="s">
        <v>110</v>
      </c>
      <c r="AG3" s="102"/>
      <c r="AH3" s="102"/>
      <c r="AI3" s="102" t="s">
        <v>217</v>
      </c>
      <c r="AJ3" s="102"/>
      <c r="AK3" s="102"/>
      <c r="AL3" s="102" t="s">
        <v>218</v>
      </c>
      <c r="AM3" s="102"/>
      <c r="AN3" s="102"/>
      <c r="AO3" s="102" t="s">
        <v>219</v>
      </c>
      <c r="AT3" s="45" t="s">
        <v>1</v>
      </c>
      <c r="AU3" s="45" t="s">
        <v>0</v>
      </c>
    </row>
    <row r="4" spans="1:47" x14ac:dyDescent="0.45">
      <c r="A4" s="5" t="str">
        <f>'[1]Analysis col'!A19</f>
        <v>C2</v>
      </c>
      <c r="B4" s="5">
        <f>'[1]Analysis col'!B19</f>
        <v>63.752981502698049</v>
      </c>
      <c r="G4" s="7" t="s">
        <v>5</v>
      </c>
      <c r="H4" s="8" t="s">
        <v>28</v>
      </c>
      <c r="I4" s="8" t="s">
        <v>29</v>
      </c>
      <c r="J4" s="8" t="s">
        <v>110</v>
      </c>
      <c r="K4" s="8" t="s">
        <v>217</v>
      </c>
      <c r="L4" s="8" t="s">
        <v>218</v>
      </c>
      <c r="M4" s="8" t="s">
        <v>219</v>
      </c>
      <c r="O4" s="144" t="s">
        <v>1159</v>
      </c>
      <c r="P4" s="5" t="s">
        <v>114</v>
      </c>
      <c r="Q4" s="5" t="s">
        <v>118</v>
      </c>
      <c r="R4" s="5" t="s">
        <v>126</v>
      </c>
      <c r="S4" s="5" t="s">
        <v>136</v>
      </c>
      <c r="T4" s="5" t="s">
        <v>148</v>
      </c>
      <c r="U4" s="5" t="s">
        <v>155</v>
      </c>
      <c r="X4" s="5">
        <v>1</v>
      </c>
      <c r="Y4" s="31">
        <f t="shared" ref="Y4:Y18" si="0">VLOOKUP(Z4,$A$3:$B$36,2,FALSE)</f>
        <v>54.489683652199048</v>
      </c>
      <c r="Z4" s="31" t="s">
        <v>871</v>
      </c>
      <c r="AA4" s="5">
        <v>1</v>
      </c>
      <c r="AB4" s="31">
        <f t="shared" ref="AB4:AB21" si="1">VLOOKUP(AC4,$A$3:$B$36,2,FALSE)</f>
        <v>54.489683652199048</v>
      </c>
      <c r="AC4" s="102" t="s">
        <v>871</v>
      </c>
      <c r="AD4" s="5">
        <v>1</v>
      </c>
      <c r="AE4" s="31">
        <f t="shared" ref="AE4:AE18" si="2">VLOOKUP(AF4,$A$3:$B$36,2,FALSE)</f>
        <v>54.489683652199048</v>
      </c>
      <c r="AF4" s="102" t="s">
        <v>871</v>
      </c>
      <c r="AG4" s="5">
        <v>1</v>
      </c>
      <c r="AH4" s="31">
        <f t="shared" ref="AH4:AH16" si="3">VLOOKUP(AI4,$A$3:$B$36,2,FALSE)</f>
        <v>54.489683652199048</v>
      </c>
      <c r="AI4" s="102" t="s">
        <v>871</v>
      </c>
      <c r="AJ4" s="5">
        <v>1</v>
      </c>
      <c r="AK4" s="31">
        <f t="shared" ref="AK4:AK22" si="4">VLOOKUP(AL4,$A$3:$B$36,2,FALSE)</f>
        <v>54.489683652199048</v>
      </c>
      <c r="AL4" s="102" t="s">
        <v>871</v>
      </c>
      <c r="AM4" s="5">
        <v>1</v>
      </c>
      <c r="AN4" s="31">
        <f t="shared" ref="AN4:AN17" si="5">VLOOKUP(AO4,$A$3:$B$36,2,FALSE)</f>
        <v>54.489683652199048</v>
      </c>
      <c r="AO4" s="102" t="s">
        <v>871</v>
      </c>
    </row>
    <row r="5" spans="1:47" x14ac:dyDescent="0.45">
      <c r="A5" s="5" t="str">
        <f>'[1]Analysis col'!A20</f>
        <v>C3</v>
      </c>
      <c r="B5" s="5">
        <f>'[1]Analysis col'!B20</f>
        <v>63.163696786488771</v>
      </c>
      <c r="G5" s="5">
        <v>1</v>
      </c>
      <c r="H5" s="6" t="s">
        <v>114</v>
      </c>
      <c r="I5" s="6" t="s">
        <v>118</v>
      </c>
      <c r="J5" s="6" t="s">
        <v>126</v>
      </c>
      <c r="K5" s="6" t="s">
        <v>136</v>
      </c>
      <c r="L5" s="6" t="s">
        <v>148</v>
      </c>
      <c r="M5" s="6" t="s">
        <v>155</v>
      </c>
      <c r="P5" s="5" t="s">
        <v>116</v>
      </c>
      <c r="Q5" s="5" t="s">
        <v>119</v>
      </c>
      <c r="R5" s="5" t="s">
        <v>128</v>
      </c>
      <c r="S5" s="5" t="s">
        <v>137</v>
      </c>
      <c r="T5" s="5" t="s">
        <v>96</v>
      </c>
      <c r="U5" s="5" t="s">
        <v>18</v>
      </c>
      <c r="X5" s="5">
        <v>2</v>
      </c>
      <c r="Y5" s="31">
        <f t="shared" si="0"/>
        <v>57.68746068595226</v>
      </c>
      <c r="Z5" s="31" t="s">
        <v>792</v>
      </c>
      <c r="AA5" s="5">
        <v>2</v>
      </c>
      <c r="AB5" s="31">
        <f t="shared" si="1"/>
        <v>57.68746068595226</v>
      </c>
      <c r="AC5" s="102" t="s">
        <v>792</v>
      </c>
      <c r="AD5" s="5">
        <v>2</v>
      </c>
      <c r="AE5" s="31">
        <f t="shared" si="2"/>
        <v>57.68746068595226</v>
      </c>
      <c r="AF5" s="102" t="s">
        <v>792</v>
      </c>
      <c r="AG5" s="5">
        <v>2</v>
      </c>
      <c r="AH5" s="31">
        <f t="shared" si="3"/>
        <v>57.68746068595226</v>
      </c>
      <c r="AI5" s="102" t="s">
        <v>792</v>
      </c>
      <c r="AJ5" s="5">
        <v>2</v>
      </c>
      <c r="AK5" s="31">
        <f t="shared" si="4"/>
        <v>57.68746068595226</v>
      </c>
      <c r="AL5" s="102" t="s">
        <v>792</v>
      </c>
      <c r="AM5" s="5">
        <v>2</v>
      </c>
      <c r="AN5" s="31">
        <f t="shared" si="5"/>
        <v>57.68746068595226</v>
      </c>
      <c r="AO5" s="102" t="s">
        <v>792</v>
      </c>
    </row>
    <row r="6" spans="1:47" x14ac:dyDescent="0.45">
      <c r="G6" s="5">
        <v>2</v>
      </c>
      <c r="H6" s="6" t="s">
        <v>116</v>
      </c>
      <c r="I6" s="6" t="s">
        <v>119</v>
      </c>
      <c r="J6" s="6" t="s">
        <v>128</v>
      </c>
      <c r="K6" s="6" t="s">
        <v>137</v>
      </c>
      <c r="L6" s="6" t="s">
        <v>96</v>
      </c>
      <c r="M6" s="6" t="s">
        <v>18</v>
      </c>
      <c r="P6" s="5" t="s">
        <v>66</v>
      </c>
      <c r="Q6" s="5" t="s">
        <v>120</v>
      </c>
      <c r="R6" s="5" t="s">
        <v>130</v>
      </c>
      <c r="S6" s="5" t="s">
        <v>507</v>
      </c>
      <c r="T6" s="5" t="s">
        <v>99</v>
      </c>
      <c r="U6" s="5" t="s">
        <v>61</v>
      </c>
      <c r="X6" s="5">
        <v>3</v>
      </c>
      <c r="Y6" s="31">
        <f t="shared" si="0"/>
        <v>61.678725235050933</v>
      </c>
      <c r="Z6" s="31" t="s">
        <v>766</v>
      </c>
      <c r="AA6" s="5">
        <v>3</v>
      </c>
      <c r="AB6" s="31">
        <f t="shared" si="1"/>
        <v>61.678725235050933</v>
      </c>
      <c r="AC6" s="102" t="s">
        <v>766</v>
      </c>
      <c r="AD6" s="5">
        <v>3</v>
      </c>
      <c r="AE6" s="31">
        <f t="shared" si="2"/>
        <v>61.678725235050933</v>
      </c>
      <c r="AF6" s="102" t="s">
        <v>766</v>
      </c>
      <c r="AG6" s="5">
        <v>3</v>
      </c>
      <c r="AH6" s="31">
        <f t="shared" si="3"/>
        <v>61.678725235050933</v>
      </c>
      <c r="AI6" s="102" t="s">
        <v>766</v>
      </c>
      <c r="AJ6" s="5">
        <v>3</v>
      </c>
      <c r="AK6" s="31">
        <f t="shared" si="4"/>
        <v>61.678725235050933</v>
      </c>
      <c r="AL6" s="102" t="s">
        <v>766</v>
      </c>
      <c r="AM6" s="5">
        <v>3</v>
      </c>
      <c r="AN6" s="31">
        <f t="shared" si="5"/>
        <v>61.678725235050933</v>
      </c>
      <c r="AO6" s="102" t="s">
        <v>766</v>
      </c>
    </row>
    <row r="7" spans="1:47" x14ac:dyDescent="0.45">
      <c r="G7" s="5">
        <v>3</v>
      </c>
      <c r="H7" s="6" t="s">
        <v>66</v>
      </c>
      <c r="I7" s="6" t="s">
        <v>120</v>
      </c>
      <c r="J7" s="6" t="s">
        <v>130</v>
      </c>
      <c r="K7" s="6" t="s">
        <v>199</v>
      </c>
      <c r="L7" s="6" t="s">
        <v>99</v>
      </c>
      <c r="M7" s="11" t="s">
        <v>210</v>
      </c>
      <c r="P7" s="5" t="s">
        <v>27</v>
      </c>
      <c r="Q7" s="5" t="s">
        <v>121</v>
      </c>
      <c r="R7" s="5" t="s">
        <v>81</v>
      </c>
      <c r="S7" s="5" t="s">
        <v>90</v>
      </c>
      <c r="T7" s="5" t="s">
        <v>57</v>
      </c>
      <c r="U7" s="5" t="s">
        <v>211</v>
      </c>
      <c r="X7" s="5">
        <v>4</v>
      </c>
      <c r="Y7" s="31">
        <f t="shared" si="0"/>
        <v>66.013332488948294</v>
      </c>
      <c r="Z7" s="31" t="s">
        <v>776</v>
      </c>
      <c r="AA7" s="5">
        <v>4</v>
      </c>
      <c r="AB7" s="31">
        <f t="shared" si="1"/>
        <v>66.013332488948294</v>
      </c>
      <c r="AC7" s="102" t="s">
        <v>776</v>
      </c>
      <c r="AD7" s="5">
        <v>4</v>
      </c>
      <c r="AE7" s="31">
        <f t="shared" si="2"/>
        <v>66.013332488948294</v>
      </c>
      <c r="AF7" s="102" t="s">
        <v>776</v>
      </c>
      <c r="AG7" s="5">
        <v>4</v>
      </c>
      <c r="AH7" s="31">
        <f t="shared" si="3"/>
        <v>60.266537294414391</v>
      </c>
      <c r="AI7" s="102" t="s">
        <v>774</v>
      </c>
      <c r="AJ7" s="5">
        <v>4</v>
      </c>
      <c r="AK7" s="31">
        <f t="shared" si="4"/>
        <v>66.013332488948294</v>
      </c>
      <c r="AL7" s="102" t="s">
        <v>776</v>
      </c>
      <c r="AM7" s="5">
        <v>4</v>
      </c>
      <c r="AN7" s="31">
        <f t="shared" si="5"/>
        <v>60.266537294414391</v>
      </c>
      <c r="AO7" s="102" t="s">
        <v>774</v>
      </c>
    </row>
    <row r="8" spans="1:47" x14ac:dyDescent="0.45">
      <c r="A8" s="5" t="str">
        <f>'[1]Analysis col'!A23</f>
        <v>M00</v>
      </c>
      <c r="B8" s="5">
        <f>'[1]Analysis col'!B23</f>
        <v>46.633602860806874</v>
      </c>
      <c r="D8" s="116">
        <f t="shared" ref="D8:D35" si="6">B9-B8</f>
        <v>0.87844593465840148</v>
      </c>
      <c r="G8" s="5">
        <v>4</v>
      </c>
      <c r="H8" s="6" t="s">
        <v>27</v>
      </c>
      <c r="I8" s="6" t="s">
        <v>121</v>
      </c>
      <c r="J8" s="6" t="s">
        <v>81</v>
      </c>
      <c r="K8" s="11" t="s">
        <v>200</v>
      </c>
      <c r="L8" s="6" t="s">
        <v>57</v>
      </c>
      <c r="M8" s="6" t="s">
        <v>211</v>
      </c>
      <c r="P8" s="5" t="s">
        <v>257</v>
      </c>
      <c r="Q8" s="5" t="s">
        <v>33</v>
      </c>
      <c r="R8" s="5" t="s">
        <v>978</v>
      </c>
      <c r="S8" s="5" t="s">
        <v>88</v>
      </c>
      <c r="T8" s="5" t="s">
        <v>149</v>
      </c>
      <c r="U8" s="5" t="s">
        <v>18</v>
      </c>
      <c r="X8" s="5">
        <v>5</v>
      </c>
      <c r="Y8" s="31">
        <f t="shared" si="0"/>
        <v>72.079750332635967</v>
      </c>
      <c r="Z8" s="31" t="s">
        <v>764</v>
      </c>
      <c r="AA8" s="5">
        <v>5</v>
      </c>
      <c r="AB8" s="31">
        <f t="shared" si="1"/>
        <v>72.079750332635967</v>
      </c>
      <c r="AC8" s="102" t="s">
        <v>764</v>
      </c>
      <c r="AD8" s="5">
        <v>5</v>
      </c>
      <c r="AE8" s="31">
        <f t="shared" si="2"/>
        <v>72.079750332635967</v>
      </c>
      <c r="AF8" s="102" t="s">
        <v>764</v>
      </c>
      <c r="AG8" s="5">
        <v>5</v>
      </c>
      <c r="AH8" s="31">
        <f t="shared" si="3"/>
        <v>60.819536609910429</v>
      </c>
      <c r="AI8" s="102" t="s">
        <v>770</v>
      </c>
      <c r="AJ8" s="5">
        <v>5</v>
      </c>
      <c r="AK8" s="31">
        <f t="shared" si="4"/>
        <v>72.079750332635967</v>
      </c>
      <c r="AL8" s="102" t="s">
        <v>764</v>
      </c>
      <c r="AM8" s="5">
        <v>5</v>
      </c>
      <c r="AN8" s="31">
        <f t="shared" si="5"/>
        <v>57.68746068595226</v>
      </c>
      <c r="AO8" s="102" t="s">
        <v>792</v>
      </c>
    </row>
    <row r="9" spans="1:47" x14ac:dyDescent="0.45">
      <c r="A9" s="5" t="str">
        <f>'[1]Analysis col'!A24</f>
        <v>M01</v>
      </c>
      <c r="B9" s="5">
        <f>'[1]Analysis col'!B24</f>
        <v>47.512048795465276</v>
      </c>
      <c r="D9" s="116">
        <f t="shared" si="6"/>
        <v>0.52862863860416098</v>
      </c>
      <c r="G9" s="5">
        <v>5</v>
      </c>
      <c r="H9" s="6" t="s">
        <v>185</v>
      </c>
      <c r="I9" s="6" t="s">
        <v>33</v>
      </c>
      <c r="J9" s="13" t="s">
        <v>194</v>
      </c>
      <c r="K9" s="6" t="s">
        <v>201</v>
      </c>
      <c r="L9" s="6" t="s">
        <v>149</v>
      </c>
      <c r="M9" s="6" t="s">
        <v>212</v>
      </c>
      <c r="P9" s="5" t="s">
        <v>186</v>
      </c>
      <c r="Q9" s="5" t="s">
        <v>37</v>
      </c>
      <c r="R9" s="5" t="s">
        <v>78</v>
      </c>
      <c r="S9" s="5" t="s">
        <v>90</v>
      </c>
      <c r="T9" s="5" t="s">
        <v>980</v>
      </c>
      <c r="U9" s="5" t="s">
        <v>17</v>
      </c>
      <c r="X9" s="5">
        <v>6</v>
      </c>
      <c r="Y9" s="31">
        <f t="shared" si="0"/>
        <v>69.54549044703198</v>
      </c>
      <c r="Z9" s="31" t="s">
        <v>772</v>
      </c>
      <c r="AA9" s="5">
        <v>6</v>
      </c>
      <c r="AB9" s="31">
        <f t="shared" si="1"/>
        <v>73.788479760617932</v>
      </c>
      <c r="AC9" s="102" t="s">
        <v>786</v>
      </c>
      <c r="AD9" s="5">
        <v>6</v>
      </c>
      <c r="AE9" s="31">
        <f t="shared" si="2"/>
        <v>69.54549044703198</v>
      </c>
      <c r="AF9" s="102" t="s">
        <v>772</v>
      </c>
      <c r="AG9" s="5">
        <v>6</v>
      </c>
      <c r="AH9" s="31">
        <f t="shared" si="3"/>
        <v>60.266537294414391</v>
      </c>
      <c r="AI9" s="102" t="s">
        <v>774</v>
      </c>
      <c r="AJ9" s="5">
        <v>6</v>
      </c>
      <c r="AK9" s="31">
        <f t="shared" si="4"/>
        <v>73.788479760617932</v>
      </c>
      <c r="AL9" s="102" t="s">
        <v>786</v>
      </c>
      <c r="AM9" s="5">
        <v>6</v>
      </c>
      <c r="AN9" s="31">
        <f t="shared" si="5"/>
        <v>59.002347394461879</v>
      </c>
      <c r="AO9" s="102" t="s">
        <v>773</v>
      </c>
    </row>
    <row r="10" spans="1:47" x14ac:dyDescent="0.45">
      <c r="A10" s="5" t="str">
        <f>'[1]Analysis col'!A25</f>
        <v>M02</v>
      </c>
      <c r="B10" s="5">
        <f>'[1]Analysis col'!B25</f>
        <v>48.040677434069437</v>
      </c>
      <c r="D10" s="116">
        <f t="shared" si="6"/>
        <v>1.1910975138338955</v>
      </c>
      <c r="G10" s="5">
        <v>6</v>
      </c>
      <c r="H10" s="6" t="s">
        <v>186</v>
      </c>
      <c r="I10" s="6" t="s">
        <v>37</v>
      </c>
      <c r="J10" s="6" t="s">
        <v>78</v>
      </c>
      <c r="K10" s="11" t="s">
        <v>202</v>
      </c>
      <c r="L10" s="11" t="s">
        <v>205</v>
      </c>
      <c r="M10" s="6" t="s">
        <v>17</v>
      </c>
      <c r="P10" s="5" t="s">
        <v>187</v>
      </c>
      <c r="Q10" s="5" t="s">
        <v>73</v>
      </c>
      <c r="R10" s="5" t="s">
        <v>81</v>
      </c>
      <c r="S10" s="5" t="s">
        <v>46</v>
      </c>
      <c r="T10" s="5" t="s">
        <v>180</v>
      </c>
      <c r="U10" s="5" t="s">
        <v>15</v>
      </c>
      <c r="X10" s="5">
        <v>7</v>
      </c>
      <c r="Y10" s="31">
        <f t="shared" si="0"/>
        <v>66.013332488948294</v>
      </c>
      <c r="Z10" s="31" t="s">
        <v>776</v>
      </c>
      <c r="AA10" s="5">
        <v>7</v>
      </c>
      <c r="AB10" s="31">
        <f t="shared" si="1"/>
        <v>73.788479760617932</v>
      </c>
      <c r="AC10" s="102" t="s">
        <v>786</v>
      </c>
      <c r="AD10" s="5">
        <v>7</v>
      </c>
      <c r="AE10" s="31">
        <f t="shared" si="2"/>
        <v>66.013332488948294</v>
      </c>
      <c r="AF10" s="102" t="s">
        <v>776</v>
      </c>
      <c r="AG10" s="5">
        <v>7</v>
      </c>
      <c r="AH10" s="31">
        <f t="shared" si="3"/>
        <v>60.819536609910429</v>
      </c>
      <c r="AI10" s="102" t="s">
        <v>770</v>
      </c>
      <c r="AJ10" s="5">
        <v>7</v>
      </c>
      <c r="AK10" s="31">
        <f t="shared" si="4"/>
        <v>70.490554036267866</v>
      </c>
      <c r="AL10" s="102" t="s">
        <v>767</v>
      </c>
      <c r="AM10" s="5">
        <v>7</v>
      </c>
      <c r="AN10" s="31">
        <f t="shared" si="5"/>
        <v>60.266537294414391</v>
      </c>
      <c r="AO10" s="102" t="s">
        <v>774</v>
      </c>
    </row>
    <row r="11" spans="1:47" x14ac:dyDescent="0.45">
      <c r="A11" s="5" t="str">
        <f>'[1]Analysis col'!A26</f>
        <v>M03</v>
      </c>
      <c r="B11" s="5">
        <f>'[1]Analysis col'!B26</f>
        <v>49.231774947903332</v>
      </c>
      <c r="D11" s="116">
        <f t="shared" si="6"/>
        <v>0.77236078814999587</v>
      </c>
      <c r="G11" s="5">
        <v>7</v>
      </c>
      <c r="H11" s="6" t="s">
        <v>187</v>
      </c>
      <c r="I11" s="6" t="s">
        <v>192</v>
      </c>
      <c r="J11" s="6" t="s">
        <v>195</v>
      </c>
      <c r="K11" s="6" t="s">
        <v>46</v>
      </c>
      <c r="L11" s="6" t="s">
        <v>180</v>
      </c>
      <c r="M11" s="6" t="s">
        <v>15</v>
      </c>
      <c r="P11" s="5" t="s">
        <v>21</v>
      </c>
      <c r="Q11" s="5" t="s">
        <v>36</v>
      </c>
      <c r="R11" s="5" t="s">
        <v>76</v>
      </c>
      <c r="S11" s="5" t="s">
        <v>138</v>
      </c>
      <c r="T11" s="5" t="s">
        <v>56</v>
      </c>
      <c r="U11" s="5" t="s">
        <v>59</v>
      </c>
      <c r="X11" s="5">
        <v>8</v>
      </c>
      <c r="Y11" s="31">
        <f t="shared" si="0"/>
        <v>64.319990168929081</v>
      </c>
      <c r="Z11" s="31" t="s">
        <v>787</v>
      </c>
      <c r="AA11" s="5">
        <v>8</v>
      </c>
      <c r="AB11" s="31">
        <f t="shared" si="1"/>
        <v>70.490554036267866</v>
      </c>
      <c r="AC11" s="102" t="s">
        <v>767</v>
      </c>
      <c r="AD11" s="5">
        <v>8</v>
      </c>
      <c r="AE11" s="31">
        <f t="shared" si="2"/>
        <v>68.097728766764959</v>
      </c>
      <c r="AF11" s="102" t="s">
        <v>775</v>
      </c>
      <c r="AG11" s="5">
        <v>8</v>
      </c>
      <c r="AH11" s="31">
        <f t="shared" si="3"/>
        <v>61.678725235050933</v>
      </c>
      <c r="AI11" s="102" t="s">
        <v>766</v>
      </c>
      <c r="AJ11" s="5">
        <v>8</v>
      </c>
      <c r="AK11" s="31">
        <f t="shared" si="4"/>
        <v>68.097728766764959</v>
      </c>
      <c r="AL11" s="102" t="s">
        <v>775</v>
      </c>
      <c r="AM11" s="5">
        <v>8</v>
      </c>
      <c r="AN11" s="31">
        <f t="shared" si="5"/>
        <v>60.819536609910429</v>
      </c>
      <c r="AO11" s="102" t="s">
        <v>770</v>
      </c>
    </row>
    <row r="12" spans="1:47" x14ac:dyDescent="0.45">
      <c r="A12" s="5" t="str">
        <f>'[1]Analysis col'!A27</f>
        <v>M04</v>
      </c>
      <c r="B12" s="5">
        <f>'[1]Analysis col'!B27</f>
        <v>50.004135736053328</v>
      </c>
      <c r="D12" s="116">
        <f t="shared" si="6"/>
        <v>0.74466079627576676</v>
      </c>
      <c r="G12" s="5">
        <v>8</v>
      </c>
      <c r="H12" s="6" t="s">
        <v>188</v>
      </c>
      <c r="I12" s="6" t="s">
        <v>193</v>
      </c>
      <c r="J12" s="6" t="s">
        <v>76</v>
      </c>
      <c r="K12" s="6" t="s">
        <v>138</v>
      </c>
      <c r="L12" s="6" t="s">
        <v>56</v>
      </c>
      <c r="M12" s="6" t="s">
        <v>59</v>
      </c>
      <c r="P12" s="5" t="s">
        <v>68</v>
      </c>
      <c r="Q12" s="5" t="s">
        <v>33</v>
      </c>
      <c r="R12" s="5" t="s">
        <v>82</v>
      </c>
      <c r="S12" s="5" t="s">
        <v>203</v>
      </c>
      <c r="T12" s="5" t="s">
        <v>58</v>
      </c>
      <c r="U12" s="5" t="s">
        <v>14</v>
      </c>
      <c r="X12" s="5">
        <v>9</v>
      </c>
      <c r="Y12" s="31">
        <f t="shared" si="0"/>
        <v>65.463749372686848</v>
      </c>
      <c r="Z12" s="31" t="s">
        <v>765</v>
      </c>
      <c r="AA12" s="5">
        <v>9</v>
      </c>
      <c r="AB12" s="31">
        <f t="shared" si="1"/>
        <v>72.079750332635967</v>
      </c>
      <c r="AC12" s="102" t="s">
        <v>764</v>
      </c>
      <c r="AD12" s="5">
        <v>9</v>
      </c>
      <c r="AE12" s="31">
        <f t="shared" si="2"/>
        <v>69.54549044703198</v>
      </c>
      <c r="AF12" s="102" t="s">
        <v>772</v>
      </c>
      <c r="AG12" s="5">
        <v>9</v>
      </c>
      <c r="AH12" s="31">
        <f t="shared" si="3"/>
        <v>63.352807087567498</v>
      </c>
      <c r="AI12" s="102" t="s">
        <v>791</v>
      </c>
      <c r="AJ12" s="5">
        <v>9</v>
      </c>
      <c r="AK12" s="31">
        <f t="shared" si="4"/>
        <v>65.463749372686848</v>
      </c>
      <c r="AL12" s="102" t="s">
        <v>765</v>
      </c>
      <c r="AM12" s="5">
        <v>9</v>
      </c>
      <c r="AN12" s="31">
        <f t="shared" si="5"/>
        <v>61.678725235050933</v>
      </c>
      <c r="AO12" s="102" t="s">
        <v>766</v>
      </c>
    </row>
    <row r="13" spans="1:47" x14ac:dyDescent="0.45">
      <c r="A13" s="5" t="str">
        <f>'[1]Analysis col'!A28</f>
        <v>M05</v>
      </c>
      <c r="B13" s="5">
        <f>'[1]Analysis col'!B28</f>
        <v>50.748796532329095</v>
      </c>
      <c r="D13" s="116">
        <f t="shared" si="6"/>
        <v>1.2277439312696572</v>
      </c>
      <c r="G13" s="5">
        <v>9</v>
      </c>
      <c r="H13" s="6" t="s">
        <v>68</v>
      </c>
      <c r="I13" s="6" t="s">
        <v>33</v>
      </c>
      <c r="J13" s="6" t="s">
        <v>82</v>
      </c>
      <c r="K13" s="6" t="s">
        <v>203</v>
      </c>
      <c r="L13" s="6" t="s">
        <v>206</v>
      </c>
      <c r="M13" s="6" t="s">
        <v>14</v>
      </c>
      <c r="P13" s="5" t="s">
        <v>187</v>
      </c>
      <c r="Q13" s="5" t="s">
        <v>37</v>
      </c>
      <c r="R13" s="5" t="s">
        <v>83</v>
      </c>
      <c r="S13" s="5" t="s">
        <v>47</v>
      </c>
      <c r="T13" s="5" t="s">
        <v>57</v>
      </c>
      <c r="U13" s="5" t="s">
        <v>63</v>
      </c>
      <c r="X13" s="5">
        <v>10</v>
      </c>
      <c r="Y13" s="31">
        <f t="shared" si="0"/>
        <v>66.013332488948294</v>
      </c>
      <c r="Z13" s="31" t="s">
        <v>776</v>
      </c>
      <c r="AA13" s="5">
        <v>10</v>
      </c>
      <c r="AB13" s="31">
        <f t="shared" si="1"/>
        <v>73.788479760617932</v>
      </c>
      <c r="AC13" s="102" t="s">
        <v>786</v>
      </c>
      <c r="AD13" s="5">
        <v>10</v>
      </c>
      <c r="AE13" s="31">
        <f t="shared" si="2"/>
        <v>70.490554036267866</v>
      </c>
      <c r="AF13" s="102" t="s">
        <v>767</v>
      </c>
      <c r="AG13" s="5">
        <v>10</v>
      </c>
      <c r="AH13" s="31">
        <f t="shared" si="3"/>
        <v>64.319990168929081</v>
      </c>
      <c r="AI13" s="102" t="s">
        <v>787</v>
      </c>
      <c r="AJ13" s="5">
        <v>10</v>
      </c>
      <c r="AK13" s="31">
        <f t="shared" si="4"/>
        <v>66.013332488948294</v>
      </c>
      <c r="AL13" s="102" t="s">
        <v>776</v>
      </c>
      <c r="AM13" s="5">
        <v>10</v>
      </c>
      <c r="AN13" s="31">
        <f t="shared" si="5"/>
        <v>63.352807087567498</v>
      </c>
      <c r="AO13" s="102" t="s">
        <v>791</v>
      </c>
    </row>
    <row r="14" spans="1:47" x14ac:dyDescent="0.45">
      <c r="A14" s="5" t="str">
        <f>'[1]Analysis col'!A29</f>
        <v>M06</v>
      </c>
      <c r="B14" s="5">
        <f>'[1]Analysis col'!B29</f>
        <v>51.976540463598752</v>
      </c>
      <c r="D14" s="116">
        <f t="shared" si="6"/>
        <v>2.1716089655229069</v>
      </c>
      <c r="G14" s="5">
        <v>10</v>
      </c>
      <c r="H14" s="6" t="s">
        <v>189</v>
      </c>
      <c r="I14" s="6" t="s">
        <v>37</v>
      </c>
      <c r="J14" s="6" t="s">
        <v>83</v>
      </c>
      <c r="K14" s="6" t="s">
        <v>47</v>
      </c>
      <c r="L14" s="6" t="s">
        <v>57</v>
      </c>
      <c r="M14" s="6" t="s">
        <v>63</v>
      </c>
      <c r="P14" s="5" t="s">
        <v>68</v>
      </c>
      <c r="Q14" s="5" t="s">
        <v>37</v>
      </c>
      <c r="R14" s="5" t="s">
        <v>84</v>
      </c>
      <c r="S14" s="5" t="s">
        <v>50</v>
      </c>
      <c r="T14" s="5" t="s">
        <v>177</v>
      </c>
      <c r="U14" s="5" t="s">
        <v>64</v>
      </c>
      <c r="X14" s="5">
        <v>11</v>
      </c>
      <c r="Y14" s="31">
        <f t="shared" si="0"/>
        <v>65.463749372686848</v>
      </c>
      <c r="Z14" s="31" t="s">
        <v>765</v>
      </c>
      <c r="AA14" s="5">
        <v>11</v>
      </c>
      <c r="AB14" s="31">
        <f t="shared" si="1"/>
        <v>73.788479760617932</v>
      </c>
      <c r="AC14" s="102" t="s">
        <v>786</v>
      </c>
      <c r="AD14" s="5">
        <v>11</v>
      </c>
      <c r="AE14" s="31">
        <f t="shared" si="2"/>
        <v>72.079750332635967</v>
      </c>
      <c r="AF14" s="102" t="s">
        <v>764</v>
      </c>
      <c r="AG14" s="5">
        <v>11</v>
      </c>
      <c r="AH14" s="31">
        <f t="shared" si="3"/>
        <v>65.463749372686848</v>
      </c>
      <c r="AI14" s="102" t="s">
        <v>765</v>
      </c>
      <c r="AJ14" s="5">
        <v>11</v>
      </c>
      <c r="AK14" s="31">
        <f t="shared" si="4"/>
        <v>68.097728766764959</v>
      </c>
      <c r="AL14" s="102" t="s">
        <v>775</v>
      </c>
      <c r="AM14" s="5">
        <v>11</v>
      </c>
      <c r="AN14" s="31">
        <f t="shared" si="5"/>
        <v>64.319990168929081</v>
      </c>
      <c r="AO14" s="102" t="s">
        <v>787</v>
      </c>
    </row>
    <row r="15" spans="1:47" x14ac:dyDescent="0.45">
      <c r="A15" s="5" t="str">
        <f>'[1]Analysis col'!A30</f>
        <v>M07</v>
      </c>
      <c r="B15" s="5">
        <f>'[1]Analysis col'!B30</f>
        <v>54.148149429121659</v>
      </c>
      <c r="D15" s="116">
        <f t="shared" si="6"/>
        <v>0.34153422307738879</v>
      </c>
      <c r="G15" s="5">
        <v>11</v>
      </c>
      <c r="H15" s="6" t="s">
        <v>190</v>
      </c>
      <c r="I15" s="6" t="s">
        <v>37</v>
      </c>
      <c r="J15" s="6" t="s">
        <v>84</v>
      </c>
      <c r="K15" s="6" t="s">
        <v>50</v>
      </c>
      <c r="L15" s="6" t="s">
        <v>177</v>
      </c>
      <c r="M15" s="6" t="s">
        <v>213</v>
      </c>
      <c r="P15" s="5" t="s">
        <v>27</v>
      </c>
      <c r="Q15" s="5" t="s">
        <v>37</v>
      </c>
      <c r="R15" s="5" t="s">
        <v>979</v>
      </c>
      <c r="S15" s="5" t="s">
        <v>51</v>
      </c>
      <c r="T15" s="5" t="s">
        <v>181</v>
      </c>
      <c r="U15" s="5" t="s">
        <v>60</v>
      </c>
      <c r="X15" s="5">
        <v>12</v>
      </c>
      <c r="Y15" s="31">
        <f t="shared" si="0"/>
        <v>66.013332488948294</v>
      </c>
      <c r="Z15" s="31" t="s">
        <v>776</v>
      </c>
      <c r="AA15" s="5">
        <v>12</v>
      </c>
      <c r="AB15" s="31">
        <f t="shared" si="1"/>
        <v>73.788479760617932</v>
      </c>
      <c r="AC15" s="102" t="s">
        <v>786</v>
      </c>
      <c r="AD15" s="5">
        <v>12</v>
      </c>
      <c r="AE15" s="31">
        <f t="shared" si="2"/>
        <v>73.788479760617932</v>
      </c>
      <c r="AF15" s="102" t="s">
        <v>786</v>
      </c>
      <c r="AG15" s="5">
        <v>12</v>
      </c>
      <c r="AH15" s="31">
        <f t="shared" si="3"/>
        <v>66.013332488948294</v>
      </c>
      <c r="AI15" s="102" t="s">
        <v>776</v>
      </c>
      <c r="AJ15" s="5">
        <v>12</v>
      </c>
      <c r="AK15" s="31">
        <f t="shared" si="4"/>
        <v>69.54549044703198</v>
      </c>
      <c r="AL15" s="102" t="s">
        <v>772</v>
      </c>
      <c r="AM15" s="5">
        <v>12</v>
      </c>
      <c r="AN15" s="31">
        <f t="shared" si="5"/>
        <v>63.352807087567498</v>
      </c>
      <c r="AO15" s="102" t="s">
        <v>791</v>
      </c>
    </row>
    <row r="16" spans="1:47" x14ac:dyDescent="0.45">
      <c r="A16" s="5" t="str">
        <f>'[1]Analysis col'!A31</f>
        <v>M08</v>
      </c>
      <c r="B16" s="5">
        <f>'[1]Analysis col'!B31</f>
        <v>54.489683652199048</v>
      </c>
      <c r="D16" s="116">
        <f t="shared" si="6"/>
        <v>0.40371611155494236</v>
      </c>
      <c r="G16" s="5">
        <v>12</v>
      </c>
      <c r="H16" s="6" t="s">
        <v>27</v>
      </c>
      <c r="I16" s="6" t="s">
        <v>37</v>
      </c>
      <c r="J16" s="11" t="s">
        <v>196</v>
      </c>
      <c r="K16" s="6" t="s">
        <v>51</v>
      </c>
      <c r="L16" s="6" t="s">
        <v>207</v>
      </c>
      <c r="M16" s="6" t="s">
        <v>60</v>
      </c>
      <c r="P16" s="5" t="s">
        <v>22</v>
      </c>
      <c r="Q16" s="5" t="s">
        <v>37</v>
      </c>
      <c r="R16" s="5" t="s">
        <v>84</v>
      </c>
      <c r="S16" s="5" t="s">
        <v>52</v>
      </c>
      <c r="T16" s="5" t="s">
        <v>56</v>
      </c>
      <c r="U16" s="5" t="s">
        <v>14</v>
      </c>
      <c r="X16" s="5">
        <v>13</v>
      </c>
      <c r="Y16" s="31">
        <f t="shared" si="0"/>
        <v>68.097728766764959</v>
      </c>
      <c r="Z16" s="31" t="s">
        <v>775</v>
      </c>
      <c r="AA16" s="5">
        <v>13</v>
      </c>
      <c r="AB16" s="31">
        <f t="shared" si="1"/>
        <v>73.788479760617932</v>
      </c>
      <c r="AC16" s="102" t="s">
        <v>786</v>
      </c>
      <c r="AD16" s="5">
        <v>13</v>
      </c>
      <c r="AE16" s="31">
        <f t="shared" si="2"/>
        <v>72.079750332635967</v>
      </c>
      <c r="AF16" s="102" t="s">
        <v>764</v>
      </c>
      <c r="AG16" s="5">
        <v>13</v>
      </c>
      <c r="AH16" s="31">
        <f t="shared" si="3"/>
        <v>68.097728766764959</v>
      </c>
      <c r="AI16" s="102" t="s">
        <v>775</v>
      </c>
      <c r="AJ16" s="5">
        <v>13</v>
      </c>
      <c r="AK16" s="31">
        <f t="shared" si="4"/>
        <v>68.097728766764959</v>
      </c>
      <c r="AL16" s="102" t="s">
        <v>775</v>
      </c>
      <c r="AM16" s="5">
        <v>13</v>
      </c>
      <c r="AN16" s="31">
        <f t="shared" si="5"/>
        <v>61.678725235050933</v>
      </c>
      <c r="AO16" s="102" t="s">
        <v>766</v>
      </c>
    </row>
    <row r="17" spans="1:43" x14ac:dyDescent="0.45">
      <c r="A17" s="5" t="str">
        <f>'[1]Analysis col'!A32</f>
        <v>M09</v>
      </c>
      <c r="B17" s="5">
        <f>'[1]Analysis col'!B32</f>
        <v>54.89339976375399</v>
      </c>
      <c r="D17" s="116">
        <f t="shared" si="6"/>
        <v>0.43423256094341411</v>
      </c>
      <c r="G17" s="5">
        <v>13</v>
      </c>
      <c r="H17" s="6" t="s">
        <v>22</v>
      </c>
      <c r="I17" s="6" t="s">
        <v>37</v>
      </c>
      <c r="J17" s="13" t="s">
        <v>197</v>
      </c>
      <c r="K17" s="6" t="s">
        <v>204</v>
      </c>
      <c r="L17" s="6" t="s">
        <v>56</v>
      </c>
      <c r="M17" s="11" t="s">
        <v>214</v>
      </c>
      <c r="P17" s="5" t="s">
        <v>23</v>
      </c>
      <c r="Q17" s="5" t="s">
        <v>37</v>
      </c>
      <c r="R17" s="5" t="s">
        <v>85</v>
      </c>
      <c r="T17" s="5" t="s">
        <v>57</v>
      </c>
      <c r="U17" s="5" t="s">
        <v>60</v>
      </c>
      <c r="X17" s="5">
        <v>14</v>
      </c>
      <c r="Y17" s="31">
        <f t="shared" si="0"/>
        <v>69.54549044703198</v>
      </c>
      <c r="Z17" s="31" t="s">
        <v>772</v>
      </c>
      <c r="AA17" s="5">
        <v>14</v>
      </c>
      <c r="AB17" s="31">
        <f t="shared" si="1"/>
        <v>73.788479760617932</v>
      </c>
      <c r="AC17" s="102" t="s">
        <v>786</v>
      </c>
      <c r="AD17" s="5">
        <v>14</v>
      </c>
      <c r="AE17" s="31">
        <f t="shared" si="2"/>
        <v>73.788479760617932</v>
      </c>
      <c r="AF17" s="102" t="s">
        <v>786</v>
      </c>
      <c r="AJ17" s="5">
        <v>14</v>
      </c>
      <c r="AK17" s="31">
        <f t="shared" si="4"/>
        <v>66.013332488948294</v>
      </c>
      <c r="AL17" s="102" t="s">
        <v>776</v>
      </c>
      <c r="AM17" s="5">
        <v>14</v>
      </c>
      <c r="AN17" s="31">
        <f t="shared" si="5"/>
        <v>63.352807087567498</v>
      </c>
      <c r="AO17" s="102" t="s">
        <v>791</v>
      </c>
    </row>
    <row r="18" spans="1:43" x14ac:dyDescent="0.45">
      <c r="A18" s="5" t="str">
        <f>'[1]Analysis col'!A33</f>
        <v>M10</v>
      </c>
      <c r="B18" s="5">
        <f>'[1]Analysis col'!B33</f>
        <v>55.327632324697404</v>
      </c>
      <c r="D18" s="116">
        <f t="shared" si="6"/>
        <v>1.0979678186119912</v>
      </c>
      <c r="G18" s="5">
        <v>14</v>
      </c>
      <c r="H18" s="6" t="s">
        <v>23</v>
      </c>
      <c r="I18" s="6" t="s">
        <v>37</v>
      </c>
      <c r="J18" s="6" t="s">
        <v>85</v>
      </c>
      <c r="L18" s="6" t="s">
        <v>208</v>
      </c>
      <c r="M18" s="6" t="s">
        <v>215</v>
      </c>
      <c r="P18" s="5" t="s">
        <v>548</v>
      </c>
      <c r="Q18" s="5" t="s">
        <v>37</v>
      </c>
      <c r="R18" s="5" t="s">
        <v>979</v>
      </c>
      <c r="T18" s="5" t="s">
        <v>177</v>
      </c>
      <c r="X18" s="5">
        <v>15</v>
      </c>
      <c r="Y18" s="31">
        <f t="shared" si="0"/>
        <v>70.490554036267866</v>
      </c>
      <c r="Z18" s="31" t="s">
        <v>767</v>
      </c>
      <c r="AA18" s="5">
        <v>15</v>
      </c>
      <c r="AB18" s="31">
        <f t="shared" si="1"/>
        <v>73.788479760617932</v>
      </c>
      <c r="AC18" s="102" t="s">
        <v>786</v>
      </c>
      <c r="AD18" s="5">
        <v>15</v>
      </c>
      <c r="AE18" s="31">
        <f t="shared" si="2"/>
        <v>73.788479760617932</v>
      </c>
      <c r="AF18" s="102" t="s">
        <v>786</v>
      </c>
      <c r="AJ18" s="5">
        <v>15</v>
      </c>
      <c r="AK18" s="31">
        <f t="shared" si="4"/>
        <v>68.097728766764959</v>
      </c>
      <c r="AL18" s="102" t="s">
        <v>775</v>
      </c>
    </row>
    <row r="19" spans="1:43" x14ac:dyDescent="0.45">
      <c r="A19" s="5" t="str">
        <f>'[1]Analysis col'!A34</f>
        <v>M11</v>
      </c>
      <c r="B19" s="5">
        <f>'[1]Analysis col'!B34</f>
        <v>56.425600143309396</v>
      </c>
      <c r="D19" s="116">
        <f t="shared" si="6"/>
        <v>1.2618605426428644</v>
      </c>
      <c r="G19" s="5">
        <v>15</v>
      </c>
      <c r="H19" s="6" t="s">
        <v>191</v>
      </c>
      <c r="I19" s="6" t="s">
        <v>37</v>
      </c>
      <c r="J19" s="11" t="s">
        <v>198</v>
      </c>
      <c r="L19" s="6" t="s">
        <v>177</v>
      </c>
      <c r="Q19" s="5" t="s">
        <v>37</v>
      </c>
      <c r="T19" s="5" t="s">
        <v>178</v>
      </c>
      <c r="AA19" s="5">
        <v>16</v>
      </c>
      <c r="AB19" s="31">
        <f t="shared" si="1"/>
        <v>73.788479760617932</v>
      </c>
      <c r="AC19" s="102" t="s">
        <v>786</v>
      </c>
      <c r="AJ19" s="5">
        <v>16</v>
      </c>
      <c r="AK19" s="31">
        <f t="shared" si="4"/>
        <v>69.54549044703198</v>
      </c>
      <c r="AL19" s="102" t="s">
        <v>772</v>
      </c>
      <c r="AQ19" s="5" t="s">
        <v>1051</v>
      </c>
    </row>
    <row r="20" spans="1:43" x14ac:dyDescent="0.45">
      <c r="A20" s="5" t="str">
        <f>'[1]Analysis col'!A35</f>
        <v>M12</v>
      </c>
      <c r="B20" s="5">
        <f>'[1]Analysis col'!B35</f>
        <v>57.68746068595226</v>
      </c>
      <c r="D20" s="116">
        <f t="shared" si="6"/>
        <v>1.3148867085096185</v>
      </c>
      <c r="G20" s="5">
        <v>16</v>
      </c>
      <c r="I20" s="6" t="s">
        <v>37</v>
      </c>
      <c r="L20" s="6" t="s">
        <v>178</v>
      </c>
      <c r="Q20" s="5" t="s">
        <v>37</v>
      </c>
      <c r="T20" s="5" t="s">
        <v>179</v>
      </c>
      <c r="AA20" s="5">
        <v>17</v>
      </c>
      <c r="AB20" s="31">
        <f t="shared" si="1"/>
        <v>73.788479760617932</v>
      </c>
      <c r="AC20" s="102" t="s">
        <v>786</v>
      </c>
      <c r="AJ20" s="5">
        <v>17</v>
      </c>
      <c r="AK20" s="31">
        <f t="shared" si="4"/>
        <v>70.490554036267866</v>
      </c>
      <c r="AL20" s="102" t="s">
        <v>767</v>
      </c>
    </row>
    <row r="21" spans="1:43" x14ac:dyDescent="0.45">
      <c r="A21" s="5" t="str">
        <f>'[1]Analysis col'!A36</f>
        <v>M13</v>
      </c>
      <c r="B21" s="5">
        <f>'[1]Analysis col'!B36</f>
        <v>59.002347394461879</v>
      </c>
      <c r="D21" s="116">
        <f t="shared" si="6"/>
        <v>1.2641898999525125</v>
      </c>
      <c r="G21" s="5">
        <v>17</v>
      </c>
      <c r="I21" s="6" t="s">
        <v>37</v>
      </c>
      <c r="L21" s="6" t="s">
        <v>179</v>
      </c>
      <c r="Q21" s="5" t="s">
        <v>37</v>
      </c>
      <c r="T21" s="5" t="s">
        <v>149</v>
      </c>
      <c r="AA21" s="5">
        <v>18</v>
      </c>
      <c r="AB21" s="31">
        <f t="shared" si="1"/>
        <v>73.788479760617932</v>
      </c>
      <c r="AC21" s="102" t="s">
        <v>786</v>
      </c>
      <c r="AJ21" s="5">
        <v>18</v>
      </c>
      <c r="AK21" s="31">
        <f t="shared" si="4"/>
        <v>72.079750332635967</v>
      </c>
      <c r="AL21" s="102" t="s">
        <v>764</v>
      </c>
    </row>
    <row r="22" spans="1:43" ht="13.8" x14ac:dyDescent="0.45">
      <c r="A22" s="5" t="str">
        <f>'[1]Analysis col'!A37</f>
        <v>M14</v>
      </c>
      <c r="B22" s="5">
        <f>'[1]Analysis col'!B37</f>
        <v>60.266537294414391</v>
      </c>
      <c r="D22" s="116">
        <f t="shared" si="6"/>
        <v>0.55299931549603798</v>
      </c>
      <c r="G22" s="5">
        <v>18</v>
      </c>
      <c r="I22" s="6" t="s">
        <v>37</v>
      </c>
      <c r="L22" s="6" t="s">
        <v>149</v>
      </c>
      <c r="T22" s="5" t="s">
        <v>980</v>
      </c>
      <c r="V22" s="5">
        <f>COUNTA(P4:U22)</f>
        <v>94</v>
      </c>
      <c r="W22" s="10" t="s">
        <v>431</v>
      </c>
      <c r="AJ22" s="5">
        <v>19</v>
      </c>
      <c r="AK22" s="31">
        <f t="shared" si="4"/>
        <v>73.788479760617932</v>
      </c>
      <c r="AL22" s="102" t="s">
        <v>786</v>
      </c>
    </row>
    <row r="23" spans="1:43" ht="13.8" x14ac:dyDescent="0.45">
      <c r="A23" s="5" t="str">
        <f>'[1]Analysis col'!A38</f>
        <v>M15</v>
      </c>
      <c r="B23" s="5">
        <f>'[1]Analysis col'!B38</f>
        <v>60.819536609910429</v>
      </c>
      <c r="D23" s="116">
        <f t="shared" si="6"/>
        <v>0.85918862514050431</v>
      </c>
      <c r="G23" s="5">
        <v>19</v>
      </c>
      <c r="L23" s="11" t="s">
        <v>209</v>
      </c>
      <c r="N23" s="10" t="s">
        <v>431</v>
      </c>
      <c r="AL23" s="102"/>
    </row>
    <row r="24" spans="1:43" ht="13.8" x14ac:dyDescent="0.45">
      <c r="A24" s="5" t="str">
        <f>'[1]Analysis col'!A39</f>
        <v>M16</v>
      </c>
      <c r="B24" s="5">
        <f>'[1]Analysis col'!B39</f>
        <v>61.678725235050933</v>
      </c>
      <c r="D24" s="116">
        <f t="shared" si="6"/>
        <v>1.674081852516565</v>
      </c>
      <c r="H24" s="72"/>
      <c r="I24" s="72"/>
      <c r="J24" s="72"/>
      <c r="K24" s="72"/>
      <c r="L24" s="72"/>
      <c r="M24" s="72"/>
      <c r="N24" s="10"/>
    </row>
    <row r="25" spans="1:43" x14ac:dyDescent="0.45">
      <c r="A25" s="5" t="str">
        <f>'[1]Analysis col'!A40</f>
        <v>M17</v>
      </c>
      <c r="B25" s="5">
        <f>'[1]Analysis col'!B40</f>
        <v>63.352807087567498</v>
      </c>
      <c r="D25" s="116">
        <f t="shared" si="6"/>
        <v>0.96718308136158271</v>
      </c>
    </row>
    <row r="26" spans="1:43" x14ac:dyDescent="0.45">
      <c r="A26" s="5" t="str">
        <f>'[1]Analysis col'!A41</f>
        <v>M18</v>
      </c>
      <c r="B26" s="5">
        <f>'[1]Analysis col'!B41</f>
        <v>64.319990168929081</v>
      </c>
      <c r="D26" s="116">
        <f t="shared" si="6"/>
        <v>1.1437592037577673</v>
      </c>
      <c r="G26" s="9" t="s">
        <v>221</v>
      </c>
    </row>
    <row r="27" spans="1:43" x14ac:dyDescent="0.45">
      <c r="A27" s="5" t="str">
        <f>'[1]Analysis col'!A42</f>
        <v>M19</v>
      </c>
      <c r="B27" s="5">
        <f>'[1]Analysis col'!B42</f>
        <v>65.463749372686848</v>
      </c>
      <c r="D27" s="116">
        <f t="shared" si="6"/>
        <v>0.54958311626144507</v>
      </c>
      <c r="H27" s="5" t="s">
        <v>216</v>
      </c>
    </row>
    <row r="28" spans="1:43" x14ac:dyDescent="0.45">
      <c r="A28" s="5" t="str">
        <f>'[1]Analysis col'!A43</f>
        <v>M20</v>
      </c>
      <c r="B28" s="5">
        <f>'[1]Analysis col'!B43</f>
        <v>66.013332488948294</v>
      </c>
      <c r="D28" s="116">
        <f t="shared" si="6"/>
        <v>2.0843962778166656</v>
      </c>
      <c r="G28" s="7" t="s">
        <v>5</v>
      </c>
      <c r="H28" s="8" t="s">
        <v>28</v>
      </c>
      <c r="I28" s="8" t="s">
        <v>29</v>
      </c>
      <c r="J28" s="8" t="s">
        <v>110</v>
      </c>
      <c r="K28" s="8" t="s">
        <v>217</v>
      </c>
      <c r="L28" s="8" t="s">
        <v>218</v>
      </c>
      <c r="M28" s="8" t="s">
        <v>219</v>
      </c>
      <c r="O28" s="77">
        <v>2</v>
      </c>
      <c r="P28" s="77" t="s">
        <v>28</v>
      </c>
      <c r="Q28" s="77" t="s">
        <v>29</v>
      </c>
      <c r="R28" s="77" t="s">
        <v>110</v>
      </c>
      <c r="S28" s="77" t="s">
        <v>217</v>
      </c>
      <c r="T28" s="77" t="s">
        <v>218</v>
      </c>
      <c r="U28" s="77" t="s">
        <v>219</v>
      </c>
      <c r="X28" s="7" t="s">
        <v>5</v>
      </c>
      <c r="Y28" s="102"/>
      <c r="Z28" s="102" t="s">
        <v>28</v>
      </c>
      <c r="AA28" s="102"/>
      <c r="AB28" s="102"/>
      <c r="AC28" s="102" t="s">
        <v>29</v>
      </c>
      <c r="AD28" s="102"/>
      <c r="AE28" s="102"/>
      <c r="AF28" s="102" t="s">
        <v>110</v>
      </c>
      <c r="AG28" s="102"/>
      <c r="AH28" s="102"/>
      <c r="AI28" s="102" t="s">
        <v>217</v>
      </c>
      <c r="AJ28" s="102"/>
      <c r="AK28" s="102"/>
      <c r="AL28" s="102" t="s">
        <v>218</v>
      </c>
      <c r="AM28" s="102"/>
      <c r="AN28" s="102"/>
      <c r="AO28" s="102" t="s">
        <v>219</v>
      </c>
    </row>
    <row r="29" spans="1:43" x14ac:dyDescent="0.45">
      <c r="A29" s="5" t="str">
        <f>'[1]Analysis col'!A44</f>
        <v>M21</v>
      </c>
      <c r="B29" s="5">
        <f>'[1]Analysis col'!B44</f>
        <v>68.097728766764959</v>
      </c>
      <c r="D29" s="116">
        <f t="shared" si="6"/>
        <v>1.4477616802670212</v>
      </c>
      <c r="G29" s="5">
        <v>1</v>
      </c>
      <c r="H29" s="6" t="s">
        <v>114</v>
      </c>
      <c r="I29" s="6" t="s">
        <v>118</v>
      </c>
      <c r="J29" s="6" t="s">
        <v>126</v>
      </c>
      <c r="K29" s="6" t="s">
        <v>136</v>
      </c>
      <c r="L29" s="6" t="s">
        <v>148</v>
      </c>
      <c r="M29" s="6" t="s">
        <v>155</v>
      </c>
      <c r="O29" s="144" t="s">
        <v>1159</v>
      </c>
      <c r="P29" s="5" t="s">
        <v>114</v>
      </c>
      <c r="Q29" s="5" t="s">
        <v>118</v>
      </c>
      <c r="R29" s="5" t="s">
        <v>126</v>
      </c>
      <c r="S29" s="5" t="s">
        <v>136</v>
      </c>
      <c r="T29" s="5" t="s">
        <v>148</v>
      </c>
      <c r="U29" s="5" t="s">
        <v>155</v>
      </c>
      <c r="X29" s="5">
        <v>1</v>
      </c>
      <c r="Y29" s="31">
        <f t="shared" ref="Y29:Y49" si="7">VLOOKUP(Z29,$A$3:$B$36,2,FALSE)</f>
        <v>54.489683652199048</v>
      </c>
      <c r="Z29" s="31" t="s">
        <v>871</v>
      </c>
      <c r="AA29" s="5">
        <v>1</v>
      </c>
      <c r="AB29" s="31">
        <f t="shared" ref="AB29:AB51" si="8">VLOOKUP(AC29,$A$3:$B$36,2,FALSE)</f>
        <v>54.489683652199048</v>
      </c>
      <c r="AC29" s="31" t="s">
        <v>871</v>
      </c>
      <c r="AD29" s="5">
        <v>1</v>
      </c>
      <c r="AE29" s="31">
        <f t="shared" ref="AE29:AE49" si="9">VLOOKUP(AF29,$A$3:$B$36,2,FALSE)</f>
        <v>54.489683652199048</v>
      </c>
      <c r="AF29" s="31" t="s">
        <v>871</v>
      </c>
      <c r="AG29" s="5">
        <v>1</v>
      </c>
      <c r="AH29" s="31">
        <f t="shared" ref="AH29:AH37" si="10">VLOOKUP(AI29,$A$3:$B$36,2,FALSE)</f>
        <v>54.489683652199048</v>
      </c>
      <c r="AI29" s="31" t="s">
        <v>871</v>
      </c>
      <c r="AJ29" s="5">
        <v>1</v>
      </c>
      <c r="AK29" s="31">
        <f t="shared" ref="AK29:AK50" si="11">VLOOKUP(AL29,$A$3:$B$36,2,FALSE)</f>
        <v>54.489683652199048</v>
      </c>
      <c r="AL29" s="31" t="s">
        <v>871</v>
      </c>
      <c r="AM29" s="5">
        <v>1</v>
      </c>
      <c r="AN29" s="31">
        <f t="shared" ref="AN29:AN37" si="12">VLOOKUP(AO29,$A$3:$B$36,2,FALSE)</f>
        <v>54.489683652199048</v>
      </c>
      <c r="AO29" s="31" t="s">
        <v>871</v>
      </c>
    </row>
    <row r="30" spans="1:43" x14ac:dyDescent="0.45">
      <c r="A30" s="5" t="str">
        <f>'[1]Analysis col'!A45</f>
        <v>M22</v>
      </c>
      <c r="B30" s="5">
        <f>'[1]Analysis col'!B45</f>
        <v>69.54549044703198</v>
      </c>
      <c r="D30" s="116">
        <f t="shared" si="6"/>
        <v>0.94506358923588607</v>
      </c>
      <c r="G30" s="5">
        <v>2</v>
      </c>
      <c r="H30" s="6" t="s">
        <v>116</v>
      </c>
      <c r="I30" s="6" t="s">
        <v>119</v>
      </c>
      <c r="J30" s="6" t="s">
        <v>128</v>
      </c>
      <c r="K30" s="6" t="s">
        <v>137</v>
      </c>
      <c r="L30" s="6" t="s">
        <v>96</v>
      </c>
      <c r="M30" s="6" t="s">
        <v>18</v>
      </c>
      <c r="P30" s="5" t="s">
        <v>116</v>
      </c>
      <c r="Q30" s="5" t="s">
        <v>119</v>
      </c>
      <c r="R30" s="5" t="s">
        <v>128</v>
      </c>
      <c r="S30" s="5" t="s">
        <v>137</v>
      </c>
      <c r="T30" s="5" t="s">
        <v>96</v>
      </c>
      <c r="U30" s="5" t="s">
        <v>18</v>
      </c>
      <c r="X30" s="5">
        <v>2</v>
      </c>
      <c r="Y30" s="31">
        <f t="shared" si="7"/>
        <v>57.68746068595226</v>
      </c>
      <c r="Z30" s="31" t="s">
        <v>792</v>
      </c>
      <c r="AA30" s="5">
        <v>2</v>
      </c>
      <c r="AB30" s="31">
        <f t="shared" si="8"/>
        <v>57.68746068595226</v>
      </c>
      <c r="AC30" s="31" t="s">
        <v>792</v>
      </c>
      <c r="AD30" s="5">
        <v>2</v>
      </c>
      <c r="AE30" s="31">
        <f t="shared" si="9"/>
        <v>57.68746068595226</v>
      </c>
      <c r="AF30" s="31" t="s">
        <v>792</v>
      </c>
      <c r="AG30" s="5">
        <v>2</v>
      </c>
      <c r="AH30" s="31">
        <f t="shared" si="10"/>
        <v>57.68746068595226</v>
      </c>
      <c r="AI30" s="31" t="s">
        <v>792</v>
      </c>
      <c r="AJ30" s="5">
        <v>2</v>
      </c>
      <c r="AK30" s="31">
        <f t="shared" si="11"/>
        <v>57.68746068595226</v>
      </c>
      <c r="AL30" s="31" t="s">
        <v>792</v>
      </c>
      <c r="AM30" s="5">
        <v>2</v>
      </c>
      <c r="AN30" s="31">
        <f t="shared" si="12"/>
        <v>57.68746068595226</v>
      </c>
      <c r="AO30" s="31" t="s">
        <v>792</v>
      </c>
    </row>
    <row r="31" spans="1:43" x14ac:dyDescent="0.45">
      <c r="A31" s="5" t="str">
        <f>'[1]Analysis col'!A46</f>
        <v>M23</v>
      </c>
      <c r="B31" s="5">
        <f>'[1]Analysis col'!B46</f>
        <v>70.490554036267866</v>
      </c>
      <c r="D31" s="116">
        <f t="shared" si="6"/>
        <v>1.589196296368101</v>
      </c>
      <c r="G31" s="5">
        <v>3</v>
      </c>
      <c r="H31" s="11" t="s">
        <v>163</v>
      </c>
      <c r="I31" s="6" t="s">
        <v>120</v>
      </c>
      <c r="J31" s="6" t="s">
        <v>234</v>
      </c>
      <c r="K31" s="6" t="s">
        <v>138</v>
      </c>
      <c r="L31" s="6" t="s">
        <v>99</v>
      </c>
      <c r="M31" s="6" t="s">
        <v>14</v>
      </c>
      <c r="P31" s="5" t="s">
        <v>72</v>
      </c>
      <c r="Q31" s="5" t="s">
        <v>120</v>
      </c>
      <c r="R31" s="5" t="s">
        <v>856</v>
      </c>
      <c r="S31" s="5" t="s">
        <v>138</v>
      </c>
      <c r="T31" s="5" t="s">
        <v>99</v>
      </c>
      <c r="U31" s="5" t="s">
        <v>14</v>
      </c>
      <c r="X31" s="5">
        <v>3</v>
      </c>
      <c r="Y31" s="31">
        <f t="shared" si="7"/>
        <v>61.678725235050933</v>
      </c>
      <c r="Z31" s="31" t="s">
        <v>766</v>
      </c>
      <c r="AA31" s="5">
        <v>3</v>
      </c>
      <c r="AB31" s="31">
        <f t="shared" si="8"/>
        <v>61.678725235050933</v>
      </c>
      <c r="AC31" s="31" t="s">
        <v>766</v>
      </c>
      <c r="AD31" s="5">
        <v>3</v>
      </c>
      <c r="AE31" s="31">
        <f t="shared" si="9"/>
        <v>61.678725235050933</v>
      </c>
      <c r="AF31" s="31" t="s">
        <v>766</v>
      </c>
      <c r="AG31" s="5">
        <v>3</v>
      </c>
      <c r="AH31" s="31">
        <f t="shared" si="10"/>
        <v>61.678725235050933</v>
      </c>
      <c r="AI31" s="31" t="s">
        <v>766</v>
      </c>
      <c r="AJ31" s="5">
        <v>3</v>
      </c>
      <c r="AK31" s="31">
        <f t="shared" si="11"/>
        <v>61.678725235050933</v>
      </c>
      <c r="AL31" s="31" t="s">
        <v>766</v>
      </c>
      <c r="AM31" s="5">
        <v>3</v>
      </c>
      <c r="AN31" s="31">
        <f t="shared" si="12"/>
        <v>61.678725235050933</v>
      </c>
      <c r="AO31" s="31" t="s">
        <v>766</v>
      </c>
    </row>
    <row r="32" spans="1:43" x14ac:dyDescent="0.45">
      <c r="A32" s="5" t="str">
        <f>'[1]Analysis col'!A47</f>
        <v>M24</v>
      </c>
      <c r="B32" s="5">
        <f>'[1]Analysis col'!B47</f>
        <v>72.079750332635967</v>
      </c>
      <c r="D32" s="116">
        <f t="shared" si="6"/>
        <v>1.7087294279819645</v>
      </c>
      <c r="G32" s="5">
        <v>4</v>
      </c>
      <c r="H32" s="6" t="s">
        <v>222</v>
      </c>
      <c r="I32" s="6" t="s">
        <v>121</v>
      </c>
      <c r="J32" s="6" t="s">
        <v>45</v>
      </c>
      <c r="K32" s="6" t="s">
        <v>243</v>
      </c>
      <c r="L32" s="6" t="s">
        <v>57</v>
      </c>
      <c r="M32" s="6" t="s">
        <v>156</v>
      </c>
      <c r="P32" s="5" t="s">
        <v>222</v>
      </c>
      <c r="Q32" s="5" t="s">
        <v>121</v>
      </c>
      <c r="R32" s="5" t="s">
        <v>45</v>
      </c>
      <c r="S32" s="5" t="s">
        <v>48</v>
      </c>
      <c r="T32" s="5" t="s">
        <v>57</v>
      </c>
      <c r="U32" s="5" t="s">
        <v>319</v>
      </c>
      <c r="X32" s="5">
        <v>4</v>
      </c>
      <c r="Y32" s="31">
        <f t="shared" si="7"/>
        <v>60.266537294414391</v>
      </c>
      <c r="Z32" s="31" t="s">
        <v>774</v>
      </c>
      <c r="AA32" s="5">
        <v>4</v>
      </c>
      <c r="AB32" s="31">
        <f t="shared" si="8"/>
        <v>66.013332488948294</v>
      </c>
      <c r="AC32" s="31" t="s">
        <v>776</v>
      </c>
      <c r="AD32" s="5">
        <v>4</v>
      </c>
      <c r="AE32" s="31">
        <f t="shared" si="9"/>
        <v>60.266537294414391</v>
      </c>
      <c r="AF32" s="31" t="s">
        <v>774</v>
      </c>
      <c r="AG32" s="5">
        <v>4</v>
      </c>
      <c r="AH32" s="31">
        <f t="shared" si="10"/>
        <v>66.013332488948294</v>
      </c>
      <c r="AI32" s="31" t="s">
        <v>776</v>
      </c>
      <c r="AJ32" s="5">
        <v>4</v>
      </c>
      <c r="AK32" s="31">
        <f t="shared" si="11"/>
        <v>66.013332488948294</v>
      </c>
      <c r="AL32" s="31" t="s">
        <v>776</v>
      </c>
      <c r="AM32" s="5">
        <v>4</v>
      </c>
      <c r="AN32" s="31">
        <f t="shared" si="12"/>
        <v>66.013332488948294</v>
      </c>
      <c r="AO32" s="31" t="s">
        <v>776</v>
      </c>
    </row>
    <row r="33" spans="1:41" x14ac:dyDescent="0.45">
      <c r="A33" s="5" t="str">
        <f>'[1]Analysis col'!A48</f>
        <v>M25</v>
      </c>
      <c r="B33" s="5">
        <f>'[1]Analysis col'!B48</f>
        <v>73.788479760617932</v>
      </c>
      <c r="D33" s="116">
        <f t="shared" si="6"/>
        <v>-0.17486312077906518</v>
      </c>
      <c r="G33" s="5">
        <v>5</v>
      </c>
      <c r="H33" s="6" t="s">
        <v>223</v>
      </c>
      <c r="I33" s="6" t="s">
        <v>33</v>
      </c>
      <c r="J33" s="6" t="s">
        <v>42</v>
      </c>
      <c r="K33" s="6" t="s">
        <v>244</v>
      </c>
      <c r="L33" s="6" t="s">
        <v>149</v>
      </c>
      <c r="M33" s="11" t="s">
        <v>157</v>
      </c>
      <c r="P33" s="5" t="s">
        <v>223</v>
      </c>
      <c r="Q33" s="5" t="s">
        <v>33</v>
      </c>
      <c r="R33" s="5" t="s">
        <v>42</v>
      </c>
      <c r="S33" s="5" t="s">
        <v>244</v>
      </c>
      <c r="T33" s="5" t="s">
        <v>149</v>
      </c>
      <c r="U33" s="5" t="s">
        <v>13</v>
      </c>
      <c r="X33" s="5">
        <v>5</v>
      </c>
      <c r="Y33" s="31">
        <f t="shared" si="7"/>
        <v>57.68746068595226</v>
      </c>
      <c r="Z33" s="31" t="s">
        <v>792</v>
      </c>
      <c r="AA33" s="5">
        <v>5</v>
      </c>
      <c r="AB33" s="31">
        <f t="shared" si="8"/>
        <v>72.079750332635967</v>
      </c>
      <c r="AC33" s="31" t="s">
        <v>764</v>
      </c>
      <c r="AD33" s="5">
        <v>5</v>
      </c>
      <c r="AE33" s="31">
        <f t="shared" si="9"/>
        <v>57.68746068595226</v>
      </c>
      <c r="AF33" s="31" t="s">
        <v>792</v>
      </c>
      <c r="AG33" s="5">
        <v>5</v>
      </c>
      <c r="AH33" s="31">
        <f t="shared" si="10"/>
        <v>64.319990168929081</v>
      </c>
      <c r="AI33" s="31" t="s">
        <v>787</v>
      </c>
      <c r="AJ33" s="5">
        <v>5</v>
      </c>
      <c r="AK33" s="31">
        <f t="shared" si="11"/>
        <v>72.079750332635967</v>
      </c>
      <c r="AL33" s="31" t="s">
        <v>764</v>
      </c>
      <c r="AM33" s="5">
        <v>5</v>
      </c>
      <c r="AN33" s="31">
        <f t="shared" si="12"/>
        <v>64.319990168929081</v>
      </c>
      <c r="AO33" s="31" t="s">
        <v>787</v>
      </c>
    </row>
    <row r="34" spans="1:41" x14ac:dyDescent="0.45">
      <c r="A34" s="5" t="str">
        <f>'[1]Analysis col'!A49</f>
        <v>M26</v>
      </c>
      <c r="B34" s="5">
        <f>'[1]Analysis col'!B49</f>
        <v>73.613616639838867</v>
      </c>
      <c r="D34" s="116">
        <f t="shared" si="6"/>
        <v>2.6641660439477448</v>
      </c>
      <c r="G34" s="5">
        <v>6</v>
      </c>
      <c r="H34" s="6" t="s">
        <v>224</v>
      </c>
      <c r="I34" s="6" t="s">
        <v>37</v>
      </c>
      <c r="J34" s="6" t="s">
        <v>44</v>
      </c>
      <c r="K34" s="11" t="s">
        <v>245</v>
      </c>
      <c r="L34" s="6" t="s">
        <v>152</v>
      </c>
      <c r="M34" s="6" t="s">
        <v>158</v>
      </c>
      <c r="P34" s="5" t="s">
        <v>115</v>
      </c>
      <c r="Q34" s="5" t="s">
        <v>37</v>
      </c>
      <c r="R34" s="5" t="s">
        <v>44</v>
      </c>
      <c r="S34" s="5" t="s">
        <v>138</v>
      </c>
      <c r="T34" s="5" t="s">
        <v>152</v>
      </c>
      <c r="U34" s="5" t="s">
        <v>183</v>
      </c>
      <c r="X34" s="5">
        <v>6</v>
      </c>
      <c r="Y34" s="31">
        <f t="shared" si="7"/>
        <v>55.327632324697404</v>
      </c>
      <c r="Z34" s="31" t="s">
        <v>769</v>
      </c>
      <c r="AA34" s="5">
        <v>6</v>
      </c>
      <c r="AB34" s="31">
        <f t="shared" si="8"/>
        <v>73.788479760617932</v>
      </c>
      <c r="AC34" s="31" t="s">
        <v>786</v>
      </c>
      <c r="AD34" s="5">
        <v>6</v>
      </c>
      <c r="AE34" s="31">
        <f t="shared" si="9"/>
        <v>55.327632324697404</v>
      </c>
      <c r="AF34" s="31" t="s">
        <v>769</v>
      </c>
      <c r="AG34" s="5">
        <v>6</v>
      </c>
      <c r="AH34" s="31">
        <f t="shared" si="10"/>
        <v>61.678725235050933</v>
      </c>
      <c r="AI34" s="31" t="s">
        <v>766</v>
      </c>
      <c r="AJ34" s="5">
        <v>6</v>
      </c>
      <c r="AK34" s="31">
        <f t="shared" si="11"/>
        <v>73.788479760617932</v>
      </c>
      <c r="AL34" s="31" t="s">
        <v>786</v>
      </c>
      <c r="AM34" s="5">
        <v>6</v>
      </c>
      <c r="AN34" s="31">
        <f t="shared" si="12"/>
        <v>65.463749372686848</v>
      </c>
      <c r="AO34" s="31" t="s">
        <v>765</v>
      </c>
    </row>
    <row r="35" spans="1:41" x14ac:dyDescent="0.45">
      <c r="A35" s="5" t="str">
        <f>'[1]Analysis col'!A50</f>
        <v>M27</v>
      </c>
      <c r="B35" s="5">
        <f>'[1]Analysis col'!B50</f>
        <v>76.277782683786612</v>
      </c>
      <c r="D35" s="116">
        <f t="shared" si="6"/>
        <v>-0.94808422872986853</v>
      </c>
      <c r="G35" s="5">
        <v>7</v>
      </c>
      <c r="H35" s="6" t="s">
        <v>225</v>
      </c>
      <c r="I35" s="6" t="s">
        <v>37</v>
      </c>
      <c r="J35" s="6" t="s">
        <v>235</v>
      </c>
      <c r="K35" s="13" t="s">
        <v>246</v>
      </c>
      <c r="L35" s="6" t="s">
        <v>152</v>
      </c>
      <c r="M35" s="6" t="s">
        <v>64</v>
      </c>
      <c r="P35" s="5" t="s">
        <v>225</v>
      </c>
      <c r="Q35" s="5" t="s">
        <v>37</v>
      </c>
      <c r="R35" s="5" t="s">
        <v>126</v>
      </c>
      <c r="S35" s="5" t="s">
        <v>87</v>
      </c>
      <c r="T35" s="5" t="s">
        <v>152</v>
      </c>
      <c r="U35" s="5" t="s">
        <v>64</v>
      </c>
      <c r="X35" s="5">
        <v>7</v>
      </c>
      <c r="Y35" s="31">
        <f t="shared" si="7"/>
        <v>56.425600143309396</v>
      </c>
      <c r="Z35" s="31" t="s">
        <v>853</v>
      </c>
      <c r="AA35" s="5">
        <v>7</v>
      </c>
      <c r="AB35" s="31">
        <f t="shared" si="8"/>
        <v>73.788479760617932</v>
      </c>
      <c r="AC35" s="31" t="s">
        <v>786</v>
      </c>
      <c r="AD35" s="5">
        <v>7</v>
      </c>
      <c r="AE35" s="31">
        <f t="shared" si="9"/>
        <v>54.489683652199048</v>
      </c>
      <c r="AF35" s="31" t="s">
        <v>871</v>
      </c>
      <c r="AG35" s="5">
        <v>7</v>
      </c>
      <c r="AH35" s="31">
        <f t="shared" si="10"/>
        <v>63.352807087567498</v>
      </c>
      <c r="AI35" s="31" t="s">
        <v>791</v>
      </c>
      <c r="AJ35" s="5">
        <v>7</v>
      </c>
      <c r="AK35" s="31">
        <f t="shared" si="11"/>
        <v>73.788479760617932</v>
      </c>
      <c r="AL35" s="31" t="s">
        <v>786</v>
      </c>
      <c r="AM35" s="5">
        <v>7</v>
      </c>
      <c r="AN35" s="31">
        <f t="shared" si="12"/>
        <v>64.319990168929081</v>
      </c>
      <c r="AO35" s="31" t="s">
        <v>787</v>
      </c>
    </row>
    <row r="36" spans="1:41" x14ac:dyDescent="0.45">
      <c r="A36" s="5" t="str">
        <f>'[1]Analysis col'!A51</f>
        <v>M28</v>
      </c>
      <c r="B36" s="5">
        <f>'[1]Analysis col'!B51</f>
        <v>75.329698455056743</v>
      </c>
      <c r="G36" s="5">
        <v>8</v>
      </c>
      <c r="H36" s="6" t="s">
        <v>116</v>
      </c>
      <c r="I36" s="6" t="s">
        <v>37</v>
      </c>
      <c r="J36" s="6" t="s">
        <v>236</v>
      </c>
      <c r="K36" s="11" t="s">
        <v>247</v>
      </c>
      <c r="L36" s="11" t="s">
        <v>205</v>
      </c>
      <c r="M36" s="6" t="s">
        <v>252</v>
      </c>
      <c r="P36" s="5" t="s">
        <v>116</v>
      </c>
      <c r="Q36" s="5" t="s">
        <v>37</v>
      </c>
      <c r="R36" s="5" t="s">
        <v>236</v>
      </c>
      <c r="S36" s="5" t="s">
        <v>138</v>
      </c>
      <c r="T36" s="5" t="s">
        <v>980</v>
      </c>
      <c r="U36" s="5" t="s">
        <v>63</v>
      </c>
      <c r="X36" s="5">
        <v>8</v>
      </c>
      <c r="Y36" s="31">
        <f t="shared" si="7"/>
        <v>57.68746068595226</v>
      </c>
      <c r="Z36" s="31" t="s">
        <v>792</v>
      </c>
      <c r="AA36" s="5">
        <v>8</v>
      </c>
      <c r="AB36" s="31">
        <f t="shared" si="8"/>
        <v>73.788479760617932</v>
      </c>
      <c r="AC36" s="31" t="s">
        <v>786</v>
      </c>
      <c r="AD36" s="5">
        <v>8</v>
      </c>
      <c r="AE36" s="31">
        <f t="shared" si="9"/>
        <v>54.89339976375399</v>
      </c>
      <c r="AF36" s="31" t="s">
        <v>873</v>
      </c>
      <c r="AG36" s="5">
        <v>8</v>
      </c>
      <c r="AH36" s="31">
        <f t="shared" si="10"/>
        <v>61.678725235050933</v>
      </c>
      <c r="AI36" s="31" t="s">
        <v>766</v>
      </c>
      <c r="AJ36" s="5">
        <v>8</v>
      </c>
      <c r="AK36" s="31">
        <f t="shared" si="11"/>
        <v>73.788479760617932</v>
      </c>
      <c r="AL36" s="31" t="s">
        <v>786</v>
      </c>
      <c r="AM36" s="5">
        <v>8</v>
      </c>
      <c r="AN36" s="31">
        <f t="shared" si="12"/>
        <v>63.352807087567498</v>
      </c>
      <c r="AO36" s="31" t="s">
        <v>791</v>
      </c>
    </row>
    <row r="37" spans="1:41" x14ac:dyDescent="0.45">
      <c r="G37" s="5">
        <v>9</v>
      </c>
      <c r="H37" s="6" t="s">
        <v>226</v>
      </c>
      <c r="I37" s="6" t="s">
        <v>37</v>
      </c>
      <c r="J37" s="6" t="s">
        <v>127</v>
      </c>
      <c r="K37" s="14" t="s">
        <v>248</v>
      </c>
      <c r="L37" s="6" t="s">
        <v>180</v>
      </c>
      <c r="M37" s="11" t="s">
        <v>253</v>
      </c>
      <c r="P37" s="5" t="s">
        <v>226</v>
      </c>
      <c r="Q37" s="5" t="s">
        <v>37</v>
      </c>
      <c r="R37" s="5" t="s">
        <v>127</v>
      </c>
      <c r="S37" s="5" t="s">
        <v>87</v>
      </c>
      <c r="T37" s="5" t="s">
        <v>180</v>
      </c>
      <c r="U37" s="5" t="s">
        <v>64</v>
      </c>
      <c r="X37" s="5">
        <v>9</v>
      </c>
      <c r="Y37" s="31">
        <f t="shared" si="7"/>
        <v>59.002347394461879</v>
      </c>
      <c r="Z37" s="31" t="s">
        <v>773</v>
      </c>
      <c r="AA37" s="5">
        <v>9</v>
      </c>
      <c r="AB37" s="31">
        <f t="shared" si="8"/>
        <v>73.788479760617932</v>
      </c>
      <c r="AC37" s="31" t="s">
        <v>786</v>
      </c>
      <c r="AD37" s="5">
        <v>9</v>
      </c>
      <c r="AE37" s="31">
        <f t="shared" si="9"/>
        <v>55.327632324697404</v>
      </c>
      <c r="AF37" s="31" t="s">
        <v>769</v>
      </c>
      <c r="AG37" s="5">
        <v>9</v>
      </c>
      <c r="AH37" s="31">
        <f t="shared" si="10"/>
        <v>63.352807087567498</v>
      </c>
      <c r="AI37" s="31" t="s">
        <v>791</v>
      </c>
      <c r="AJ37" s="5">
        <v>9</v>
      </c>
      <c r="AK37" s="31">
        <f t="shared" si="11"/>
        <v>70.490554036267866</v>
      </c>
      <c r="AL37" s="31" t="s">
        <v>767</v>
      </c>
      <c r="AM37" s="5">
        <v>9</v>
      </c>
      <c r="AN37" s="31">
        <f t="shared" si="12"/>
        <v>64.319990168929081</v>
      </c>
      <c r="AO37" s="31" t="s">
        <v>787</v>
      </c>
    </row>
    <row r="38" spans="1:41" x14ac:dyDescent="0.45">
      <c r="A38" s="5" t="s">
        <v>1061</v>
      </c>
      <c r="B38" s="5">
        <f>MAX(B8:B36)-MIN(B8:B36)</f>
        <v>29.644179822979737</v>
      </c>
      <c r="G38" s="5">
        <v>10</v>
      </c>
      <c r="H38" s="6" t="s">
        <v>117</v>
      </c>
      <c r="I38" s="11" t="s">
        <v>192</v>
      </c>
      <c r="J38" s="6" t="s">
        <v>237</v>
      </c>
      <c r="K38" s="6"/>
      <c r="L38" s="6" t="s">
        <v>249</v>
      </c>
      <c r="M38" s="6"/>
      <c r="P38" s="5" t="s">
        <v>117</v>
      </c>
      <c r="Q38" s="5" t="s">
        <v>73</v>
      </c>
      <c r="R38" s="5" t="s">
        <v>237</v>
      </c>
      <c r="T38" s="5" t="s">
        <v>177</v>
      </c>
      <c r="X38" s="5">
        <v>10</v>
      </c>
      <c r="Y38" s="31">
        <f t="shared" si="7"/>
        <v>60.266537294414391</v>
      </c>
      <c r="Z38" s="31" t="s">
        <v>774</v>
      </c>
      <c r="AA38" s="5">
        <v>10</v>
      </c>
      <c r="AB38" s="31">
        <f t="shared" si="8"/>
        <v>73.788479760617932</v>
      </c>
      <c r="AC38" s="31" t="s">
        <v>786</v>
      </c>
      <c r="AD38" s="5">
        <v>10</v>
      </c>
      <c r="AE38" s="31">
        <f t="shared" si="9"/>
        <v>56.425600143309396</v>
      </c>
      <c r="AF38" s="31" t="s">
        <v>853</v>
      </c>
      <c r="AH38" s="31"/>
      <c r="AJ38" s="5">
        <v>10</v>
      </c>
      <c r="AK38" s="31">
        <f t="shared" si="11"/>
        <v>68.097728766764959</v>
      </c>
      <c r="AL38" s="31" t="s">
        <v>775</v>
      </c>
    </row>
    <row r="39" spans="1:41" x14ac:dyDescent="0.45">
      <c r="G39" s="5">
        <v>11</v>
      </c>
      <c r="H39" s="6" t="s">
        <v>20</v>
      </c>
      <c r="I39" s="6" t="s">
        <v>35</v>
      </c>
      <c r="J39" s="6" t="s">
        <v>128</v>
      </c>
      <c r="K39" s="6"/>
      <c r="L39" s="6" t="s">
        <v>178</v>
      </c>
      <c r="M39" s="6"/>
      <c r="P39" s="5" t="s">
        <v>20</v>
      </c>
      <c r="Q39" s="5" t="s">
        <v>35</v>
      </c>
      <c r="R39" s="5" t="s">
        <v>128</v>
      </c>
      <c r="T39" s="5" t="s">
        <v>178</v>
      </c>
      <c r="X39" s="5">
        <v>11</v>
      </c>
      <c r="Y39" s="31">
        <f t="shared" si="7"/>
        <v>60.819536609910429</v>
      </c>
      <c r="Z39" s="31" t="s">
        <v>770</v>
      </c>
      <c r="AA39" s="5">
        <v>11</v>
      </c>
      <c r="AB39" s="31">
        <f t="shared" si="8"/>
        <v>70.490554036267866</v>
      </c>
      <c r="AC39" s="31" t="s">
        <v>767</v>
      </c>
      <c r="AD39" s="5">
        <v>11</v>
      </c>
      <c r="AE39" s="31">
        <f t="shared" si="9"/>
        <v>57.68746068595226</v>
      </c>
      <c r="AF39" s="31" t="s">
        <v>792</v>
      </c>
      <c r="AH39" s="31"/>
      <c r="AJ39" s="5">
        <v>11</v>
      </c>
      <c r="AK39" s="31">
        <f t="shared" si="11"/>
        <v>69.54549044703198</v>
      </c>
      <c r="AL39" s="31" t="s">
        <v>772</v>
      </c>
    </row>
    <row r="40" spans="1:41" x14ac:dyDescent="0.45">
      <c r="G40" s="5">
        <v>12</v>
      </c>
      <c r="H40" s="11" t="s">
        <v>227</v>
      </c>
      <c r="I40" s="6" t="s">
        <v>229</v>
      </c>
      <c r="J40" s="6" t="s">
        <v>40</v>
      </c>
      <c r="K40" s="6"/>
      <c r="L40" s="6" t="s">
        <v>179</v>
      </c>
      <c r="M40" s="6"/>
      <c r="P40" s="5" t="s">
        <v>72</v>
      </c>
      <c r="Q40" s="5" t="s">
        <v>32</v>
      </c>
      <c r="R40" s="5" t="s">
        <v>40</v>
      </c>
      <c r="T40" s="5" t="s">
        <v>179</v>
      </c>
      <c r="X40" s="5">
        <v>12</v>
      </c>
      <c r="Y40" s="31">
        <f t="shared" si="7"/>
        <v>61.678725235050933</v>
      </c>
      <c r="Z40" s="31" t="s">
        <v>766</v>
      </c>
      <c r="AA40" s="5">
        <v>12</v>
      </c>
      <c r="AB40" s="31">
        <f t="shared" si="8"/>
        <v>68.097728766764959</v>
      </c>
      <c r="AC40" s="31" t="s">
        <v>775</v>
      </c>
      <c r="AD40" s="5">
        <v>12</v>
      </c>
      <c r="AE40" s="31">
        <f t="shared" si="9"/>
        <v>59.002347394461879</v>
      </c>
      <c r="AF40" s="31" t="s">
        <v>773</v>
      </c>
      <c r="AH40" s="31"/>
      <c r="AJ40" s="5">
        <v>12</v>
      </c>
      <c r="AK40" s="31">
        <f t="shared" si="11"/>
        <v>70.490554036267866</v>
      </c>
      <c r="AL40" s="31" t="s">
        <v>767</v>
      </c>
    </row>
    <row r="41" spans="1:41" x14ac:dyDescent="0.45">
      <c r="G41" s="5">
        <v>13</v>
      </c>
      <c r="H41" s="6" t="s">
        <v>228</v>
      </c>
      <c r="I41" s="6" t="s">
        <v>230</v>
      </c>
      <c r="J41" s="6" t="s">
        <v>129</v>
      </c>
      <c r="K41" s="6"/>
      <c r="L41" s="6" t="s">
        <v>250</v>
      </c>
      <c r="M41" s="6"/>
      <c r="P41" s="5" t="s">
        <v>20</v>
      </c>
      <c r="Q41" s="5" t="s">
        <v>478</v>
      </c>
      <c r="R41" s="5" t="s">
        <v>129</v>
      </c>
      <c r="T41" s="5" t="s">
        <v>946</v>
      </c>
      <c r="X41" s="5">
        <v>13</v>
      </c>
      <c r="Y41" s="31">
        <f t="shared" si="7"/>
        <v>60.819536609910429</v>
      </c>
      <c r="Z41" s="31" t="s">
        <v>770</v>
      </c>
      <c r="AA41" s="5">
        <v>13</v>
      </c>
      <c r="AB41" s="31">
        <f t="shared" si="8"/>
        <v>69.54549044703198</v>
      </c>
      <c r="AC41" s="31" t="s">
        <v>772</v>
      </c>
      <c r="AD41" s="5">
        <v>13</v>
      </c>
      <c r="AE41" s="31">
        <f t="shared" si="9"/>
        <v>60.266537294414391</v>
      </c>
      <c r="AF41" s="31" t="s">
        <v>774</v>
      </c>
      <c r="AH41" s="31"/>
      <c r="AJ41" s="5">
        <v>13</v>
      </c>
      <c r="AK41" s="31">
        <f t="shared" si="11"/>
        <v>72.079750332635967</v>
      </c>
      <c r="AL41" s="31" t="s">
        <v>764</v>
      </c>
    </row>
    <row r="42" spans="1:41" x14ac:dyDescent="0.45">
      <c r="G42" s="5">
        <v>14</v>
      </c>
      <c r="H42" s="6" t="s">
        <v>66</v>
      </c>
      <c r="I42" s="6" t="s">
        <v>231</v>
      </c>
      <c r="J42" s="6" t="s">
        <v>238</v>
      </c>
      <c r="L42" s="6" t="s">
        <v>180</v>
      </c>
      <c r="M42" s="6"/>
      <c r="P42" s="5" t="s">
        <v>66</v>
      </c>
      <c r="Q42" s="5" t="s">
        <v>231</v>
      </c>
      <c r="R42" s="5" t="s">
        <v>39</v>
      </c>
      <c r="T42" s="5" t="s">
        <v>180</v>
      </c>
      <c r="X42" s="5">
        <v>14</v>
      </c>
      <c r="Y42" s="31">
        <f t="shared" si="7"/>
        <v>61.678725235050933</v>
      </c>
      <c r="Z42" s="31" t="s">
        <v>766</v>
      </c>
      <c r="AA42" s="5">
        <v>14</v>
      </c>
      <c r="AB42" s="31">
        <f t="shared" si="8"/>
        <v>68.097728766764959</v>
      </c>
      <c r="AC42" s="31" t="s">
        <v>775</v>
      </c>
      <c r="AD42" s="5">
        <v>14</v>
      </c>
      <c r="AE42" s="31">
        <f t="shared" si="9"/>
        <v>60.819536609910429</v>
      </c>
      <c r="AF42" s="31" t="s">
        <v>770</v>
      </c>
      <c r="AH42" s="31"/>
      <c r="AJ42" s="5">
        <v>14</v>
      </c>
      <c r="AK42" s="31">
        <f t="shared" si="11"/>
        <v>70.490554036267866</v>
      </c>
      <c r="AL42" s="31" t="s">
        <v>767</v>
      </c>
    </row>
    <row r="43" spans="1:41" x14ac:dyDescent="0.45">
      <c r="G43" s="5">
        <v>15</v>
      </c>
      <c r="H43" s="6" t="s">
        <v>67</v>
      </c>
      <c r="I43" s="6" t="s">
        <v>232</v>
      </c>
      <c r="J43" s="6" t="s">
        <v>45</v>
      </c>
      <c r="L43" s="6" t="s">
        <v>251</v>
      </c>
      <c r="P43" s="5" t="s">
        <v>67</v>
      </c>
      <c r="Q43" s="5" t="s">
        <v>121</v>
      </c>
      <c r="R43" s="5" t="s">
        <v>45</v>
      </c>
      <c r="T43" s="5" t="s">
        <v>178</v>
      </c>
      <c r="X43" s="5">
        <v>15</v>
      </c>
      <c r="Y43" s="31">
        <f t="shared" si="7"/>
        <v>63.352807087567498</v>
      </c>
      <c r="Z43" s="31" t="s">
        <v>791</v>
      </c>
      <c r="AA43" s="5">
        <v>15</v>
      </c>
      <c r="AB43" s="31">
        <f t="shared" si="8"/>
        <v>66.013332488948294</v>
      </c>
      <c r="AC43" s="31" t="s">
        <v>776</v>
      </c>
      <c r="AD43" s="5">
        <v>15</v>
      </c>
      <c r="AE43" s="31">
        <f t="shared" si="9"/>
        <v>60.266537294414391</v>
      </c>
      <c r="AF43" s="31" t="s">
        <v>774</v>
      </c>
      <c r="AH43" s="31"/>
      <c r="AJ43" s="5">
        <v>15</v>
      </c>
      <c r="AK43" s="31">
        <f t="shared" si="11"/>
        <v>69.54549044703198</v>
      </c>
      <c r="AL43" s="31" t="s">
        <v>772</v>
      </c>
    </row>
    <row r="44" spans="1:41" x14ac:dyDescent="0.45">
      <c r="G44" s="5">
        <v>16</v>
      </c>
      <c r="H44" s="6" t="s">
        <v>21</v>
      </c>
      <c r="I44" s="6" t="s">
        <v>32</v>
      </c>
      <c r="J44" s="6" t="s">
        <v>239</v>
      </c>
      <c r="L44" s="6" t="s">
        <v>179</v>
      </c>
      <c r="P44" s="5" t="s">
        <v>21</v>
      </c>
      <c r="Q44" s="5" t="s">
        <v>32</v>
      </c>
      <c r="R44" s="5" t="s">
        <v>40</v>
      </c>
      <c r="T44" s="5" t="s">
        <v>179</v>
      </c>
      <c r="X44" s="5">
        <v>16</v>
      </c>
      <c r="Y44" s="31">
        <f t="shared" si="7"/>
        <v>64.319990168929081</v>
      </c>
      <c r="Z44" s="31" t="s">
        <v>787</v>
      </c>
      <c r="AA44" s="5">
        <v>16</v>
      </c>
      <c r="AB44" s="31">
        <f t="shared" si="8"/>
        <v>68.097728766764959</v>
      </c>
      <c r="AC44" s="31" t="s">
        <v>775</v>
      </c>
      <c r="AD44" s="5">
        <v>16</v>
      </c>
      <c r="AE44" s="31">
        <f t="shared" si="9"/>
        <v>59.002347394461879</v>
      </c>
      <c r="AF44" s="31" t="s">
        <v>773</v>
      </c>
      <c r="AH44" s="31"/>
      <c r="AJ44" s="5">
        <v>16</v>
      </c>
      <c r="AK44" s="31">
        <f t="shared" si="11"/>
        <v>70.490554036267866</v>
      </c>
      <c r="AL44" s="31" t="s">
        <v>767</v>
      </c>
    </row>
    <row r="45" spans="1:41" x14ac:dyDescent="0.45">
      <c r="G45" s="5">
        <v>17</v>
      </c>
      <c r="H45" s="6" t="s">
        <v>68</v>
      </c>
      <c r="I45" s="6" t="s">
        <v>174</v>
      </c>
      <c r="J45" s="6" t="s">
        <v>129</v>
      </c>
      <c r="L45" s="6" t="s">
        <v>149</v>
      </c>
      <c r="P45" s="5" t="s">
        <v>68</v>
      </c>
      <c r="Q45" s="5" t="s">
        <v>174</v>
      </c>
      <c r="R45" s="5" t="s">
        <v>129</v>
      </c>
      <c r="T45" s="5" t="s">
        <v>149</v>
      </c>
      <c r="X45" s="5">
        <v>17</v>
      </c>
      <c r="Y45" s="31">
        <f t="shared" si="7"/>
        <v>65.463749372686848</v>
      </c>
      <c r="Z45" s="31" t="s">
        <v>765</v>
      </c>
      <c r="AA45" s="5">
        <v>17</v>
      </c>
      <c r="AB45" s="31">
        <f t="shared" si="8"/>
        <v>69.54549044703198</v>
      </c>
      <c r="AC45" s="31" t="s">
        <v>772</v>
      </c>
      <c r="AD45" s="5">
        <v>17</v>
      </c>
      <c r="AE45" s="31">
        <f t="shared" si="9"/>
        <v>60.266537294414391</v>
      </c>
      <c r="AF45" s="31" t="s">
        <v>774</v>
      </c>
      <c r="AH45" s="31"/>
      <c r="AJ45" s="5">
        <v>17</v>
      </c>
      <c r="AK45" s="31">
        <f t="shared" si="11"/>
        <v>72.079750332635967</v>
      </c>
      <c r="AL45" s="31" t="s">
        <v>764</v>
      </c>
    </row>
    <row r="46" spans="1:41" x14ac:dyDescent="0.45">
      <c r="A46" s="143"/>
      <c r="B46" s="5" t="s">
        <v>1165</v>
      </c>
      <c r="G46" s="5">
        <v>18</v>
      </c>
      <c r="H46" s="6" t="s">
        <v>27</v>
      </c>
      <c r="I46" s="6" t="s">
        <v>36</v>
      </c>
      <c r="J46" s="6" t="s">
        <v>240</v>
      </c>
      <c r="L46" s="6" t="s">
        <v>152</v>
      </c>
      <c r="P46" s="5" t="s">
        <v>27</v>
      </c>
      <c r="Q46" s="5" t="s">
        <v>36</v>
      </c>
      <c r="R46" s="5" t="s">
        <v>240</v>
      </c>
      <c r="T46" s="5" t="s">
        <v>152</v>
      </c>
      <c r="X46" s="5">
        <v>18</v>
      </c>
      <c r="Y46" s="31">
        <f t="shared" si="7"/>
        <v>66.013332488948294</v>
      </c>
      <c r="Z46" s="31" t="s">
        <v>776</v>
      </c>
      <c r="AA46" s="5">
        <v>18</v>
      </c>
      <c r="AB46" s="31">
        <f t="shared" si="8"/>
        <v>70.490554036267866</v>
      </c>
      <c r="AC46" s="31" t="s">
        <v>767</v>
      </c>
      <c r="AD46" s="5">
        <v>18</v>
      </c>
      <c r="AE46" s="31">
        <f t="shared" si="9"/>
        <v>60.819536609910429</v>
      </c>
      <c r="AF46" s="31" t="s">
        <v>770</v>
      </c>
      <c r="AH46" s="31"/>
      <c r="AJ46" s="5">
        <v>18</v>
      </c>
      <c r="AK46" s="31">
        <f t="shared" si="11"/>
        <v>73.788479760617932</v>
      </c>
      <c r="AL46" s="31" t="s">
        <v>786</v>
      </c>
    </row>
    <row r="47" spans="1:41" x14ac:dyDescent="0.45">
      <c r="A47" s="142"/>
      <c r="G47" s="5">
        <v>19</v>
      </c>
      <c r="H47" s="6" t="s">
        <v>22</v>
      </c>
      <c r="I47" s="6" t="s">
        <v>33</v>
      </c>
      <c r="J47" s="6" t="s">
        <v>130</v>
      </c>
      <c r="L47" s="6" t="s">
        <v>152</v>
      </c>
      <c r="P47" s="5" t="s">
        <v>22</v>
      </c>
      <c r="Q47" s="5" t="s">
        <v>33</v>
      </c>
      <c r="R47" s="5" t="s">
        <v>130</v>
      </c>
      <c r="T47" s="5" t="s">
        <v>152</v>
      </c>
      <c r="X47" s="5">
        <v>19</v>
      </c>
      <c r="Y47" s="31">
        <f t="shared" si="7"/>
        <v>68.097728766764959</v>
      </c>
      <c r="Z47" s="31" t="s">
        <v>775</v>
      </c>
      <c r="AA47" s="5">
        <v>19</v>
      </c>
      <c r="AB47" s="31">
        <f t="shared" si="8"/>
        <v>72.079750332635967</v>
      </c>
      <c r="AC47" s="31" t="s">
        <v>764</v>
      </c>
      <c r="AD47" s="5">
        <v>19</v>
      </c>
      <c r="AE47" s="31">
        <f t="shared" si="9"/>
        <v>61.678725235050933</v>
      </c>
      <c r="AF47" s="31" t="s">
        <v>766</v>
      </c>
      <c r="AH47" s="31"/>
      <c r="AJ47" s="5">
        <v>19</v>
      </c>
      <c r="AK47" s="31">
        <f t="shared" si="11"/>
        <v>73.788479760617932</v>
      </c>
      <c r="AL47" s="31" t="s">
        <v>786</v>
      </c>
    </row>
    <row r="48" spans="1:41" x14ac:dyDescent="0.45">
      <c r="G48" s="5">
        <v>20</v>
      </c>
      <c r="H48" s="6" t="s">
        <v>23</v>
      </c>
      <c r="I48" s="6" t="s">
        <v>37</v>
      </c>
      <c r="J48" s="6" t="s">
        <v>241</v>
      </c>
      <c r="L48" s="6" t="s">
        <v>152</v>
      </c>
      <c r="P48" s="5" t="s">
        <v>23</v>
      </c>
      <c r="Q48" s="5" t="s">
        <v>37</v>
      </c>
      <c r="R48" s="5" t="s">
        <v>241</v>
      </c>
      <c r="T48" s="5" t="s">
        <v>152</v>
      </c>
      <c r="X48" s="5">
        <v>20</v>
      </c>
      <c r="Y48" s="31">
        <f t="shared" si="7"/>
        <v>69.54549044703198</v>
      </c>
      <c r="Z48" s="31" t="s">
        <v>772</v>
      </c>
      <c r="AA48" s="5">
        <v>20</v>
      </c>
      <c r="AB48" s="31">
        <f t="shared" si="8"/>
        <v>73.788479760617932</v>
      </c>
      <c r="AC48" s="31" t="s">
        <v>786</v>
      </c>
      <c r="AD48" s="5">
        <v>20</v>
      </c>
      <c r="AE48" s="31">
        <f t="shared" si="9"/>
        <v>63.352807087567498</v>
      </c>
      <c r="AF48" s="31" t="s">
        <v>791</v>
      </c>
      <c r="AH48" s="31"/>
      <c r="AJ48" s="5">
        <v>20</v>
      </c>
      <c r="AK48" s="31">
        <f t="shared" si="11"/>
        <v>73.788479760617932</v>
      </c>
      <c r="AL48" s="31" t="s">
        <v>786</v>
      </c>
    </row>
    <row r="49" spans="2:53" ht="23.1" x14ac:dyDescent="0.85">
      <c r="G49" s="5">
        <v>21</v>
      </c>
      <c r="H49" s="6" t="s">
        <v>191</v>
      </c>
      <c r="I49" s="6" t="s">
        <v>37</v>
      </c>
      <c r="J49" s="6" t="s">
        <v>242</v>
      </c>
      <c r="L49" s="6" t="s">
        <v>152</v>
      </c>
      <c r="P49" s="5" t="s">
        <v>548</v>
      </c>
      <c r="Q49" s="5" t="s">
        <v>37</v>
      </c>
      <c r="R49" s="5" t="s">
        <v>620</v>
      </c>
      <c r="T49" s="5" t="s">
        <v>152</v>
      </c>
      <c r="X49" s="5">
        <v>21</v>
      </c>
      <c r="Y49" s="31">
        <f t="shared" si="7"/>
        <v>70.490554036267866</v>
      </c>
      <c r="Z49" s="31" t="s">
        <v>767</v>
      </c>
      <c r="AA49" s="5">
        <v>21</v>
      </c>
      <c r="AB49" s="31">
        <f t="shared" si="8"/>
        <v>73.788479760617932</v>
      </c>
      <c r="AC49" s="31" t="s">
        <v>786</v>
      </c>
      <c r="AD49" s="5">
        <v>21</v>
      </c>
      <c r="AE49" s="31">
        <f t="shared" si="9"/>
        <v>64.319990168929081</v>
      </c>
      <c r="AF49" s="31" t="s">
        <v>787</v>
      </c>
      <c r="AH49" s="31"/>
      <c r="AJ49" s="5">
        <v>21</v>
      </c>
      <c r="AK49" s="31">
        <f t="shared" si="11"/>
        <v>73.788479760617932</v>
      </c>
      <c r="AL49" s="31" t="s">
        <v>786</v>
      </c>
      <c r="AZ49" s="5" t="s">
        <v>1058</v>
      </c>
      <c r="BA49" s="111" t="s">
        <v>1060</v>
      </c>
    </row>
    <row r="50" spans="2:53" ht="23.1" x14ac:dyDescent="0.85">
      <c r="D50" s="5" t="s">
        <v>874</v>
      </c>
      <c r="E50" s="5" t="s">
        <v>875</v>
      </c>
      <c r="F50" s="5" t="s">
        <v>876</v>
      </c>
      <c r="G50" s="5">
        <v>22</v>
      </c>
      <c r="I50" s="6" t="s">
        <v>37</v>
      </c>
      <c r="L50" s="12" t="s">
        <v>209</v>
      </c>
      <c r="N50" s="10" t="s">
        <v>431</v>
      </c>
      <c r="Q50" s="5" t="s">
        <v>37</v>
      </c>
      <c r="T50" s="5" t="s">
        <v>980</v>
      </c>
      <c r="AA50" s="5">
        <v>22</v>
      </c>
      <c r="AB50" s="31">
        <f t="shared" si="8"/>
        <v>73.788479760617932</v>
      </c>
      <c r="AC50" s="31" t="s">
        <v>786</v>
      </c>
      <c r="AJ50" s="5">
        <v>22</v>
      </c>
      <c r="AK50" s="31">
        <f t="shared" si="11"/>
        <v>73.788479760617932</v>
      </c>
      <c r="AL50" s="31" t="s">
        <v>786</v>
      </c>
      <c r="AQ50" s="5" t="s">
        <v>1051</v>
      </c>
      <c r="AZ50" s="5" t="s">
        <v>1059</v>
      </c>
      <c r="BA50" s="110" t="s">
        <v>1060</v>
      </c>
    </row>
    <row r="51" spans="2:53" ht="13.8" x14ac:dyDescent="0.45">
      <c r="B51" s="5">
        <v>1</v>
      </c>
      <c r="D51" s="5">
        <v>64.265450276381216</v>
      </c>
      <c r="E51" s="5">
        <v>63.752981502698049</v>
      </c>
      <c r="F51" s="5">
        <v>63.163696786488771</v>
      </c>
      <c r="G51" s="5">
        <v>23</v>
      </c>
      <c r="I51" s="11" t="s">
        <v>233</v>
      </c>
      <c r="Q51" s="5" t="s">
        <v>73</v>
      </c>
      <c r="V51" s="5">
        <f>COUNTA(P29:U51)</f>
        <v>105</v>
      </c>
      <c r="W51" s="10" t="s">
        <v>431</v>
      </c>
      <c r="AA51" s="5">
        <v>23</v>
      </c>
      <c r="AB51" s="31">
        <f t="shared" si="8"/>
        <v>73.788479760617932</v>
      </c>
      <c r="AC51" s="31" t="s">
        <v>786</v>
      </c>
    </row>
    <row r="52" spans="2:53" x14ac:dyDescent="0.45">
      <c r="B52" s="5">
        <v>2</v>
      </c>
      <c r="D52" s="5">
        <v>64.265450276381216</v>
      </c>
      <c r="E52" s="5">
        <v>63.752981502698049</v>
      </c>
      <c r="F52" s="5">
        <v>63.163696786488771</v>
      </c>
    </row>
    <row r="53" spans="2:53" x14ac:dyDescent="0.45">
      <c r="B53" s="5">
        <v>3</v>
      </c>
      <c r="D53" s="5">
        <v>64.265450276381216</v>
      </c>
      <c r="E53" s="5">
        <v>63.752981502698049</v>
      </c>
      <c r="F53" s="5">
        <v>63.163696786488771</v>
      </c>
    </row>
    <row r="54" spans="2:53" x14ac:dyDescent="0.45">
      <c r="B54" s="5">
        <v>4</v>
      </c>
      <c r="D54" s="5">
        <v>64.265450276381216</v>
      </c>
      <c r="E54" s="5">
        <v>63.752981502698049</v>
      </c>
      <c r="F54" s="5">
        <v>63.163696786488771</v>
      </c>
      <c r="G54" s="9" t="s">
        <v>254</v>
      </c>
    </row>
    <row r="55" spans="2:53" x14ac:dyDescent="0.45">
      <c r="B55" s="5">
        <v>5</v>
      </c>
      <c r="D55" s="5">
        <v>64.265450276381216</v>
      </c>
      <c r="E55" s="5">
        <v>63.752981502698049</v>
      </c>
      <c r="F55" s="5">
        <v>63.163696786488771</v>
      </c>
      <c r="H55" s="5" t="s">
        <v>216</v>
      </c>
    </row>
    <row r="56" spans="2:53" x14ac:dyDescent="0.45">
      <c r="B56" s="5">
        <v>6</v>
      </c>
      <c r="D56" s="5">
        <v>64.265450276381216</v>
      </c>
      <c r="E56" s="5">
        <v>63.752981502698049</v>
      </c>
      <c r="F56" s="5">
        <v>63.163696786488771</v>
      </c>
      <c r="G56" s="7" t="s">
        <v>5</v>
      </c>
      <c r="H56" s="8" t="s">
        <v>28</v>
      </c>
      <c r="I56" s="8" t="s">
        <v>29</v>
      </c>
      <c r="J56" s="8" t="s">
        <v>110</v>
      </c>
      <c r="K56" s="8" t="s">
        <v>217</v>
      </c>
      <c r="L56" s="8" t="s">
        <v>218</v>
      </c>
      <c r="M56" s="8" t="s">
        <v>219</v>
      </c>
      <c r="O56" s="5">
        <v>3</v>
      </c>
      <c r="P56" s="8" t="s">
        <v>28</v>
      </c>
      <c r="Q56" s="8" t="s">
        <v>29</v>
      </c>
      <c r="R56" s="8" t="s">
        <v>110</v>
      </c>
      <c r="S56" s="8" t="s">
        <v>217</v>
      </c>
      <c r="T56" s="8" t="s">
        <v>218</v>
      </c>
      <c r="U56" s="8" t="s">
        <v>219</v>
      </c>
      <c r="X56" s="7" t="s">
        <v>5</v>
      </c>
      <c r="Z56" s="102" t="s">
        <v>28</v>
      </c>
      <c r="AA56" s="102"/>
      <c r="AB56" s="102"/>
      <c r="AC56" s="102" t="s">
        <v>29</v>
      </c>
      <c r="AD56" s="102"/>
      <c r="AE56" s="102"/>
      <c r="AF56" s="102" t="s">
        <v>110</v>
      </c>
      <c r="AG56" s="102"/>
      <c r="AH56" s="102"/>
      <c r="AI56" s="102" t="s">
        <v>217</v>
      </c>
      <c r="AJ56" s="102"/>
      <c r="AK56" s="102"/>
      <c r="AL56" s="102" t="s">
        <v>218</v>
      </c>
      <c r="AM56" s="102"/>
      <c r="AN56" s="102"/>
      <c r="AO56" s="102" t="s">
        <v>219</v>
      </c>
    </row>
    <row r="57" spans="2:53" x14ac:dyDescent="0.45">
      <c r="B57" s="5">
        <v>7</v>
      </c>
      <c r="D57" s="5">
        <v>64.265450276381216</v>
      </c>
      <c r="E57" s="5">
        <v>63.752981502698049</v>
      </c>
      <c r="F57" s="5">
        <v>63.163696786488771</v>
      </c>
      <c r="G57" s="5">
        <v>1</v>
      </c>
      <c r="H57" s="6" t="s">
        <v>114</v>
      </c>
      <c r="I57" s="6" t="s">
        <v>118</v>
      </c>
      <c r="J57" s="6" t="s">
        <v>126</v>
      </c>
      <c r="K57" s="6" t="s">
        <v>136</v>
      </c>
      <c r="L57" s="6" t="s">
        <v>148</v>
      </c>
      <c r="M57" s="6" t="s">
        <v>155</v>
      </c>
      <c r="P57" s="5" t="s">
        <v>114</v>
      </c>
      <c r="Q57" s="5" t="s">
        <v>118</v>
      </c>
      <c r="R57" s="5" t="s">
        <v>126</v>
      </c>
      <c r="S57" s="5" t="s">
        <v>136</v>
      </c>
      <c r="T57" s="5" t="s">
        <v>148</v>
      </c>
      <c r="U57" s="5" t="s">
        <v>155</v>
      </c>
      <c r="X57" s="5">
        <v>1</v>
      </c>
      <c r="Y57" s="31">
        <f t="shared" ref="Y57:Y74" si="13">VLOOKUP(Z57,$A$3:$B$36,2,FALSE)</f>
        <v>54.489683652199048</v>
      </c>
      <c r="Z57" s="80" t="s">
        <v>871</v>
      </c>
      <c r="AA57" s="5">
        <v>1</v>
      </c>
      <c r="AB57" s="31">
        <f t="shared" ref="AB57:AB75" si="14">VLOOKUP(AC57,$A$3:$B$36,2,FALSE)</f>
        <v>54.489683652199048</v>
      </c>
      <c r="AC57" s="80" t="s">
        <v>871</v>
      </c>
      <c r="AD57" s="5">
        <v>1</v>
      </c>
      <c r="AE57" s="31">
        <f t="shared" ref="AE57:AE69" si="15">VLOOKUP(AF57,$A$3:$B$36,2,FALSE)</f>
        <v>54.489683652199048</v>
      </c>
      <c r="AF57" s="80" t="s">
        <v>871</v>
      </c>
      <c r="AG57" s="5">
        <v>1</v>
      </c>
      <c r="AH57" s="31">
        <f t="shared" ref="AH57:AH68" si="16">VLOOKUP(AI57,$A$3:$B$36,2,FALSE)</f>
        <v>54.489683652199048</v>
      </c>
      <c r="AI57" s="80" t="s">
        <v>871</v>
      </c>
      <c r="AJ57" s="5">
        <v>1</v>
      </c>
      <c r="AK57" s="31">
        <f t="shared" ref="AK57:AK69" si="17">VLOOKUP(AL57,$A$3:$B$36,2,FALSE)</f>
        <v>54.489683652199048</v>
      </c>
      <c r="AL57" s="80" t="s">
        <v>871</v>
      </c>
      <c r="AM57" s="5">
        <v>1</v>
      </c>
      <c r="AN57" s="31">
        <f t="shared" ref="AN57:AN65" si="18">VLOOKUP(AO57,$A$3:$B$36,2,FALSE)</f>
        <v>54.489683652199048</v>
      </c>
      <c r="AO57" s="80" t="s">
        <v>871</v>
      </c>
    </row>
    <row r="58" spans="2:53" x14ac:dyDescent="0.45">
      <c r="B58" s="5">
        <v>8</v>
      </c>
      <c r="D58" s="5">
        <v>64.265450276381216</v>
      </c>
      <c r="E58" s="5">
        <v>63.752981502698049</v>
      </c>
      <c r="F58" s="5">
        <v>63.163696786488771</v>
      </c>
      <c r="G58" s="5">
        <v>2</v>
      </c>
      <c r="H58" s="6" t="s">
        <v>116</v>
      </c>
      <c r="I58" s="6" t="s">
        <v>262</v>
      </c>
      <c r="J58" s="6" t="s">
        <v>275</v>
      </c>
      <c r="K58" s="11" t="s">
        <v>284</v>
      </c>
      <c r="L58" s="6" t="s">
        <v>290</v>
      </c>
      <c r="M58" s="6" t="s">
        <v>18</v>
      </c>
      <c r="P58" s="5" t="s">
        <v>116</v>
      </c>
      <c r="Q58" s="5" t="s">
        <v>549</v>
      </c>
      <c r="R58" s="5" t="s">
        <v>42</v>
      </c>
      <c r="S58" s="5" t="s">
        <v>984</v>
      </c>
      <c r="T58" s="5" t="s">
        <v>93</v>
      </c>
      <c r="U58" s="5" t="s">
        <v>18</v>
      </c>
      <c r="X58" s="5">
        <v>2</v>
      </c>
      <c r="Y58" s="31">
        <f t="shared" si="13"/>
        <v>57.68746068595226</v>
      </c>
      <c r="Z58" s="80" t="s">
        <v>792</v>
      </c>
      <c r="AA58" s="5">
        <v>2</v>
      </c>
      <c r="AB58" s="31">
        <f t="shared" si="14"/>
        <v>57.68746068595226</v>
      </c>
      <c r="AC58" s="80" t="s">
        <v>792</v>
      </c>
      <c r="AD58" s="5">
        <v>2</v>
      </c>
      <c r="AE58" s="31">
        <f t="shared" si="15"/>
        <v>57.68746068595226</v>
      </c>
      <c r="AF58" s="80" t="s">
        <v>792</v>
      </c>
      <c r="AG58" s="5">
        <v>2</v>
      </c>
      <c r="AH58" s="31">
        <f t="shared" si="16"/>
        <v>57.68746068595226</v>
      </c>
      <c r="AI58" s="80" t="s">
        <v>792</v>
      </c>
      <c r="AJ58" s="5">
        <v>2</v>
      </c>
      <c r="AK58" s="31">
        <f t="shared" si="17"/>
        <v>57.68746068595226</v>
      </c>
      <c r="AL58" s="80" t="s">
        <v>792</v>
      </c>
      <c r="AM58" s="5">
        <v>2</v>
      </c>
      <c r="AN58" s="31">
        <f t="shared" si="18"/>
        <v>57.68746068595226</v>
      </c>
      <c r="AO58" s="80" t="s">
        <v>792</v>
      </c>
    </row>
    <row r="59" spans="2:53" x14ac:dyDescent="0.45">
      <c r="B59" s="5">
        <v>9</v>
      </c>
      <c r="D59" s="5">
        <v>64.265450276381216</v>
      </c>
      <c r="E59" s="5">
        <v>63.752981502698049</v>
      </c>
      <c r="F59" s="5">
        <v>63.163696786488771</v>
      </c>
      <c r="G59" s="5">
        <v>3</v>
      </c>
      <c r="H59" s="6" t="s">
        <v>66</v>
      </c>
      <c r="I59" s="6" t="s">
        <v>263</v>
      </c>
      <c r="J59" s="6" t="s">
        <v>44</v>
      </c>
      <c r="K59" s="6" t="s">
        <v>285</v>
      </c>
      <c r="L59" s="6" t="s">
        <v>291</v>
      </c>
      <c r="M59" s="6" t="s">
        <v>14</v>
      </c>
      <c r="P59" s="5" t="s">
        <v>66</v>
      </c>
      <c r="Q59" s="5" t="s">
        <v>263</v>
      </c>
      <c r="R59" s="5" t="s">
        <v>44</v>
      </c>
      <c r="S59" s="5" t="s">
        <v>340</v>
      </c>
      <c r="T59" s="5" t="s">
        <v>94</v>
      </c>
      <c r="U59" s="5" t="s">
        <v>14</v>
      </c>
      <c r="X59" s="5">
        <v>3</v>
      </c>
      <c r="Y59" s="31">
        <f t="shared" si="13"/>
        <v>61.678725235050933</v>
      </c>
      <c r="Z59" s="80" t="s">
        <v>766</v>
      </c>
      <c r="AA59" s="5">
        <v>3</v>
      </c>
      <c r="AB59" s="31">
        <f t="shared" si="14"/>
        <v>55.327632324697404</v>
      </c>
      <c r="AC59" s="80" t="s">
        <v>769</v>
      </c>
      <c r="AD59" s="5">
        <v>3</v>
      </c>
      <c r="AE59" s="31">
        <f t="shared" si="15"/>
        <v>55.327632324697404</v>
      </c>
      <c r="AF59" s="80" t="s">
        <v>769</v>
      </c>
      <c r="AG59" s="5">
        <v>3</v>
      </c>
      <c r="AH59" s="31">
        <f t="shared" si="16"/>
        <v>55.327632324697404</v>
      </c>
      <c r="AI59" s="80" t="s">
        <v>769</v>
      </c>
      <c r="AJ59" s="5">
        <v>3</v>
      </c>
      <c r="AK59" s="31">
        <f t="shared" si="17"/>
        <v>55.327632324697404</v>
      </c>
      <c r="AL59" s="80" t="s">
        <v>769</v>
      </c>
      <c r="AM59" s="5">
        <v>3</v>
      </c>
      <c r="AN59" s="31">
        <f t="shared" si="18"/>
        <v>61.678725235050933</v>
      </c>
      <c r="AO59" s="80" t="s">
        <v>766</v>
      </c>
    </row>
    <row r="60" spans="2:53" x14ac:dyDescent="0.45">
      <c r="B60" s="5">
        <v>10</v>
      </c>
      <c r="D60" s="5">
        <v>64.265450276381216</v>
      </c>
      <c r="E60" s="5">
        <v>63.752981502698049</v>
      </c>
      <c r="F60" s="5">
        <v>63.163696786488771</v>
      </c>
      <c r="G60" s="5">
        <v>4</v>
      </c>
      <c r="H60" s="6" t="s">
        <v>27</v>
      </c>
      <c r="I60" s="6" t="s">
        <v>264</v>
      </c>
      <c r="J60" s="6" t="s">
        <v>123</v>
      </c>
      <c r="K60" s="6" t="s">
        <v>286</v>
      </c>
      <c r="L60" s="6" t="s">
        <v>95</v>
      </c>
      <c r="M60" s="6" t="s">
        <v>156</v>
      </c>
      <c r="P60" s="5" t="s">
        <v>27</v>
      </c>
      <c r="Q60" s="5" t="s">
        <v>264</v>
      </c>
      <c r="R60" s="5" t="s">
        <v>123</v>
      </c>
      <c r="S60" s="5" t="s">
        <v>286</v>
      </c>
      <c r="T60" s="5" t="s">
        <v>95</v>
      </c>
      <c r="U60" s="5" t="s">
        <v>319</v>
      </c>
      <c r="X60" s="5">
        <v>4</v>
      </c>
      <c r="Y60" s="31">
        <f t="shared" si="13"/>
        <v>66.013332488948294</v>
      </c>
      <c r="Z60" s="80" t="s">
        <v>776</v>
      </c>
      <c r="AA60" s="5">
        <v>4</v>
      </c>
      <c r="AB60" s="31">
        <f t="shared" si="14"/>
        <v>54.489683652199048</v>
      </c>
      <c r="AC60" s="80" t="s">
        <v>871</v>
      </c>
      <c r="AD60" s="5">
        <v>4</v>
      </c>
      <c r="AE60" s="31">
        <f t="shared" si="15"/>
        <v>54.489683652199048</v>
      </c>
      <c r="AF60" s="80" t="s">
        <v>871</v>
      </c>
      <c r="AG60" s="5">
        <v>4</v>
      </c>
      <c r="AH60" s="31">
        <f t="shared" si="16"/>
        <v>56.425600143309396</v>
      </c>
      <c r="AI60" s="80" t="s">
        <v>853</v>
      </c>
      <c r="AJ60" s="5">
        <v>4</v>
      </c>
      <c r="AK60" s="31">
        <f t="shared" si="17"/>
        <v>56.425600143309396</v>
      </c>
      <c r="AL60" s="80" t="s">
        <v>853</v>
      </c>
      <c r="AM60" s="5">
        <v>4</v>
      </c>
      <c r="AN60" s="31">
        <f t="shared" si="18"/>
        <v>66.013332488948294</v>
      </c>
      <c r="AO60" s="80" t="s">
        <v>776</v>
      </c>
    </row>
    <row r="61" spans="2:53" x14ac:dyDescent="0.45">
      <c r="B61" s="5">
        <v>11</v>
      </c>
      <c r="D61" s="5">
        <v>64.265450276381216</v>
      </c>
      <c r="E61" s="5">
        <v>63.752981502698049</v>
      </c>
      <c r="F61" s="5">
        <v>63.163696786488771</v>
      </c>
      <c r="G61" s="5">
        <v>5</v>
      </c>
      <c r="H61" s="6" t="s">
        <v>25</v>
      </c>
      <c r="I61" s="11" t="s">
        <v>265</v>
      </c>
      <c r="J61" s="6" t="s">
        <v>276</v>
      </c>
      <c r="K61" s="6" t="s">
        <v>137</v>
      </c>
      <c r="L61" s="6" t="s">
        <v>96</v>
      </c>
      <c r="M61" s="6" t="s">
        <v>157</v>
      </c>
      <c r="P61" s="5" t="s">
        <v>25</v>
      </c>
      <c r="Q61" s="5" t="s">
        <v>369</v>
      </c>
      <c r="R61" s="5" t="s">
        <v>276</v>
      </c>
      <c r="S61" s="5" t="s">
        <v>137</v>
      </c>
      <c r="T61" s="5" t="s">
        <v>96</v>
      </c>
      <c r="U61" s="5" t="s">
        <v>13</v>
      </c>
      <c r="X61" s="5">
        <v>5</v>
      </c>
      <c r="Y61" s="31">
        <f t="shared" si="13"/>
        <v>72.079750332635967</v>
      </c>
      <c r="Z61" s="80" t="s">
        <v>764</v>
      </c>
      <c r="AA61" s="5">
        <v>5</v>
      </c>
      <c r="AB61" s="31">
        <f t="shared" si="14"/>
        <v>51.976540463598752</v>
      </c>
      <c r="AC61" s="80" t="s">
        <v>819</v>
      </c>
      <c r="AD61" s="5">
        <v>5</v>
      </c>
      <c r="AE61" s="31">
        <f t="shared" si="15"/>
        <v>51.976540463598752</v>
      </c>
      <c r="AF61" s="80" t="s">
        <v>819</v>
      </c>
      <c r="AG61" s="5">
        <v>5</v>
      </c>
      <c r="AH61" s="31">
        <f t="shared" si="16"/>
        <v>57.68746068595226</v>
      </c>
      <c r="AI61" s="80" t="s">
        <v>792</v>
      </c>
      <c r="AJ61" s="5">
        <v>5</v>
      </c>
      <c r="AK61" s="31">
        <f t="shared" si="17"/>
        <v>57.68746068595226</v>
      </c>
      <c r="AL61" s="80" t="s">
        <v>792</v>
      </c>
      <c r="AM61" s="5">
        <v>5</v>
      </c>
      <c r="AN61" s="31">
        <f t="shared" si="18"/>
        <v>64.319990168929081</v>
      </c>
      <c r="AO61" s="80" t="s">
        <v>787</v>
      </c>
    </row>
    <row r="62" spans="2:53" x14ac:dyDescent="0.45">
      <c r="B62" s="5">
        <v>12</v>
      </c>
      <c r="D62" s="5">
        <v>64.265450276381216</v>
      </c>
      <c r="E62" s="5">
        <v>63.752981502698049</v>
      </c>
      <c r="F62" s="5">
        <v>63.163696786488771</v>
      </c>
      <c r="G62" s="5">
        <v>6</v>
      </c>
      <c r="H62" s="6" t="s">
        <v>255</v>
      </c>
      <c r="I62" s="6" t="s">
        <v>266</v>
      </c>
      <c r="J62" s="6" t="s">
        <v>277</v>
      </c>
      <c r="K62" s="6" t="s">
        <v>287</v>
      </c>
      <c r="L62" s="6" t="s">
        <v>97</v>
      </c>
      <c r="M62" s="6" t="s">
        <v>158</v>
      </c>
      <c r="P62" s="5" t="s">
        <v>981</v>
      </c>
      <c r="Q62" s="5" t="s">
        <v>982</v>
      </c>
      <c r="R62" s="5" t="s">
        <v>277</v>
      </c>
      <c r="S62" s="5" t="s">
        <v>802</v>
      </c>
      <c r="T62" s="5" t="s">
        <v>97</v>
      </c>
      <c r="U62" s="5" t="s">
        <v>183</v>
      </c>
      <c r="X62" s="5">
        <v>6</v>
      </c>
      <c r="Y62" s="31">
        <f t="shared" si="13"/>
        <v>75.329698455056743</v>
      </c>
      <c r="Z62" s="80" t="s">
        <v>768</v>
      </c>
      <c r="AA62" s="5">
        <v>6</v>
      </c>
      <c r="AB62" s="31">
        <f t="shared" si="14"/>
        <v>54.148149429121659</v>
      </c>
      <c r="AC62" s="80" t="s">
        <v>434</v>
      </c>
      <c r="AD62" s="5">
        <v>6</v>
      </c>
      <c r="AE62" s="31">
        <f t="shared" si="15"/>
        <v>50.004135736053328</v>
      </c>
      <c r="AF62" s="80" t="s">
        <v>771</v>
      </c>
      <c r="AG62" s="5">
        <v>6</v>
      </c>
      <c r="AH62" s="31">
        <f t="shared" si="16"/>
        <v>59.002347394461879</v>
      </c>
      <c r="AI62" s="80" t="s">
        <v>773</v>
      </c>
      <c r="AJ62" s="5">
        <v>6</v>
      </c>
      <c r="AK62" s="31">
        <f t="shared" si="17"/>
        <v>59.002347394461879</v>
      </c>
      <c r="AL62" s="80" t="s">
        <v>773</v>
      </c>
      <c r="AM62" s="5">
        <v>6</v>
      </c>
      <c r="AN62" s="31">
        <f t="shared" si="18"/>
        <v>65.463749372686848</v>
      </c>
      <c r="AO62" s="80" t="s">
        <v>765</v>
      </c>
    </row>
    <row r="63" spans="2:53" x14ac:dyDescent="0.45">
      <c r="B63" s="5">
        <v>13</v>
      </c>
      <c r="D63" s="5">
        <v>64.265450276381216</v>
      </c>
      <c r="E63" s="5">
        <v>63.752981502698049</v>
      </c>
      <c r="F63" s="5">
        <v>63.163696786488771</v>
      </c>
      <c r="G63" s="5">
        <v>7</v>
      </c>
      <c r="H63" s="6" t="s">
        <v>256</v>
      </c>
      <c r="I63" s="11" t="s">
        <v>267</v>
      </c>
      <c r="J63" s="6" t="s">
        <v>278</v>
      </c>
      <c r="K63" s="11" t="s">
        <v>288</v>
      </c>
      <c r="L63" s="6" t="s">
        <v>98</v>
      </c>
      <c r="M63" s="6" t="s">
        <v>159</v>
      </c>
      <c r="P63" s="5" t="s">
        <v>256</v>
      </c>
      <c r="Q63" s="5" t="s">
        <v>369</v>
      </c>
      <c r="R63" s="5" t="s">
        <v>278</v>
      </c>
      <c r="S63" s="5" t="s">
        <v>137</v>
      </c>
      <c r="T63" s="5" t="s">
        <v>98</v>
      </c>
      <c r="U63" s="5" t="s">
        <v>13</v>
      </c>
      <c r="X63" s="5">
        <v>7</v>
      </c>
      <c r="Y63" s="31">
        <f t="shared" si="13"/>
        <v>73.613616639838867</v>
      </c>
      <c r="Z63" s="80" t="s">
        <v>784</v>
      </c>
      <c r="AA63" s="5">
        <v>7</v>
      </c>
      <c r="AB63" s="31">
        <f t="shared" si="14"/>
        <v>51.976540463598752</v>
      </c>
      <c r="AC63" s="80" t="s">
        <v>819</v>
      </c>
      <c r="AD63" s="5">
        <v>7</v>
      </c>
      <c r="AE63" s="31">
        <f t="shared" si="15"/>
        <v>48.040677434069437</v>
      </c>
      <c r="AF63" s="80" t="s">
        <v>879</v>
      </c>
      <c r="AG63" s="5">
        <v>7</v>
      </c>
      <c r="AH63" s="31">
        <f t="shared" si="16"/>
        <v>57.68746068595226</v>
      </c>
      <c r="AI63" s="80" t="s">
        <v>792</v>
      </c>
      <c r="AJ63" s="5">
        <v>7</v>
      </c>
      <c r="AK63" s="31">
        <f t="shared" si="17"/>
        <v>60.266537294414391</v>
      </c>
      <c r="AL63" s="80" t="s">
        <v>774</v>
      </c>
      <c r="AM63" s="5">
        <v>7</v>
      </c>
      <c r="AN63" s="31">
        <f t="shared" si="18"/>
        <v>64.319990168929081</v>
      </c>
      <c r="AO63" s="80" t="s">
        <v>787</v>
      </c>
    </row>
    <row r="64" spans="2:53" x14ac:dyDescent="0.45">
      <c r="B64" s="5">
        <v>14</v>
      </c>
      <c r="D64" s="5">
        <v>64.265450276381216</v>
      </c>
      <c r="E64" s="5">
        <v>63.752981502698049</v>
      </c>
      <c r="F64" s="5">
        <v>63.163696786488771</v>
      </c>
      <c r="G64" s="5">
        <v>8</v>
      </c>
      <c r="H64" s="6" t="s">
        <v>257</v>
      </c>
      <c r="I64" s="6" t="s">
        <v>268</v>
      </c>
      <c r="J64" s="6" t="s">
        <v>279</v>
      </c>
      <c r="K64" s="6" t="s">
        <v>89</v>
      </c>
      <c r="L64" s="6" t="s">
        <v>292</v>
      </c>
      <c r="M64" s="6" t="s">
        <v>160</v>
      </c>
      <c r="P64" s="5" t="s">
        <v>257</v>
      </c>
      <c r="Q64" s="5" t="s">
        <v>268</v>
      </c>
      <c r="R64" s="5" t="s">
        <v>983</v>
      </c>
      <c r="S64" s="5" t="s">
        <v>89</v>
      </c>
      <c r="T64" s="5" t="s">
        <v>92</v>
      </c>
      <c r="U64" s="5" t="s">
        <v>183</v>
      </c>
      <c r="X64" s="5">
        <v>8</v>
      </c>
      <c r="Y64" s="31">
        <f t="shared" si="13"/>
        <v>72.079750332635967</v>
      </c>
      <c r="Z64" s="80" t="s">
        <v>764</v>
      </c>
      <c r="AA64" s="5">
        <v>8</v>
      </c>
      <c r="AB64" s="31">
        <f t="shared" si="14"/>
        <v>54.148149429121659</v>
      </c>
      <c r="AC64" s="80" t="s">
        <v>434</v>
      </c>
      <c r="AD64" s="5">
        <v>8</v>
      </c>
      <c r="AE64" s="31">
        <f t="shared" si="15"/>
        <v>46.633602860806874</v>
      </c>
      <c r="AF64" s="80" t="s">
        <v>877</v>
      </c>
      <c r="AG64" s="5">
        <v>8</v>
      </c>
      <c r="AH64" s="31">
        <f t="shared" si="16"/>
        <v>59.002347394461879</v>
      </c>
      <c r="AI64" s="80" t="s">
        <v>773</v>
      </c>
      <c r="AJ64" s="5">
        <v>8</v>
      </c>
      <c r="AK64" s="31">
        <f t="shared" si="17"/>
        <v>60.819536609910429</v>
      </c>
      <c r="AL64" s="80" t="s">
        <v>770</v>
      </c>
      <c r="AM64" s="5">
        <v>8</v>
      </c>
      <c r="AN64" s="31">
        <f t="shared" si="18"/>
        <v>65.463749372686848</v>
      </c>
      <c r="AO64" s="80" t="s">
        <v>765</v>
      </c>
    </row>
    <row r="65" spans="2:65" x14ac:dyDescent="0.45">
      <c r="B65" s="5">
        <v>15</v>
      </c>
      <c r="D65" s="5">
        <v>64.265450276381216</v>
      </c>
      <c r="E65" s="5">
        <v>63.752981502698049</v>
      </c>
      <c r="F65" s="5">
        <v>63.163696786488771</v>
      </c>
      <c r="G65" s="5">
        <v>9</v>
      </c>
      <c r="H65" s="6" t="s">
        <v>186</v>
      </c>
      <c r="I65" s="6" t="s">
        <v>118</v>
      </c>
      <c r="J65" s="6" t="s">
        <v>280</v>
      </c>
      <c r="K65" s="6" t="s">
        <v>90</v>
      </c>
      <c r="L65" s="6" t="s">
        <v>293</v>
      </c>
      <c r="P65" s="5" t="s">
        <v>186</v>
      </c>
      <c r="Q65" s="5" t="s">
        <v>118</v>
      </c>
      <c r="R65" s="5" t="s">
        <v>280</v>
      </c>
      <c r="S65" s="5" t="s">
        <v>90</v>
      </c>
      <c r="T65" s="5" t="s">
        <v>98</v>
      </c>
      <c r="X65" s="5">
        <v>9</v>
      </c>
      <c r="Y65" s="31">
        <f t="shared" si="13"/>
        <v>69.54549044703198</v>
      </c>
      <c r="Z65" s="80" t="s">
        <v>772</v>
      </c>
      <c r="AA65" s="5">
        <v>9</v>
      </c>
      <c r="AB65" s="31">
        <f t="shared" si="14"/>
        <v>54.489683652199048</v>
      </c>
      <c r="AC65" s="80" t="s">
        <v>871</v>
      </c>
      <c r="AD65" s="5">
        <v>9</v>
      </c>
      <c r="AE65" s="31">
        <f t="shared" si="15"/>
        <v>47.512048795465276</v>
      </c>
      <c r="AF65" s="80" t="s">
        <v>878</v>
      </c>
      <c r="AG65" s="5">
        <v>9</v>
      </c>
      <c r="AH65" s="31">
        <f t="shared" si="16"/>
        <v>60.266537294414391</v>
      </c>
      <c r="AI65" s="80" t="s">
        <v>774</v>
      </c>
      <c r="AJ65" s="5">
        <v>9</v>
      </c>
      <c r="AK65" s="31">
        <f t="shared" si="17"/>
        <v>60.266537294414391</v>
      </c>
      <c r="AL65" s="80" t="s">
        <v>774</v>
      </c>
      <c r="AM65" s="108">
        <v>10</v>
      </c>
      <c r="AN65" s="106">
        <f t="shared" si="18"/>
        <v>64.319990168929081</v>
      </c>
      <c r="AO65" s="106" t="s">
        <v>787</v>
      </c>
    </row>
    <row r="66" spans="2:65" x14ac:dyDescent="0.45">
      <c r="B66" s="5">
        <v>16</v>
      </c>
      <c r="D66" s="5">
        <v>64.265450276381216</v>
      </c>
      <c r="E66" s="5">
        <v>63.752981502698049</v>
      </c>
      <c r="F66" s="5">
        <v>63.163696786488771</v>
      </c>
      <c r="G66" s="5">
        <v>10</v>
      </c>
      <c r="H66" s="6" t="s">
        <v>187</v>
      </c>
      <c r="I66" s="6" t="s">
        <v>269</v>
      </c>
      <c r="J66" s="11" t="s">
        <v>281</v>
      </c>
      <c r="K66" s="6" t="s">
        <v>46</v>
      </c>
      <c r="L66" s="6" t="s">
        <v>53</v>
      </c>
      <c r="P66" s="5" t="s">
        <v>187</v>
      </c>
      <c r="Q66" s="5" t="s">
        <v>269</v>
      </c>
      <c r="R66" s="5" t="s">
        <v>278</v>
      </c>
      <c r="S66" s="5" t="s">
        <v>46</v>
      </c>
      <c r="T66" s="5" t="s">
        <v>53</v>
      </c>
      <c r="X66" s="5">
        <v>10</v>
      </c>
      <c r="Y66" s="31">
        <f t="shared" si="13"/>
        <v>66.013332488948294</v>
      </c>
      <c r="Z66" s="80" t="s">
        <v>776</v>
      </c>
      <c r="AA66" s="5">
        <v>10</v>
      </c>
      <c r="AB66" s="31">
        <f t="shared" si="14"/>
        <v>54.89339976375399</v>
      </c>
      <c r="AC66" s="80" t="s">
        <v>873</v>
      </c>
      <c r="AD66" s="5">
        <v>10</v>
      </c>
      <c r="AE66" s="31">
        <f t="shared" si="15"/>
        <v>48.040677434069437</v>
      </c>
      <c r="AF66" s="80" t="s">
        <v>879</v>
      </c>
      <c r="AG66" s="5">
        <v>10</v>
      </c>
      <c r="AH66" s="31">
        <f t="shared" si="16"/>
        <v>60.819536609910429</v>
      </c>
      <c r="AI66" s="80" t="s">
        <v>770</v>
      </c>
      <c r="AJ66" s="5">
        <v>10</v>
      </c>
      <c r="AK66" s="31">
        <f t="shared" si="17"/>
        <v>60.819536609910429</v>
      </c>
      <c r="AL66" s="80" t="s">
        <v>770</v>
      </c>
    </row>
    <row r="67" spans="2:65" x14ac:dyDescent="0.45">
      <c r="B67" s="5">
        <v>17</v>
      </c>
      <c r="D67" s="5">
        <v>64.265450276381216</v>
      </c>
      <c r="E67" s="5">
        <v>63.752981502698049</v>
      </c>
      <c r="F67" s="5">
        <v>63.163696786488771</v>
      </c>
      <c r="G67" s="5">
        <v>11</v>
      </c>
      <c r="H67" s="6" t="s">
        <v>65</v>
      </c>
      <c r="I67" s="6" t="s">
        <v>270</v>
      </c>
      <c r="J67" s="6" t="s">
        <v>282</v>
      </c>
      <c r="K67" s="6" t="s">
        <v>289</v>
      </c>
      <c r="L67" s="6" t="s">
        <v>99</v>
      </c>
      <c r="P67" s="5" t="s">
        <v>65</v>
      </c>
      <c r="Q67" s="5" t="s">
        <v>270</v>
      </c>
      <c r="R67" s="5" t="s">
        <v>280</v>
      </c>
      <c r="S67" s="5" t="s">
        <v>507</v>
      </c>
      <c r="T67" s="5" t="s">
        <v>99</v>
      </c>
      <c r="X67" s="5">
        <v>11</v>
      </c>
      <c r="Y67" s="31">
        <f t="shared" si="13"/>
        <v>64.319990168929081</v>
      </c>
      <c r="Z67" s="80" t="s">
        <v>787</v>
      </c>
      <c r="AA67" s="5">
        <v>11</v>
      </c>
      <c r="AB67" s="31">
        <f t="shared" si="14"/>
        <v>55.327632324697404</v>
      </c>
      <c r="AC67" s="80" t="s">
        <v>769</v>
      </c>
      <c r="AD67" s="5">
        <v>11</v>
      </c>
      <c r="AE67" s="31">
        <f t="shared" si="15"/>
        <v>47.512048795465276</v>
      </c>
      <c r="AF67" s="80" t="s">
        <v>878</v>
      </c>
      <c r="AG67" s="5">
        <v>11</v>
      </c>
      <c r="AH67" s="31">
        <f t="shared" si="16"/>
        <v>61.678725235050933</v>
      </c>
      <c r="AI67" s="80" t="s">
        <v>766</v>
      </c>
      <c r="AJ67" s="5">
        <v>11</v>
      </c>
      <c r="AK67" s="31">
        <f t="shared" si="17"/>
        <v>61.678725235050933</v>
      </c>
      <c r="AL67" s="80" t="s">
        <v>766</v>
      </c>
    </row>
    <row r="68" spans="2:65" x14ac:dyDescent="0.45">
      <c r="B68" s="5">
        <v>18</v>
      </c>
      <c r="D68" s="5">
        <v>64.265450276381216</v>
      </c>
      <c r="E68" s="5">
        <v>63.752981502698049</v>
      </c>
      <c r="F68" s="5">
        <v>63.163696786488771</v>
      </c>
      <c r="G68" s="5">
        <v>12</v>
      </c>
      <c r="H68" s="6" t="s">
        <v>258</v>
      </c>
      <c r="I68" s="6" t="s">
        <v>271</v>
      </c>
      <c r="J68" s="11" t="s">
        <v>283</v>
      </c>
      <c r="L68" s="6" t="s">
        <v>294</v>
      </c>
      <c r="P68" s="5" t="s">
        <v>66</v>
      </c>
      <c r="Q68" s="5" t="s">
        <v>271</v>
      </c>
      <c r="R68" s="5" t="s">
        <v>278</v>
      </c>
      <c r="T68" s="5" t="s">
        <v>930</v>
      </c>
      <c r="X68" s="5">
        <v>12</v>
      </c>
      <c r="Y68" s="31">
        <f t="shared" si="13"/>
        <v>61.678725235050933</v>
      </c>
      <c r="Z68" s="80" t="s">
        <v>766</v>
      </c>
      <c r="AA68" s="5">
        <v>12</v>
      </c>
      <c r="AB68" s="31">
        <f t="shared" si="14"/>
        <v>56.425600143309396</v>
      </c>
      <c r="AC68" s="80" t="s">
        <v>853</v>
      </c>
      <c r="AD68" s="5">
        <v>12</v>
      </c>
      <c r="AE68" s="31">
        <f t="shared" si="15"/>
        <v>48.040677434069437</v>
      </c>
      <c r="AF68" s="80" t="s">
        <v>879</v>
      </c>
      <c r="AG68" s="105">
        <v>12</v>
      </c>
      <c r="AH68" s="105">
        <f t="shared" si="16"/>
        <v>60.819536609910429</v>
      </c>
      <c r="AI68" s="106" t="s">
        <v>770</v>
      </c>
      <c r="AJ68" s="5">
        <v>12</v>
      </c>
      <c r="AK68" s="31">
        <f t="shared" si="17"/>
        <v>63.352807087567498</v>
      </c>
      <c r="AL68" s="80" t="s">
        <v>791</v>
      </c>
    </row>
    <row r="69" spans="2:65" x14ac:dyDescent="0.45">
      <c r="B69" s="5">
        <v>19</v>
      </c>
      <c r="D69" s="5">
        <v>64.265450276381216</v>
      </c>
      <c r="E69" s="5">
        <v>63.752981502698049</v>
      </c>
      <c r="F69" s="5">
        <v>63.163696786488771</v>
      </c>
      <c r="G69" s="5">
        <v>13</v>
      </c>
      <c r="H69" s="6" t="s">
        <v>67</v>
      </c>
      <c r="I69" s="6" t="s">
        <v>119</v>
      </c>
      <c r="P69" s="5" t="s">
        <v>67</v>
      </c>
      <c r="Q69" s="5" t="s">
        <v>119</v>
      </c>
      <c r="X69" s="5">
        <v>13</v>
      </c>
      <c r="Y69" s="31">
        <f t="shared" si="13"/>
        <v>63.352807087567498</v>
      </c>
      <c r="Z69" s="80" t="s">
        <v>791</v>
      </c>
      <c r="AA69" s="5">
        <v>13</v>
      </c>
      <c r="AB69" s="31">
        <f t="shared" si="14"/>
        <v>57.68746068595226</v>
      </c>
      <c r="AC69" s="80" t="s">
        <v>792</v>
      </c>
      <c r="AD69" s="105">
        <v>13</v>
      </c>
      <c r="AE69" s="107">
        <f t="shared" si="15"/>
        <v>47.512048795465276</v>
      </c>
      <c r="AF69" s="106" t="s">
        <v>878</v>
      </c>
      <c r="AJ69" s="105">
        <v>12</v>
      </c>
      <c r="AK69" s="106">
        <f t="shared" si="17"/>
        <v>61.678725235050933</v>
      </c>
      <c r="AL69" s="106" t="s">
        <v>766</v>
      </c>
    </row>
    <row r="70" spans="2:65" x14ac:dyDescent="0.45">
      <c r="B70" s="5">
        <v>20</v>
      </c>
      <c r="D70" s="5">
        <v>64.265450276381216</v>
      </c>
      <c r="E70" s="5">
        <v>63.752981502698049</v>
      </c>
      <c r="F70" s="5">
        <v>63.163696786488771</v>
      </c>
      <c r="G70" s="5">
        <v>14</v>
      </c>
      <c r="H70" s="6" t="s">
        <v>259</v>
      </c>
      <c r="I70" s="6" t="s">
        <v>272</v>
      </c>
      <c r="P70" s="5" t="s">
        <v>65</v>
      </c>
      <c r="Q70" s="5" t="s">
        <v>272</v>
      </c>
      <c r="X70" s="5">
        <v>14</v>
      </c>
      <c r="Y70" s="31">
        <f t="shared" si="13"/>
        <v>64.319990168929081</v>
      </c>
      <c r="Z70" s="80" t="s">
        <v>787</v>
      </c>
      <c r="AA70" s="5">
        <v>14</v>
      </c>
      <c r="AB70" s="31">
        <f t="shared" si="14"/>
        <v>59.002347394461879</v>
      </c>
      <c r="AC70" s="80" t="s">
        <v>773</v>
      </c>
    </row>
    <row r="71" spans="2:65" x14ac:dyDescent="0.45">
      <c r="B71" s="5">
        <v>21</v>
      </c>
      <c r="D71" s="5">
        <v>64.265450276381216</v>
      </c>
      <c r="E71" s="5">
        <v>63.752981502698049</v>
      </c>
      <c r="F71" s="5">
        <v>63.163696786488799</v>
      </c>
      <c r="G71" s="5">
        <v>15</v>
      </c>
      <c r="H71" s="6" t="s">
        <v>260</v>
      </c>
      <c r="I71" s="6" t="s">
        <v>273</v>
      </c>
      <c r="P71" s="5" t="s">
        <v>67</v>
      </c>
      <c r="Q71" s="5" t="s">
        <v>273</v>
      </c>
      <c r="X71" s="5">
        <v>15</v>
      </c>
      <c r="Y71" s="31">
        <f t="shared" si="13"/>
        <v>63.352807087567498</v>
      </c>
      <c r="Z71" s="80" t="s">
        <v>791</v>
      </c>
      <c r="AA71" s="5">
        <v>15</v>
      </c>
      <c r="AB71" s="31">
        <f t="shared" si="14"/>
        <v>60.266537294414391</v>
      </c>
      <c r="AC71" s="80" t="s">
        <v>774</v>
      </c>
    </row>
    <row r="72" spans="2:65" ht="13.8" x14ac:dyDescent="0.45">
      <c r="B72" s="5">
        <v>22</v>
      </c>
      <c r="D72" s="5">
        <v>64.265450276381216</v>
      </c>
      <c r="E72" s="5">
        <v>63.752981502698049</v>
      </c>
      <c r="F72" s="5">
        <v>63.163696786488799</v>
      </c>
      <c r="G72" s="5">
        <v>16</v>
      </c>
      <c r="H72" s="6" t="s">
        <v>21</v>
      </c>
      <c r="I72" s="6" t="s">
        <v>30</v>
      </c>
      <c r="P72" s="5" t="s">
        <v>21</v>
      </c>
      <c r="Q72" s="5" t="s">
        <v>30</v>
      </c>
      <c r="X72" s="5">
        <v>16</v>
      </c>
      <c r="Y72" s="31">
        <f t="shared" si="13"/>
        <v>64.319990168929081</v>
      </c>
      <c r="Z72" s="80" t="s">
        <v>787</v>
      </c>
      <c r="AA72" s="5">
        <v>16</v>
      </c>
      <c r="AB72" s="31">
        <f t="shared" si="14"/>
        <v>60.819536609910429</v>
      </c>
      <c r="AC72" s="80" t="s">
        <v>770</v>
      </c>
      <c r="BM72" s="10" t="s">
        <v>431</v>
      </c>
    </row>
    <row r="73" spans="2:65" x14ac:dyDescent="0.45">
      <c r="B73" s="5">
        <v>23</v>
      </c>
      <c r="D73" s="5">
        <v>64.265450276381216</v>
      </c>
      <c r="E73" s="5">
        <v>63.752981502698049</v>
      </c>
      <c r="F73" s="5">
        <v>63.163696786488799</v>
      </c>
      <c r="G73" s="5">
        <v>17</v>
      </c>
      <c r="H73" s="6" t="s">
        <v>261</v>
      </c>
      <c r="I73" s="6" t="s">
        <v>120</v>
      </c>
      <c r="P73" s="5" t="s">
        <v>602</v>
      </c>
      <c r="Q73" s="5" t="s">
        <v>120</v>
      </c>
      <c r="X73" s="5">
        <v>17</v>
      </c>
      <c r="Y73" s="31">
        <f t="shared" si="13"/>
        <v>65.463749372686848</v>
      </c>
      <c r="Z73" s="80" t="s">
        <v>765</v>
      </c>
      <c r="AA73" s="5">
        <v>17</v>
      </c>
      <c r="AB73" s="31">
        <f t="shared" si="14"/>
        <v>61.678725235050933</v>
      </c>
      <c r="AC73" s="80" t="s">
        <v>766</v>
      </c>
    </row>
    <row r="74" spans="2:65" ht="13.8" x14ac:dyDescent="0.45">
      <c r="B74" s="5">
        <v>24</v>
      </c>
      <c r="D74" s="5">
        <v>64.265450276381216</v>
      </c>
      <c r="E74" s="5">
        <v>63.752981502698049</v>
      </c>
      <c r="F74" s="5">
        <v>63.163696786488799</v>
      </c>
      <c r="G74" s="5">
        <v>18</v>
      </c>
      <c r="I74" s="6" t="s">
        <v>274</v>
      </c>
      <c r="N74" s="10" t="s">
        <v>431</v>
      </c>
      <c r="Q74" s="5" t="s">
        <v>501</v>
      </c>
      <c r="V74" s="5">
        <f>COUNTA(P57:U74)</f>
        <v>78</v>
      </c>
      <c r="W74" s="10" t="s">
        <v>431</v>
      </c>
      <c r="X74" s="105">
        <v>18</v>
      </c>
      <c r="Y74" s="105">
        <f t="shared" si="13"/>
        <v>64.319990168929081</v>
      </c>
      <c r="Z74" s="106" t="s">
        <v>787</v>
      </c>
      <c r="AA74" s="5">
        <v>18</v>
      </c>
      <c r="AB74" s="31">
        <f t="shared" si="14"/>
        <v>63.352807087567498</v>
      </c>
      <c r="AC74" s="80" t="s">
        <v>791</v>
      </c>
    </row>
    <row r="75" spans="2:65" x14ac:dyDescent="0.45">
      <c r="AA75" s="105">
        <v>19</v>
      </c>
      <c r="AB75" s="105">
        <f t="shared" si="14"/>
        <v>61.678725235050933</v>
      </c>
      <c r="AC75" s="106" t="s">
        <v>766</v>
      </c>
    </row>
    <row r="76" spans="2:65" x14ac:dyDescent="0.45">
      <c r="G76" s="5" t="s">
        <v>295</v>
      </c>
    </row>
    <row r="77" spans="2:65" x14ac:dyDescent="0.45">
      <c r="H77" s="5" t="s">
        <v>216</v>
      </c>
    </row>
    <row r="78" spans="2:65" x14ac:dyDescent="0.45">
      <c r="G78" s="7" t="s">
        <v>5</v>
      </c>
      <c r="H78" s="8" t="s">
        <v>28</v>
      </c>
      <c r="I78" s="8" t="s">
        <v>29</v>
      </c>
      <c r="J78" s="8" t="s">
        <v>110</v>
      </c>
      <c r="K78" s="8" t="s">
        <v>217</v>
      </c>
      <c r="L78" s="8" t="s">
        <v>218</v>
      </c>
      <c r="M78" s="8" t="s">
        <v>219</v>
      </c>
      <c r="O78" s="5">
        <v>4</v>
      </c>
      <c r="P78" s="8" t="s">
        <v>28</v>
      </c>
      <c r="Q78" s="8" t="s">
        <v>29</v>
      </c>
      <c r="R78" s="8" t="s">
        <v>110</v>
      </c>
      <c r="S78" s="8" t="s">
        <v>217</v>
      </c>
      <c r="T78" s="8" t="s">
        <v>218</v>
      </c>
      <c r="U78" s="8" t="s">
        <v>219</v>
      </c>
      <c r="X78" s="7" t="s">
        <v>5</v>
      </c>
      <c r="Z78" s="102" t="s">
        <v>28</v>
      </c>
      <c r="AA78" s="102"/>
      <c r="AB78" s="102"/>
      <c r="AC78" s="102" t="s">
        <v>29</v>
      </c>
      <c r="AD78" s="102"/>
      <c r="AE78" s="102"/>
      <c r="AF78" s="102" t="s">
        <v>110</v>
      </c>
      <c r="AG78" s="102"/>
      <c r="AH78" s="102"/>
      <c r="AI78" s="102" t="s">
        <v>217</v>
      </c>
      <c r="AJ78" s="102"/>
      <c r="AK78" s="102"/>
      <c r="AL78" s="102" t="s">
        <v>218</v>
      </c>
      <c r="AM78" s="102"/>
      <c r="AN78" s="102"/>
      <c r="AO78" s="102" t="s">
        <v>219</v>
      </c>
    </row>
    <row r="79" spans="2:65" x14ac:dyDescent="0.45">
      <c r="G79" s="5">
        <v>1</v>
      </c>
      <c r="H79" s="6" t="s">
        <v>114</v>
      </c>
      <c r="I79" s="6" t="s">
        <v>118</v>
      </c>
      <c r="J79" s="6" t="s">
        <v>126</v>
      </c>
      <c r="K79" s="6" t="s">
        <v>136</v>
      </c>
      <c r="L79" s="6" t="s">
        <v>148</v>
      </c>
      <c r="M79" s="6" t="s">
        <v>155</v>
      </c>
      <c r="P79" s="5" t="s">
        <v>114</v>
      </c>
      <c r="Q79" s="5" t="s">
        <v>118</v>
      </c>
      <c r="R79" s="5" t="s">
        <v>126</v>
      </c>
      <c r="S79" s="5" t="s">
        <v>136</v>
      </c>
      <c r="T79" s="5" t="s">
        <v>148</v>
      </c>
      <c r="U79" s="5" t="s">
        <v>155</v>
      </c>
      <c r="X79" s="5">
        <v>1</v>
      </c>
      <c r="Y79" s="31">
        <f t="shared" ref="Y79:Y97" si="19">VLOOKUP(Z79,$A$3:$B$36,2,FALSE)</f>
        <v>54.489683652199048</v>
      </c>
      <c r="Z79" s="80" t="s">
        <v>871</v>
      </c>
      <c r="AA79" s="5">
        <v>1</v>
      </c>
      <c r="AB79" s="24">
        <f t="shared" ref="AB79:AB90" si="20">VLOOKUP(AC79,$A$3:$B$36,2,FALSE)</f>
        <v>54.489683652199048</v>
      </c>
      <c r="AC79" s="80" t="s">
        <v>871</v>
      </c>
      <c r="AD79" s="5">
        <v>1</v>
      </c>
      <c r="AE79" s="31">
        <f t="shared" ref="AE79:AE91" si="21">VLOOKUP(AF79,$A$3:$B$36,2,FALSE)</f>
        <v>54.489683652199048</v>
      </c>
      <c r="AF79" s="80" t="s">
        <v>871</v>
      </c>
      <c r="AG79" s="5">
        <v>1</v>
      </c>
      <c r="AH79" s="31">
        <f t="shared" ref="AH79:AH90" si="22">VLOOKUP(AI79,$A$3:$B$36,2,FALSE)</f>
        <v>54.489683652199048</v>
      </c>
      <c r="AI79" s="80" t="s">
        <v>871</v>
      </c>
      <c r="AJ79" s="5">
        <v>1</v>
      </c>
      <c r="AK79" s="31">
        <f t="shared" ref="AK79:AK87" si="23">VLOOKUP(AL79,$A$3:$B$36,2,FALSE)</f>
        <v>54.489683652199048</v>
      </c>
      <c r="AL79" s="80" t="s">
        <v>871</v>
      </c>
      <c r="AM79" s="5">
        <v>1</v>
      </c>
      <c r="AN79" s="31">
        <f t="shared" ref="AN79:AN96" si="24">VLOOKUP(AO79,$A$3:$B$36,2,FALSE)</f>
        <v>54.489683652199048</v>
      </c>
      <c r="AO79" s="80" t="s">
        <v>871</v>
      </c>
    </row>
    <row r="80" spans="2:65" x14ac:dyDescent="0.45">
      <c r="G80" s="5">
        <v>2</v>
      </c>
      <c r="H80" s="6" t="s">
        <v>116</v>
      </c>
      <c r="I80" s="6" t="s">
        <v>119</v>
      </c>
      <c r="J80" s="6" t="s">
        <v>128</v>
      </c>
      <c r="K80" s="6" t="s">
        <v>137</v>
      </c>
      <c r="L80" s="6" t="s">
        <v>96</v>
      </c>
      <c r="M80" s="6" t="s">
        <v>18</v>
      </c>
      <c r="P80" s="5" t="s">
        <v>116</v>
      </c>
      <c r="Q80" s="5" t="s">
        <v>119</v>
      </c>
      <c r="R80" s="5" t="s">
        <v>128</v>
      </c>
      <c r="S80" s="5" t="s">
        <v>137</v>
      </c>
      <c r="T80" s="5" t="s">
        <v>96</v>
      </c>
      <c r="U80" s="5" t="s">
        <v>18</v>
      </c>
      <c r="X80" s="5">
        <v>2</v>
      </c>
      <c r="Y80" s="31">
        <f t="shared" si="19"/>
        <v>57.68746068595226</v>
      </c>
      <c r="Z80" s="80" t="s">
        <v>792</v>
      </c>
      <c r="AA80" s="5">
        <v>2</v>
      </c>
      <c r="AB80" s="24">
        <f t="shared" si="20"/>
        <v>57.68746068595226</v>
      </c>
      <c r="AC80" s="80" t="s">
        <v>792</v>
      </c>
      <c r="AD80" s="5">
        <v>2</v>
      </c>
      <c r="AE80" s="31">
        <f t="shared" si="21"/>
        <v>57.68746068595226</v>
      </c>
      <c r="AF80" s="80" t="s">
        <v>792</v>
      </c>
      <c r="AG80" s="5">
        <v>2</v>
      </c>
      <c r="AH80" s="31">
        <f t="shared" si="22"/>
        <v>57.68746068595226</v>
      </c>
      <c r="AI80" s="80" t="s">
        <v>792</v>
      </c>
      <c r="AJ80" s="5">
        <v>2</v>
      </c>
      <c r="AK80" s="31">
        <f t="shared" si="23"/>
        <v>57.68746068595226</v>
      </c>
      <c r="AL80" s="80" t="s">
        <v>792</v>
      </c>
      <c r="AM80" s="5">
        <v>2</v>
      </c>
      <c r="AN80" s="31">
        <f t="shared" si="24"/>
        <v>57.68746068595226</v>
      </c>
      <c r="AO80" s="80" t="s">
        <v>792</v>
      </c>
    </row>
    <row r="81" spans="7:65" x14ac:dyDescent="0.45">
      <c r="G81" s="5">
        <v>3</v>
      </c>
      <c r="H81" s="6" t="s">
        <v>66</v>
      </c>
      <c r="I81" s="6" t="s">
        <v>120</v>
      </c>
      <c r="J81" s="6" t="s">
        <v>130</v>
      </c>
      <c r="K81" s="6" t="s">
        <v>138</v>
      </c>
      <c r="L81" s="6" t="s">
        <v>99</v>
      </c>
      <c r="M81" s="6" t="s">
        <v>14</v>
      </c>
      <c r="P81" s="5" t="s">
        <v>66</v>
      </c>
      <c r="Q81" s="5" t="s">
        <v>120</v>
      </c>
      <c r="R81" s="5" t="s">
        <v>130</v>
      </c>
      <c r="S81" s="5" t="s">
        <v>138</v>
      </c>
      <c r="T81" s="5" t="s">
        <v>99</v>
      </c>
      <c r="U81" s="5" t="s">
        <v>14</v>
      </c>
      <c r="X81" s="5">
        <v>3</v>
      </c>
      <c r="Y81" s="31">
        <f t="shared" si="19"/>
        <v>61.678725235050933</v>
      </c>
      <c r="Z81" s="80" t="s">
        <v>766</v>
      </c>
      <c r="AA81" s="5">
        <v>3</v>
      </c>
      <c r="AB81" s="24">
        <f t="shared" si="20"/>
        <v>61.678725235050933</v>
      </c>
      <c r="AC81" s="80" t="s">
        <v>766</v>
      </c>
      <c r="AD81" s="5">
        <v>3</v>
      </c>
      <c r="AE81" s="31">
        <f t="shared" si="21"/>
        <v>61.678725235050933</v>
      </c>
      <c r="AF81" s="80" t="s">
        <v>766</v>
      </c>
      <c r="AG81" s="5">
        <v>3</v>
      </c>
      <c r="AH81" s="31">
        <f t="shared" si="22"/>
        <v>61.678725235050933</v>
      </c>
      <c r="AI81" s="80" t="s">
        <v>766</v>
      </c>
      <c r="AJ81" s="5">
        <v>3</v>
      </c>
      <c r="AK81" s="31">
        <f t="shared" si="23"/>
        <v>61.678725235050933</v>
      </c>
      <c r="AL81" s="80" t="s">
        <v>766</v>
      </c>
      <c r="AM81" s="5">
        <v>3</v>
      </c>
      <c r="AN81" s="31">
        <f t="shared" si="24"/>
        <v>61.678725235050933</v>
      </c>
      <c r="AO81" s="80" t="s">
        <v>766</v>
      </c>
    </row>
    <row r="82" spans="7:65" x14ac:dyDescent="0.45">
      <c r="G82" s="5">
        <v>4</v>
      </c>
      <c r="H82" s="6" t="s">
        <v>27</v>
      </c>
      <c r="I82" s="6" t="s">
        <v>300</v>
      </c>
      <c r="J82" s="6" t="s">
        <v>81</v>
      </c>
      <c r="K82" s="6" t="s">
        <v>307</v>
      </c>
      <c r="L82" s="6" t="s">
        <v>312</v>
      </c>
      <c r="M82" s="6" t="s">
        <v>11</v>
      </c>
      <c r="P82" s="5" t="s">
        <v>27</v>
      </c>
      <c r="Q82" s="5" t="s">
        <v>172</v>
      </c>
      <c r="R82" s="5" t="s">
        <v>81</v>
      </c>
      <c r="S82" s="5" t="s">
        <v>48</v>
      </c>
      <c r="T82" s="5" t="s">
        <v>55</v>
      </c>
      <c r="U82" s="5" t="s">
        <v>11</v>
      </c>
      <c r="X82" s="5">
        <v>4</v>
      </c>
      <c r="Y82" s="31">
        <f t="shared" si="19"/>
        <v>66.013332488948294</v>
      </c>
      <c r="Z82" s="80" t="s">
        <v>776</v>
      </c>
      <c r="AA82" s="5">
        <v>4</v>
      </c>
      <c r="AB82" s="24">
        <f t="shared" si="20"/>
        <v>66.013332488948294</v>
      </c>
      <c r="AC82" s="80" t="s">
        <v>776</v>
      </c>
      <c r="AD82" s="5">
        <v>4</v>
      </c>
      <c r="AE82" s="31">
        <f t="shared" si="21"/>
        <v>66.013332488948294</v>
      </c>
      <c r="AF82" s="80" t="s">
        <v>776</v>
      </c>
      <c r="AG82" s="5">
        <v>4</v>
      </c>
      <c r="AH82" s="31">
        <f t="shared" si="22"/>
        <v>66.013332488948294</v>
      </c>
      <c r="AI82" s="80" t="s">
        <v>776</v>
      </c>
      <c r="AJ82" s="5">
        <v>4</v>
      </c>
      <c r="AK82" s="31">
        <f t="shared" si="23"/>
        <v>66.013332488948294</v>
      </c>
      <c r="AL82" s="80" t="s">
        <v>776</v>
      </c>
      <c r="AM82" s="5">
        <v>4</v>
      </c>
      <c r="AN82" s="31">
        <f t="shared" si="24"/>
        <v>66.013332488948294</v>
      </c>
      <c r="AO82" s="80" t="s">
        <v>776</v>
      </c>
    </row>
    <row r="83" spans="7:65" x14ac:dyDescent="0.45">
      <c r="G83" s="5">
        <v>5</v>
      </c>
      <c r="H83" s="6" t="s">
        <v>185</v>
      </c>
      <c r="I83" s="6" t="s">
        <v>301</v>
      </c>
      <c r="J83" s="6" t="s">
        <v>303</v>
      </c>
      <c r="K83" s="6" t="s">
        <v>308</v>
      </c>
      <c r="L83" s="13" t="s">
        <v>313</v>
      </c>
      <c r="M83" s="6" t="s">
        <v>317</v>
      </c>
      <c r="P83" s="5" t="s">
        <v>257</v>
      </c>
      <c r="Q83" s="5" t="s">
        <v>31</v>
      </c>
      <c r="R83" s="5" t="s">
        <v>978</v>
      </c>
      <c r="S83" s="5" t="s">
        <v>47</v>
      </c>
      <c r="T83" s="5" t="s">
        <v>54</v>
      </c>
      <c r="U83" s="5" t="s">
        <v>985</v>
      </c>
      <c r="X83" s="5">
        <v>5</v>
      </c>
      <c r="Y83" s="31">
        <f t="shared" si="19"/>
        <v>72.079750332635967</v>
      </c>
      <c r="Z83" s="80" t="s">
        <v>764</v>
      </c>
      <c r="AA83" s="5">
        <v>5</v>
      </c>
      <c r="AB83" s="24">
        <f t="shared" si="20"/>
        <v>64.319990168929081</v>
      </c>
      <c r="AC83" s="80" t="s">
        <v>787</v>
      </c>
      <c r="AD83" s="5">
        <v>5</v>
      </c>
      <c r="AE83" s="31">
        <f t="shared" si="21"/>
        <v>72.079750332635967</v>
      </c>
      <c r="AF83" s="80" t="s">
        <v>764</v>
      </c>
      <c r="AG83" s="5">
        <v>5</v>
      </c>
      <c r="AH83" s="31">
        <f t="shared" si="22"/>
        <v>64.319990168929081</v>
      </c>
      <c r="AI83" s="80" t="s">
        <v>787</v>
      </c>
      <c r="AJ83" s="5">
        <v>5</v>
      </c>
      <c r="AK83" s="31">
        <f t="shared" si="23"/>
        <v>64.319990168929081</v>
      </c>
      <c r="AL83" s="80" t="s">
        <v>787</v>
      </c>
      <c r="AM83" s="5">
        <v>5</v>
      </c>
      <c r="AN83" s="31">
        <f t="shared" si="24"/>
        <v>72.079750332635967</v>
      </c>
      <c r="AO83" s="80" t="s">
        <v>764</v>
      </c>
    </row>
    <row r="84" spans="7:65" x14ac:dyDescent="0.45">
      <c r="G84" s="5">
        <v>6</v>
      </c>
      <c r="H84" s="6" t="s">
        <v>296</v>
      </c>
      <c r="I84" s="6" t="s">
        <v>170</v>
      </c>
      <c r="J84" s="6" t="s">
        <v>78</v>
      </c>
      <c r="K84" s="6" t="s">
        <v>309</v>
      </c>
      <c r="L84" s="11" t="s">
        <v>314</v>
      </c>
      <c r="M84" s="6" t="s">
        <v>318</v>
      </c>
      <c r="P84" s="5" t="s">
        <v>23</v>
      </c>
      <c r="Q84" s="5" t="s">
        <v>170</v>
      </c>
      <c r="R84" s="5" t="s">
        <v>78</v>
      </c>
      <c r="S84" s="5" t="s">
        <v>49</v>
      </c>
      <c r="T84" s="5" t="s">
        <v>845</v>
      </c>
      <c r="U84" s="5" t="s">
        <v>318</v>
      </c>
      <c r="X84" s="5">
        <v>6</v>
      </c>
      <c r="Y84" s="31">
        <f t="shared" si="19"/>
        <v>69.54549044703198</v>
      </c>
      <c r="Z84" s="80" t="s">
        <v>772</v>
      </c>
      <c r="AA84" s="5">
        <v>6</v>
      </c>
      <c r="AB84" s="24">
        <f t="shared" si="20"/>
        <v>65.463749372686848</v>
      </c>
      <c r="AC84" s="80" t="s">
        <v>765</v>
      </c>
      <c r="AD84" s="5">
        <v>6</v>
      </c>
      <c r="AE84" s="31">
        <f t="shared" si="21"/>
        <v>69.54549044703198</v>
      </c>
      <c r="AF84" s="80" t="s">
        <v>772</v>
      </c>
      <c r="AG84" s="5">
        <v>6</v>
      </c>
      <c r="AH84" s="31">
        <f t="shared" si="22"/>
        <v>65.463749372686848</v>
      </c>
      <c r="AI84" s="80" t="s">
        <v>765</v>
      </c>
      <c r="AJ84" s="5">
        <v>6</v>
      </c>
      <c r="AK84" s="31">
        <f t="shared" si="23"/>
        <v>65.463749372686848</v>
      </c>
      <c r="AL84" s="80" t="s">
        <v>765</v>
      </c>
      <c r="AM84" s="5">
        <v>6</v>
      </c>
      <c r="AN84" s="31">
        <f t="shared" si="24"/>
        <v>69.54549044703198</v>
      </c>
      <c r="AO84" s="80" t="s">
        <v>772</v>
      </c>
    </row>
    <row r="85" spans="7:65" x14ac:dyDescent="0.45">
      <c r="G85" s="5">
        <v>7</v>
      </c>
      <c r="H85" s="6" t="s">
        <v>24</v>
      </c>
      <c r="I85" s="6" t="s">
        <v>121</v>
      </c>
      <c r="J85" s="6" t="s">
        <v>195</v>
      </c>
      <c r="K85" s="6" t="s">
        <v>244</v>
      </c>
      <c r="L85" s="13" t="s">
        <v>315</v>
      </c>
      <c r="M85" s="6" t="s">
        <v>319</v>
      </c>
      <c r="P85" s="5" t="s">
        <v>24</v>
      </c>
      <c r="Q85" s="5" t="s">
        <v>121</v>
      </c>
      <c r="R85" s="5" t="s">
        <v>81</v>
      </c>
      <c r="S85" s="5" t="s">
        <v>244</v>
      </c>
      <c r="T85" s="5" t="s">
        <v>54</v>
      </c>
      <c r="U85" s="5" t="s">
        <v>319</v>
      </c>
      <c r="X85" s="5">
        <v>7</v>
      </c>
      <c r="Y85" s="31">
        <f t="shared" si="19"/>
        <v>70.490554036267866</v>
      </c>
      <c r="Z85" s="80" t="s">
        <v>767</v>
      </c>
      <c r="AA85" s="5">
        <v>7</v>
      </c>
      <c r="AB85" s="24">
        <f t="shared" si="20"/>
        <v>66.013332488948294</v>
      </c>
      <c r="AC85" s="80" t="s">
        <v>776</v>
      </c>
      <c r="AD85" s="5">
        <v>7</v>
      </c>
      <c r="AE85" s="31">
        <f t="shared" si="21"/>
        <v>66.013332488948294</v>
      </c>
      <c r="AF85" s="80" t="s">
        <v>776</v>
      </c>
      <c r="AG85" s="5">
        <v>7</v>
      </c>
      <c r="AH85" s="31">
        <f t="shared" si="22"/>
        <v>64.319990168929081</v>
      </c>
      <c r="AI85" s="80" t="s">
        <v>787</v>
      </c>
      <c r="AJ85" s="5">
        <v>7</v>
      </c>
      <c r="AK85" s="31">
        <f t="shared" si="23"/>
        <v>64.319990168929081</v>
      </c>
      <c r="AL85" s="80" t="s">
        <v>787</v>
      </c>
      <c r="AM85" s="5">
        <v>7</v>
      </c>
      <c r="AN85" s="31">
        <f t="shared" si="24"/>
        <v>66.013332488948294</v>
      </c>
      <c r="AO85" s="80" t="s">
        <v>776</v>
      </c>
    </row>
    <row r="86" spans="7:65" x14ac:dyDescent="0.45">
      <c r="G86" s="5">
        <v>8</v>
      </c>
      <c r="H86" s="6" t="s">
        <v>25</v>
      </c>
      <c r="I86" s="6" t="s">
        <v>171</v>
      </c>
      <c r="J86" s="6" t="s">
        <v>304</v>
      </c>
      <c r="K86" s="6" t="s">
        <v>310</v>
      </c>
      <c r="L86" s="11" t="s">
        <v>316</v>
      </c>
      <c r="M86" s="6" t="s">
        <v>64</v>
      </c>
      <c r="P86" s="5" t="s">
        <v>25</v>
      </c>
      <c r="Q86" s="5" t="s">
        <v>231</v>
      </c>
      <c r="R86" s="5" t="s">
        <v>79</v>
      </c>
      <c r="S86" s="5" t="s">
        <v>203</v>
      </c>
      <c r="T86" s="5" t="s">
        <v>845</v>
      </c>
      <c r="U86" s="5" t="s">
        <v>64</v>
      </c>
      <c r="X86" s="5">
        <v>8</v>
      </c>
      <c r="Y86" s="31">
        <f t="shared" si="19"/>
        <v>72.079750332635967</v>
      </c>
      <c r="Z86" s="80" t="s">
        <v>764</v>
      </c>
      <c r="AA86" s="5">
        <v>8</v>
      </c>
      <c r="AB86" s="24">
        <f t="shared" si="20"/>
        <v>68.097728766764959</v>
      </c>
      <c r="AC86" s="80" t="s">
        <v>775</v>
      </c>
      <c r="AD86" s="5">
        <v>8</v>
      </c>
      <c r="AE86" s="31">
        <f t="shared" si="21"/>
        <v>68.097728766764959</v>
      </c>
      <c r="AF86" s="80" t="s">
        <v>775</v>
      </c>
      <c r="AG86" s="5">
        <v>8</v>
      </c>
      <c r="AH86" s="31">
        <f t="shared" si="22"/>
        <v>63.352807087567498</v>
      </c>
      <c r="AI86" s="80" t="s">
        <v>791</v>
      </c>
      <c r="AJ86" s="5">
        <v>8</v>
      </c>
      <c r="AK86" s="31">
        <f t="shared" si="23"/>
        <v>65.463749372686848</v>
      </c>
      <c r="AL86" s="80" t="s">
        <v>765</v>
      </c>
      <c r="AM86" s="5">
        <v>8</v>
      </c>
      <c r="AN86" s="31">
        <f t="shared" si="24"/>
        <v>64.319990168929081</v>
      </c>
      <c r="AO86" s="80" t="s">
        <v>787</v>
      </c>
    </row>
    <row r="87" spans="7:65" x14ac:dyDescent="0.45">
      <c r="G87" s="5">
        <v>9</v>
      </c>
      <c r="H87" s="6" t="s">
        <v>69</v>
      </c>
      <c r="I87" s="6" t="s">
        <v>232</v>
      </c>
      <c r="J87" s="6" t="s">
        <v>305</v>
      </c>
      <c r="K87" s="6" t="s">
        <v>47</v>
      </c>
      <c r="L87" s="6"/>
      <c r="M87" s="11" t="s">
        <v>320</v>
      </c>
      <c r="P87" s="5" t="s">
        <v>69</v>
      </c>
      <c r="Q87" s="5" t="s">
        <v>121</v>
      </c>
      <c r="R87" s="5" t="s">
        <v>81</v>
      </c>
      <c r="S87" s="5" t="s">
        <v>47</v>
      </c>
      <c r="U87" s="5" t="s">
        <v>14</v>
      </c>
      <c r="X87" s="5">
        <v>9</v>
      </c>
      <c r="Y87" s="31">
        <f t="shared" si="19"/>
        <v>73.788479760617932</v>
      </c>
      <c r="Z87" s="80" t="s">
        <v>786</v>
      </c>
      <c r="AA87" s="5">
        <v>9</v>
      </c>
      <c r="AB87" s="24">
        <f t="shared" si="20"/>
        <v>66.013332488948294</v>
      </c>
      <c r="AC87" s="80" t="s">
        <v>776</v>
      </c>
      <c r="AD87" s="5">
        <v>9</v>
      </c>
      <c r="AE87" s="31">
        <f t="shared" si="21"/>
        <v>66.013332488948294</v>
      </c>
      <c r="AF87" s="80" t="s">
        <v>776</v>
      </c>
      <c r="AG87" s="5">
        <v>9</v>
      </c>
      <c r="AH87" s="31">
        <f t="shared" si="22"/>
        <v>64.319990168929081</v>
      </c>
      <c r="AI87" s="80" t="s">
        <v>787</v>
      </c>
      <c r="AJ87" s="108">
        <v>9</v>
      </c>
      <c r="AK87" s="106">
        <f t="shared" si="23"/>
        <v>64.319990168929081</v>
      </c>
      <c r="AL87" s="106" t="s">
        <v>787</v>
      </c>
      <c r="AM87" s="5">
        <v>9</v>
      </c>
      <c r="AN87" s="31">
        <f t="shared" si="24"/>
        <v>61.678725235050933</v>
      </c>
      <c r="AO87" s="80" t="s">
        <v>766</v>
      </c>
    </row>
    <row r="88" spans="7:65" x14ac:dyDescent="0.45">
      <c r="G88" s="5">
        <v>10</v>
      </c>
      <c r="H88" s="6" t="s">
        <v>70</v>
      </c>
      <c r="I88" s="6" t="s">
        <v>32</v>
      </c>
      <c r="J88" s="6" t="s">
        <v>76</v>
      </c>
      <c r="K88" s="6" t="s">
        <v>50</v>
      </c>
      <c r="L88" s="6"/>
      <c r="M88" s="6" t="s">
        <v>63</v>
      </c>
      <c r="P88" s="5" t="s">
        <v>70</v>
      </c>
      <c r="Q88" s="5" t="s">
        <v>32</v>
      </c>
      <c r="R88" s="5" t="s">
        <v>76</v>
      </c>
      <c r="S88" s="5" t="s">
        <v>50</v>
      </c>
      <c r="U88" s="5" t="s">
        <v>63</v>
      </c>
      <c r="X88" s="5">
        <v>10</v>
      </c>
      <c r="Y88" s="31">
        <f t="shared" si="19"/>
        <v>73.613616639838867</v>
      </c>
      <c r="Z88" s="80" t="s">
        <v>784</v>
      </c>
      <c r="AA88" s="5">
        <v>10</v>
      </c>
      <c r="AB88" s="24">
        <f t="shared" si="20"/>
        <v>68.097728766764959</v>
      </c>
      <c r="AC88" s="80" t="s">
        <v>775</v>
      </c>
      <c r="AD88" s="5">
        <v>10</v>
      </c>
      <c r="AE88" s="31">
        <f t="shared" si="21"/>
        <v>68.097728766764959</v>
      </c>
      <c r="AF88" s="80" t="s">
        <v>775</v>
      </c>
      <c r="AG88" s="5">
        <v>10</v>
      </c>
      <c r="AH88" s="31">
        <f t="shared" si="22"/>
        <v>65.463749372686848</v>
      </c>
      <c r="AI88" s="80" t="s">
        <v>765</v>
      </c>
      <c r="AK88" s="31"/>
      <c r="AM88" s="5">
        <v>10</v>
      </c>
      <c r="AN88" s="31">
        <f t="shared" si="24"/>
        <v>63.352807087567498</v>
      </c>
      <c r="AO88" s="80" t="s">
        <v>791</v>
      </c>
    </row>
    <row r="89" spans="7:65" x14ac:dyDescent="0.45">
      <c r="G89" s="5">
        <v>11</v>
      </c>
      <c r="H89" s="6" t="s">
        <v>297</v>
      </c>
      <c r="I89" s="6" t="s">
        <v>302</v>
      </c>
      <c r="J89" s="6" t="s">
        <v>82</v>
      </c>
      <c r="K89" s="6" t="s">
        <v>311</v>
      </c>
      <c r="L89" s="6"/>
      <c r="M89" s="6" t="s">
        <v>13</v>
      </c>
      <c r="P89" s="5" t="s">
        <v>297</v>
      </c>
      <c r="Q89" s="5" t="s">
        <v>478</v>
      </c>
      <c r="R89" s="5" t="s">
        <v>82</v>
      </c>
      <c r="S89" s="5" t="s">
        <v>48</v>
      </c>
      <c r="U89" s="5" t="s">
        <v>13</v>
      </c>
      <c r="X89" s="5">
        <v>11</v>
      </c>
      <c r="Y89" s="31">
        <f t="shared" si="19"/>
        <v>76.277782683786612</v>
      </c>
      <c r="Z89" s="80" t="s">
        <v>785</v>
      </c>
      <c r="AA89" s="5">
        <v>11</v>
      </c>
      <c r="AB89" s="24">
        <f t="shared" si="20"/>
        <v>69.54549044703198</v>
      </c>
      <c r="AC89" s="80" t="s">
        <v>772</v>
      </c>
      <c r="AD89" s="5">
        <v>11</v>
      </c>
      <c r="AE89" s="31">
        <f t="shared" si="21"/>
        <v>69.54549044703198</v>
      </c>
      <c r="AF89" s="80" t="s">
        <v>772</v>
      </c>
      <c r="AG89" s="5">
        <v>11</v>
      </c>
      <c r="AH89" s="31">
        <f t="shared" si="22"/>
        <v>66.013332488948294</v>
      </c>
      <c r="AI89" s="80" t="s">
        <v>776</v>
      </c>
      <c r="AK89" s="31"/>
      <c r="AM89" s="5">
        <v>11</v>
      </c>
      <c r="AN89" s="31">
        <f t="shared" si="24"/>
        <v>64.319990168929081</v>
      </c>
      <c r="AO89" s="80" t="s">
        <v>787</v>
      </c>
    </row>
    <row r="90" spans="7:65" x14ac:dyDescent="0.45">
      <c r="G90" s="5">
        <v>12</v>
      </c>
      <c r="H90" s="6" t="s">
        <v>71</v>
      </c>
      <c r="I90" s="6"/>
      <c r="J90" s="6" t="s">
        <v>306</v>
      </c>
      <c r="K90" s="6"/>
      <c r="L90" s="6"/>
      <c r="M90" s="6" t="s">
        <v>158</v>
      </c>
      <c r="P90" s="5" t="s">
        <v>71</v>
      </c>
      <c r="R90" s="5" t="s">
        <v>77</v>
      </c>
      <c r="U90" s="5" t="s">
        <v>183</v>
      </c>
      <c r="X90" s="5">
        <v>12</v>
      </c>
      <c r="Y90" s="31">
        <f t="shared" si="19"/>
        <v>75.329698455056743</v>
      </c>
      <c r="Z90" s="80" t="s">
        <v>768</v>
      </c>
      <c r="AA90" s="105">
        <v>12</v>
      </c>
      <c r="AB90" s="109">
        <f t="shared" si="20"/>
        <v>68.097728766764959</v>
      </c>
      <c r="AC90" s="106" t="s">
        <v>775</v>
      </c>
      <c r="AD90" s="5">
        <v>12</v>
      </c>
      <c r="AE90" s="31">
        <f t="shared" si="21"/>
        <v>70.490554036267866</v>
      </c>
      <c r="AF90" s="80" t="s">
        <v>767</v>
      </c>
      <c r="AG90" s="108">
        <v>12</v>
      </c>
      <c r="AH90" s="106">
        <f t="shared" si="22"/>
        <v>65.463749372686848</v>
      </c>
      <c r="AI90" s="106" t="s">
        <v>765</v>
      </c>
      <c r="AK90" s="31"/>
      <c r="AM90" s="5">
        <v>12</v>
      </c>
      <c r="AN90" s="31">
        <f t="shared" si="24"/>
        <v>65.463749372686848</v>
      </c>
      <c r="AO90" s="80" t="s">
        <v>765</v>
      </c>
    </row>
    <row r="91" spans="7:65" x14ac:dyDescent="0.45">
      <c r="G91" s="5">
        <v>13</v>
      </c>
      <c r="H91" s="6" t="s">
        <v>298</v>
      </c>
      <c r="I91" s="6"/>
      <c r="J91" s="6"/>
      <c r="K91" s="6"/>
      <c r="L91" s="6"/>
      <c r="M91" s="6" t="s">
        <v>64</v>
      </c>
      <c r="P91" s="5" t="s">
        <v>981</v>
      </c>
      <c r="U91" s="5" t="s">
        <v>64</v>
      </c>
      <c r="X91" s="5">
        <v>13</v>
      </c>
      <c r="Y91" s="31">
        <f t="shared" si="19"/>
        <v>75.329698455056743</v>
      </c>
      <c r="Z91" s="80" t="s">
        <v>768</v>
      </c>
      <c r="AD91" s="105">
        <v>13</v>
      </c>
      <c r="AE91" s="105">
        <f t="shared" si="21"/>
        <v>69.54549044703198</v>
      </c>
      <c r="AF91" s="106" t="s">
        <v>772</v>
      </c>
      <c r="AM91" s="5">
        <v>13</v>
      </c>
      <c r="AN91" s="31">
        <f t="shared" si="24"/>
        <v>64.319990168929081</v>
      </c>
      <c r="AO91" s="80" t="s">
        <v>787</v>
      </c>
    </row>
    <row r="92" spans="7:65" x14ac:dyDescent="0.45">
      <c r="G92" s="5">
        <v>14</v>
      </c>
      <c r="H92" s="6" t="s">
        <v>299</v>
      </c>
      <c r="I92" s="6"/>
      <c r="J92" s="6"/>
      <c r="K92" s="6"/>
      <c r="L92" s="6"/>
      <c r="M92" s="6" t="s">
        <v>60</v>
      </c>
      <c r="P92" s="5" t="s">
        <v>297</v>
      </c>
      <c r="U92" s="5" t="s">
        <v>60</v>
      </c>
      <c r="X92" s="5">
        <v>14</v>
      </c>
      <c r="Y92" s="31">
        <f t="shared" si="19"/>
        <v>76.277782683786612</v>
      </c>
      <c r="Z92" s="80" t="s">
        <v>785</v>
      </c>
      <c r="AM92" s="5">
        <v>14</v>
      </c>
      <c r="AN92" s="31">
        <f t="shared" si="24"/>
        <v>63.352807087567498</v>
      </c>
      <c r="AO92" s="80" t="s">
        <v>791</v>
      </c>
    </row>
    <row r="93" spans="7:65" x14ac:dyDescent="0.45">
      <c r="G93" s="5">
        <v>15</v>
      </c>
      <c r="H93" s="6" t="s">
        <v>71</v>
      </c>
      <c r="I93" s="6"/>
      <c r="J93" s="6"/>
      <c r="K93" s="6"/>
      <c r="L93" s="6"/>
      <c r="M93" s="11" t="s">
        <v>321</v>
      </c>
      <c r="P93" s="5" t="s">
        <v>71</v>
      </c>
      <c r="U93" s="5" t="s">
        <v>14</v>
      </c>
      <c r="X93" s="5">
        <v>15</v>
      </c>
      <c r="Y93" s="31">
        <f t="shared" si="19"/>
        <v>75.329698455056743</v>
      </c>
      <c r="Z93" s="80" t="s">
        <v>768</v>
      </c>
      <c r="AH93" s="80"/>
      <c r="AM93" s="5">
        <v>15</v>
      </c>
      <c r="AN93" s="31">
        <f t="shared" si="24"/>
        <v>61.678725235050933</v>
      </c>
      <c r="AO93" s="80" t="s">
        <v>766</v>
      </c>
    </row>
    <row r="94" spans="7:65" x14ac:dyDescent="0.45">
      <c r="G94" s="5">
        <v>16</v>
      </c>
      <c r="H94" s="6" t="s">
        <v>71</v>
      </c>
      <c r="I94" s="6"/>
      <c r="J94" s="6"/>
      <c r="K94" s="6"/>
      <c r="L94" s="6"/>
      <c r="M94" s="6" t="s">
        <v>63</v>
      </c>
      <c r="P94" s="5" t="s">
        <v>71</v>
      </c>
      <c r="U94" s="5" t="s">
        <v>63</v>
      </c>
      <c r="X94" s="5">
        <v>16</v>
      </c>
      <c r="Y94" s="31">
        <f t="shared" si="19"/>
        <v>75.329698455056743</v>
      </c>
      <c r="Z94" s="80" t="s">
        <v>768</v>
      </c>
      <c r="AM94" s="5">
        <v>16</v>
      </c>
      <c r="AN94" s="31">
        <f t="shared" si="24"/>
        <v>63.352807087567498</v>
      </c>
      <c r="AO94" s="80" t="s">
        <v>791</v>
      </c>
    </row>
    <row r="95" spans="7:65" x14ac:dyDescent="0.45">
      <c r="G95" s="5">
        <v>17</v>
      </c>
      <c r="H95" s="6" t="s">
        <v>71</v>
      </c>
      <c r="I95" s="6"/>
      <c r="J95" s="6"/>
      <c r="K95" s="6"/>
      <c r="L95" s="6"/>
      <c r="M95" s="6" t="s">
        <v>253</v>
      </c>
      <c r="P95" s="5" t="s">
        <v>71</v>
      </c>
      <c r="U95" s="5" t="s">
        <v>64</v>
      </c>
      <c r="X95" s="5">
        <v>17</v>
      </c>
      <c r="Y95" s="31">
        <f t="shared" si="19"/>
        <v>75.329698455056743</v>
      </c>
      <c r="Z95" s="80" t="s">
        <v>768</v>
      </c>
      <c r="AM95" s="5">
        <v>17</v>
      </c>
      <c r="AN95" s="31">
        <f t="shared" si="24"/>
        <v>64.319990168929081</v>
      </c>
      <c r="AO95" s="80" t="s">
        <v>787</v>
      </c>
    </row>
    <row r="96" spans="7:65" ht="13.8" x14ac:dyDescent="0.45">
      <c r="G96" s="5">
        <v>18</v>
      </c>
      <c r="H96" s="6" t="s">
        <v>71</v>
      </c>
      <c r="I96" s="6"/>
      <c r="J96" s="6"/>
      <c r="K96" s="6"/>
      <c r="L96" s="6"/>
      <c r="M96" s="6"/>
      <c r="P96" s="5" t="s">
        <v>71</v>
      </c>
      <c r="X96" s="5">
        <v>18</v>
      </c>
      <c r="Y96" s="31">
        <f t="shared" si="19"/>
        <v>75.329698455056743</v>
      </c>
      <c r="Z96" s="80" t="s">
        <v>768</v>
      </c>
      <c r="AM96" s="108">
        <v>18</v>
      </c>
      <c r="AN96" s="106">
        <f t="shared" si="24"/>
        <v>63.352807087567498</v>
      </c>
      <c r="AO96" s="106" t="s">
        <v>791</v>
      </c>
      <c r="BM96" s="10" t="s">
        <v>431</v>
      </c>
    </row>
    <row r="97" spans="7:41" ht="13.8" x14ac:dyDescent="0.45">
      <c r="G97" s="5">
        <v>19</v>
      </c>
      <c r="H97" s="6" t="s">
        <v>71</v>
      </c>
      <c r="I97" s="6"/>
      <c r="J97" s="6"/>
      <c r="K97" s="6"/>
      <c r="L97" s="6"/>
      <c r="M97" s="6"/>
      <c r="N97" s="10" t="s">
        <v>431</v>
      </c>
      <c r="P97" s="5" t="s">
        <v>71</v>
      </c>
      <c r="V97" s="5">
        <f>COUNTA(P79:U97)</f>
        <v>78</v>
      </c>
      <c r="W97" s="10" t="s">
        <v>431</v>
      </c>
      <c r="X97" s="5">
        <v>19</v>
      </c>
      <c r="Y97" s="31">
        <f t="shared" si="19"/>
        <v>75.329698455056743</v>
      </c>
      <c r="Z97" s="80" t="s">
        <v>768</v>
      </c>
    </row>
    <row r="98" spans="7:41" x14ac:dyDescent="0.45">
      <c r="I98" s="6"/>
      <c r="J98" s="6"/>
      <c r="K98" s="6"/>
      <c r="L98" s="6"/>
      <c r="M98" s="6"/>
      <c r="X98" s="108" t="s">
        <v>1057</v>
      </c>
    </row>
    <row r="99" spans="7:41" x14ac:dyDescent="0.45">
      <c r="G99" s="5" t="s">
        <v>322</v>
      </c>
    </row>
    <row r="100" spans="7:41" x14ac:dyDescent="0.45">
      <c r="H100" s="5" t="s">
        <v>216</v>
      </c>
    </row>
    <row r="101" spans="7:41" x14ac:dyDescent="0.45">
      <c r="G101" s="7" t="s">
        <v>5</v>
      </c>
      <c r="H101" s="8" t="s">
        <v>28</v>
      </c>
      <c r="I101" s="8" t="s">
        <v>29</v>
      </c>
      <c r="J101" s="8" t="s">
        <v>110</v>
      </c>
      <c r="K101" s="8" t="s">
        <v>217</v>
      </c>
      <c r="L101" s="8" t="s">
        <v>218</v>
      </c>
      <c r="M101" s="8" t="s">
        <v>219</v>
      </c>
      <c r="O101" s="5">
        <v>5</v>
      </c>
      <c r="P101" s="8" t="s">
        <v>28</v>
      </c>
      <c r="Q101" s="8" t="s">
        <v>29</v>
      </c>
      <c r="R101" s="8" t="s">
        <v>110</v>
      </c>
      <c r="S101" s="8" t="s">
        <v>217</v>
      </c>
      <c r="T101" s="8" t="s">
        <v>218</v>
      </c>
      <c r="U101" s="8" t="s">
        <v>219</v>
      </c>
      <c r="X101" s="7" t="s">
        <v>5</v>
      </c>
      <c r="Z101" s="102" t="s">
        <v>28</v>
      </c>
      <c r="AA101" s="102"/>
      <c r="AB101" s="102"/>
      <c r="AC101" s="102" t="s">
        <v>29</v>
      </c>
      <c r="AD101" s="102"/>
      <c r="AE101" s="102"/>
      <c r="AF101" s="102" t="s">
        <v>110</v>
      </c>
      <c r="AG101" s="102"/>
      <c r="AH101" s="102"/>
      <c r="AI101" s="102" t="s">
        <v>217</v>
      </c>
      <c r="AJ101" s="102"/>
      <c r="AK101" s="102"/>
      <c r="AL101" s="102" t="s">
        <v>218</v>
      </c>
      <c r="AM101" s="102"/>
      <c r="AN101" s="102"/>
      <c r="AO101" s="102" t="s">
        <v>219</v>
      </c>
    </row>
    <row r="102" spans="7:41" x14ac:dyDescent="0.45">
      <c r="G102" s="5">
        <v>1</v>
      </c>
      <c r="H102" s="6" t="s">
        <v>114</v>
      </c>
      <c r="I102" s="6" t="s">
        <v>118</v>
      </c>
      <c r="J102" s="6" t="s">
        <v>126</v>
      </c>
      <c r="K102" s="6" t="s">
        <v>337</v>
      </c>
      <c r="L102" s="6" t="s">
        <v>148</v>
      </c>
      <c r="M102" s="6" t="s">
        <v>353</v>
      </c>
      <c r="P102" s="5" t="s">
        <v>114</v>
      </c>
      <c r="Q102" s="5" t="s">
        <v>118</v>
      </c>
      <c r="R102" s="5" t="s">
        <v>126</v>
      </c>
      <c r="S102" s="5" t="s">
        <v>337</v>
      </c>
      <c r="T102" s="5" t="s">
        <v>148</v>
      </c>
      <c r="U102" s="5" t="s">
        <v>353</v>
      </c>
      <c r="X102" s="5">
        <v>1</v>
      </c>
      <c r="Y102" s="31">
        <f t="shared" ref="Y102:Y112" si="25">VLOOKUP(Z102,$A$3:$B$36,2,FALSE)</f>
        <v>54.489683652199048</v>
      </c>
      <c r="Z102" s="80" t="s">
        <v>871</v>
      </c>
      <c r="AA102" s="5">
        <v>1</v>
      </c>
      <c r="AB102" s="31">
        <f t="shared" ref="AB102:AB113" si="26">VLOOKUP(AC102,$A$3:$B$36,2,FALSE)</f>
        <v>54.489683652199048</v>
      </c>
      <c r="AC102" s="80" t="s">
        <v>871</v>
      </c>
      <c r="AD102" s="5">
        <v>1</v>
      </c>
      <c r="AE102" s="31">
        <f t="shared" ref="AE102:AE113" si="27">VLOOKUP(AF102,$A$3:$B$36,2,FALSE)</f>
        <v>54.489683652199048</v>
      </c>
      <c r="AF102" s="80" t="s">
        <v>871</v>
      </c>
      <c r="AG102" s="5">
        <v>1</v>
      </c>
      <c r="AH102" s="31">
        <f t="shared" ref="AH102:AH112" si="28">VLOOKUP(AI102,$A$3:$B$36,2,FALSE)</f>
        <v>54.489683652199048</v>
      </c>
      <c r="AI102" s="80" t="s">
        <v>871</v>
      </c>
      <c r="AJ102" s="5">
        <v>1</v>
      </c>
      <c r="AK102" s="31">
        <f t="shared" ref="AK102:AK118" si="29">VLOOKUP(AL102,$A$3:$B$36,2,FALSE)</f>
        <v>54.489683652199048</v>
      </c>
      <c r="AL102" s="80" t="s">
        <v>871</v>
      </c>
      <c r="AM102" s="5">
        <v>1</v>
      </c>
      <c r="AN102" s="31">
        <f t="shared" ref="AN102:AN113" si="30">VLOOKUP(AO102,$A$3:$B$36,2,FALSE)</f>
        <v>54.489683652199048</v>
      </c>
      <c r="AO102" s="80" t="s">
        <v>871</v>
      </c>
    </row>
    <row r="103" spans="7:41" x14ac:dyDescent="0.45">
      <c r="G103" s="5">
        <v>2</v>
      </c>
      <c r="H103" s="6" t="s">
        <v>323</v>
      </c>
      <c r="I103" s="6" t="s">
        <v>119</v>
      </c>
      <c r="J103" s="6" t="s">
        <v>128</v>
      </c>
      <c r="K103" s="6" t="s">
        <v>338</v>
      </c>
      <c r="L103" s="6" t="s">
        <v>96</v>
      </c>
      <c r="M103" s="6" t="s">
        <v>354</v>
      </c>
      <c r="P103" s="5" t="s">
        <v>223</v>
      </c>
      <c r="Q103" s="5" t="s">
        <v>119</v>
      </c>
      <c r="R103" s="5" t="s">
        <v>128</v>
      </c>
      <c r="S103" s="5" t="s">
        <v>986</v>
      </c>
      <c r="T103" s="5" t="s">
        <v>96</v>
      </c>
      <c r="U103" s="5" t="s">
        <v>988</v>
      </c>
      <c r="X103" s="5">
        <v>2</v>
      </c>
      <c r="Y103" s="31">
        <f t="shared" si="25"/>
        <v>57.68746068595226</v>
      </c>
      <c r="Z103" s="80" t="s">
        <v>792</v>
      </c>
      <c r="AA103" s="5">
        <v>2</v>
      </c>
      <c r="AB103" s="31">
        <f t="shared" si="26"/>
        <v>57.68746068595226</v>
      </c>
      <c r="AC103" s="80" t="s">
        <v>792</v>
      </c>
      <c r="AD103" s="5">
        <v>2</v>
      </c>
      <c r="AE103" s="31">
        <f t="shared" si="27"/>
        <v>57.68746068595226</v>
      </c>
      <c r="AF103" s="80" t="s">
        <v>792</v>
      </c>
      <c r="AG103" s="5">
        <v>2</v>
      </c>
      <c r="AH103" s="31">
        <f t="shared" si="28"/>
        <v>50.004135736053328</v>
      </c>
      <c r="AI103" s="80" t="s">
        <v>771</v>
      </c>
      <c r="AJ103" s="5">
        <v>2</v>
      </c>
      <c r="AK103" s="31">
        <f t="shared" si="29"/>
        <v>57.68746068595226</v>
      </c>
      <c r="AL103" s="80" t="s">
        <v>792</v>
      </c>
      <c r="AM103" s="5">
        <v>2</v>
      </c>
      <c r="AN103" s="31">
        <f t="shared" si="30"/>
        <v>50.004135736053328</v>
      </c>
      <c r="AO103" s="80" t="s">
        <v>771</v>
      </c>
    </row>
    <row r="104" spans="7:41" x14ac:dyDescent="0.45">
      <c r="G104" s="5">
        <v>3</v>
      </c>
      <c r="H104" s="6" t="s">
        <v>224</v>
      </c>
      <c r="I104" s="6" t="s">
        <v>120</v>
      </c>
      <c r="J104" s="6" t="s">
        <v>234</v>
      </c>
      <c r="K104" s="6" t="s">
        <v>339</v>
      </c>
      <c r="L104" s="6" t="s">
        <v>345</v>
      </c>
      <c r="M104" s="6" t="s">
        <v>355</v>
      </c>
      <c r="P104" s="5" t="s">
        <v>115</v>
      </c>
      <c r="Q104" s="5" t="s">
        <v>120</v>
      </c>
      <c r="R104" s="5" t="s">
        <v>856</v>
      </c>
      <c r="S104" s="5" t="s">
        <v>339</v>
      </c>
      <c r="T104" s="5" t="s">
        <v>782</v>
      </c>
      <c r="U104" s="5" t="s">
        <v>355</v>
      </c>
      <c r="X104" s="5">
        <v>3</v>
      </c>
      <c r="Y104" s="31">
        <f t="shared" si="25"/>
        <v>55.327632324697404</v>
      </c>
      <c r="Z104" s="80" t="s">
        <v>769</v>
      </c>
      <c r="AA104" s="5">
        <v>3</v>
      </c>
      <c r="AB104" s="31">
        <f t="shared" si="26"/>
        <v>61.678725235050933</v>
      </c>
      <c r="AC104" s="80" t="s">
        <v>766</v>
      </c>
      <c r="AD104" s="5">
        <v>3</v>
      </c>
      <c r="AE104" s="31">
        <f t="shared" si="27"/>
        <v>61.678725235050933</v>
      </c>
      <c r="AF104" s="80" t="s">
        <v>766</v>
      </c>
      <c r="AG104" s="5">
        <v>3</v>
      </c>
      <c r="AH104" s="31">
        <f t="shared" si="28"/>
        <v>51.976540463598752</v>
      </c>
      <c r="AI104" s="80" t="s">
        <v>819</v>
      </c>
      <c r="AJ104" s="5">
        <v>3</v>
      </c>
      <c r="AK104" s="31">
        <f t="shared" si="29"/>
        <v>61.678725235050933</v>
      </c>
      <c r="AL104" s="80" t="s">
        <v>766</v>
      </c>
      <c r="AM104" s="5">
        <v>3</v>
      </c>
      <c r="AN104" s="31">
        <f t="shared" si="30"/>
        <v>51.976540463598752</v>
      </c>
      <c r="AO104" s="80" t="s">
        <v>819</v>
      </c>
    </row>
    <row r="105" spans="7:41" x14ac:dyDescent="0.45">
      <c r="G105" s="5">
        <v>4</v>
      </c>
      <c r="H105" s="6" t="s">
        <v>225</v>
      </c>
      <c r="I105" s="6" t="s">
        <v>327</v>
      </c>
      <c r="J105" s="6" t="s">
        <v>45</v>
      </c>
      <c r="K105" s="6" t="s">
        <v>136</v>
      </c>
      <c r="L105" s="6" t="s">
        <v>346</v>
      </c>
      <c r="M105" s="6" t="s">
        <v>155</v>
      </c>
      <c r="P105" s="5" t="s">
        <v>225</v>
      </c>
      <c r="Q105" s="5" t="s">
        <v>172</v>
      </c>
      <c r="R105" s="5" t="s">
        <v>45</v>
      </c>
      <c r="S105" s="5" t="s">
        <v>136</v>
      </c>
      <c r="T105" s="5" t="s">
        <v>346</v>
      </c>
      <c r="U105" s="5" t="s">
        <v>155</v>
      </c>
      <c r="X105" s="5">
        <v>4</v>
      </c>
      <c r="Y105" s="31">
        <f t="shared" si="25"/>
        <v>56.425600143309396</v>
      </c>
      <c r="Z105" s="80" t="s">
        <v>853</v>
      </c>
      <c r="AA105" s="5">
        <v>4</v>
      </c>
      <c r="AB105" s="31">
        <f t="shared" si="26"/>
        <v>66.013332488948294</v>
      </c>
      <c r="AC105" s="80" t="s">
        <v>776</v>
      </c>
      <c r="AD105" s="5">
        <v>4</v>
      </c>
      <c r="AE105" s="31">
        <f t="shared" si="27"/>
        <v>60.266537294414391</v>
      </c>
      <c r="AF105" s="80" t="s">
        <v>774</v>
      </c>
      <c r="AG105" s="5">
        <v>4</v>
      </c>
      <c r="AH105" s="31">
        <f t="shared" si="28"/>
        <v>54.489683652199048</v>
      </c>
      <c r="AI105" s="80" t="s">
        <v>871</v>
      </c>
      <c r="AJ105" s="5">
        <v>4</v>
      </c>
      <c r="AK105" s="31">
        <f t="shared" si="29"/>
        <v>60.266537294414391</v>
      </c>
      <c r="AL105" s="80" t="s">
        <v>774</v>
      </c>
      <c r="AM105" s="5">
        <v>4</v>
      </c>
      <c r="AN105" s="31">
        <f t="shared" si="30"/>
        <v>54.489683652199048</v>
      </c>
      <c r="AO105" s="80" t="s">
        <v>871</v>
      </c>
    </row>
    <row r="106" spans="7:41" x14ac:dyDescent="0.45">
      <c r="G106" s="5">
        <v>5</v>
      </c>
      <c r="H106" s="6" t="s">
        <v>116</v>
      </c>
      <c r="I106" s="6" t="s">
        <v>328</v>
      </c>
      <c r="J106" s="6" t="s">
        <v>42</v>
      </c>
      <c r="K106" s="6" t="s">
        <v>340</v>
      </c>
      <c r="L106" s="6" t="s">
        <v>93</v>
      </c>
      <c r="M106" s="6" t="s">
        <v>356</v>
      </c>
      <c r="P106" s="5" t="s">
        <v>116</v>
      </c>
      <c r="Q106" s="5" t="s">
        <v>328</v>
      </c>
      <c r="R106" s="5" t="s">
        <v>42</v>
      </c>
      <c r="S106" s="5" t="s">
        <v>340</v>
      </c>
      <c r="T106" s="5" t="s">
        <v>93</v>
      </c>
      <c r="U106" s="5" t="s">
        <v>356</v>
      </c>
      <c r="X106" s="5">
        <v>5</v>
      </c>
      <c r="Y106" s="31">
        <f t="shared" si="25"/>
        <v>57.68746068595226</v>
      </c>
      <c r="Z106" s="80" t="s">
        <v>792</v>
      </c>
      <c r="AA106" s="5">
        <v>5</v>
      </c>
      <c r="AB106" s="31">
        <f t="shared" si="26"/>
        <v>64.319990168929081</v>
      </c>
      <c r="AC106" s="80" t="s">
        <v>787</v>
      </c>
      <c r="AD106" s="5">
        <v>5</v>
      </c>
      <c r="AE106" s="31">
        <f t="shared" si="27"/>
        <v>57.68746068595226</v>
      </c>
      <c r="AF106" s="80" t="s">
        <v>792</v>
      </c>
      <c r="AG106" s="5">
        <v>5</v>
      </c>
      <c r="AH106" s="31">
        <f t="shared" si="28"/>
        <v>55.327632324697404</v>
      </c>
      <c r="AI106" s="80" t="s">
        <v>769</v>
      </c>
      <c r="AJ106" s="5">
        <v>5</v>
      </c>
      <c r="AK106" s="31">
        <f t="shared" si="29"/>
        <v>57.68746068595226</v>
      </c>
      <c r="AL106" s="80" t="s">
        <v>792</v>
      </c>
      <c r="AM106" s="5">
        <v>5</v>
      </c>
      <c r="AN106" s="31">
        <f t="shared" si="30"/>
        <v>55.327632324697404</v>
      </c>
      <c r="AO106" s="80" t="s">
        <v>769</v>
      </c>
    </row>
    <row r="107" spans="7:41" x14ac:dyDescent="0.45">
      <c r="G107" s="5">
        <v>6</v>
      </c>
      <c r="H107" s="6" t="s">
        <v>226</v>
      </c>
      <c r="I107" s="6" t="s">
        <v>329</v>
      </c>
      <c r="J107" s="6" t="s">
        <v>333</v>
      </c>
      <c r="K107" s="6" t="s">
        <v>137</v>
      </c>
      <c r="L107" s="6" t="s">
        <v>347</v>
      </c>
      <c r="M107" s="6" t="s">
        <v>18</v>
      </c>
      <c r="P107" s="5" t="s">
        <v>226</v>
      </c>
      <c r="Q107" s="5" t="s">
        <v>329</v>
      </c>
      <c r="R107" s="5" t="s">
        <v>127</v>
      </c>
      <c r="S107" s="5" t="s">
        <v>137</v>
      </c>
      <c r="T107" s="5" t="s">
        <v>347</v>
      </c>
      <c r="U107" s="5" t="s">
        <v>18</v>
      </c>
      <c r="X107" s="5">
        <v>6</v>
      </c>
      <c r="Y107" s="31">
        <f t="shared" si="25"/>
        <v>59.002347394461879</v>
      </c>
      <c r="Z107" s="80" t="s">
        <v>773</v>
      </c>
      <c r="AA107" s="5">
        <v>6</v>
      </c>
      <c r="AB107" s="31">
        <f t="shared" si="26"/>
        <v>61.678725235050933</v>
      </c>
      <c r="AC107" s="80" t="s">
        <v>766</v>
      </c>
      <c r="AD107" s="5">
        <v>6</v>
      </c>
      <c r="AE107" s="31">
        <f t="shared" si="27"/>
        <v>55.327632324697404</v>
      </c>
      <c r="AF107" s="80" t="s">
        <v>769</v>
      </c>
      <c r="AG107" s="5">
        <v>6</v>
      </c>
      <c r="AH107" s="31">
        <f t="shared" si="28"/>
        <v>57.68746068595226</v>
      </c>
      <c r="AI107" s="80" t="s">
        <v>792</v>
      </c>
      <c r="AJ107" s="5">
        <v>6</v>
      </c>
      <c r="AK107" s="31">
        <f t="shared" si="29"/>
        <v>55.327632324697404</v>
      </c>
      <c r="AL107" s="80" t="s">
        <v>769</v>
      </c>
      <c r="AM107" s="5">
        <v>6</v>
      </c>
      <c r="AN107" s="31">
        <f t="shared" si="30"/>
        <v>57.68746068595226</v>
      </c>
      <c r="AO107" s="80" t="s">
        <v>792</v>
      </c>
    </row>
    <row r="108" spans="7:41" x14ac:dyDescent="0.45">
      <c r="G108" s="5">
        <v>7</v>
      </c>
      <c r="H108" s="6" t="s">
        <v>117</v>
      </c>
      <c r="I108" s="6" t="s">
        <v>168</v>
      </c>
      <c r="J108" s="6" t="s">
        <v>237</v>
      </c>
      <c r="K108" s="11" t="s">
        <v>341</v>
      </c>
      <c r="L108" s="6" t="s">
        <v>348</v>
      </c>
      <c r="M108" s="6" t="s">
        <v>357</v>
      </c>
      <c r="P108" s="5" t="s">
        <v>117</v>
      </c>
      <c r="Q108" s="5" t="s">
        <v>273</v>
      </c>
      <c r="R108" s="5" t="s">
        <v>237</v>
      </c>
      <c r="S108" s="5" t="s">
        <v>508</v>
      </c>
      <c r="T108" s="5" t="s">
        <v>148</v>
      </c>
      <c r="U108" s="5" t="s">
        <v>211</v>
      </c>
      <c r="X108" s="5">
        <v>7</v>
      </c>
      <c r="Y108" s="31">
        <f t="shared" si="25"/>
        <v>60.266537294414391</v>
      </c>
      <c r="Z108" s="80" t="s">
        <v>774</v>
      </c>
      <c r="AA108" s="5">
        <v>7</v>
      </c>
      <c r="AB108" s="31">
        <f t="shared" si="26"/>
        <v>60.266537294414391</v>
      </c>
      <c r="AC108" s="80" t="s">
        <v>774</v>
      </c>
      <c r="AD108" s="5">
        <v>7</v>
      </c>
      <c r="AE108" s="31">
        <f t="shared" si="27"/>
        <v>56.425600143309396</v>
      </c>
      <c r="AF108" s="80" t="s">
        <v>853</v>
      </c>
      <c r="AG108" s="5">
        <v>7</v>
      </c>
      <c r="AH108" s="31">
        <f t="shared" si="28"/>
        <v>60.266537294414391</v>
      </c>
      <c r="AI108" s="80" t="s">
        <v>774</v>
      </c>
      <c r="AJ108" s="5">
        <v>7</v>
      </c>
      <c r="AK108" s="31">
        <f t="shared" si="29"/>
        <v>54.489683652199048</v>
      </c>
      <c r="AL108" s="80" t="s">
        <v>871</v>
      </c>
      <c r="AM108" s="5">
        <v>7</v>
      </c>
      <c r="AN108" s="31">
        <f t="shared" si="30"/>
        <v>60.266537294414391</v>
      </c>
      <c r="AO108" s="80" t="s">
        <v>774</v>
      </c>
    </row>
    <row r="109" spans="7:41" x14ac:dyDescent="0.45">
      <c r="G109" s="5">
        <v>8</v>
      </c>
      <c r="H109" s="11" t="s">
        <v>324</v>
      </c>
      <c r="I109" s="6" t="s">
        <v>30</v>
      </c>
      <c r="J109" s="6" t="s">
        <v>334</v>
      </c>
      <c r="K109" s="13" t="s">
        <v>342</v>
      </c>
      <c r="L109" s="6" t="s">
        <v>349</v>
      </c>
      <c r="M109" s="6" t="s">
        <v>101</v>
      </c>
      <c r="P109" s="5" t="s">
        <v>453</v>
      </c>
      <c r="Q109" s="5" t="s">
        <v>30</v>
      </c>
      <c r="R109" s="5" t="s">
        <v>42</v>
      </c>
      <c r="S109" s="5" t="s">
        <v>89</v>
      </c>
      <c r="T109" s="5" t="s">
        <v>349</v>
      </c>
      <c r="U109" s="5" t="s">
        <v>101</v>
      </c>
      <c r="X109" s="5">
        <v>8</v>
      </c>
      <c r="Y109" s="31">
        <f t="shared" si="25"/>
        <v>60.819536609910429</v>
      </c>
      <c r="Z109" s="80" t="s">
        <v>770</v>
      </c>
      <c r="AA109" s="5">
        <v>8</v>
      </c>
      <c r="AB109" s="31">
        <f t="shared" si="26"/>
        <v>60.819536609910429</v>
      </c>
      <c r="AC109" s="80" t="s">
        <v>770</v>
      </c>
      <c r="AD109" s="5">
        <v>8</v>
      </c>
      <c r="AE109" s="31">
        <f t="shared" si="27"/>
        <v>57.68746068595226</v>
      </c>
      <c r="AF109" s="80" t="s">
        <v>792</v>
      </c>
      <c r="AG109" s="5">
        <v>8</v>
      </c>
      <c r="AH109" s="31">
        <f t="shared" si="28"/>
        <v>59.002347394461879</v>
      </c>
      <c r="AI109" s="80" t="s">
        <v>773</v>
      </c>
      <c r="AJ109" s="5">
        <v>8</v>
      </c>
      <c r="AK109" s="31">
        <f t="shared" si="29"/>
        <v>54.89339976375399</v>
      </c>
      <c r="AL109" s="80" t="s">
        <v>873</v>
      </c>
      <c r="AM109" s="5">
        <v>8</v>
      </c>
      <c r="AN109" s="31">
        <f t="shared" si="30"/>
        <v>59.002347394461879</v>
      </c>
      <c r="AO109" s="80" t="s">
        <v>773</v>
      </c>
    </row>
    <row r="110" spans="7:41" x14ac:dyDescent="0.45">
      <c r="G110" s="5">
        <v>9</v>
      </c>
      <c r="H110" s="6" t="s">
        <v>325</v>
      </c>
      <c r="I110" s="11" t="s">
        <v>330</v>
      </c>
      <c r="J110" s="6" t="s">
        <v>335</v>
      </c>
      <c r="K110" s="11" t="s">
        <v>343</v>
      </c>
      <c r="L110" s="6" t="s">
        <v>94</v>
      </c>
      <c r="M110" s="11" t="s">
        <v>358</v>
      </c>
      <c r="P110" s="5" t="s">
        <v>117</v>
      </c>
      <c r="Q110" s="5" t="s">
        <v>329</v>
      </c>
      <c r="R110" s="5" t="s">
        <v>237</v>
      </c>
      <c r="S110" s="5" t="s">
        <v>508</v>
      </c>
      <c r="T110" s="5" t="s">
        <v>94</v>
      </c>
      <c r="U110" s="5" t="s">
        <v>18</v>
      </c>
      <c r="X110" s="5">
        <v>9</v>
      </c>
      <c r="Y110" s="31">
        <f t="shared" si="25"/>
        <v>60.266537294414391</v>
      </c>
      <c r="Z110" s="80" t="s">
        <v>774</v>
      </c>
      <c r="AA110" s="5">
        <v>9</v>
      </c>
      <c r="AB110" s="31">
        <f t="shared" si="26"/>
        <v>61.678725235050933</v>
      </c>
      <c r="AC110" s="80" t="s">
        <v>766</v>
      </c>
      <c r="AD110" s="5">
        <v>9</v>
      </c>
      <c r="AE110" s="31">
        <f t="shared" si="27"/>
        <v>56.425600143309396</v>
      </c>
      <c r="AF110" s="80" t="s">
        <v>853</v>
      </c>
      <c r="AG110" s="5">
        <v>9</v>
      </c>
      <c r="AH110" s="31">
        <f t="shared" si="28"/>
        <v>60.266537294414391</v>
      </c>
      <c r="AI110" s="80" t="s">
        <v>774</v>
      </c>
      <c r="AJ110" s="5">
        <v>9</v>
      </c>
      <c r="AK110" s="31">
        <f t="shared" si="29"/>
        <v>55.327632324697404</v>
      </c>
      <c r="AL110" s="80" t="s">
        <v>769</v>
      </c>
      <c r="AM110" s="5">
        <v>9</v>
      </c>
      <c r="AN110" s="31">
        <f t="shared" si="30"/>
        <v>57.68746068595226</v>
      </c>
      <c r="AO110" s="80" t="s">
        <v>792</v>
      </c>
    </row>
    <row r="111" spans="7:41" x14ac:dyDescent="0.45">
      <c r="G111" s="5">
        <v>10</v>
      </c>
      <c r="H111" s="11" t="s">
        <v>326</v>
      </c>
      <c r="I111" s="6" t="s">
        <v>331</v>
      </c>
      <c r="J111" s="6" t="s">
        <v>128</v>
      </c>
      <c r="K111" s="13" t="s">
        <v>344</v>
      </c>
      <c r="L111" s="6" t="s">
        <v>350</v>
      </c>
      <c r="M111" s="6" t="s">
        <v>359</v>
      </c>
      <c r="P111" s="5" t="s">
        <v>453</v>
      </c>
      <c r="Q111" s="5" t="s">
        <v>30</v>
      </c>
      <c r="R111" s="5" t="s">
        <v>128</v>
      </c>
      <c r="S111" s="5" t="s">
        <v>89</v>
      </c>
      <c r="T111" s="5" t="s">
        <v>987</v>
      </c>
      <c r="U111" s="5" t="s">
        <v>101</v>
      </c>
      <c r="X111" s="5">
        <v>10</v>
      </c>
      <c r="Y111" s="31">
        <f t="shared" si="25"/>
        <v>60.819536609910429</v>
      </c>
      <c r="Z111" s="80" t="s">
        <v>770</v>
      </c>
      <c r="AA111" s="5">
        <v>10</v>
      </c>
      <c r="AB111" s="31">
        <f t="shared" si="26"/>
        <v>60.819536609910429</v>
      </c>
      <c r="AC111" s="80" t="s">
        <v>770</v>
      </c>
      <c r="AD111" s="5">
        <v>10</v>
      </c>
      <c r="AE111" s="31">
        <f t="shared" si="27"/>
        <v>57.68746068595226</v>
      </c>
      <c r="AF111" s="80" t="s">
        <v>792</v>
      </c>
      <c r="AG111" s="5">
        <v>10</v>
      </c>
      <c r="AH111" s="31">
        <f t="shared" si="28"/>
        <v>59.002347394461879</v>
      </c>
      <c r="AI111" s="80" t="s">
        <v>773</v>
      </c>
      <c r="AJ111" s="5">
        <v>10</v>
      </c>
      <c r="AK111" s="31">
        <f t="shared" si="29"/>
        <v>56.425600143309396</v>
      </c>
      <c r="AL111" s="80" t="s">
        <v>853</v>
      </c>
      <c r="AM111" s="5">
        <v>10</v>
      </c>
      <c r="AN111" s="31">
        <f t="shared" si="30"/>
        <v>59.002347394461879</v>
      </c>
      <c r="AO111" s="80" t="s">
        <v>773</v>
      </c>
    </row>
    <row r="112" spans="7:41" x14ac:dyDescent="0.45">
      <c r="G112" s="5">
        <v>11</v>
      </c>
      <c r="H112" s="6"/>
      <c r="I112" s="11" t="s">
        <v>332</v>
      </c>
      <c r="J112" s="6" t="s">
        <v>336</v>
      </c>
      <c r="K112" s="6"/>
      <c r="L112" s="6" t="s">
        <v>347</v>
      </c>
      <c r="M112" s="11" t="s">
        <v>360</v>
      </c>
      <c r="Q112" s="5" t="s">
        <v>329</v>
      </c>
      <c r="R112" s="5" t="s">
        <v>41</v>
      </c>
      <c r="T112" s="5" t="s">
        <v>347</v>
      </c>
      <c r="U112" s="5" t="s">
        <v>18</v>
      </c>
      <c r="X112" s="105">
        <v>11</v>
      </c>
      <c r="Y112" s="107">
        <f t="shared" si="25"/>
        <v>60.266537294414391</v>
      </c>
      <c r="Z112" s="106" t="s">
        <v>774</v>
      </c>
      <c r="AA112" s="5">
        <v>11</v>
      </c>
      <c r="AB112" s="31">
        <f t="shared" si="26"/>
        <v>61.678725235050933</v>
      </c>
      <c r="AC112" s="80" t="s">
        <v>766</v>
      </c>
      <c r="AD112" s="5">
        <v>11</v>
      </c>
      <c r="AE112" s="31">
        <f t="shared" si="27"/>
        <v>59.002347394461879</v>
      </c>
      <c r="AF112" s="80" t="s">
        <v>773</v>
      </c>
      <c r="AG112" s="105">
        <v>11</v>
      </c>
      <c r="AH112" s="105">
        <f t="shared" si="28"/>
        <v>60.266537294414391</v>
      </c>
      <c r="AI112" s="106" t="s">
        <v>774</v>
      </c>
      <c r="AJ112" s="5">
        <v>11</v>
      </c>
      <c r="AK112" s="31">
        <f t="shared" si="29"/>
        <v>55.327632324697404</v>
      </c>
      <c r="AL112" s="80" t="s">
        <v>769</v>
      </c>
      <c r="AM112" s="5">
        <v>11</v>
      </c>
      <c r="AN112" s="31">
        <f t="shared" si="30"/>
        <v>57.68746068595226</v>
      </c>
      <c r="AO112" s="80" t="s">
        <v>792</v>
      </c>
    </row>
    <row r="113" spans="7:65" x14ac:dyDescent="0.45">
      <c r="G113" s="5">
        <v>12</v>
      </c>
      <c r="H113" s="6"/>
      <c r="I113" s="6"/>
      <c r="J113" s="6"/>
      <c r="K113" s="6"/>
      <c r="L113" s="6" t="s">
        <v>351</v>
      </c>
      <c r="M113" s="6"/>
      <c r="T113" s="5" t="s">
        <v>349</v>
      </c>
      <c r="Z113" s="80"/>
      <c r="AA113" s="105">
        <v>12</v>
      </c>
      <c r="AB113" s="107">
        <f t="shared" si="26"/>
        <v>60.819536609910429</v>
      </c>
      <c r="AC113" s="106" t="s">
        <v>770</v>
      </c>
      <c r="AD113" s="105">
        <v>12</v>
      </c>
      <c r="AE113" s="105">
        <f t="shared" si="27"/>
        <v>57.68746068595226</v>
      </c>
      <c r="AF113" s="106" t="s">
        <v>792</v>
      </c>
      <c r="AJ113" s="5">
        <v>12</v>
      </c>
      <c r="AK113" s="31">
        <f t="shared" si="29"/>
        <v>54.89339976375399</v>
      </c>
      <c r="AL113" s="80" t="s">
        <v>873</v>
      </c>
      <c r="AM113" s="105">
        <v>12</v>
      </c>
      <c r="AN113" s="107">
        <f t="shared" si="30"/>
        <v>59.002347394461879</v>
      </c>
      <c r="AO113" s="106" t="s">
        <v>773</v>
      </c>
    </row>
    <row r="114" spans="7:65" x14ac:dyDescent="0.45">
      <c r="G114" s="5">
        <v>13</v>
      </c>
      <c r="H114" s="6"/>
      <c r="I114" s="6"/>
      <c r="J114" s="6"/>
      <c r="K114" s="6"/>
      <c r="L114" s="6" t="s">
        <v>94</v>
      </c>
      <c r="M114" s="6"/>
      <c r="T114" s="5" t="s">
        <v>94</v>
      </c>
      <c r="Z114" s="80"/>
      <c r="AJ114" s="5">
        <v>13</v>
      </c>
      <c r="AK114" s="31">
        <f t="shared" si="29"/>
        <v>55.327632324697404</v>
      </c>
      <c r="AL114" s="80" t="s">
        <v>769</v>
      </c>
      <c r="AM114" s="5">
        <v>13</v>
      </c>
    </row>
    <row r="115" spans="7:65" x14ac:dyDescent="0.45">
      <c r="G115" s="5">
        <v>14</v>
      </c>
      <c r="H115" s="6"/>
      <c r="I115" s="6"/>
      <c r="J115" s="6"/>
      <c r="K115" s="6"/>
      <c r="L115" s="6" t="s">
        <v>95</v>
      </c>
      <c r="M115" s="6"/>
      <c r="T115" s="5" t="s">
        <v>95</v>
      </c>
      <c r="Z115" s="80"/>
      <c r="AJ115" s="5">
        <v>14</v>
      </c>
      <c r="AK115" s="31">
        <f t="shared" si="29"/>
        <v>56.425600143309396</v>
      </c>
      <c r="AL115" s="80" t="s">
        <v>853</v>
      </c>
      <c r="AM115" s="5">
        <v>14</v>
      </c>
    </row>
    <row r="116" spans="7:65" x14ac:dyDescent="0.45">
      <c r="G116" s="5">
        <v>15</v>
      </c>
      <c r="H116" s="6"/>
      <c r="I116" s="6"/>
      <c r="J116" s="6"/>
      <c r="K116" s="6"/>
      <c r="L116" s="6" t="s">
        <v>96</v>
      </c>
      <c r="M116" s="6"/>
      <c r="T116" s="5" t="s">
        <v>96</v>
      </c>
      <c r="Z116" s="80"/>
      <c r="AJ116" s="5">
        <v>15</v>
      </c>
      <c r="AK116" s="31">
        <f t="shared" si="29"/>
        <v>57.68746068595226</v>
      </c>
      <c r="AL116" s="80" t="s">
        <v>792</v>
      </c>
      <c r="AM116" s="5">
        <v>15</v>
      </c>
    </row>
    <row r="117" spans="7:65" ht="13.8" x14ac:dyDescent="0.45">
      <c r="G117" s="5">
        <v>16</v>
      </c>
      <c r="H117" s="6"/>
      <c r="I117" s="6"/>
      <c r="J117" s="6"/>
      <c r="K117" s="6"/>
      <c r="L117" s="6" t="s">
        <v>352</v>
      </c>
      <c r="M117" s="6"/>
      <c r="N117" s="10" t="s">
        <v>431</v>
      </c>
      <c r="T117" s="5" t="s">
        <v>511</v>
      </c>
      <c r="V117" s="5">
        <f>COUNTA(P102:U117)</f>
        <v>69</v>
      </c>
      <c r="W117" s="10" t="s">
        <v>431</v>
      </c>
      <c r="Z117" s="80"/>
      <c r="AJ117" s="5">
        <v>16</v>
      </c>
      <c r="AK117" s="31">
        <f t="shared" si="29"/>
        <v>59.002347394461879</v>
      </c>
      <c r="AL117" s="80" t="s">
        <v>773</v>
      </c>
      <c r="AM117" s="5">
        <v>16</v>
      </c>
      <c r="BM117" s="10" t="s">
        <v>431</v>
      </c>
    </row>
    <row r="118" spans="7:65" x14ac:dyDescent="0.45">
      <c r="Z118" s="80"/>
      <c r="AJ118" s="105">
        <v>17</v>
      </c>
      <c r="AK118" s="105">
        <f t="shared" si="29"/>
        <v>57.68746068595226</v>
      </c>
      <c r="AL118" s="106" t="s">
        <v>792</v>
      </c>
      <c r="AM118" s="5">
        <v>17</v>
      </c>
    </row>
    <row r="119" spans="7:65" x14ac:dyDescent="0.45">
      <c r="G119" s="5" t="s">
        <v>361</v>
      </c>
      <c r="Z119" s="80"/>
    </row>
    <row r="120" spans="7:65" x14ac:dyDescent="0.45">
      <c r="H120" s="5" t="s">
        <v>216</v>
      </c>
      <c r="Z120" s="80"/>
    </row>
    <row r="121" spans="7:65" x14ac:dyDescent="0.45">
      <c r="G121" s="7" t="s">
        <v>5</v>
      </c>
      <c r="H121" s="8" t="s">
        <v>28</v>
      </c>
      <c r="I121" s="8" t="s">
        <v>29</v>
      </c>
      <c r="J121" s="8" t="s">
        <v>110</v>
      </c>
      <c r="K121" s="8" t="s">
        <v>217</v>
      </c>
      <c r="L121" s="8" t="s">
        <v>218</v>
      </c>
      <c r="M121" s="8" t="s">
        <v>219</v>
      </c>
      <c r="O121" s="77">
        <v>6</v>
      </c>
      <c r="P121" s="77" t="s">
        <v>28</v>
      </c>
      <c r="Q121" s="77" t="s">
        <v>29</v>
      </c>
      <c r="R121" s="77" t="s">
        <v>110</v>
      </c>
      <c r="S121" s="77" t="s">
        <v>217</v>
      </c>
      <c r="T121" s="77" t="s">
        <v>218</v>
      </c>
      <c r="U121" s="77" t="s">
        <v>219</v>
      </c>
      <c r="X121" s="7" t="s">
        <v>5</v>
      </c>
      <c r="Z121" s="102" t="s">
        <v>28</v>
      </c>
      <c r="AA121" s="102"/>
      <c r="AB121" s="102"/>
      <c r="AC121" s="102" t="s">
        <v>29</v>
      </c>
      <c r="AD121" s="102"/>
      <c r="AE121" s="102"/>
      <c r="AF121" s="102" t="s">
        <v>110</v>
      </c>
      <c r="AG121" s="102"/>
      <c r="AH121" s="102"/>
      <c r="AI121" s="102" t="s">
        <v>217</v>
      </c>
      <c r="AJ121" s="102"/>
      <c r="AK121" s="102"/>
      <c r="AL121" s="102" t="s">
        <v>218</v>
      </c>
      <c r="AM121" s="102"/>
      <c r="AN121" s="102"/>
      <c r="AO121" s="102" t="s">
        <v>219</v>
      </c>
    </row>
    <row r="122" spans="7:65" x14ac:dyDescent="0.45">
      <c r="G122" s="5">
        <v>1</v>
      </c>
      <c r="H122" s="6" t="s">
        <v>111</v>
      </c>
      <c r="I122" s="6" t="s">
        <v>264</v>
      </c>
      <c r="J122" s="6" t="s">
        <v>126</v>
      </c>
      <c r="K122" s="6" t="s">
        <v>337</v>
      </c>
      <c r="L122" s="6" t="s">
        <v>148</v>
      </c>
      <c r="M122" s="6" t="s">
        <v>155</v>
      </c>
      <c r="P122" s="5" t="s">
        <v>111</v>
      </c>
      <c r="Q122" s="5" t="s">
        <v>264</v>
      </c>
      <c r="R122" s="5" t="s">
        <v>126</v>
      </c>
      <c r="S122" s="5" t="s">
        <v>337</v>
      </c>
      <c r="T122" s="5" t="s">
        <v>148</v>
      </c>
      <c r="U122" s="5" t="s">
        <v>155</v>
      </c>
      <c r="X122" s="5">
        <v>1</v>
      </c>
      <c r="Y122" s="31">
        <f t="shared" ref="Y122:Y129" si="31">VLOOKUP(Z122,$A$3:$B$36,2,FALSE)</f>
        <v>54.489683652199048</v>
      </c>
      <c r="Z122" s="80" t="s">
        <v>871</v>
      </c>
      <c r="AA122" s="5">
        <v>1</v>
      </c>
      <c r="AB122" s="31">
        <f t="shared" ref="AB122:AB129" si="32">VLOOKUP(AC122,$A$3:$B$36,2,FALSE)</f>
        <v>54.489683652199048</v>
      </c>
      <c r="AC122" s="80" t="s">
        <v>871</v>
      </c>
      <c r="AD122" s="5">
        <v>1</v>
      </c>
      <c r="AE122" s="31">
        <f t="shared" ref="AE122:AE132" si="33">VLOOKUP(AF122,$A$3:$B$36,2,FALSE)</f>
        <v>54.489683652199048</v>
      </c>
      <c r="AF122" s="80" t="s">
        <v>871</v>
      </c>
      <c r="AG122" s="5">
        <v>1</v>
      </c>
      <c r="AH122" s="31">
        <f t="shared" ref="AH122:AH132" si="34">VLOOKUP(AI122,$A$3:$B$36,2,FALSE)</f>
        <v>54.489683652199048</v>
      </c>
      <c r="AI122" s="80" t="s">
        <v>871</v>
      </c>
      <c r="AJ122" s="5">
        <v>1</v>
      </c>
      <c r="AK122" s="31">
        <f t="shared" ref="AK122:AK133" si="35">VLOOKUP(AL122,$A$3:$B$36,2,FALSE)</f>
        <v>54.489683652199048</v>
      </c>
      <c r="AL122" s="80" t="s">
        <v>871</v>
      </c>
      <c r="AM122" s="5">
        <v>1</v>
      </c>
      <c r="AN122" s="31">
        <f t="shared" ref="AN122:AN136" si="36">VLOOKUP(AO122,$A$3:$B$36,2,FALSE)</f>
        <v>54.489683652199048</v>
      </c>
      <c r="AO122" s="80" t="s">
        <v>871</v>
      </c>
    </row>
    <row r="123" spans="7:65" x14ac:dyDescent="0.45">
      <c r="G123" s="5">
        <v>2</v>
      </c>
      <c r="H123" s="6" t="s">
        <v>112</v>
      </c>
      <c r="I123" s="6" t="s">
        <v>366</v>
      </c>
      <c r="J123" s="6" t="s">
        <v>275</v>
      </c>
      <c r="K123" s="6" t="s">
        <v>338</v>
      </c>
      <c r="L123" s="6" t="s">
        <v>96</v>
      </c>
      <c r="M123" s="6" t="s">
        <v>18</v>
      </c>
      <c r="P123" s="5" t="s">
        <v>643</v>
      </c>
      <c r="Q123" s="5" t="s">
        <v>991</v>
      </c>
      <c r="R123" s="5" t="s">
        <v>42</v>
      </c>
      <c r="S123" s="5" t="s">
        <v>986</v>
      </c>
      <c r="T123" s="5" t="s">
        <v>96</v>
      </c>
      <c r="U123" s="5" t="s">
        <v>18</v>
      </c>
      <c r="X123" s="5">
        <v>2</v>
      </c>
      <c r="Y123" s="31">
        <f t="shared" si="31"/>
        <v>50.004135736053328</v>
      </c>
      <c r="Z123" s="80" t="s">
        <v>771</v>
      </c>
      <c r="AA123" s="5">
        <v>2</v>
      </c>
      <c r="AB123" s="31">
        <f t="shared" si="32"/>
        <v>50.004135736053328</v>
      </c>
      <c r="AC123" s="80" t="s">
        <v>771</v>
      </c>
      <c r="AD123" s="5">
        <v>2</v>
      </c>
      <c r="AE123" s="31">
        <f t="shared" si="33"/>
        <v>57.68746068595226</v>
      </c>
      <c r="AF123" s="80" t="s">
        <v>792</v>
      </c>
      <c r="AG123" s="5">
        <v>2</v>
      </c>
      <c r="AH123" s="31">
        <f t="shared" si="34"/>
        <v>50.004135736053328</v>
      </c>
      <c r="AI123" s="80" t="s">
        <v>771</v>
      </c>
      <c r="AJ123" s="5">
        <v>2</v>
      </c>
      <c r="AK123" s="31">
        <f t="shared" si="35"/>
        <v>57.68746068595226</v>
      </c>
      <c r="AL123" s="80" t="s">
        <v>792</v>
      </c>
      <c r="AM123" s="5">
        <v>2</v>
      </c>
      <c r="AN123" s="31">
        <f t="shared" si="36"/>
        <v>57.68746068595226</v>
      </c>
      <c r="AO123" s="80" t="s">
        <v>792</v>
      </c>
    </row>
    <row r="124" spans="7:65" x14ac:dyDescent="0.45">
      <c r="G124" s="5">
        <v>3</v>
      </c>
      <c r="H124" s="11" t="s">
        <v>362</v>
      </c>
      <c r="I124" s="11" t="s">
        <v>367</v>
      </c>
      <c r="J124" s="6" t="s">
        <v>44</v>
      </c>
      <c r="K124" s="6" t="s">
        <v>339</v>
      </c>
      <c r="L124" s="6" t="s">
        <v>99</v>
      </c>
      <c r="M124" s="11" t="s">
        <v>210</v>
      </c>
      <c r="P124" s="5" t="s">
        <v>989</v>
      </c>
      <c r="Q124" s="5" t="s">
        <v>992</v>
      </c>
      <c r="R124" s="5" t="s">
        <v>44</v>
      </c>
      <c r="S124" s="5" t="s">
        <v>339</v>
      </c>
      <c r="T124" s="5" t="s">
        <v>99</v>
      </c>
      <c r="U124" s="5" t="s">
        <v>61</v>
      </c>
      <c r="X124" s="5">
        <v>3</v>
      </c>
      <c r="Y124" s="31">
        <f t="shared" si="31"/>
        <v>51.976540463598752</v>
      </c>
      <c r="Z124" s="80" t="s">
        <v>819</v>
      </c>
      <c r="AA124" s="5">
        <v>3</v>
      </c>
      <c r="AB124" s="31">
        <f t="shared" si="32"/>
        <v>51.976540463598752</v>
      </c>
      <c r="AC124" s="80" t="s">
        <v>819</v>
      </c>
      <c r="AD124" s="5">
        <v>3</v>
      </c>
      <c r="AE124" s="31">
        <f t="shared" si="33"/>
        <v>55.327632324697404</v>
      </c>
      <c r="AF124" s="80" t="s">
        <v>769</v>
      </c>
      <c r="AG124" s="5">
        <v>3</v>
      </c>
      <c r="AH124" s="31">
        <f t="shared" si="34"/>
        <v>51.976540463598752</v>
      </c>
      <c r="AI124" s="80" t="s">
        <v>819</v>
      </c>
      <c r="AJ124" s="5">
        <v>3</v>
      </c>
      <c r="AK124" s="31">
        <f t="shared" si="35"/>
        <v>61.678725235050933</v>
      </c>
      <c r="AL124" s="80" t="s">
        <v>766</v>
      </c>
      <c r="AM124" s="5">
        <v>3</v>
      </c>
      <c r="AN124" s="31">
        <f t="shared" si="36"/>
        <v>61.678725235050933</v>
      </c>
      <c r="AO124" s="80" t="s">
        <v>766</v>
      </c>
    </row>
    <row r="125" spans="7:65" x14ac:dyDescent="0.45">
      <c r="G125" s="5">
        <v>4</v>
      </c>
      <c r="H125" s="6" t="s">
        <v>363</v>
      </c>
      <c r="I125" s="6" t="s">
        <v>368</v>
      </c>
      <c r="J125" s="6" t="s">
        <v>123</v>
      </c>
      <c r="K125" s="6" t="s">
        <v>136</v>
      </c>
      <c r="L125" s="6" t="s">
        <v>312</v>
      </c>
      <c r="M125" s="6" t="s">
        <v>383</v>
      </c>
      <c r="P125" s="5" t="s">
        <v>644</v>
      </c>
      <c r="Q125" s="5" t="s">
        <v>993</v>
      </c>
      <c r="R125" s="5" t="s">
        <v>123</v>
      </c>
      <c r="S125" s="5" t="s">
        <v>136</v>
      </c>
      <c r="T125" s="5" t="s">
        <v>55</v>
      </c>
      <c r="U125" s="5" t="s">
        <v>15</v>
      </c>
      <c r="X125" s="5">
        <v>4</v>
      </c>
      <c r="Y125" s="31">
        <f t="shared" si="31"/>
        <v>50.748796532329095</v>
      </c>
      <c r="Z125" s="80" t="s">
        <v>432</v>
      </c>
      <c r="AA125" s="5">
        <v>4</v>
      </c>
      <c r="AB125" s="31">
        <f t="shared" si="32"/>
        <v>50.748796532329095</v>
      </c>
      <c r="AC125" s="80" t="s">
        <v>432</v>
      </c>
      <c r="AD125" s="5">
        <v>4</v>
      </c>
      <c r="AE125" s="31">
        <f t="shared" si="33"/>
        <v>54.489683652199048</v>
      </c>
      <c r="AF125" s="80" t="s">
        <v>871</v>
      </c>
      <c r="AG125" s="5">
        <v>4</v>
      </c>
      <c r="AH125" s="31">
        <f t="shared" si="34"/>
        <v>54.489683652199048</v>
      </c>
      <c r="AI125" s="80" t="s">
        <v>871</v>
      </c>
      <c r="AJ125" s="5">
        <v>4</v>
      </c>
      <c r="AK125" s="31">
        <f t="shared" si="35"/>
        <v>66.013332488948294</v>
      </c>
      <c r="AL125" s="80" t="s">
        <v>776</v>
      </c>
      <c r="AM125" s="5">
        <v>4</v>
      </c>
      <c r="AN125" s="31">
        <f t="shared" si="36"/>
        <v>60.266537294414391</v>
      </c>
      <c r="AO125" s="80" t="s">
        <v>774</v>
      </c>
    </row>
    <row r="126" spans="7:65" x14ac:dyDescent="0.45">
      <c r="G126" s="5">
        <v>5</v>
      </c>
      <c r="H126" s="6" t="s">
        <v>113</v>
      </c>
      <c r="I126" s="6" t="s">
        <v>369</v>
      </c>
      <c r="J126" s="6" t="s">
        <v>276</v>
      </c>
      <c r="K126" s="6" t="s">
        <v>340</v>
      </c>
      <c r="L126" s="6" t="s">
        <v>91</v>
      </c>
      <c r="M126" s="6" t="s">
        <v>59</v>
      </c>
      <c r="P126" s="5" t="s">
        <v>113</v>
      </c>
      <c r="Q126" s="5" t="s">
        <v>369</v>
      </c>
      <c r="R126" s="5" t="s">
        <v>276</v>
      </c>
      <c r="S126" s="5" t="s">
        <v>340</v>
      </c>
      <c r="T126" s="5" t="s">
        <v>91</v>
      </c>
      <c r="U126" s="5" t="s">
        <v>59</v>
      </c>
      <c r="X126" s="5">
        <v>5</v>
      </c>
      <c r="Y126" s="31">
        <f t="shared" si="31"/>
        <v>51.976540463598752</v>
      </c>
      <c r="Z126" s="80" t="s">
        <v>819</v>
      </c>
      <c r="AA126" s="5">
        <v>5</v>
      </c>
      <c r="AB126" s="31">
        <f t="shared" si="32"/>
        <v>51.976540463598752</v>
      </c>
      <c r="AC126" s="80" t="s">
        <v>819</v>
      </c>
      <c r="AD126" s="5">
        <v>5</v>
      </c>
      <c r="AE126" s="31">
        <f t="shared" si="33"/>
        <v>51.976540463598752</v>
      </c>
      <c r="AF126" s="80" t="s">
        <v>819</v>
      </c>
      <c r="AG126" s="5">
        <v>5</v>
      </c>
      <c r="AH126" s="31">
        <f t="shared" si="34"/>
        <v>55.327632324697404</v>
      </c>
      <c r="AI126" s="80" t="s">
        <v>769</v>
      </c>
      <c r="AJ126" s="5">
        <v>5</v>
      </c>
      <c r="AK126" s="31">
        <f t="shared" si="35"/>
        <v>64.319990168929081</v>
      </c>
      <c r="AL126" s="80" t="s">
        <v>787</v>
      </c>
      <c r="AM126" s="5">
        <v>5</v>
      </c>
      <c r="AN126" s="31">
        <f t="shared" si="36"/>
        <v>60.819536609910429</v>
      </c>
      <c r="AO126" s="80" t="s">
        <v>770</v>
      </c>
    </row>
    <row r="127" spans="7:65" x14ac:dyDescent="0.45">
      <c r="G127" s="5">
        <v>6</v>
      </c>
      <c r="H127" s="6" t="s">
        <v>364</v>
      </c>
      <c r="I127" s="6" t="s">
        <v>370</v>
      </c>
      <c r="J127" s="11" t="s">
        <v>372</v>
      </c>
      <c r="K127" s="11" t="s">
        <v>376</v>
      </c>
      <c r="L127" s="11" t="s">
        <v>380</v>
      </c>
      <c r="M127" s="11" t="s">
        <v>384</v>
      </c>
      <c r="P127" s="5" t="s">
        <v>990</v>
      </c>
      <c r="Q127" s="5" t="s">
        <v>982</v>
      </c>
      <c r="R127" s="5" t="s">
        <v>994</v>
      </c>
      <c r="S127" s="5" t="s">
        <v>984</v>
      </c>
      <c r="T127" s="5" t="s">
        <v>99</v>
      </c>
      <c r="U127" s="5" t="s">
        <v>61</v>
      </c>
      <c r="X127" s="5">
        <v>6</v>
      </c>
      <c r="Y127" s="31">
        <f t="shared" si="31"/>
        <v>54.148149429121659</v>
      </c>
      <c r="Z127" s="80" t="s">
        <v>434</v>
      </c>
      <c r="AA127" s="5">
        <v>6</v>
      </c>
      <c r="AB127" s="31">
        <f t="shared" si="32"/>
        <v>54.148149429121659</v>
      </c>
      <c r="AC127" s="80" t="s">
        <v>434</v>
      </c>
      <c r="AD127" s="5">
        <v>6</v>
      </c>
      <c r="AE127" s="31">
        <f t="shared" si="33"/>
        <v>50.004135736053328</v>
      </c>
      <c r="AF127" s="80" t="s">
        <v>771</v>
      </c>
      <c r="AG127" s="5">
        <v>6</v>
      </c>
      <c r="AH127" s="31">
        <f t="shared" si="34"/>
        <v>57.68746068595226</v>
      </c>
      <c r="AI127" s="80" t="s">
        <v>792</v>
      </c>
      <c r="AJ127" s="5">
        <v>6</v>
      </c>
      <c r="AK127" s="31">
        <f t="shared" si="35"/>
        <v>61.678725235050933</v>
      </c>
      <c r="AL127" s="80" t="s">
        <v>766</v>
      </c>
      <c r="AM127" s="5">
        <v>6</v>
      </c>
      <c r="AN127" s="31">
        <f t="shared" si="36"/>
        <v>61.678725235050933</v>
      </c>
      <c r="AO127" s="80" t="s">
        <v>766</v>
      </c>
    </row>
    <row r="128" spans="7:65" x14ac:dyDescent="0.45">
      <c r="G128" s="5">
        <v>7</v>
      </c>
      <c r="H128" s="11" t="s">
        <v>365</v>
      </c>
      <c r="I128" s="11" t="s">
        <v>371</v>
      </c>
      <c r="J128" s="6" t="s">
        <v>373</v>
      </c>
      <c r="K128" s="6" t="s">
        <v>377</v>
      </c>
      <c r="L128" s="6" t="s">
        <v>381</v>
      </c>
      <c r="M128" s="6" t="s">
        <v>62</v>
      </c>
      <c r="P128" s="5" t="s">
        <v>113</v>
      </c>
      <c r="Q128" s="5" t="s">
        <v>369</v>
      </c>
      <c r="R128" s="5" t="s">
        <v>936</v>
      </c>
      <c r="S128" s="5" t="s">
        <v>286</v>
      </c>
      <c r="T128" s="5" t="s">
        <v>930</v>
      </c>
      <c r="U128" s="5" t="s">
        <v>62</v>
      </c>
      <c r="X128" s="5">
        <v>7</v>
      </c>
      <c r="Y128" s="31">
        <f t="shared" si="31"/>
        <v>51.976540463598752</v>
      </c>
      <c r="Z128" s="80" t="s">
        <v>819</v>
      </c>
      <c r="AA128" s="5">
        <v>7</v>
      </c>
      <c r="AB128" s="31">
        <f t="shared" si="32"/>
        <v>51.976540463598752</v>
      </c>
      <c r="AC128" s="80" t="s">
        <v>819</v>
      </c>
      <c r="AD128" s="5">
        <v>7</v>
      </c>
      <c r="AE128" s="31">
        <f t="shared" si="33"/>
        <v>50.748796532329095</v>
      </c>
      <c r="AF128" s="80" t="s">
        <v>432</v>
      </c>
      <c r="AG128" s="5">
        <v>7</v>
      </c>
      <c r="AH128" s="31">
        <f t="shared" si="34"/>
        <v>56.425600143309396</v>
      </c>
      <c r="AI128" s="80" t="s">
        <v>853</v>
      </c>
      <c r="AJ128" s="5">
        <v>7</v>
      </c>
      <c r="AK128" s="31">
        <f t="shared" si="35"/>
        <v>63.352807087567498</v>
      </c>
      <c r="AL128" s="80" t="s">
        <v>791</v>
      </c>
      <c r="AM128" s="5">
        <v>7</v>
      </c>
      <c r="AN128" s="31">
        <f t="shared" si="36"/>
        <v>60.819536609910429</v>
      </c>
      <c r="AO128" s="80" t="s">
        <v>770</v>
      </c>
    </row>
    <row r="129" spans="7:65" x14ac:dyDescent="0.45">
      <c r="G129" s="5">
        <v>8</v>
      </c>
      <c r="I129" s="6"/>
      <c r="J129" s="15" t="s">
        <v>277</v>
      </c>
      <c r="K129" s="6" t="s">
        <v>137</v>
      </c>
      <c r="L129" s="11" t="s">
        <v>382</v>
      </c>
      <c r="M129" s="6" t="s">
        <v>211</v>
      </c>
      <c r="R129" s="5" t="s">
        <v>277</v>
      </c>
      <c r="S129" s="5" t="s">
        <v>137</v>
      </c>
      <c r="T129" s="5" t="s">
        <v>99</v>
      </c>
      <c r="U129" s="5" t="s">
        <v>211</v>
      </c>
      <c r="X129" s="105">
        <v>8</v>
      </c>
      <c r="Y129" s="107">
        <f t="shared" si="31"/>
        <v>54.148149429121659</v>
      </c>
      <c r="Z129" s="112" t="s">
        <v>434</v>
      </c>
      <c r="AA129" s="113">
        <v>8</v>
      </c>
      <c r="AB129" s="112">
        <f t="shared" si="32"/>
        <v>54.148149429121659</v>
      </c>
      <c r="AC129" s="112" t="s">
        <v>434</v>
      </c>
      <c r="AD129" s="5">
        <v>8</v>
      </c>
      <c r="AE129" s="31">
        <f t="shared" si="33"/>
        <v>50.004135736053328</v>
      </c>
      <c r="AF129" s="80" t="s">
        <v>771</v>
      </c>
      <c r="AG129" s="5">
        <v>8</v>
      </c>
      <c r="AH129" s="31">
        <f t="shared" si="34"/>
        <v>57.68746068595226</v>
      </c>
      <c r="AI129" s="80" t="s">
        <v>792</v>
      </c>
      <c r="AJ129" s="5">
        <v>8</v>
      </c>
      <c r="AK129" s="31">
        <f t="shared" si="35"/>
        <v>61.678725235050933</v>
      </c>
      <c r="AL129" s="80" t="s">
        <v>766</v>
      </c>
      <c r="AM129" s="5">
        <v>8</v>
      </c>
      <c r="AN129" s="31">
        <f t="shared" si="36"/>
        <v>60.266537294414391</v>
      </c>
      <c r="AO129" s="80" t="s">
        <v>774</v>
      </c>
    </row>
    <row r="130" spans="7:65" x14ac:dyDescent="0.45">
      <c r="G130" s="5">
        <v>9</v>
      </c>
      <c r="I130" s="6"/>
      <c r="J130" s="6" t="s">
        <v>374</v>
      </c>
      <c r="K130" s="6" t="s">
        <v>378</v>
      </c>
      <c r="L130" s="6" t="s">
        <v>100</v>
      </c>
      <c r="M130" s="6" t="s">
        <v>101</v>
      </c>
      <c r="R130" s="5" t="s">
        <v>995</v>
      </c>
      <c r="S130" s="5" t="s">
        <v>802</v>
      </c>
      <c r="T130" s="5" t="s">
        <v>100</v>
      </c>
      <c r="U130" s="5" t="s">
        <v>101</v>
      </c>
      <c r="Y130" s="31"/>
      <c r="AD130" s="5">
        <v>9</v>
      </c>
      <c r="AE130" s="31">
        <f t="shared" si="33"/>
        <v>49.231774947903332</v>
      </c>
      <c r="AF130" s="80" t="s">
        <v>790</v>
      </c>
      <c r="AG130" s="5">
        <v>9</v>
      </c>
      <c r="AH130" s="31">
        <f t="shared" si="34"/>
        <v>59.002347394461879</v>
      </c>
      <c r="AI130" s="80" t="s">
        <v>773</v>
      </c>
      <c r="AJ130" s="5">
        <v>9</v>
      </c>
      <c r="AK130" s="31">
        <f t="shared" si="35"/>
        <v>63.352807087567498</v>
      </c>
      <c r="AL130" s="80" t="s">
        <v>791</v>
      </c>
      <c r="AM130" s="5">
        <v>9</v>
      </c>
      <c r="AN130" s="31">
        <f t="shared" si="36"/>
        <v>59.002347394461879</v>
      </c>
      <c r="AO130" s="80" t="s">
        <v>773</v>
      </c>
    </row>
    <row r="131" spans="7:65" x14ac:dyDescent="0.45">
      <c r="G131" s="5">
        <v>10</v>
      </c>
      <c r="H131" s="6"/>
      <c r="I131" s="6"/>
      <c r="J131" s="11" t="s">
        <v>375</v>
      </c>
      <c r="K131" s="11" t="s">
        <v>379</v>
      </c>
      <c r="L131" s="6" t="s">
        <v>54</v>
      </c>
      <c r="M131" s="6" t="s">
        <v>385</v>
      </c>
      <c r="R131" s="5" t="s">
        <v>277</v>
      </c>
      <c r="S131" s="5" t="s">
        <v>137</v>
      </c>
      <c r="T131" s="5" t="s">
        <v>54</v>
      </c>
      <c r="U131" s="5" t="s">
        <v>18</v>
      </c>
      <c r="Y131" s="31"/>
      <c r="AD131" s="5">
        <v>10</v>
      </c>
      <c r="AE131" s="31">
        <f t="shared" si="33"/>
        <v>50.004135736053328</v>
      </c>
      <c r="AF131" s="80" t="s">
        <v>771</v>
      </c>
      <c r="AG131" s="5">
        <v>10</v>
      </c>
      <c r="AH131" s="31">
        <f t="shared" si="34"/>
        <v>57.68746068595226</v>
      </c>
      <c r="AI131" s="80" t="s">
        <v>792</v>
      </c>
      <c r="AJ131" s="5">
        <v>10</v>
      </c>
      <c r="AK131" s="31">
        <f t="shared" si="35"/>
        <v>64.319990168929081</v>
      </c>
      <c r="AL131" s="80" t="s">
        <v>787</v>
      </c>
      <c r="AM131" s="5">
        <v>10</v>
      </c>
      <c r="AN131" s="31">
        <f t="shared" si="36"/>
        <v>57.68746068595226</v>
      </c>
      <c r="AO131" s="80" t="s">
        <v>792</v>
      </c>
    </row>
    <row r="132" spans="7:65" x14ac:dyDescent="0.45">
      <c r="G132" s="5">
        <v>11</v>
      </c>
      <c r="H132" s="6"/>
      <c r="I132" s="6"/>
      <c r="J132" s="6"/>
      <c r="K132" s="6"/>
      <c r="L132" s="6" t="s">
        <v>316</v>
      </c>
      <c r="M132" s="6" t="s">
        <v>17</v>
      </c>
      <c r="T132" s="5" t="s">
        <v>845</v>
      </c>
      <c r="U132" s="5" t="s">
        <v>17</v>
      </c>
      <c r="AD132" s="113">
        <v>11</v>
      </c>
      <c r="AE132" s="112">
        <f t="shared" si="33"/>
        <v>49.231774947903332</v>
      </c>
      <c r="AF132" s="112" t="s">
        <v>790</v>
      </c>
      <c r="AG132" s="113">
        <v>11</v>
      </c>
      <c r="AH132" s="112">
        <f t="shared" si="34"/>
        <v>59.002347394461879</v>
      </c>
      <c r="AI132" s="112" t="s">
        <v>773</v>
      </c>
      <c r="AJ132" s="5">
        <v>11</v>
      </c>
      <c r="AK132" s="31">
        <f t="shared" si="35"/>
        <v>65.463749372686848</v>
      </c>
      <c r="AL132" s="80" t="s">
        <v>765</v>
      </c>
      <c r="AM132" s="5">
        <v>11</v>
      </c>
      <c r="AN132" s="31">
        <f t="shared" si="36"/>
        <v>59.002347394461879</v>
      </c>
      <c r="AO132" s="80" t="s">
        <v>773</v>
      </c>
    </row>
    <row r="133" spans="7:65" x14ac:dyDescent="0.45">
      <c r="G133" s="5">
        <v>12</v>
      </c>
      <c r="H133" s="6"/>
      <c r="I133" s="6"/>
      <c r="J133" s="6"/>
      <c r="K133" s="6"/>
      <c r="L133" s="6"/>
      <c r="M133" s="6" t="s">
        <v>15</v>
      </c>
      <c r="U133" s="5" t="s">
        <v>15</v>
      </c>
      <c r="AJ133" s="113">
        <v>12</v>
      </c>
      <c r="AK133" s="112">
        <f t="shared" si="35"/>
        <v>64.319990168929081</v>
      </c>
      <c r="AL133" s="112" t="s">
        <v>787</v>
      </c>
      <c r="AM133" s="5">
        <v>12</v>
      </c>
      <c r="AN133" s="31">
        <f t="shared" si="36"/>
        <v>60.266537294414391</v>
      </c>
      <c r="AO133" s="80" t="s">
        <v>774</v>
      </c>
    </row>
    <row r="134" spans="7:65" x14ac:dyDescent="0.45">
      <c r="G134" s="5">
        <v>13</v>
      </c>
      <c r="H134" s="6"/>
      <c r="I134" s="6"/>
      <c r="J134" s="6"/>
      <c r="K134" s="6"/>
      <c r="L134" s="6"/>
      <c r="M134" s="6" t="s">
        <v>59</v>
      </c>
      <c r="U134" s="5" t="s">
        <v>59</v>
      </c>
      <c r="AM134" s="5">
        <v>13</v>
      </c>
      <c r="AN134" s="31">
        <f t="shared" si="36"/>
        <v>60.819536609910429</v>
      </c>
      <c r="AO134" s="80" t="s">
        <v>770</v>
      </c>
    </row>
    <row r="135" spans="7:65" ht="13.8" x14ac:dyDescent="0.45">
      <c r="G135" s="5">
        <v>14</v>
      </c>
      <c r="H135" s="6"/>
      <c r="I135" s="6"/>
      <c r="J135" s="6"/>
      <c r="K135" s="6"/>
      <c r="L135" s="6"/>
      <c r="M135" s="11" t="s">
        <v>386</v>
      </c>
      <c r="N135" s="10" t="s">
        <v>431</v>
      </c>
      <c r="U135" s="5" t="s">
        <v>61</v>
      </c>
      <c r="V135" s="5">
        <f>COUNTA(P122:U135)</f>
        <v>59</v>
      </c>
      <c r="W135" s="10" t="s">
        <v>431</v>
      </c>
      <c r="AM135" s="5">
        <v>14</v>
      </c>
      <c r="AN135" s="31">
        <f t="shared" si="36"/>
        <v>61.678725235050933</v>
      </c>
      <c r="AO135" s="80" t="s">
        <v>766</v>
      </c>
      <c r="BM135" s="10" t="s">
        <v>431</v>
      </c>
    </row>
    <row r="136" spans="7:65" x14ac:dyDescent="0.45">
      <c r="H136" s="6"/>
      <c r="I136" s="6"/>
      <c r="J136" s="6"/>
      <c r="K136" s="6"/>
      <c r="L136" s="6"/>
      <c r="AM136" s="113">
        <v>15</v>
      </c>
      <c r="AN136" s="112">
        <f t="shared" si="36"/>
        <v>60.819536609910429</v>
      </c>
      <c r="AO136" s="112" t="s">
        <v>770</v>
      </c>
    </row>
    <row r="137" spans="7:65" x14ac:dyDescent="0.45">
      <c r="G137" s="5" t="s">
        <v>387</v>
      </c>
    </row>
    <row r="138" spans="7:65" x14ac:dyDescent="0.45">
      <c r="H138" s="5" t="s">
        <v>216</v>
      </c>
    </row>
    <row r="139" spans="7:65" x14ac:dyDescent="0.45">
      <c r="G139" s="7" t="s">
        <v>5</v>
      </c>
      <c r="H139" s="8" t="s">
        <v>28</v>
      </c>
      <c r="I139" s="8" t="s">
        <v>29</v>
      </c>
      <c r="J139" s="8" t="s">
        <v>110</v>
      </c>
      <c r="K139" s="8" t="s">
        <v>217</v>
      </c>
      <c r="L139" s="8" t="s">
        <v>218</v>
      </c>
      <c r="M139" s="8" t="s">
        <v>219</v>
      </c>
      <c r="O139" s="5">
        <v>7</v>
      </c>
      <c r="P139" s="8" t="s">
        <v>28</v>
      </c>
      <c r="Q139" s="8" t="s">
        <v>29</v>
      </c>
      <c r="R139" s="8" t="s">
        <v>110</v>
      </c>
      <c r="S139" s="8" t="s">
        <v>217</v>
      </c>
      <c r="T139" s="8" t="s">
        <v>218</v>
      </c>
      <c r="U139" s="8" t="s">
        <v>219</v>
      </c>
      <c r="X139" s="7" t="s">
        <v>5</v>
      </c>
      <c r="Z139" s="102" t="s">
        <v>28</v>
      </c>
      <c r="AA139" s="102"/>
      <c r="AB139" s="102"/>
      <c r="AC139" s="102" t="s">
        <v>29</v>
      </c>
      <c r="AD139" s="102"/>
      <c r="AE139" s="102"/>
      <c r="AF139" s="102" t="s">
        <v>110</v>
      </c>
      <c r="AG139" s="102"/>
      <c r="AH139" s="102"/>
      <c r="AI139" s="102" t="s">
        <v>217</v>
      </c>
      <c r="AJ139" s="102"/>
      <c r="AK139" s="102"/>
      <c r="AL139" s="102" t="s">
        <v>218</v>
      </c>
      <c r="AM139" s="102"/>
      <c r="AN139" s="102"/>
      <c r="AO139" s="102" t="s">
        <v>219</v>
      </c>
    </row>
    <row r="140" spans="7:65" x14ac:dyDescent="0.45">
      <c r="G140" s="5">
        <v>1</v>
      </c>
      <c r="H140" s="6" t="s">
        <v>114</v>
      </c>
      <c r="I140" s="6" t="s">
        <v>118</v>
      </c>
      <c r="J140" s="6" t="s">
        <v>126</v>
      </c>
      <c r="K140" s="6" t="s">
        <v>136</v>
      </c>
      <c r="L140" s="6" t="s">
        <v>148</v>
      </c>
      <c r="M140" s="6" t="s">
        <v>155</v>
      </c>
      <c r="P140" s="5" t="s">
        <v>114</v>
      </c>
      <c r="Q140" s="5" t="s">
        <v>118</v>
      </c>
      <c r="R140" s="5" t="s">
        <v>126</v>
      </c>
      <c r="S140" s="5" t="s">
        <v>136</v>
      </c>
      <c r="T140" s="5" t="s">
        <v>148</v>
      </c>
      <c r="U140" s="5" t="s">
        <v>155</v>
      </c>
      <c r="X140" s="5">
        <v>1</v>
      </c>
      <c r="Y140" s="31">
        <f t="shared" ref="Y140:Y153" si="37">VLOOKUP(Z140,$A$3:$B$36,2,FALSE)</f>
        <v>54.489683652199048</v>
      </c>
      <c r="Z140" s="80" t="s">
        <v>871</v>
      </c>
      <c r="AA140" s="5">
        <v>1</v>
      </c>
      <c r="AB140" s="31">
        <f t="shared" ref="AB140:AB153" si="38">VLOOKUP(AC140,$A$3:$B$36,2,FALSE)</f>
        <v>54.489683652199048</v>
      </c>
      <c r="AC140" s="80" t="s">
        <v>871</v>
      </c>
      <c r="AD140" s="5">
        <v>1</v>
      </c>
      <c r="AE140" s="31">
        <f t="shared" ref="AE140:AE152" si="39">VLOOKUP(AF140,$A$3:$B$36,2,FALSE)</f>
        <v>54.489683652199048</v>
      </c>
      <c r="AF140" s="80" t="s">
        <v>871</v>
      </c>
      <c r="AG140" s="5">
        <v>1</v>
      </c>
      <c r="AH140" s="31">
        <f t="shared" ref="AH140:AH155" si="40">VLOOKUP(AI140,$A$3:$B$36,2,FALSE)</f>
        <v>54.489683652199048</v>
      </c>
      <c r="AI140" s="80" t="s">
        <v>871</v>
      </c>
      <c r="AJ140" s="5">
        <v>1</v>
      </c>
      <c r="AK140" s="31">
        <f t="shared" ref="AK140:AK155" si="41">VLOOKUP(AL140,$A$3:$B$36,2,FALSE)</f>
        <v>54.489683652199048</v>
      </c>
      <c r="AL140" s="80" t="s">
        <v>871</v>
      </c>
      <c r="AM140" s="5">
        <v>1</v>
      </c>
      <c r="AN140" s="31">
        <f t="shared" ref="AN140:AN152" si="42">VLOOKUP(AO140,$A$3:$B$36,2,FALSE)</f>
        <v>54.489683652199048</v>
      </c>
      <c r="AO140" s="80" t="s">
        <v>871</v>
      </c>
    </row>
    <row r="141" spans="7:65" x14ac:dyDescent="0.45">
      <c r="G141" s="5">
        <v>2</v>
      </c>
      <c r="H141" s="6" t="s">
        <v>116</v>
      </c>
      <c r="I141" s="6" t="s">
        <v>119</v>
      </c>
      <c r="J141" s="6" t="s">
        <v>275</v>
      </c>
      <c r="K141" s="6" t="s">
        <v>137</v>
      </c>
      <c r="L141" s="6" t="s">
        <v>96</v>
      </c>
      <c r="M141" s="6" t="s">
        <v>18</v>
      </c>
      <c r="P141" s="5" t="s">
        <v>116</v>
      </c>
      <c r="Q141" s="5" t="s">
        <v>119</v>
      </c>
      <c r="R141" s="5" t="s">
        <v>42</v>
      </c>
      <c r="S141" s="5" t="s">
        <v>137</v>
      </c>
      <c r="T141" s="5" t="s">
        <v>96</v>
      </c>
      <c r="U141" s="5" t="s">
        <v>18</v>
      </c>
      <c r="X141" s="5">
        <v>2</v>
      </c>
      <c r="Y141" s="31">
        <f t="shared" si="37"/>
        <v>57.68746068595226</v>
      </c>
      <c r="Z141" s="80" t="s">
        <v>792</v>
      </c>
      <c r="AA141" s="5">
        <v>2</v>
      </c>
      <c r="AB141" s="31">
        <f t="shared" si="38"/>
        <v>57.68746068595226</v>
      </c>
      <c r="AC141" s="80" t="s">
        <v>792</v>
      </c>
      <c r="AD141" s="5">
        <v>2</v>
      </c>
      <c r="AE141" s="31">
        <f t="shared" si="39"/>
        <v>57.68746068595226</v>
      </c>
      <c r="AF141" s="80" t="s">
        <v>792</v>
      </c>
      <c r="AG141" s="5">
        <v>2</v>
      </c>
      <c r="AH141" s="31">
        <f t="shared" si="40"/>
        <v>57.68746068595226</v>
      </c>
      <c r="AI141" s="80" t="s">
        <v>792</v>
      </c>
      <c r="AJ141" s="5">
        <v>2</v>
      </c>
      <c r="AK141" s="31">
        <f t="shared" si="41"/>
        <v>57.68746068595226</v>
      </c>
      <c r="AL141" s="80" t="s">
        <v>792</v>
      </c>
      <c r="AM141" s="5">
        <v>2</v>
      </c>
      <c r="AN141" s="31">
        <f t="shared" si="42"/>
        <v>57.68746068595226</v>
      </c>
      <c r="AO141" s="80" t="s">
        <v>792</v>
      </c>
    </row>
    <row r="142" spans="7:65" x14ac:dyDescent="0.45">
      <c r="G142" s="5">
        <v>3</v>
      </c>
      <c r="H142" s="6" t="s">
        <v>66</v>
      </c>
      <c r="I142" s="6" t="s">
        <v>120</v>
      </c>
      <c r="J142" s="6" t="s">
        <v>44</v>
      </c>
      <c r="K142" s="6" t="s">
        <v>138</v>
      </c>
      <c r="L142" s="6" t="s">
        <v>345</v>
      </c>
      <c r="M142" s="6" t="s">
        <v>210</v>
      </c>
      <c r="P142" s="5" t="s">
        <v>66</v>
      </c>
      <c r="Q142" s="5" t="s">
        <v>120</v>
      </c>
      <c r="R142" s="5" t="s">
        <v>44</v>
      </c>
      <c r="S142" s="5" t="s">
        <v>138</v>
      </c>
      <c r="T142" s="5" t="s">
        <v>782</v>
      </c>
      <c r="U142" s="5" t="s">
        <v>61</v>
      </c>
      <c r="X142" s="5">
        <v>3</v>
      </c>
      <c r="Y142" s="31">
        <f t="shared" si="37"/>
        <v>61.678725235050933</v>
      </c>
      <c r="Z142" s="80" t="s">
        <v>766</v>
      </c>
      <c r="AA142" s="5">
        <v>3</v>
      </c>
      <c r="AB142" s="31">
        <f t="shared" si="38"/>
        <v>61.678725235050933</v>
      </c>
      <c r="AC142" s="80" t="s">
        <v>766</v>
      </c>
      <c r="AD142" s="5">
        <v>3</v>
      </c>
      <c r="AE142" s="31">
        <f t="shared" si="39"/>
        <v>55.327632324697404</v>
      </c>
      <c r="AF142" s="80" t="s">
        <v>769</v>
      </c>
      <c r="AG142" s="5">
        <v>3</v>
      </c>
      <c r="AH142" s="31">
        <f t="shared" si="40"/>
        <v>61.678725235050933</v>
      </c>
      <c r="AI142" s="80" t="s">
        <v>766</v>
      </c>
      <c r="AJ142" s="5">
        <v>3</v>
      </c>
      <c r="AK142" s="31">
        <f t="shared" si="41"/>
        <v>61.678725235050933</v>
      </c>
      <c r="AL142" s="80" t="s">
        <v>766</v>
      </c>
      <c r="AM142" s="5">
        <v>3</v>
      </c>
      <c r="AN142" s="31">
        <f t="shared" si="42"/>
        <v>61.678725235050933</v>
      </c>
      <c r="AO142" s="80" t="s">
        <v>766</v>
      </c>
    </row>
    <row r="143" spans="7:65" x14ac:dyDescent="0.45">
      <c r="G143" s="5">
        <v>4</v>
      </c>
      <c r="H143" s="6" t="s">
        <v>27</v>
      </c>
      <c r="I143" s="6" t="s">
        <v>327</v>
      </c>
      <c r="J143" s="11" t="s">
        <v>235</v>
      </c>
      <c r="K143" s="6" t="s">
        <v>51</v>
      </c>
      <c r="L143" s="6" t="s">
        <v>404</v>
      </c>
      <c r="M143" s="6" t="s">
        <v>211</v>
      </c>
      <c r="P143" s="5" t="s">
        <v>27</v>
      </c>
      <c r="Q143" s="5" t="s">
        <v>172</v>
      </c>
      <c r="R143" s="5" t="s">
        <v>126</v>
      </c>
      <c r="S143" s="5" t="s">
        <v>51</v>
      </c>
      <c r="T143" s="5" t="s">
        <v>98</v>
      </c>
      <c r="U143" s="5" t="s">
        <v>211</v>
      </c>
      <c r="X143" s="5">
        <v>4</v>
      </c>
      <c r="Y143" s="31">
        <f t="shared" si="37"/>
        <v>66.013332488948294</v>
      </c>
      <c r="Z143" s="80" t="s">
        <v>776</v>
      </c>
      <c r="AA143" s="5">
        <v>4</v>
      </c>
      <c r="AB143" s="31">
        <f t="shared" si="38"/>
        <v>66.013332488948294</v>
      </c>
      <c r="AC143" s="80" t="s">
        <v>776</v>
      </c>
      <c r="AD143" s="5">
        <v>4</v>
      </c>
      <c r="AE143" s="31">
        <f t="shared" si="39"/>
        <v>54.489683652199048</v>
      </c>
      <c r="AF143" s="80" t="s">
        <v>871</v>
      </c>
      <c r="AG143" s="5">
        <v>4</v>
      </c>
      <c r="AH143" s="31">
        <f t="shared" si="40"/>
        <v>66.013332488948294</v>
      </c>
      <c r="AI143" s="80" t="s">
        <v>776</v>
      </c>
      <c r="AJ143" s="5">
        <v>4</v>
      </c>
      <c r="AK143" s="31">
        <f t="shared" si="41"/>
        <v>60.266537294414391</v>
      </c>
      <c r="AL143" s="80" t="s">
        <v>774</v>
      </c>
      <c r="AM143" s="5">
        <v>4</v>
      </c>
      <c r="AN143" s="31">
        <f t="shared" si="42"/>
        <v>60.266537294414391</v>
      </c>
      <c r="AO143" s="80" t="s">
        <v>774</v>
      </c>
    </row>
    <row r="144" spans="7:65" x14ac:dyDescent="0.45">
      <c r="G144" s="5">
        <v>5</v>
      </c>
      <c r="H144" s="6" t="s">
        <v>185</v>
      </c>
      <c r="I144" s="11" t="s">
        <v>301</v>
      </c>
      <c r="J144" s="6" t="s">
        <v>395</v>
      </c>
      <c r="K144" s="6" t="s">
        <v>139</v>
      </c>
      <c r="L144" s="6" t="s">
        <v>53</v>
      </c>
      <c r="M144" s="6" t="s">
        <v>212</v>
      </c>
      <c r="P144" s="5" t="s">
        <v>257</v>
      </c>
      <c r="Q144" s="5" t="s">
        <v>31</v>
      </c>
      <c r="R144" s="5" t="s">
        <v>996</v>
      </c>
      <c r="S144" s="5" t="s">
        <v>609</v>
      </c>
      <c r="T144" s="5" t="s">
        <v>53</v>
      </c>
      <c r="U144" s="5" t="s">
        <v>18</v>
      </c>
      <c r="X144" s="5">
        <v>5</v>
      </c>
      <c r="Y144" s="31">
        <f t="shared" si="37"/>
        <v>72.079750332635967</v>
      </c>
      <c r="Z144" s="80" t="s">
        <v>764</v>
      </c>
      <c r="AA144" s="5">
        <v>5</v>
      </c>
      <c r="AB144" s="31">
        <f t="shared" si="38"/>
        <v>64.319990168929081</v>
      </c>
      <c r="AC144" s="80" t="s">
        <v>787</v>
      </c>
      <c r="AD144" s="5">
        <v>5</v>
      </c>
      <c r="AE144" s="31">
        <f t="shared" si="39"/>
        <v>54.89339976375399</v>
      </c>
      <c r="AF144" s="80" t="s">
        <v>873</v>
      </c>
      <c r="AG144" s="5">
        <v>5</v>
      </c>
      <c r="AH144" s="31">
        <f t="shared" si="40"/>
        <v>72.079750332635967</v>
      </c>
      <c r="AI144" s="80" t="s">
        <v>764</v>
      </c>
      <c r="AJ144" s="5">
        <v>5</v>
      </c>
      <c r="AK144" s="31">
        <f t="shared" si="41"/>
        <v>60.819536609910429</v>
      </c>
      <c r="AL144" s="80" t="s">
        <v>770</v>
      </c>
      <c r="AM144" s="5">
        <v>5</v>
      </c>
      <c r="AN144" s="31">
        <f t="shared" si="42"/>
        <v>57.68746068595226</v>
      </c>
      <c r="AO144" s="80" t="s">
        <v>792</v>
      </c>
    </row>
    <row r="145" spans="7:65" x14ac:dyDescent="0.45">
      <c r="G145" s="5">
        <v>6</v>
      </c>
      <c r="H145" s="6" t="s">
        <v>186</v>
      </c>
      <c r="I145" s="6" t="s">
        <v>392</v>
      </c>
      <c r="J145" s="11" t="s">
        <v>396</v>
      </c>
      <c r="K145" s="6" t="s">
        <v>140</v>
      </c>
      <c r="L145" s="6" t="s">
        <v>99</v>
      </c>
      <c r="M145" s="6" t="s">
        <v>17</v>
      </c>
      <c r="P145" s="5" t="s">
        <v>186</v>
      </c>
      <c r="Q145" s="5" t="s">
        <v>779</v>
      </c>
      <c r="R145" s="5" t="s">
        <v>126</v>
      </c>
      <c r="S145" s="5" t="s">
        <v>402</v>
      </c>
      <c r="T145" s="5" t="s">
        <v>99</v>
      </c>
      <c r="U145" s="5" t="s">
        <v>17</v>
      </c>
      <c r="X145" s="5">
        <v>6</v>
      </c>
      <c r="Y145" s="31">
        <f t="shared" si="37"/>
        <v>69.54549044703198</v>
      </c>
      <c r="Z145" s="80" t="s">
        <v>772</v>
      </c>
      <c r="AA145" s="5">
        <v>6</v>
      </c>
      <c r="AB145" s="31">
        <f t="shared" si="38"/>
        <v>65.463749372686848</v>
      </c>
      <c r="AC145" s="80" t="s">
        <v>765</v>
      </c>
      <c r="AD145" s="5">
        <v>6</v>
      </c>
      <c r="AE145" s="31">
        <f t="shared" si="39"/>
        <v>54.489683652199048</v>
      </c>
      <c r="AF145" s="80" t="s">
        <v>871</v>
      </c>
      <c r="AG145" s="5">
        <v>6</v>
      </c>
      <c r="AH145" s="31">
        <f t="shared" si="40"/>
        <v>69.54549044703198</v>
      </c>
      <c r="AI145" s="80" t="s">
        <v>772</v>
      </c>
      <c r="AJ145" s="5">
        <v>6</v>
      </c>
      <c r="AK145" s="31">
        <f t="shared" si="41"/>
        <v>61.678725235050933</v>
      </c>
      <c r="AL145" s="80" t="s">
        <v>766</v>
      </c>
      <c r="AM145" s="5">
        <v>6</v>
      </c>
      <c r="AN145" s="31">
        <f t="shared" si="42"/>
        <v>59.002347394461879</v>
      </c>
      <c r="AO145" s="80" t="s">
        <v>773</v>
      </c>
    </row>
    <row r="146" spans="7:65" x14ac:dyDescent="0.45">
      <c r="G146" s="5">
        <v>7</v>
      </c>
      <c r="H146" s="11" t="s">
        <v>388</v>
      </c>
      <c r="I146" s="11" t="s">
        <v>393</v>
      </c>
      <c r="J146" s="6" t="s">
        <v>236</v>
      </c>
      <c r="K146" s="11" t="s">
        <v>398</v>
      </c>
      <c r="L146" s="6" t="s">
        <v>100</v>
      </c>
      <c r="M146" s="6" t="s">
        <v>15</v>
      </c>
      <c r="P146" s="5" t="s">
        <v>27</v>
      </c>
      <c r="Q146" s="5" t="s">
        <v>31</v>
      </c>
      <c r="R146" s="5" t="s">
        <v>236</v>
      </c>
      <c r="S146" s="5" t="s">
        <v>488</v>
      </c>
      <c r="T146" s="5" t="s">
        <v>100</v>
      </c>
      <c r="U146" s="5" t="s">
        <v>15</v>
      </c>
      <c r="X146" s="5">
        <v>7</v>
      </c>
      <c r="Y146" s="31">
        <f t="shared" si="37"/>
        <v>66.013332488948294</v>
      </c>
      <c r="Z146" s="80" t="s">
        <v>776</v>
      </c>
      <c r="AA146" s="5">
        <v>7</v>
      </c>
      <c r="AB146" s="31">
        <f t="shared" si="38"/>
        <v>64.319990168929081</v>
      </c>
      <c r="AC146" s="80" t="s">
        <v>787</v>
      </c>
      <c r="AD146" s="5">
        <v>7</v>
      </c>
      <c r="AE146" s="31">
        <f t="shared" si="39"/>
        <v>54.89339976375399</v>
      </c>
      <c r="AF146" s="80" t="s">
        <v>873</v>
      </c>
      <c r="AG146" s="5">
        <v>7</v>
      </c>
      <c r="AH146" s="31">
        <f t="shared" si="40"/>
        <v>70.490554036267866</v>
      </c>
      <c r="AI146" s="80" t="s">
        <v>767</v>
      </c>
      <c r="AJ146" s="5">
        <v>7</v>
      </c>
      <c r="AK146" s="31">
        <f t="shared" si="41"/>
        <v>63.352807087567498</v>
      </c>
      <c r="AL146" s="80" t="s">
        <v>791</v>
      </c>
      <c r="AM146" s="5">
        <v>7</v>
      </c>
      <c r="AN146" s="31">
        <f t="shared" si="42"/>
        <v>60.266537294414391</v>
      </c>
      <c r="AO146" s="80" t="s">
        <v>774</v>
      </c>
    </row>
    <row r="147" spans="7:65" x14ac:dyDescent="0.45">
      <c r="G147" s="5">
        <v>8</v>
      </c>
      <c r="H147" s="6" t="s">
        <v>22</v>
      </c>
      <c r="I147" s="6" t="s">
        <v>170</v>
      </c>
      <c r="J147" s="6" t="s">
        <v>127</v>
      </c>
      <c r="K147" s="6" t="s">
        <v>399</v>
      </c>
      <c r="L147" s="6" t="s">
        <v>54</v>
      </c>
      <c r="M147" s="6" t="s">
        <v>59</v>
      </c>
      <c r="P147" s="5" t="s">
        <v>22</v>
      </c>
      <c r="Q147" s="5" t="s">
        <v>170</v>
      </c>
      <c r="R147" s="5" t="s">
        <v>127</v>
      </c>
      <c r="S147" s="5" t="s">
        <v>399</v>
      </c>
      <c r="T147" s="5" t="s">
        <v>54</v>
      </c>
      <c r="U147" s="5" t="s">
        <v>59</v>
      </c>
      <c r="X147" s="5">
        <v>8</v>
      </c>
      <c r="Y147" s="31">
        <f t="shared" si="37"/>
        <v>68.097728766764959</v>
      </c>
      <c r="Z147" s="80" t="s">
        <v>775</v>
      </c>
      <c r="AA147" s="5">
        <v>8</v>
      </c>
      <c r="AB147" s="31">
        <f t="shared" si="38"/>
        <v>65.463749372686848</v>
      </c>
      <c r="AC147" s="80" t="s">
        <v>765</v>
      </c>
      <c r="AD147" s="5">
        <v>8</v>
      </c>
      <c r="AE147" s="31">
        <f t="shared" si="39"/>
        <v>55.327632324697404</v>
      </c>
      <c r="AF147" s="80" t="s">
        <v>769</v>
      </c>
      <c r="AG147" s="5">
        <v>8</v>
      </c>
      <c r="AH147" s="31">
        <f t="shared" si="40"/>
        <v>69.54549044703198</v>
      </c>
      <c r="AI147" s="80" t="s">
        <v>772</v>
      </c>
      <c r="AJ147" s="5">
        <v>8</v>
      </c>
      <c r="AK147" s="31">
        <f t="shared" si="41"/>
        <v>64.319990168929081</v>
      </c>
      <c r="AL147" s="80" t="s">
        <v>787</v>
      </c>
      <c r="AM147" s="5">
        <v>8</v>
      </c>
      <c r="AN147" s="31">
        <f t="shared" si="42"/>
        <v>60.819536609910429</v>
      </c>
      <c r="AO147" s="80" t="s">
        <v>770</v>
      </c>
    </row>
    <row r="148" spans="7:65" x14ac:dyDescent="0.45">
      <c r="G148" s="5">
        <v>9</v>
      </c>
      <c r="H148" s="13" t="s">
        <v>389</v>
      </c>
      <c r="I148" s="6" t="s">
        <v>121</v>
      </c>
      <c r="J148" s="6" t="s">
        <v>237</v>
      </c>
      <c r="K148" s="6" t="s">
        <v>52</v>
      </c>
      <c r="L148" s="6" t="s">
        <v>58</v>
      </c>
      <c r="M148" s="6" t="s">
        <v>14</v>
      </c>
      <c r="P148" s="5" t="s">
        <v>186</v>
      </c>
      <c r="Q148" s="5" t="s">
        <v>121</v>
      </c>
      <c r="R148" s="5" t="s">
        <v>237</v>
      </c>
      <c r="S148" s="5" t="s">
        <v>52</v>
      </c>
      <c r="T148" s="5" t="s">
        <v>58</v>
      </c>
      <c r="U148" s="5" t="s">
        <v>14</v>
      </c>
      <c r="X148" s="5">
        <v>9</v>
      </c>
      <c r="Y148" s="31">
        <f t="shared" si="37"/>
        <v>69.54549044703198</v>
      </c>
      <c r="Z148" s="80" t="s">
        <v>772</v>
      </c>
      <c r="AA148" s="5">
        <v>9</v>
      </c>
      <c r="AB148" s="31">
        <f t="shared" si="38"/>
        <v>66.013332488948294</v>
      </c>
      <c r="AC148" s="80" t="s">
        <v>776</v>
      </c>
      <c r="AD148" s="5">
        <v>9</v>
      </c>
      <c r="AE148" s="31">
        <f t="shared" si="39"/>
        <v>56.425600143309396</v>
      </c>
      <c r="AF148" s="80" t="s">
        <v>853</v>
      </c>
      <c r="AG148" s="5">
        <v>9</v>
      </c>
      <c r="AH148" s="31">
        <f t="shared" si="40"/>
        <v>68.097728766764959</v>
      </c>
      <c r="AI148" s="80" t="s">
        <v>775</v>
      </c>
      <c r="AJ148" s="5">
        <v>9</v>
      </c>
      <c r="AK148" s="31">
        <f t="shared" si="41"/>
        <v>65.463749372686848</v>
      </c>
      <c r="AL148" s="80" t="s">
        <v>765</v>
      </c>
      <c r="AM148" s="5">
        <v>9</v>
      </c>
      <c r="AN148" s="31">
        <f t="shared" si="42"/>
        <v>61.678725235050933</v>
      </c>
      <c r="AO148" s="80" t="s">
        <v>766</v>
      </c>
    </row>
    <row r="149" spans="7:65" x14ac:dyDescent="0.45">
      <c r="G149" s="5">
        <v>10</v>
      </c>
      <c r="H149" s="6" t="s">
        <v>26</v>
      </c>
      <c r="I149" s="6" t="s">
        <v>32</v>
      </c>
      <c r="J149" s="6" t="s">
        <v>128</v>
      </c>
      <c r="K149" s="6" t="s">
        <v>48</v>
      </c>
      <c r="L149" s="6" t="s">
        <v>57</v>
      </c>
      <c r="M149" s="11" t="s">
        <v>408</v>
      </c>
      <c r="P149" s="5" t="s">
        <v>26</v>
      </c>
      <c r="Q149" s="5" t="s">
        <v>32</v>
      </c>
      <c r="R149" s="5" t="s">
        <v>128</v>
      </c>
      <c r="S149" s="5" t="s">
        <v>48</v>
      </c>
      <c r="T149" s="5" t="s">
        <v>57</v>
      </c>
      <c r="U149" s="5" t="s">
        <v>60</v>
      </c>
      <c r="X149" s="5">
        <v>10</v>
      </c>
      <c r="Y149" s="31">
        <f t="shared" si="37"/>
        <v>68.097728766764959</v>
      </c>
      <c r="Z149" s="80" t="s">
        <v>775</v>
      </c>
      <c r="AA149" s="5">
        <v>10</v>
      </c>
      <c r="AB149" s="31">
        <f t="shared" si="38"/>
        <v>68.097728766764959</v>
      </c>
      <c r="AC149" s="80" t="s">
        <v>775</v>
      </c>
      <c r="AD149" s="5">
        <v>10</v>
      </c>
      <c r="AE149" s="31">
        <f t="shared" si="39"/>
        <v>57.68746068595226</v>
      </c>
      <c r="AF149" s="80" t="s">
        <v>792</v>
      </c>
      <c r="AG149" s="5">
        <v>10</v>
      </c>
      <c r="AH149" s="31">
        <f t="shared" si="40"/>
        <v>66.013332488948294</v>
      </c>
      <c r="AI149" s="80" t="s">
        <v>776</v>
      </c>
      <c r="AJ149" s="5">
        <v>10</v>
      </c>
      <c r="AK149" s="31">
        <f t="shared" si="41"/>
        <v>66.013332488948294</v>
      </c>
      <c r="AL149" s="80" t="s">
        <v>776</v>
      </c>
      <c r="AM149" s="5">
        <v>10</v>
      </c>
      <c r="AN149" s="31">
        <f t="shared" si="42"/>
        <v>63.352807087567498</v>
      </c>
      <c r="AO149" s="80" t="s">
        <v>791</v>
      </c>
    </row>
    <row r="150" spans="7:65" x14ac:dyDescent="0.45">
      <c r="G150" s="5">
        <v>11</v>
      </c>
      <c r="H150" s="11" t="s">
        <v>390</v>
      </c>
      <c r="I150" s="6" t="s">
        <v>174</v>
      </c>
      <c r="J150" s="6" t="s">
        <v>40</v>
      </c>
      <c r="K150" s="6" t="s">
        <v>400</v>
      </c>
      <c r="L150" s="6" t="s">
        <v>405</v>
      </c>
      <c r="M150" s="6" t="s">
        <v>321</v>
      </c>
      <c r="P150" s="5" t="s">
        <v>27</v>
      </c>
      <c r="Q150" s="5" t="s">
        <v>174</v>
      </c>
      <c r="R150" s="5" t="s">
        <v>40</v>
      </c>
      <c r="S150" s="5" t="s">
        <v>50</v>
      </c>
      <c r="T150" s="5" t="s">
        <v>56</v>
      </c>
      <c r="U150" s="5" t="s">
        <v>14</v>
      </c>
      <c r="X150" s="5">
        <v>11</v>
      </c>
      <c r="Y150" s="31">
        <f t="shared" si="37"/>
        <v>66.013332488948294</v>
      </c>
      <c r="Z150" s="80" t="s">
        <v>776</v>
      </c>
      <c r="AA150" s="5">
        <v>11</v>
      </c>
      <c r="AB150" s="31">
        <f t="shared" si="38"/>
        <v>69.54549044703198</v>
      </c>
      <c r="AC150" s="80" t="s">
        <v>772</v>
      </c>
      <c r="AD150" s="5">
        <v>11</v>
      </c>
      <c r="AE150" s="31">
        <f t="shared" si="39"/>
        <v>59.002347394461879</v>
      </c>
      <c r="AF150" s="80" t="s">
        <v>773</v>
      </c>
      <c r="AG150" s="5">
        <v>11</v>
      </c>
      <c r="AH150" s="31">
        <f t="shared" si="40"/>
        <v>65.463749372686848</v>
      </c>
      <c r="AI150" s="80" t="s">
        <v>765</v>
      </c>
      <c r="AJ150" s="5">
        <v>11</v>
      </c>
      <c r="AK150" s="31">
        <f t="shared" si="41"/>
        <v>68.097728766764959</v>
      </c>
      <c r="AL150" s="80" t="s">
        <v>775</v>
      </c>
      <c r="AM150" s="5">
        <v>11</v>
      </c>
      <c r="AN150" s="31">
        <f t="shared" si="42"/>
        <v>61.678725235050933</v>
      </c>
      <c r="AO150" s="80" t="s">
        <v>766</v>
      </c>
    </row>
    <row r="151" spans="7:65" x14ac:dyDescent="0.45">
      <c r="G151" s="5">
        <v>12</v>
      </c>
      <c r="H151" s="6" t="s">
        <v>22</v>
      </c>
      <c r="I151" s="6" t="s">
        <v>36</v>
      </c>
      <c r="J151" s="6" t="s">
        <v>397</v>
      </c>
      <c r="K151" s="6" t="s">
        <v>51</v>
      </c>
      <c r="L151" s="6" t="s">
        <v>406</v>
      </c>
      <c r="M151" s="11" t="s">
        <v>215</v>
      </c>
      <c r="P151" s="5" t="s">
        <v>22</v>
      </c>
      <c r="Q151" s="5" t="s">
        <v>36</v>
      </c>
      <c r="R151" s="5" t="s">
        <v>45</v>
      </c>
      <c r="S151" s="5" t="s">
        <v>51</v>
      </c>
      <c r="T151" s="5" t="s">
        <v>57</v>
      </c>
      <c r="U151" s="5" t="s">
        <v>60</v>
      </c>
      <c r="X151" s="5">
        <v>12</v>
      </c>
      <c r="Y151" s="31">
        <f t="shared" si="37"/>
        <v>68.097728766764959</v>
      </c>
      <c r="Z151" s="80" t="s">
        <v>775</v>
      </c>
      <c r="AA151" s="5">
        <v>12</v>
      </c>
      <c r="AB151" s="31">
        <f t="shared" si="38"/>
        <v>70.490554036267866</v>
      </c>
      <c r="AC151" s="80" t="s">
        <v>767</v>
      </c>
      <c r="AD151" s="5">
        <v>12</v>
      </c>
      <c r="AE151" s="31">
        <f t="shared" si="39"/>
        <v>60.266537294414391</v>
      </c>
      <c r="AF151" s="80" t="s">
        <v>774</v>
      </c>
      <c r="AG151" s="5">
        <v>12</v>
      </c>
      <c r="AH151" s="31">
        <f t="shared" si="40"/>
        <v>66.013332488948294</v>
      </c>
      <c r="AI151" s="80" t="s">
        <v>776</v>
      </c>
      <c r="AJ151" s="5">
        <v>12</v>
      </c>
      <c r="AK151" s="31">
        <f t="shared" si="41"/>
        <v>66.013332488948294</v>
      </c>
      <c r="AL151" s="80" t="s">
        <v>776</v>
      </c>
      <c r="AM151" s="5">
        <v>12</v>
      </c>
      <c r="AN151" s="31">
        <f t="shared" si="42"/>
        <v>63.352807087567498</v>
      </c>
      <c r="AO151" s="80" t="s">
        <v>791</v>
      </c>
    </row>
    <row r="152" spans="7:65" x14ac:dyDescent="0.45">
      <c r="G152" s="5">
        <v>13</v>
      </c>
      <c r="H152" s="13" t="s">
        <v>391</v>
      </c>
      <c r="I152" s="6" t="s">
        <v>394</v>
      </c>
      <c r="J152" s="6"/>
      <c r="K152" s="6" t="s">
        <v>401</v>
      </c>
      <c r="L152" s="6" t="s">
        <v>177</v>
      </c>
      <c r="M152" s="6"/>
      <c r="P152" s="5" t="s">
        <v>186</v>
      </c>
      <c r="Q152" s="5" t="s">
        <v>34</v>
      </c>
      <c r="S152" s="5" t="s">
        <v>401</v>
      </c>
      <c r="T152" s="5" t="s">
        <v>177</v>
      </c>
      <c r="X152" s="5">
        <v>13</v>
      </c>
      <c r="Y152" s="31">
        <f t="shared" si="37"/>
        <v>69.54549044703198</v>
      </c>
      <c r="Z152" s="80" t="s">
        <v>772</v>
      </c>
      <c r="AA152" s="5">
        <v>13</v>
      </c>
      <c r="AB152" s="31">
        <f t="shared" si="38"/>
        <v>72.079750332635967</v>
      </c>
      <c r="AC152" s="80" t="s">
        <v>764</v>
      </c>
      <c r="AD152" s="105">
        <v>13</v>
      </c>
      <c r="AE152" s="107">
        <f t="shared" si="39"/>
        <v>59.002347394461879</v>
      </c>
      <c r="AF152" s="112" t="s">
        <v>773</v>
      </c>
      <c r="AG152" s="5">
        <v>13</v>
      </c>
      <c r="AH152" s="31">
        <f t="shared" si="40"/>
        <v>68.097728766764959</v>
      </c>
      <c r="AI152" s="80" t="s">
        <v>775</v>
      </c>
      <c r="AJ152" s="5">
        <v>13</v>
      </c>
      <c r="AK152" s="31">
        <f t="shared" si="41"/>
        <v>68.097728766764959</v>
      </c>
      <c r="AL152" s="80" t="s">
        <v>775</v>
      </c>
      <c r="AM152" s="105">
        <v>13</v>
      </c>
      <c r="AN152" s="107">
        <f t="shared" si="42"/>
        <v>61.678725235050933</v>
      </c>
      <c r="AO152" s="112" t="s">
        <v>766</v>
      </c>
    </row>
    <row r="153" spans="7:65" x14ac:dyDescent="0.45">
      <c r="G153" s="5">
        <v>14</v>
      </c>
      <c r="H153" s="6"/>
      <c r="I153" s="6"/>
      <c r="J153" s="6"/>
      <c r="K153" s="6" t="s">
        <v>402</v>
      </c>
      <c r="L153" s="6" t="s">
        <v>178</v>
      </c>
      <c r="M153" s="6"/>
      <c r="S153" s="5" t="s">
        <v>402</v>
      </c>
      <c r="T153" s="5" t="s">
        <v>178</v>
      </c>
      <c r="X153" s="105">
        <v>14</v>
      </c>
      <c r="Y153" s="107">
        <f t="shared" si="37"/>
        <v>68.097728766764959</v>
      </c>
      <c r="Z153" s="112" t="s">
        <v>775</v>
      </c>
      <c r="AA153" s="105">
        <v>14</v>
      </c>
      <c r="AB153" s="107">
        <f t="shared" si="38"/>
        <v>70.490554036267866</v>
      </c>
      <c r="AC153" s="112" t="s">
        <v>767</v>
      </c>
      <c r="AG153" s="5">
        <v>14</v>
      </c>
      <c r="AH153" s="31">
        <f t="shared" si="40"/>
        <v>69.54549044703198</v>
      </c>
      <c r="AI153" s="80" t="s">
        <v>772</v>
      </c>
      <c r="AJ153" s="5">
        <v>14</v>
      </c>
      <c r="AK153" s="31">
        <f t="shared" si="41"/>
        <v>69.54549044703198</v>
      </c>
      <c r="AL153" s="80" t="s">
        <v>772</v>
      </c>
      <c r="AN153" s="31"/>
    </row>
    <row r="154" spans="7:65" ht="13.8" x14ac:dyDescent="0.45">
      <c r="G154" s="5">
        <v>15</v>
      </c>
      <c r="H154" s="6"/>
      <c r="I154" s="6"/>
      <c r="J154" s="6"/>
      <c r="K154" s="11" t="s">
        <v>403</v>
      </c>
      <c r="L154" s="6" t="s">
        <v>407</v>
      </c>
      <c r="M154" s="6"/>
      <c r="N154" s="10" t="s">
        <v>431</v>
      </c>
      <c r="S154" s="5" t="s">
        <v>488</v>
      </c>
      <c r="T154" s="5" t="s">
        <v>180</v>
      </c>
      <c r="V154" s="5">
        <f>COUNTA(P140:U154)</f>
        <v>80</v>
      </c>
      <c r="W154" s="10" t="s">
        <v>431</v>
      </c>
      <c r="AG154" s="5">
        <v>15</v>
      </c>
      <c r="AH154" s="31">
        <f t="shared" si="40"/>
        <v>70.490554036267866</v>
      </c>
      <c r="AI154" s="80" t="s">
        <v>767</v>
      </c>
      <c r="AJ154" s="5">
        <v>15</v>
      </c>
      <c r="AK154" s="31">
        <f t="shared" si="41"/>
        <v>70.490554036267866</v>
      </c>
      <c r="AL154" s="80" t="s">
        <v>767</v>
      </c>
      <c r="BM154" s="10" t="s">
        <v>431</v>
      </c>
    </row>
    <row r="155" spans="7:65" x14ac:dyDescent="0.45">
      <c r="AG155" s="105">
        <v>16</v>
      </c>
      <c r="AH155" s="107">
        <f t="shared" si="40"/>
        <v>69.54549044703198</v>
      </c>
      <c r="AI155" s="112" t="s">
        <v>772</v>
      </c>
      <c r="AJ155" s="105">
        <v>16</v>
      </c>
      <c r="AK155" s="107">
        <f t="shared" si="41"/>
        <v>69.54549044703198</v>
      </c>
      <c r="AL155" s="112" t="s">
        <v>772</v>
      </c>
    </row>
    <row r="156" spans="7:65" x14ac:dyDescent="0.45">
      <c r="G156" s="5" t="s">
        <v>409</v>
      </c>
    </row>
    <row r="157" spans="7:65" x14ac:dyDescent="0.45">
      <c r="H157" s="5" t="s">
        <v>216</v>
      </c>
    </row>
    <row r="158" spans="7:65" x14ac:dyDescent="0.45">
      <c r="G158" s="7" t="s">
        <v>5</v>
      </c>
      <c r="H158" s="8" t="s">
        <v>28</v>
      </c>
      <c r="I158" s="8" t="s">
        <v>29</v>
      </c>
      <c r="J158" s="8" t="s">
        <v>110</v>
      </c>
      <c r="K158" s="8" t="s">
        <v>217</v>
      </c>
      <c r="L158" s="8" t="s">
        <v>218</v>
      </c>
      <c r="M158" s="8" t="s">
        <v>219</v>
      </c>
      <c r="O158" s="5">
        <v>8</v>
      </c>
      <c r="P158" s="8" t="s">
        <v>28</v>
      </c>
      <c r="Q158" s="8" t="s">
        <v>29</v>
      </c>
      <c r="R158" s="8" t="s">
        <v>110</v>
      </c>
      <c r="S158" s="8" t="s">
        <v>217</v>
      </c>
      <c r="T158" s="8" t="s">
        <v>218</v>
      </c>
      <c r="U158" s="8" t="s">
        <v>219</v>
      </c>
      <c r="X158" s="7" t="s">
        <v>5</v>
      </c>
      <c r="Z158" s="102" t="s">
        <v>28</v>
      </c>
      <c r="AA158" s="102"/>
      <c r="AB158" s="102"/>
      <c r="AC158" s="102" t="s">
        <v>29</v>
      </c>
      <c r="AD158" s="102"/>
      <c r="AE158" s="102"/>
      <c r="AF158" s="102" t="s">
        <v>110</v>
      </c>
      <c r="AG158" s="102"/>
      <c r="AH158" s="102"/>
      <c r="AI158" s="102" t="s">
        <v>217</v>
      </c>
      <c r="AJ158" s="102"/>
      <c r="AK158" s="102"/>
      <c r="AL158" s="102" t="s">
        <v>218</v>
      </c>
      <c r="AM158" s="102"/>
      <c r="AN158" s="102"/>
      <c r="AO158" s="102" t="s">
        <v>219</v>
      </c>
    </row>
    <row r="159" spans="7:65" x14ac:dyDescent="0.45">
      <c r="G159" s="5">
        <v>1</v>
      </c>
      <c r="H159" s="6" t="s">
        <v>114</v>
      </c>
      <c r="I159" s="6" t="s">
        <v>118</v>
      </c>
      <c r="J159" s="6" t="s">
        <v>126</v>
      </c>
      <c r="K159" s="6" t="s">
        <v>136</v>
      </c>
      <c r="L159" s="6" t="s">
        <v>148</v>
      </c>
      <c r="M159" s="6" t="s">
        <v>353</v>
      </c>
      <c r="P159" s="5" t="s">
        <v>114</v>
      </c>
      <c r="Q159" s="5" t="s">
        <v>118</v>
      </c>
      <c r="R159" s="5" t="s">
        <v>126</v>
      </c>
      <c r="S159" s="5" t="s">
        <v>136</v>
      </c>
      <c r="T159" s="5" t="s">
        <v>148</v>
      </c>
      <c r="U159" s="5" t="s">
        <v>353</v>
      </c>
      <c r="X159" s="5">
        <v>1</v>
      </c>
      <c r="Y159" s="31">
        <f t="shared" ref="Y159:Y175" si="43">VLOOKUP(Z159,$A$3:$B$36,2,FALSE)</f>
        <v>54.489683652199048</v>
      </c>
      <c r="Z159" s="80" t="s">
        <v>871</v>
      </c>
      <c r="AA159" s="5">
        <v>1</v>
      </c>
      <c r="AB159" s="31">
        <f t="shared" ref="AB159:AB170" si="44">VLOOKUP(AC159,$A$3:$B$36,2,FALSE)</f>
        <v>54.489683652199048</v>
      </c>
      <c r="AC159" s="80" t="s">
        <v>871</v>
      </c>
      <c r="AD159" s="5">
        <v>1</v>
      </c>
      <c r="AE159" s="31">
        <f t="shared" ref="AE159:AE170" si="45">VLOOKUP(AF159,$A$3:$B$36,2,FALSE)</f>
        <v>54.489683652199048</v>
      </c>
      <c r="AF159" s="80" t="s">
        <v>871</v>
      </c>
      <c r="AG159" s="5">
        <v>1</v>
      </c>
      <c r="AH159" s="31">
        <f t="shared" ref="AH159:AH168" si="46">VLOOKUP(AI159,$A$3:$B$36,2,FALSE)</f>
        <v>54.489683652199048</v>
      </c>
      <c r="AI159" s="80" t="s">
        <v>871</v>
      </c>
      <c r="AJ159" s="5">
        <v>1</v>
      </c>
      <c r="AK159" s="31">
        <f t="shared" ref="AK159:AK169" si="47">VLOOKUP(AL159,$A$3:$B$36,2,FALSE)</f>
        <v>54.489683652199048</v>
      </c>
      <c r="AL159" s="80" t="s">
        <v>871</v>
      </c>
      <c r="AM159" s="5">
        <v>1</v>
      </c>
      <c r="AN159" s="31">
        <f t="shared" ref="AN159:AN169" si="48">VLOOKUP(AO159,$A$3:$B$36,2,FALSE)</f>
        <v>54.489683652199048</v>
      </c>
      <c r="AO159" s="80" t="s">
        <v>871</v>
      </c>
    </row>
    <row r="160" spans="7:65" x14ac:dyDescent="0.45">
      <c r="G160" s="5">
        <v>2</v>
      </c>
      <c r="H160" s="6" t="s">
        <v>116</v>
      </c>
      <c r="I160" s="6" t="s">
        <v>119</v>
      </c>
      <c r="J160" s="6" t="s">
        <v>275</v>
      </c>
      <c r="K160" s="11" t="s">
        <v>284</v>
      </c>
      <c r="L160" s="6" t="s">
        <v>96</v>
      </c>
      <c r="M160" s="6" t="s">
        <v>354</v>
      </c>
      <c r="P160" s="5" t="s">
        <v>116</v>
      </c>
      <c r="Q160" s="5" t="s">
        <v>119</v>
      </c>
      <c r="R160" s="5" t="s">
        <v>42</v>
      </c>
      <c r="S160" s="5" t="s">
        <v>984</v>
      </c>
      <c r="T160" s="5" t="s">
        <v>96</v>
      </c>
      <c r="U160" s="5" t="s">
        <v>988</v>
      </c>
      <c r="X160" s="5">
        <v>2</v>
      </c>
      <c r="Y160" s="31">
        <f t="shared" si="43"/>
        <v>57.68746068595226</v>
      </c>
      <c r="Z160" s="80" t="s">
        <v>792</v>
      </c>
      <c r="AA160" s="5">
        <v>2</v>
      </c>
      <c r="AB160" s="31">
        <f t="shared" si="44"/>
        <v>57.68746068595226</v>
      </c>
      <c r="AC160" s="80" t="s">
        <v>792</v>
      </c>
      <c r="AD160" s="5">
        <v>2</v>
      </c>
      <c r="AE160" s="31">
        <f t="shared" si="45"/>
        <v>57.68746068595226</v>
      </c>
      <c r="AF160" s="80" t="s">
        <v>792</v>
      </c>
      <c r="AG160" s="5">
        <v>2</v>
      </c>
      <c r="AH160" s="31">
        <f t="shared" si="46"/>
        <v>57.68746068595226</v>
      </c>
      <c r="AI160" s="80" t="s">
        <v>792</v>
      </c>
      <c r="AJ160" s="5">
        <v>2</v>
      </c>
      <c r="AK160" s="31">
        <f t="shared" si="47"/>
        <v>57.68746068595226</v>
      </c>
      <c r="AL160" s="80" t="s">
        <v>792</v>
      </c>
      <c r="AM160" s="5">
        <v>2</v>
      </c>
      <c r="AN160" s="31">
        <f t="shared" si="48"/>
        <v>50.004135736053328</v>
      </c>
      <c r="AO160" s="80" t="s">
        <v>771</v>
      </c>
    </row>
    <row r="161" spans="7:65" x14ac:dyDescent="0.45">
      <c r="G161" s="5">
        <v>3</v>
      </c>
      <c r="H161" s="6" t="s">
        <v>66</v>
      </c>
      <c r="I161" s="6" t="s">
        <v>120</v>
      </c>
      <c r="J161" s="11" t="s">
        <v>333</v>
      </c>
      <c r="K161" s="6" t="s">
        <v>285</v>
      </c>
      <c r="L161" s="6" t="s">
        <v>345</v>
      </c>
      <c r="M161" s="6" t="s">
        <v>355</v>
      </c>
      <c r="P161" s="5" t="s">
        <v>66</v>
      </c>
      <c r="Q161" s="5" t="s">
        <v>120</v>
      </c>
      <c r="R161" s="5" t="s">
        <v>127</v>
      </c>
      <c r="S161" s="5" t="s">
        <v>340</v>
      </c>
      <c r="T161" s="5" t="s">
        <v>782</v>
      </c>
      <c r="U161" s="5" t="s">
        <v>355</v>
      </c>
      <c r="X161" s="5">
        <v>3</v>
      </c>
      <c r="Y161" s="31">
        <f t="shared" si="43"/>
        <v>61.678725235050933</v>
      </c>
      <c r="Z161" s="80" t="s">
        <v>766</v>
      </c>
      <c r="AA161" s="5">
        <v>3</v>
      </c>
      <c r="AB161" s="31">
        <f t="shared" si="44"/>
        <v>61.678725235050933</v>
      </c>
      <c r="AC161" s="80" t="s">
        <v>766</v>
      </c>
      <c r="AD161" s="5">
        <v>3</v>
      </c>
      <c r="AE161" s="31">
        <f t="shared" si="45"/>
        <v>55.327632324697404</v>
      </c>
      <c r="AF161" s="80" t="s">
        <v>769</v>
      </c>
      <c r="AG161" s="5">
        <v>3</v>
      </c>
      <c r="AH161" s="31">
        <f t="shared" si="46"/>
        <v>55.327632324697404</v>
      </c>
      <c r="AI161" s="80" t="s">
        <v>769</v>
      </c>
      <c r="AJ161" s="5">
        <v>3</v>
      </c>
      <c r="AK161" s="31">
        <f t="shared" si="47"/>
        <v>61.678725235050933</v>
      </c>
      <c r="AL161" s="80" t="s">
        <v>766</v>
      </c>
      <c r="AM161" s="5">
        <v>3</v>
      </c>
      <c r="AN161" s="31">
        <f t="shared" si="48"/>
        <v>51.976540463598752</v>
      </c>
      <c r="AO161" s="80" t="s">
        <v>819</v>
      </c>
    </row>
    <row r="162" spans="7:65" x14ac:dyDescent="0.45">
      <c r="G162" s="5">
        <v>4</v>
      </c>
      <c r="H162" s="6" t="s">
        <v>27</v>
      </c>
      <c r="I162" s="6" t="s">
        <v>327</v>
      </c>
      <c r="J162" s="6" t="s">
        <v>416</v>
      </c>
      <c r="K162" s="6" t="s">
        <v>286</v>
      </c>
      <c r="L162" s="6" t="s">
        <v>346</v>
      </c>
      <c r="M162" s="6" t="s">
        <v>155</v>
      </c>
      <c r="P162" s="5" t="s">
        <v>27</v>
      </c>
      <c r="Q162" s="5" t="s">
        <v>172</v>
      </c>
      <c r="R162" s="5" t="s">
        <v>43</v>
      </c>
      <c r="S162" s="5" t="s">
        <v>286</v>
      </c>
      <c r="T162" s="5" t="s">
        <v>346</v>
      </c>
      <c r="U162" s="5" t="s">
        <v>155</v>
      </c>
      <c r="X162" s="5">
        <v>4</v>
      </c>
      <c r="Y162" s="31">
        <f t="shared" si="43"/>
        <v>66.013332488948294</v>
      </c>
      <c r="Z162" s="80" t="s">
        <v>776</v>
      </c>
      <c r="AA162" s="5">
        <v>4</v>
      </c>
      <c r="AB162" s="31">
        <f t="shared" si="44"/>
        <v>66.013332488948294</v>
      </c>
      <c r="AC162" s="80" t="s">
        <v>776</v>
      </c>
      <c r="AD162" s="5">
        <v>4</v>
      </c>
      <c r="AE162" s="31">
        <f t="shared" si="45"/>
        <v>56.425600143309396</v>
      </c>
      <c r="AF162" s="80" t="s">
        <v>853</v>
      </c>
      <c r="AG162" s="5">
        <v>4</v>
      </c>
      <c r="AH162" s="31">
        <f t="shared" si="46"/>
        <v>56.425600143309396</v>
      </c>
      <c r="AI162" s="80" t="s">
        <v>853</v>
      </c>
      <c r="AJ162" s="5">
        <v>4</v>
      </c>
      <c r="AK162" s="31">
        <f t="shared" si="47"/>
        <v>60.266537294414391</v>
      </c>
      <c r="AL162" s="80" t="s">
        <v>774</v>
      </c>
      <c r="AM162" s="5">
        <v>4</v>
      </c>
      <c r="AN162" s="31">
        <f t="shared" si="48"/>
        <v>54.489683652199048</v>
      </c>
      <c r="AO162" s="80" t="s">
        <v>871</v>
      </c>
    </row>
    <row r="163" spans="7:65" x14ac:dyDescent="0.45">
      <c r="G163" s="5">
        <v>5</v>
      </c>
      <c r="H163" s="6" t="s">
        <v>185</v>
      </c>
      <c r="I163" s="11" t="s">
        <v>328</v>
      </c>
      <c r="J163" s="11" t="s">
        <v>417</v>
      </c>
      <c r="K163" s="11" t="s">
        <v>419</v>
      </c>
      <c r="L163" s="11" t="s">
        <v>422</v>
      </c>
      <c r="M163" s="6" t="s">
        <v>426</v>
      </c>
      <c r="P163" s="5" t="s">
        <v>257</v>
      </c>
      <c r="Q163" s="5" t="s">
        <v>328</v>
      </c>
      <c r="R163" s="5" t="s">
        <v>127</v>
      </c>
      <c r="S163" s="5" t="s">
        <v>984</v>
      </c>
      <c r="T163" s="5" t="s">
        <v>96</v>
      </c>
      <c r="U163" s="5" t="s">
        <v>469</v>
      </c>
      <c r="X163" s="5">
        <v>5</v>
      </c>
      <c r="Y163" s="31">
        <f t="shared" si="43"/>
        <v>72.079750332635967</v>
      </c>
      <c r="Z163" s="80" t="s">
        <v>764</v>
      </c>
      <c r="AA163" s="5">
        <v>5</v>
      </c>
      <c r="AB163" s="31">
        <f t="shared" si="44"/>
        <v>64.319990168929081</v>
      </c>
      <c r="AC163" s="80" t="s">
        <v>787</v>
      </c>
      <c r="AD163" s="5">
        <v>5</v>
      </c>
      <c r="AE163" s="31">
        <f t="shared" si="45"/>
        <v>55.327632324697404</v>
      </c>
      <c r="AF163" s="80" t="s">
        <v>769</v>
      </c>
      <c r="AG163" s="5">
        <v>5</v>
      </c>
      <c r="AH163" s="31">
        <f t="shared" si="46"/>
        <v>57.68746068595226</v>
      </c>
      <c r="AI163" s="80" t="s">
        <v>792</v>
      </c>
      <c r="AJ163" s="5">
        <v>5</v>
      </c>
      <c r="AK163" s="31">
        <f t="shared" si="47"/>
        <v>57.68746068595226</v>
      </c>
      <c r="AL163" s="80" t="s">
        <v>792</v>
      </c>
      <c r="AM163" s="5">
        <v>5</v>
      </c>
      <c r="AN163" s="31">
        <f t="shared" si="48"/>
        <v>55.327632324697404</v>
      </c>
      <c r="AO163" s="80" t="s">
        <v>769</v>
      </c>
    </row>
    <row r="164" spans="7:65" x14ac:dyDescent="0.45">
      <c r="G164" s="5">
        <v>6</v>
      </c>
      <c r="H164" s="6" t="s">
        <v>186</v>
      </c>
      <c r="I164" s="6" t="s">
        <v>412</v>
      </c>
      <c r="J164" s="6" t="s">
        <v>237</v>
      </c>
      <c r="K164" s="6" t="s">
        <v>420</v>
      </c>
      <c r="L164" s="6" t="s">
        <v>423</v>
      </c>
      <c r="M164" s="6" t="s">
        <v>427</v>
      </c>
      <c r="P164" s="5" t="s">
        <v>186</v>
      </c>
      <c r="Q164" s="5" t="s">
        <v>120</v>
      </c>
      <c r="R164" s="5" t="s">
        <v>237</v>
      </c>
      <c r="S164" s="5" t="s">
        <v>286</v>
      </c>
      <c r="T164" s="5" t="s">
        <v>511</v>
      </c>
      <c r="U164" s="5" t="s">
        <v>515</v>
      </c>
      <c r="X164" s="5">
        <v>6</v>
      </c>
      <c r="Y164" s="31">
        <f t="shared" si="43"/>
        <v>69.54549044703198</v>
      </c>
      <c r="Z164" s="80" t="s">
        <v>772</v>
      </c>
      <c r="AA164" s="5">
        <v>6</v>
      </c>
      <c r="AB164" s="31">
        <f t="shared" si="44"/>
        <v>61.678725235050933</v>
      </c>
      <c r="AC164" s="80" t="s">
        <v>766</v>
      </c>
      <c r="AD164" s="5">
        <v>6</v>
      </c>
      <c r="AE164" s="31">
        <f t="shared" si="45"/>
        <v>56.425600143309396</v>
      </c>
      <c r="AF164" s="80" t="s">
        <v>853</v>
      </c>
      <c r="AG164" s="5">
        <v>6</v>
      </c>
      <c r="AH164" s="31">
        <f t="shared" si="46"/>
        <v>56.425600143309396</v>
      </c>
      <c r="AI164" s="80" t="s">
        <v>853</v>
      </c>
      <c r="AJ164" s="5">
        <v>6</v>
      </c>
      <c r="AK164" s="31">
        <f t="shared" si="47"/>
        <v>59.002347394461879</v>
      </c>
      <c r="AL164" s="80" t="s">
        <v>773</v>
      </c>
      <c r="AM164" s="5">
        <v>6</v>
      </c>
      <c r="AN164" s="31">
        <f t="shared" si="48"/>
        <v>54.89339976375399</v>
      </c>
      <c r="AO164" s="80" t="s">
        <v>873</v>
      </c>
    </row>
    <row r="165" spans="7:65" x14ac:dyDescent="0.45">
      <c r="G165" s="5">
        <v>7</v>
      </c>
      <c r="H165" s="6" t="s">
        <v>187</v>
      </c>
      <c r="I165" s="6" t="s">
        <v>169</v>
      </c>
      <c r="J165" s="6" t="s">
        <v>128</v>
      </c>
      <c r="K165" s="6" t="s">
        <v>137</v>
      </c>
      <c r="L165" s="11" t="s">
        <v>424</v>
      </c>
      <c r="M165" s="6" t="s">
        <v>356</v>
      </c>
      <c r="P165" s="5" t="s">
        <v>187</v>
      </c>
      <c r="Q165" s="5" t="s">
        <v>169</v>
      </c>
      <c r="R165" s="5" t="s">
        <v>128</v>
      </c>
      <c r="S165" s="5" t="s">
        <v>137</v>
      </c>
      <c r="T165" s="5" t="s">
        <v>96</v>
      </c>
      <c r="U165" s="5" t="s">
        <v>356</v>
      </c>
      <c r="X165" s="5">
        <v>7</v>
      </c>
      <c r="Y165" s="31">
        <f t="shared" si="43"/>
        <v>66.013332488948294</v>
      </c>
      <c r="Z165" s="80" t="s">
        <v>776</v>
      </c>
      <c r="AA165" s="5">
        <v>7</v>
      </c>
      <c r="AB165" s="31">
        <f t="shared" si="44"/>
        <v>63.352807087567498</v>
      </c>
      <c r="AC165" s="80" t="s">
        <v>791</v>
      </c>
      <c r="AD165" s="5">
        <v>7</v>
      </c>
      <c r="AE165" s="31">
        <f t="shared" si="45"/>
        <v>57.68746068595226</v>
      </c>
      <c r="AF165" s="80" t="s">
        <v>792</v>
      </c>
      <c r="AG165" s="5">
        <v>7</v>
      </c>
      <c r="AH165" s="31">
        <f t="shared" si="46"/>
        <v>57.68746068595226</v>
      </c>
      <c r="AI165" s="80" t="s">
        <v>792</v>
      </c>
      <c r="AJ165" s="5">
        <v>7</v>
      </c>
      <c r="AK165" s="31">
        <f t="shared" si="47"/>
        <v>57.68746068595226</v>
      </c>
      <c r="AL165" s="80" t="s">
        <v>792</v>
      </c>
      <c r="AM165" s="5">
        <v>7</v>
      </c>
      <c r="AN165" s="31">
        <f t="shared" si="48"/>
        <v>55.327632324697404</v>
      </c>
      <c r="AO165" s="80" t="s">
        <v>769</v>
      </c>
    </row>
    <row r="166" spans="7:65" x14ac:dyDescent="0.45">
      <c r="G166" s="5">
        <v>8</v>
      </c>
      <c r="H166" s="6" t="s">
        <v>65</v>
      </c>
      <c r="I166" s="11" t="s">
        <v>413</v>
      </c>
      <c r="J166" s="6" t="s">
        <v>40</v>
      </c>
      <c r="K166" s="6" t="s">
        <v>89</v>
      </c>
      <c r="L166" s="6" t="s">
        <v>97</v>
      </c>
      <c r="M166" s="6" t="s">
        <v>428</v>
      </c>
      <c r="P166" s="5" t="s">
        <v>65</v>
      </c>
      <c r="Q166" s="5" t="s">
        <v>328</v>
      </c>
      <c r="R166" s="5" t="s">
        <v>40</v>
      </c>
      <c r="S166" s="5" t="s">
        <v>89</v>
      </c>
      <c r="T166" s="5" t="s">
        <v>97</v>
      </c>
      <c r="U166" s="5" t="s">
        <v>428</v>
      </c>
      <c r="X166" s="5">
        <v>8</v>
      </c>
      <c r="Y166" s="31">
        <f t="shared" si="43"/>
        <v>64.319990168929081</v>
      </c>
      <c r="Z166" s="80" t="s">
        <v>787</v>
      </c>
      <c r="AA166" s="5">
        <v>8</v>
      </c>
      <c r="AB166" s="31">
        <f t="shared" si="44"/>
        <v>64.319990168929081</v>
      </c>
      <c r="AC166" s="80" t="s">
        <v>787</v>
      </c>
      <c r="AD166" s="5">
        <v>8</v>
      </c>
      <c r="AE166" s="31">
        <f t="shared" si="45"/>
        <v>59.002347394461879</v>
      </c>
      <c r="AF166" s="80" t="s">
        <v>773</v>
      </c>
      <c r="AG166" s="5">
        <v>8</v>
      </c>
      <c r="AH166" s="31">
        <f t="shared" si="46"/>
        <v>59.002347394461879</v>
      </c>
      <c r="AI166" s="80" t="s">
        <v>773</v>
      </c>
      <c r="AJ166" s="5">
        <v>8</v>
      </c>
      <c r="AK166" s="31">
        <f t="shared" si="47"/>
        <v>59.002347394461879</v>
      </c>
      <c r="AL166" s="80" t="s">
        <v>773</v>
      </c>
      <c r="AM166" s="5">
        <v>8</v>
      </c>
      <c r="AN166" s="31">
        <f t="shared" si="48"/>
        <v>56.425600143309396</v>
      </c>
      <c r="AO166" s="80" t="s">
        <v>853</v>
      </c>
    </row>
    <row r="167" spans="7:65" x14ac:dyDescent="0.45">
      <c r="G167" s="5">
        <v>9</v>
      </c>
      <c r="H167" s="6" t="s">
        <v>72</v>
      </c>
      <c r="I167" s="6" t="s">
        <v>414</v>
      </c>
      <c r="J167" s="6" t="s">
        <v>129</v>
      </c>
      <c r="K167" s="6" t="s">
        <v>421</v>
      </c>
      <c r="L167" s="6" t="s">
        <v>98</v>
      </c>
      <c r="M167" s="6" t="s">
        <v>429</v>
      </c>
      <c r="P167" s="5" t="s">
        <v>72</v>
      </c>
      <c r="Q167" s="5" t="s">
        <v>169</v>
      </c>
      <c r="R167" s="5" t="s">
        <v>129</v>
      </c>
      <c r="S167" s="5" t="s">
        <v>508</v>
      </c>
      <c r="T167" s="5" t="s">
        <v>98</v>
      </c>
      <c r="U167" s="5" t="s">
        <v>16</v>
      </c>
      <c r="X167" s="5">
        <v>9</v>
      </c>
      <c r="Y167" s="31">
        <f t="shared" si="43"/>
        <v>61.678725235050933</v>
      </c>
      <c r="Z167" s="80" t="s">
        <v>766</v>
      </c>
      <c r="AA167" s="5">
        <v>9</v>
      </c>
      <c r="AB167" s="31">
        <f t="shared" si="44"/>
        <v>63.352807087567498</v>
      </c>
      <c r="AC167" s="80" t="s">
        <v>791</v>
      </c>
      <c r="AD167" s="5">
        <v>9</v>
      </c>
      <c r="AE167" s="31">
        <f t="shared" si="45"/>
        <v>60.266537294414391</v>
      </c>
      <c r="AF167" s="80" t="s">
        <v>774</v>
      </c>
      <c r="AG167" s="5">
        <v>9</v>
      </c>
      <c r="AH167" s="31">
        <f t="shared" si="46"/>
        <v>60.266537294414391</v>
      </c>
      <c r="AI167" s="80" t="s">
        <v>774</v>
      </c>
      <c r="AJ167" s="5">
        <v>9</v>
      </c>
      <c r="AK167" s="31">
        <f t="shared" si="47"/>
        <v>60.266537294414391</v>
      </c>
      <c r="AL167" s="80" t="s">
        <v>774</v>
      </c>
      <c r="AM167" s="5">
        <v>9</v>
      </c>
      <c r="AN167" s="31">
        <f t="shared" si="48"/>
        <v>57.68746068595226</v>
      </c>
      <c r="AO167" s="80" t="s">
        <v>792</v>
      </c>
    </row>
    <row r="168" spans="7:65" x14ac:dyDescent="0.45">
      <c r="G168" s="5">
        <v>10</v>
      </c>
      <c r="H168" s="6" t="s">
        <v>164</v>
      </c>
      <c r="I168" s="6" t="s">
        <v>31</v>
      </c>
      <c r="J168" s="6" t="s">
        <v>240</v>
      </c>
      <c r="K168" s="6"/>
      <c r="L168" s="6" t="s">
        <v>425</v>
      </c>
      <c r="M168" s="6" t="s">
        <v>430</v>
      </c>
      <c r="P168" s="5" t="s">
        <v>117</v>
      </c>
      <c r="Q168" s="5" t="s">
        <v>31</v>
      </c>
      <c r="R168" s="5" t="s">
        <v>240</v>
      </c>
      <c r="T168" s="5" t="s">
        <v>92</v>
      </c>
      <c r="U168" s="5" t="s">
        <v>428</v>
      </c>
      <c r="X168" s="5">
        <v>10</v>
      </c>
      <c r="Y168" s="31">
        <f t="shared" si="43"/>
        <v>60.266537294414391</v>
      </c>
      <c r="Z168" s="80" t="s">
        <v>774</v>
      </c>
      <c r="AA168" s="5">
        <v>10</v>
      </c>
      <c r="AB168" s="31">
        <f t="shared" si="44"/>
        <v>64.319990168929081</v>
      </c>
      <c r="AC168" s="80" t="s">
        <v>787</v>
      </c>
      <c r="AD168" s="5">
        <v>10</v>
      </c>
      <c r="AE168" s="31">
        <f t="shared" si="45"/>
        <v>60.819536609910429</v>
      </c>
      <c r="AF168" s="80" t="s">
        <v>770</v>
      </c>
      <c r="AG168" s="105">
        <v>10</v>
      </c>
      <c r="AH168" s="107">
        <f t="shared" si="46"/>
        <v>59.002347394461879</v>
      </c>
      <c r="AI168" s="112" t="s">
        <v>773</v>
      </c>
      <c r="AJ168" s="5">
        <v>10</v>
      </c>
      <c r="AK168" s="31">
        <f t="shared" si="47"/>
        <v>60.819536609910429</v>
      </c>
      <c r="AL168" s="80" t="s">
        <v>770</v>
      </c>
      <c r="AM168" s="5">
        <v>10</v>
      </c>
      <c r="AN168" s="31">
        <f t="shared" si="48"/>
        <v>56.425600143309396</v>
      </c>
      <c r="AO168" s="80" t="s">
        <v>853</v>
      </c>
    </row>
    <row r="169" spans="7:65" x14ac:dyDescent="0.45">
      <c r="G169" s="5">
        <v>11</v>
      </c>
      <c r="H169" s="6" t="s">
        <v>324</v>
      </c>
      <c r="I169" s="6" t="s">
        <v>415</v>
      </c>
      <c r="J169" s="6" t="s">
        <v>418</v>
      </c>
      <c r="K169" s="6"/>
      <c r="L169" s="6"/>
      <c r="M169" s="6"/>
      <c r="P169" s="5" t="s">
        <v>453</v>
      </c>
      <c r="Q169" s="5" t="s">
        <v>779</v>
      </c>
      <c r="R169" s="5" t="s">
        <v>856</v>
      </c>
      <c r="X169" s="5">
        <v>11</v>
      </c>
      <c r="Y169" s="31">
        <f t="shared" si="43"/>
        <v>60.819536609910429</v>
      </c>
      <c r="Z169" s="80" t="s">
        <v>770</v>
      </c>
      <c r="AA169" s="5">
        <v>11</v>
      </c>
      <c r="AB169" s="31">
        <f t="shared" si="44"/>
        <v>65.463749372686848</v>
      </c>
      <c r="AC169" s="80" t="s">
        <v>765</v>
      </c>
      <c r="AD169" s="5">
        <v>11</v>
      </c>
      <c r="AE169" s="31">
        <f t="shared" si="45"/>
        <v>61.678725235050933</v>
      </c>
      <c r="AF169" s="80" t="s">
        <v>766</v>
      </c>
      <c r="AH169" s="31"/>
      <c r="AJ169" s="105">
        <v>11</v>
      </c>
      <c r="AK169" s="107">
        <f t="shared" si="47"/>
        <v>60.266537294414391</v>
      </c>
      <c r="AL169" s="112" t="s">
        <v>774</v>
      </c>
      <c r="AM169" s="105">
        <v>11</v>
      </c>
      <c r="AN169" s="107">
        <f t="shared" si="48"/>
        <v>57.68746068595226</v>
      </c>
      <c r="AO169" s="112" t="s">
        <v>792</v>
      </c>
    </row>
    <row r="170" spans="7:65" x14ac:dyDescent="0.45">
      <c r="G170" s="5">
        <v>12</v>
      </c>
      <c r="H170" s="6" t="s">
        <v>222</v>
      </c>
      <c r="I170" s="6"/>
      <c r="J170" s="6"/>
      <c r="K170" s="6"/>
      <c r="L170" s="6"/>
      <c r="M170" s="6"/>
      <c r="P170" s="5" t="s">
        <v>222</v>
      </c>
      <c r="X170" s="5">
        <v>12</v>
      </c>
      <c r="Y170" s="31">
        <f t="shared" si="43"/>
        <v>60.266537294414391</v>
      </c>
      <c r="Z170" s="80" t="s">
        <v>774</v>
      </c>
      <c r="AA170" s="105">
        <v>12</v>
      </c>
      <c r="AB170" s="107">
        <f t="shared" si="44"/>
        <v>64.319990168929081</v>
      </c>
      <c r="AC170" s="112" t="s">
        <v>787</v>
      </c>
      <c r="AD170" s="105">
        <v>12</v>
      </c>
      <c r="AE170" s="107">
        <f t="shared" si="45"/>
        <v>60.819536609910429</v>
      </c>
      <c r="AF170" s="112" t="s">
        <v>770</v>
      </c>
    </row>
    <row r="171" spans="7:65" x14ac:dyDescent="0.45">
      <c r="G171" s="5">
        <v>13</v>
      </c>
      <c r="H171" s="6" t="s">
        <v>410</v>
      </c>
      <c r="I171" s="6"/>
      <c r="J171" s="6"/>
      <c r="K171" s="6"/>
      <c r="L171" s="6"/>
      <c r="M171" s="6"/>
      <c r="P171" s="5" t="s">
        <v>226</v>
      </c>
      <c r="X171" s="5">
        <v>13</v>
      </c>
      <c r="Y171" s="31">
        <f t="shared" si="43"/>
        <v>59.002347394461879</v>
      </c>
      <c r="Z171" s="80" t="s">
        <v>773</v>
      </c>
      <c r="AB171" s="31"/>
    </row>
    <row r="172" spans="7:65" x14ac:dyDescent="0.45">
      <c r="G172" s="5">
        <v>14</v>
      </c>
      <c r="H172" s="6" t="s">
        <v>117</v>
      </c>
      <c r="I172" s="6"/>
      <c r="J172" s="6"/>
      <c r="K172" s="6"/>
      <c r="L172" s="6"/>
      <c r="M172" s="6"/>
      <c r="P172" s="5" t="s">
        <v>117</v>
      </c>
      <c r="X172" s="5">
        <v>14</v>
      </c>
      <c r="Y172" s="31">
        <f t="shared" si="43"/>
        <v>60.266537294414391</v>
      </c>
      <c r="Z172" s="80" t="s">
        <v>774</v>
      </c>
    </row>
    <row r="173" spans="7:65" ht="13.8" x14ac:dyDescent="0.45">
      <c r="G173" s="5">
        <v>15</v>
      </c>
      <c r="H173" s="6" t="s">
        <v>20</v>
      </c>
      <c r="I173" s="6"/>
      <c r="J173" s="6"/>
      <c r="K173" s="6"/>
      <c r="L173" s="6"/>
      <c r="M173" s="6"/>
      <c r="P173" s="5" t="s">
        <v>20</v>
      </c>
      <c r="X173" s="5">
        <v>15</v>
      </c>
      <c r="Y173" s="31">
        <f t="shared" si="43"/>
        <v>60.819536609910429</v>
      </c>
      <c r="Z173" s="80" t="s">
        <v>770</v>
      </c>
      <c r="BM173" s="10" t="s">
        <v>431</v>
      </c>
    </row>
    <row r="174" spans="7:65" ht="13.8" x14ac:dyDescent="0.45">
      <c r="G174" s="5">
        <v>16</v>
      </c>
      <c r="H174" s="6" t="s">
        <v>411</v>
      </c>
      <c r="I174" s="6"/>
      <c r="J174" s="6"/>
      <c r="K174" s="6"/>
      <c r="L174" s="6"/>
      <c r="M174" s="6"/>
      <c r="N174" s="10" t="s">
        <v>431</v>
      </c>
      <c r="P174" s="5" t="s">
        <v>72</v>
      </c>
      <c r="V174" s="5">
        <f>COUNTA(P159:U174)</f>
        <v>67</v>
      </c>
      <c r="W174" s="10" t="s">
        <v>431</v>
      </c>
      <c r="X174" s="5">
        <v>16</v>
      </c>
      <c r="Y174" s="31">
        <f t="shared" si="43"/>
        <v>61.678725235050933</v>
      </c>
      <c r="Z174" s="80" t="s">
        <v>766</v>
      </c>
    </row>
    <row r="175" spans="7:65" x14ac:dyDescent="0.45">
      <c r="I175" s="6"/>
      <c r="J175" s="6"/>
      <c r="K175" s="6"/>
      <c r="L175" s="6"/>
      <c r="M175" s="6"/>
      <c r="X175" s="114">
        <v>17</v>
      </c>
      <c r="Y175" s="107">
        <f t="shared" si="43"/>
        <v>60.819536609910429</v>
      </c>
      <c r="Z175" s="112" t="s">
        <v>770</v>
      </c>
    </row>
    <row r="176" spans="7:65" x14ac:dyDescent="0.45">
      <c r="G176" s="5" t="s">
        <v>452</v>
      </c>
    </row>
    <row r="177" spans="7:65" x14ac:dyDescent="0.45">
      <c r="H177" s="5" t="s">
        <v>216</v>
      </c>
    </row>
    <row r="178" spans="7:65" x14ac:dyDescent="0.45">
      <c r="G178" s="7" t="s">
        <v>5</v>
      </c>
      <c r="H178" s="8" t="s">
        <v>28</v>
      </c>
      <c r="I178" s="8" t="s">
        <v>29</v>
      </c>
      <c r="J178" s="8" t="s">
        <v>110</v>
      </c>
      <c r="K178" s="8" t="s">
        <v>217</v>
      </c>
      <c r="L178" s="8" t="s">
        <v>218</v>
      </c>
      <c r="M178" s="8" t="s">
        <v>219</v>
      </c>
      <c r="O178" s="5">
        <v>9</v>
      </c>
      <c r="P178" s="8" t="s">
        <v>28</v>
      </c>
      <c r="Q178" s="8" t="s">
        <v>29</v>
      </c>
      <c r="R178" s="8" t="s">
        <v>110</v>
      </c>
      <c r="S178" s="8" t="s">
        <v>217</v>
      </c>
      <c r="T178" s="8" t="s">
        <v>218</v>
      </c>
      <c r="U178" s="8" t="s">
        <v>219</v>
      </c>
      <c r="X178" s="7" t="s">
        <v>5</v>
      </c>
      <c r="Z178" s="102" t="s">
        <v>28</v>
      </c>
      <c r="AA178" s="102"/>
      <c r="AB178" s="102"/>
      <c r="AC178" s="102" t="s">
        <v>29</v>
      </c>
      <c r="AD178" s="102"/>
      <c r="AE178" s="102"/>
      <c r="AF178" s="102" t="s">
        <v>110</v>
      </c>
      <c r="AG178" s="102"/>
      <c r="AH178" s="102"/>
      <c r="AI178" s="102" t="s">
        <v>217</v>
      </c>
      <c r="AJ178" s="102"/>
      <c r="AK178" s="102"/>
      <c r="AL178" s="102" t="s">
        <v>218</v>
      </c>
      <c r="AM178" s="102"/>
      <c r="AN178" s="102"/>
      <c r="AO178" s="102" t="s">
        <v>219</v>
      </c>
    </row>
    <row r="179" spans="7:65" x14ac:dyDescent="0.45">
      <c r="G179" s="5">
        <v>1</v>
      </c>
      <c r="H179" s="6" t="s">
        <v>114</v>
      </c>
      <c r="I179" s="6" t="s">
        <v>118</v>
      </c>
      <c r="J179" s="6" t="s">
        <v>126</v>
      </c>
      <c r="K179" s="6" t="s">
        <v>136</v>
      </c>
      <c r="L179" s="6" t="s">
        <v>148</v>
      </c>
      <c r="M179" s="6" t="s">
        <v>155</v>
      </c>
      <c r="P179" s="5" t="s">
        <v>114</v>
      </c>
      <c r="Q179" s="5" t="s">
        <v>118</v>
      </c>
      <c r="R179" s="5" t="s">
        <v>126</v>
      </c>
      <c r="S179" s="5" t="s">
        <v>136</v>
      </c>
      <c r="T179" s="5" t="s">
        <v>148</v>
      </c>
      <c r="U179" s="5" t="s">
        <v>155</v>
      </c>
      <c r="X179" s="5">
        <v>1</v>
      </c>
      <c r="Y179" s="31">
        <f t="shared" ref="Y179:Y189" si="49">VLOOKUP(Z179,$A$3:$B$36,2,FALSE)</f>
        <v>54.489683652199048</v>
      </c>
      <c r="Z179" s="80" t="s">
        <v>871</v>
      </c>
      <c r="AA179" s="5">
        <v>1</v>
      </c>
      <c r="AB179" s="31">
        <f t="shared" ref="AB179:AB190" si="50">VLOOKUP(AC179,$A$3:$B$36,2,FALSE)</f>
        <v>54.489683652199048</v>
      </c>
      <c r="AC179" s="80" t="s">
        <v>871</v>
      </c>
      <c r="AD179" s="5">
        <v>1</v>
      </c>
      <c r="AE179" s="31">
        <f t="shared" ref="AE179:AE190" si="51">VLOOKUP(AF179,$A$3:$B$36,2,FALSE)</f>
        <v>54.489683652199048</v>
      </c>
      <c r="AF179" s="80" t="s">
        <v>871</v>
      </c>
      <c r="AG179" s="5">
        <v>1</v>
      </c>
      <c r="AH179" s="31">
        <f t="shared" ref="AH179:AH191" si="52">VLOOKUP(AI179,$A$3:$B$36,2,FALSE)</f>
        <v>54.489683652199048</v>
      </c>
      <c r="AI179" s="80" t="s">
        <v>871</v>
      </c>
      <c r="AJ179" s="5">
        <v>1</v>
      </c>
      <c r="AK179" s="31">
        <f t="shared" ref="AK179:AK190" si="53">VLOOKUP(AL179,$A$3:$B$36,2,FALSE)</f>
        <v>54.489683652199048</v>
      </c>
      <c r="AL179" s="80" t="s">
        <v>871</v>
      </c>
      <c r="AM179" s="5">
        <v>1</v>
      </c>
      <c r="AN179" s="31">
        <f t="shared" ref="AN179:AN186" si="54">VLOOKUP(AO179,$A$3:$B$36,2,FALSE)</f>
        <v>54.489683652199048</v>
      </c>
      <c r="AO179" s="80" t="s">
        <v>871</v>
      </c>
    </row>
    <row r="180" spans="7:65" x14ac:dyDescent="0.45">
      <c r="G180" s="5">
        <v>2</v>
      </c>
      <c r="H180" s="6" t="s">
        <v>116</v>
      </c>
      <c r="I180" s="6" t="s">
        <v>119</v>
      </c>
      <c r="J180" s="6" t="s">
        <v>275</v>
      </c>
      <c r="K180" s="6" t="s">
        <v>284</v>
      </c>
      <c r="L180" s="6" t="s">
        <v>96</v>
      </c>
      <c r="M180" s="6" t="s">
        <v>466</v>
      </c>
      <c r="P180" s="5" t="s">
        <v>116</v>
      </c>
      <c r="Q180" s="5" t="s">
        <v>119</v>
      </c>
      <c r="R180" s="5" t="s">
        <v>42</v>
      </c>
      <c r="S180" s="5" t="s">
        <v>984</v>
      </c>
      <c r="T180" s="5" t="s">
        <v>96</v>
      </c>
      <c r="U180" s="5" t="s">
        <v>16</v>
      </c>
      <c r="X180" s="5">
        <v>2</v>
      </c>
      <c r="Y180" s="31">
        <f t="shared" si="49"/>
        <v>57.68746068595226</v>
      </c>
      <c r="Z180" s="80" t="s">
        <v>792</v>
      </c>
      <c r="AA180" s="5">
        <v>2</v>
      </c>
      <c r="AB180" s="31">
        <f t="shared" si="50"/>
        <v>57.68746068595226</v>
      </c>
      <c r="AC180" s="80" t="s">
        <v>792</v>
      </c>
      <c r="AD180" s="5">
        <v>2</v>
      </c>
      <c r="AE180" s="31">
        <f t="shared" si="51"/>
        <v>57.68746068595226</v>
      </c>
      <c r="AF180" s="80" t="s">
        <v>792</v>
      </c>
      <c r="AG180" s="5">
        <v>2</v>
      </c>
      <c r="AH180" s="31">
        <f t="shared" si="52"/>
        <v>57.68746068595226</v>
      </c>
      <c r="AI180" s="80" t="s">
        <v>792</v>
      </c>
      <c r="AJ180" s="5">
        <v>2</v>
      </c>
      <c r="AK180" s="31">
        <f t="shared" si="53"/>
        <v>57.68746068595226</v>
      </c>
      <c r="AL180" s="80" t="s">
        <v>792</v>
      </c>
      <c r="AM180" s="5">
        <v>2</v>
      </c>
      <c r="AN180" s="31">
        <f t="shared" si="54"/>
        <v>57.68746068595226</v>
      </c>
      <c r="AO180" s="80" t="s">
        <v>792</v>
      </c>
    </row>
    <row r="181" spans="7:65" x14ac:dyDescent="0.45">
      <c r="G181" s="5">
        <v>3</v>
      </c>
      <c r="H181" s="6" t="s">
        <v>163</v>
      </c>
      <c r="I181" s="6" t="s">
        <v>167</v>
      </c>
      <c r="J181" s="6" t="s">
        <v>44</v>
      </c>
      <c r="K181" s="6" t="s">
        <v>285</v>
      </c>
      <c r="L181" s="6" t="s">
        <v>99</v>
      </c>
      <c r="M181" s="11" t="s">
        <v>467</v>
      </c>
      <c r="P181" s="5" t="s">
        <v>72</v>
      </c>
      <c r="Q181" s="5" t="s">
        <v>329</v>
      </c>
      <c r="R181" s="5" t="s">
        <v>44</v>
      </c>
      <c r="S181" s="5" t="s">
        <v>340</v>
      </c>
      <c r="T181" s="5" t="s">
        <v>99</v>
      </c>
      <c r="U181" s="5" t="s">
        <v>356</v>
      </c>
      <c r="X181" s="5">
        <v>3</v>
      </c>
      <c r="Y181" s="31">
        <f t="shared" si="49"/>
        <v>61.678725235050933</v>
      </c>
      <c r="Z181" s="80" t="s">
        <v>766</v>
      </c>
      <c r="AA181" s="5">
        <v>3</v>
      </c>
      <c r="AB181" s="31">
        <f t="shared" si="50"/>
        <v>61.678725235050933</v>
      </c>
      <c r="AC181" s="80" t="s">
        <v>766</v>
      </c>
      <c r="AD181" s="5">
        <v>3</v>
      </c>
      <c r="AE181" s="31">
        <f t="shared" si="51"/>
        <v>55.327632324697404</v>
      </c>
      <c r="AF181" s="80" t="s">
        <v>769</v>
      </c>
      <c r="AG181" s="5">
        <v>3</v>
      </c>
      <c r="AH181" s="31">
        <f t="shared" si="52"/>
        <v>55.327632324697404</v>
      </c>
      <c r="AI181" s="80" t="s">
        <v>769</v>
      </c>
      <c r="AJ181" s="5">
        <v>3</v>
      </c>
      <c r="AK181" s="31">
        <f t="shared" si="53"/>
        <v>61.678725235050933</v>
      </c>
      <c r="AL181" s="80" t="s">
        <v>766</v>
      </c>
      <c r="AM181" s="5">
        <v>3</v>
      </c>
      <c r="AN181" s="31">
        <f t="shared" si="54"/>
        <v>55.327632324697404</v>
      </c>
      <c r="AO181" s="80" t="s">
        <v>769</v>
      </c>
    </row>
    <row r="182" spans="7:65" x14ac:dyDescent="0.45">
      <c r="G182" s="5">
        <v>4</v>
      </c>
      <c r="H182" s="11" t="s">
        <v>164</v>
      </c>
      <c r="I182" s="6" t="s">
        <v>168</v>
      </c>
      <c r="J182" s="6" t="s">
        <v>235</v>
      </c>
      <c r="K182" s="6" t="s">
        <v>286</v>
      </c>
      <c r="L182" s="6" t="s">
        <v>312</v>
      </c>
      <c r="M182" s="6" t="s">
        <v>468</v>
      </c>
      <c r="P182" s="5" t="s">
        <v>117</v>
      </c>
      <c r="Q182" s="5" t="s">
        <v>273</v>
      </c>
      <c r="R182" s="5" t="s">
        <v>126</v>
      </c>
      <c r="S182" s="5" t="s">
        <v>286</v>
      </c>
      <c r="T182" s="5" t="s">
        <v>55</v>
      </c>
      <c r="U182" s="5" t="s">
        <v>19</v>
      </c>
      <c r="X182" s="5">
        <v>4</v>
      </c>
      <c r="Y182" s="31">
        <f t="shared" si="49"/>
        <v>60.266537294414391</v>
      </c>
      <c r="Z182" s="80" t="s">
        <v>774</v>
      </c>
      <c r="AA182" s="5">
        <v>4</v>
      </c>
      <c r="AB182" s="31">
        <f t="shared" si="50"/>
        <v>60.266537294414391</v>
      </c>
      <c r="AC182" s="80" t="s">
        <v>774</v>
      </c>
      <c r="AD182" s="5">
        <v>4</v>
      </c>
      <c r="AE182" s="31">
        <f t="shared" si="51"/>
        <v>54.489683652199048</v>
      </c>
      <c r="AF182" s="80" t="s">
        <v>871</v>
      </c>
      <c r="AG182" s="5">
        <v>4</v>
      </c>
      <c r="AH182" s="31">
        <f t="shared" si="52"/>
        <v>56.425600143309396</v>
      </c>
      <c r="AI182" s="80" t="s">
        <v>853</v>
      </c>
      <c r="AJ182" s="5">
        <v>4</v>
      </c>
      <c r="AK182" s="31">
        <f t="shared" si="53"/>
        <v>66.013332488948294</v>
      </c>
      <c r="AL182" s="80" t="s">
        <v>776</v>
      </c>
      <c r="AM182" s="5">
        <v>4</v>
      </c>
      <c r="AN182" s="31">
        <f t="shared" si="54"/>
        <v>56.425600143309396</v>
      </c>
      <c r="AO182" s="80" t="s">
        <v>853</v>
      </c>
    </row>
    <row r="183" spans="7:65" x14ac:dyDescent="0.45">
      <c r="G183" s="5">
        <v>5</v>
      </c>
      <c r="H183" s="6" t="s">
        <v>20</v>
      </c>
      <c r="I183" s="11" t="s">
        <v>455</v>
      </c>
      <c r="J183" s="11" t="s">
        <v>395</v>
      </c>
      <c r="K183" s="6" t="s">
        <v>137</v>
      </c>
      <c r="L183" s="6" t="s">
        <v>91</v>
      </c>
      <c r="M183" s="6" t="s">
        <v>469</v>
      </c>
      <c r="P183" s="5" t="s">
        <v>20</v>
      </c>
      <c r="Q183" s="5" t="s">
        <v>835</v>
      </c>
      <c r="R183" s="5" t="s">
        <v>996</v>
      </c>
      <c r="S183" s="5" t="s">
        <v>137</v>
      </c>
      <c r="T183" s="5" t="s">
        <v>91</v>
      </c>
      <c r="U183" s="5" t="s">
        <v>469</v>
      </c>
      <c r="X183" s="5">
        <v>5</v>
      </c>
      <c r="Y183" s="31">
        <f t="shared" si="49"/>
        <v>60.819536609910429</v>
      </c>
      <c r="Z183" s="80" t="s">
        <v>770</v>
      </c>
      <c r="AA183" s="5">
        <v>5</v>
      </c>
      <c r="AB183" s="31">
        <f t="shared" si="50"/>
        <v>60.819536609910429</v>
      </c>
      <c r="AC183" s="80" t="s">
        <v>770</v>
      </c>
      <c r="AD183" s="5">
        <v>5</v>
      </c>
      <c r="AE183" s="31">
        <f t="shared" si="51"/>
        <v>54.89339976375399</v>
      </c>
      <c r="AF183" s="80" t="s">
        <v>873</v>
      </c>
      <c r="AG183" s="5">
        <v>5</v>
      </c>
      <c r="AH183" s="31">
        <f t="shared" si="52"/>
        <v>57.68746068595226</v>
      </c>
      <c r="AI183" s="80" t="s">
        <v>792</v>
      </c>
      <c r="AJ183" s="5">
        <v>5</v>
      </c>
      <c r="AK183" s="31">
        <f t="shared" si="53"/>
        <v>64.319990168929081</v>
      </c>
      <c r="AL183" s="80" t="s">
        <v>787</v>
      </c>
      <c r="AM183" s="5">
        <v>5</v>
      </c>
      <c r="AN183" s="31">
        <f t="shared" si="54"/>
        <v>55.327632324697404</v>
      </c>
      <c r="AO183" s="80" t="s">
        <v>769</v>
      </c>
    </row>
    <row r="184" spans="7:65" x14ac:dyDescent="0.45">
      <c r="G184" s="5">
        <v>6</v>
      </c>
      <c r="H184" s="6" t="s">
        <v>227</v>
      </c>
      <c r="I184" s="6" t="s">
        <v>456</v>
      </c>
      <c r="J184" s="6" t="s">
        <v>123</v>
      </c>
      <c r="K184" s="6" t="s">
        <v>89</v>
      </c>
      <c r="L184" s="11" t="s">
        <v>380</v>
      </c>
      <c r="M184" s="6" t="s">
        <v>470</v>
      </c>
      <c r="P184" s="5" t="s">
        <v>72</v>
      </c>
      <c r="Q184" s="5" t="s">
        <v>456</v>
      </c>
      <c r="R184" s="5" t="s">
        <v>123</v>
      </c>
      <c r="S184" s="5" t="s">
        <v>89</v>
      </c>
      <c r="T184" s="5" t="s">
        <v>99</v>
      </c>
      <c r="U184" s="5" t="s">
        <v>515</v>
      </c>
      <c r="X184" s="5">
        <v>6</v>
      </c>
      <c r="Y184" s="31">
        <f t="shared" si="49"/>
        <v>61.678725235050933</v>
      </c>
      <c r="Z184" s="80" t="s">
        <v>766</v>
      </c>
      <c r="AA184" s="5">
        <v>6</v>
      </c>
      <c r="AB184" s="31">
        <f t="shared" si="50"/>
        <v>60.266537294414391</v>
      </c>
      <c r="AC184" s="80" t="s">
        <v>774</v>
      </c>
      <c r="AD184" s="5">
        <v>6</v>
      </c>
      <c r="AE184" s="31">
        <f t="shared" si="51"/>
        <v>54.489683652199048</v>
      </c>
      <c r="AF184" s="80" t="s">
        <v>871</v>
      </c>
      <c r="AG184" s="5">
        <v>6</v>
      </c>
      <c r="AH184" s="31">
        <f t="shared" si="52"/>
        <v>59.002347394461879</v>
      </c>
      <c r="AI184" s="80" t="s">
        <v>773</v>
      </c>
      <c r="AJ184" s="5">
        <v>6</v>
      </c>
      <c r="AK184" s="31">
        <f t="shared" si="53"/>
        <v>61.678725235050933</v>
      </c>
      <c r="AL184" s="80" t="s">
        <v>766</v>
      </c>
      <c r="AM184" s="5">
        <v>6</v>
      </c>
      <c r="AN184" s="31">
        <f t="shared" si="54"/>
        <v>54.89339976375399</v>
      </c>
      <c r="AO184" s="80" t="s">
        <v>873</v>
      </c>
    </row>
    <row r="185" spans="7:65" x14ac:dyDescent="0.45">
      <c r="G185" s="5">
        <v>7</v>
      </c>
      <c r="H185" s="6" t="s">
        <v>453</v>
      </c>
      <c r="I185" s="6" t="s">
        <v>457</v>
      </c>
      <c r="J185" s="6" t="s">
        <v>460</v>
      </c>
      <c r="K185" s="6" t="s">
        <v>90</v>
      </c>
      <c r="L185" s="6" t="s">
        <v>381</v>
      </c>
      <c r="M185" s="11" t="s">
        <v>471</v>
      </c>
      <c r="P185" s="5" t="s">
        <v>453</v>
      </c>
      <c r="Q185" s="5" t="s">
        <v>457</v>
      </c>
      <c r="R185" s="5" t="s">
        <v>460</v>
      </c>
      <c r="S185" s="5" t="s">
        <v>90</v>
      </c>
      <c r="T185" s="5" t="s">
        <v>930</v>
      </c>
      <c r="U185" s="5" t="s">
        <v>469</v>
      </c>
      <c r="X185" s="5">
        <v>7</v>
      </c>
      <c r="Y185" s="31">
        <f t="shared" si="49"/>
        <v>60.819536609910429</v>
      </c>
      <c r="Z185" s="80" t="s">
        <v>770</v>
      </c>
      <c r="AA185" s="5">
        <v>7</v>
      </c>
      <c r="AB185" s="31">
        <f t="shared" si="50"/>
        <v>59.002347394461879</v>
      </c>
      <c r="AC185" s="80" t="s">
        <v>773</v>
      </c>
      <c r="AD185" s="5">
        <v>7</v>
      </c>
      <c r="AE185" s="31">
        <f t="shared" si="51"/>
        <v>54.148149429121659</v>
      </c>
      <c r="AF185" s="80" t="s">
        <v>434</v>
      </c>
      <c r="AG185" s="5">
        <v>7</v>
      </c>
      <c r="AH185" s="31">
        <f t="shared" si="52"/>
        <v>60.266537294414391</v>
      </c>
      <c r="AI185" s="80" t="s">
        <v>774</v>
      </c>
      <c r="AJ185" s="5">
        <v>7</v>
      </c>
      <c r="AK185" s="31">
        <f t="shared" si="53"/>
        <v>63.352807087567498</v>
      </c>
      <c r="AL185" s="80" t="s">
        <v>791</v>
      </c>
      <c r="AM185" s="5">
        <v>7</v>
      </c>
      <c r="AN185" s="31">
        <f t="shared" si="54"/>
        <v>55.327632324697404</v>
      </c>
      <c r="AO185" s="80" t="s">
        <v>769</v>
      </c>
    </row>
    <row r="186" spans="7:65" x14ac:dyDescent="0.45">
      <c r="G186" s="5">
        <v>8</v>
      </c>
      <c r="H186" s="6" t="s">
        <v>222</v>
      </c>
      <c r="I186" s="6" t="s">
        <v>458</v>
      </c>
      <c r="J186" s="6" t="s">
        <v>461</v>
      </c>
      <c r="K186" s="6" t="s">
        <v>46</v>
      </c>
      <c r="L186" s="11" t="s">
        <v>382</v>
      </c>
      <c r="M186" s="6"/>
      <c r="P186" s="5" t="s">
        <v>222</v>
      </c>
      <c r="Q186" s="5" t="s">
        <v>119</v>
      </c>
      <c r="R186" s="5" t="s">
        <v>125</v>
      </c>
      <c r="S186" s="5" t="s">
        <v>46</v>
      </c>
      <c r="T186" s="5" t="s">
        <v>99</v>
      </c>
      <c r="X186" s="5">
        <v>8</v>
      </c>
      <c r="Y186" s="31">
        <f t="shared" si="49"/>
        <v>60.266537294414391</v>
      </c>
      <c r="Z186" s="80" t="s">
        <v>774</v>
      </c>
      <c r="AA186" s="5">
        <v>8</v>
      </c>
      <c r="AB186" s="31">
        <f t="shared" si="50"/>
        <v>57.68746068595226</v>
      </c>
      <c r="AC186" s="80" t="s">
        <v>792</v>
      </c>
      <c r="AD186" s="5">
        <v>8</v>
      </c>
      <c r="AE186" s="31">
        <f t="shared" si="51"/>
        <v>51.976540463598752</v>
      </c>
      <c r="AF186" s="80" t="s">
        <v>819</v>
      </c>
      <c r="AG186" s="5">
        <v>8</v>
      </c>
      <c r="AH186" s="31">
        <f t="shared" si="52"/>
        <v>60.819536609910429</v>
      </c>
      <c r="AI186" s="80" t="s">
        <v>770</v>
      </c>
      <c r="AJ186" s="5">
        <v>8</v>
      </c>
      <c r="AK186" s="31">
        <f t="shared" si="53"/>
        <v>61.678725235050933</v>
      </c>
      <c r="AL186" s="80" t="s">
        <v>766</v>
      </c>
      <c r="AM186" s="114">
        <v>8</v>
      </c>
      <c r="AN186" s="107">
        <f t="shared" si="54"/>
        <v>54.89339976375399</v>
      </c>
      <c r="AO186" s="112" t="s">
        <v>873</v>
      </c>
    </row>
    <row r="187" spans="7:65" x14ac:dyDescent="0.45">
      <c r="G187" s="5">
        <v>9</v>
      </c>
      <c r="H187" s="6" t="s">
        <v>410</v>
      </c>
      <c r="I187" s="6" t="s">
        <v>272</v>
      </c>
      <c r="J187" s="6" t="s">
        <v>462</v>
      </c>
      <c r="K187" s="6" t="s">
        <v>464</v>
      </c>
      <c r="L187" s="6" t="s">
        <v>100</v>
      </c>
      <c r="M187" s="6"/>
      <c r="P187" s="5" t="s">
        <v>226</v>
      </c>
      <c r="Q187" s="5" t="s">
        <v>272</v>
      </c>
      <c r="R187" s="5" t="s">
        <v>462</v>
      </c>
      <c r="S187" s="5" t="s">
        <v>507</v>
      </c>
      <c r="T187" s="5" t="s">
        <v>100</v>
      </c>
      <c r="X187" s="5">
        <v>9</v>
      </c>
      <c r="Y187" s="31">
        <f t="shared" si="49"/>
        <v>59.002347394461879</v>
      </c>
      <c r="Z187" s="80" t="s">
        <v>773</v>
      </c>
      <c r="AA187" s="5">
        <v>9</v>
      </c>
      <c r="AB187" s="31">
        <f t="shared" si="50"/>
        <v>59.002347394461879</v>
      </c>
      <c r="AC187" s="80" t="s">
        <v>773</v>
      </c>
      <c r="AD187" s="5">
        <v>9</v>
      </c>
      <c r="AE187" s="31">
        <f t="shared" si="51"/>
        <v>54.148149429121659</v>
      </c>
      <c r="AF187" s="80" t="s">
        <v>434</v>
      </c>
      <c r="AG187" s="5">
        <v>9</v>
      </c>
      <c r="AH187" s="31">
        <f t="shared" si="52"/>
        <v>61.678725235050933</v>
      </c>
      <c r="AI187" s="80" t="s">
        <v>766</v>
      </c>
      <c r="AJ187" s="5">
        <v>9</v>
      </c>
      <c r="AK187" s="31">
        <f t="shared" si="53"/>
        <v>63.352807087567498</v>
      </c>
      <c r="AL187" s="80" t="s">
        <v>791</v>
      </c>
      <c r="AN187" s="31"/>
    </row>
    <row r="188" spans="7:65" x14ac:dyDescent="0.45">
      <c r="G188" s="5">
        <v>10</v>
      </c>
      <c r="H188" s="11" t="s">
        <v>454</v>
      </c>
      <c r="I188" s="6" t="s">
        <v>273</v>
      </c>
      <c r="J188" s="6" t="s">
        <v>126</v>
      </c>
      <c r="K188" s="6" t="s">
        <v>465</v>
      </c>
      <c r="L188" s="6" t="s">
        <v>54</v>
      </c>
      <c r="M188" s="6"/>
      <c r="P188" s="5" t="s">
        <v>222</v>
      </c>
      <c r="Q188" s="5" t="s">
        <v>273</v>
      </c>
      <c r="R188" s="5" t="s">
        <v>126</v>
      </c>
      <c r="S188" s="5" t="s">
        <v>46</v>
      </c>
      <c r="T188" s="5" t="s">
        <v>54</v>
      </c>
      <c r="X188" s="5">
        <v>10</v>
      </c>
      <c r="Y188" s="31">
        <f t="shared" si="49"/>
        <v>60.266537294414391</v>
      </c>
      <c r="Z188" s="80" t="s">
        <v>774</v>
      </c>
      <c r="AA188" s="5">
        <v>10</v>
      </c>
      <c r="AB188" s="31">
        <f t="shared" si="50"/>
        <v>60.266537294414391</v>
      </c>
      <c r="AC188" s="80" t="s">
        <v>774</v>
      </c>
      <c r="AD188" s="5">
        <v>10</v>
      </c>
      <c r="AE188" s="31">
        <f t="shared" si="51"/>
        <v>54.489683652199048</v>
      </c>
      <c r="AF188" s="80" t="s">
        <v>871</v>
      </c>
      <c r="AG188" s="5">
        <v>10</v>
      </c>
      <c r="AH188" s="31">
        <f t="shared" si="52"/>
        <v>60.819536609910429</v>
      </c>
      <c r="AI188" s="80" t="s">
        <v>770</v>
      </c>
      <c r="AJ188" s="5">
        <v>10</v>
      </c>
      <c r="AK188" s="31">
        <f t="shared" si="53"/>
        <v>64.319990168929081</v>
      </c>
      <c r="AL188" s="80" t="s">
        <v>787</v>
      </c>
      <c r="AN188" s="31"/>
    </row>
    <row r="189" spans="7:65" x14ac:dyDescent="0.45">
      <c r="G189" s="5">
        <v>11</v>
      </c>
      <c r="H189" s="6"/>
      <c r="I189" s="11" t="s">
        <v>459</v>
      </c>
      <c r="J189" s="11" t="s">
        <v>463</v>
      </c>
      <c r="K189" s="6" t="s">
        <v>138</v>
      </c>
      <c r="L189" s="6" t="s">
        <v>316</v>
      </c>
      <c r="M189" s="6"/>
      <c r="Q189" s="5" t="s">
        <v>835</v>
      </c>
      <c r="R189" s="5" t="s">
        <v>996</v>
      </c>
      <c r="S189" s="5" t="s">
        <v>138</v>
      </c>
      <c r="T189" s="5" t="s">
        <v>845</v>
      </c>
      <c r="X189" s="114">
        <v>11</v>
      </c>
      <c r="Y189" s="107">
        <f t="shared" si="49"/>
        <v>59.002347394461879</v>
      </c>
      <c r="Z189" s="112" t="s">
        <v>773</v>
      </c>
      <c r="AA189" s="5">
        <v>11</v>
      </c>
      <c r="AB189" s="31">
        <f t="shared" si="50"/>
        <v>60.819536609910429</v>
      </c>
      <c r="AC189" s="80" t="s">
        <v>770</v>
      </c>
      <c r="AD189" s="5">
        <v>11</v>
      </c>
      <c r="AE189" s="31">
        <f t="shared" si="51"/>
        <v>54.89339976375399</v>
      </c>
      <c r="AF189" s="80" t="s">
        <v>873</v>
      </c>
      <c r="AG189" s="5">
        <v>11</v>
      </c>
      <c r="AH189" s="31">
        <f t="shared" si="52"/>
        <v>61.678725235050933</v>
      </c>
      <c r="AI189" s="80" t="s">
        <v>766</v>
      </c>
      <c r="AJ189" s="5">
        <v>11</v>
      </c>
      <c r="AK189" s="31">
        <f t="shared" si="53"/>
        <v>65.463749372686848</v>
      </c>
      <c r="AL189" s="80" t="s">
        <v>765</v>
      </c>
      <c r="AN189" s="31"/>
    </row>
    <row r="190" spans="7:65" ht="13.8" x14ac:dyDescent="0.45">
      <c r="G190" s="5">
        <v>12</v>
      </c>
      <c r="H190" s="6"/>
      <c r="I190" s="6"/>
      <c r="J190" s="6"/>
      <c r="K190" s="6" t="s">
        <v>248</v>
      </c>
      <c r="L190" s="6"/>
      <c r="M190" s="6"/>
      <c r="N190" s="10" t="s">
        <v>431</v>
      </c>
      <c r="S190" s="5" t="s">
        <v>87</v>
      </c>
      <c r="V190" s="5">
        <f>COUNTA(P179:U190)</f>
        <v>62</v>
      </c>
      <c r="W190" s="10" t="s">
        <v>431</v>
      </c>
      <c r="AA190" s="114">
        <v>12</v>
      </c>
      <c r="AB190" s="107">
        <f t="shared" si="50"/>
        <v>60.266537294414391</v>
      </c>
      <c r="AC190" s="112" t="s">
        <v>774</v>
      </c>
      <c r="AD190" s="114">
        <v>12</v>
      </c>
      <c r="AE190" s="107">
        <f t="shared" si="51"/>
        <v>54.489683652199048</v>
      </c>
      <c r="AF190" s="112" t="s">
        <v>871</v>
      </c>
      <c r="AG190" s="5">
        <v>12</v>
      </c>
      <c r="AH190" s="31">
        <f t="shared" si="52"/>
        <v>63.352807087567498</v>
      </c>
      <c r="AI190" s="80" t="s">
        <v>791</v>
      </c>
      <c r="AJ190" s="114">
        <v>12</v>
      </c>
      <c r="AK190" s="107">
        <f t="shared" si="53"/>
        <v>64.319990168929081</v>
      </c>
      <c r="AL190" s="112" t="s">
        <v>787</v>
      </c>
    </row>
    <row r="191" spans="7:65" x14ac:dyDescent="0.45">
      <c r="H191" s="6"/>
      <c r="I191" s="6"/>
      <c r="J191" s="6"/>
      <c r="K191" s="6"/>
      <c r="L191" s="6"/>
      <c r="M191" s="6"/>
      <c r="AG191" s="114">
        <v>13</v>
      </c>
      <c r="AH191" s="107">
        <f t="shared" si="52"/>
        <v>61.678725235050933</v>
      </c>
      <c r="AI191" s="112" t="s">
        <v>766</v>
      </c>
    </row>
    <row r="192" spans="7:65" ht="13.8" x14ac:dyDescent="0.45">
      <c r="G192" s="5" t="s">
        <v>472</v>
      </c>
      <c r="BM192" s="10" t="s">
        <v>431</v>
      </c>
    </row>
    <row r="193" spans="7:41" x14ac:dyDescent="0.45">
      <c r="H193" s="5" t="s">
        <v>216</v>
      </c>
    </row>
    <row r="194" spans="7:41" x14ac:dyDescent="0.45">
      <c r="G194" s="7" t="s">
        <v>5</v>
      </c>
      <c r="H194" s="8" t="s">
        <v>28</v>
      </c>
      <c r="I194" s="8" t="s">
        <v>29</v>
      </c>
      <c r="J194" s="8" t="s">
        <v>110</v>
      </c>
      <c r="K194" s="8" t="s">
        <v>217</v>
      </c>
      <c r="L194" s="8" t="s">
        <v>218</v>
      </c>
      <c r="M194" s="8" t="s">
        <v>219</v>
      </c>
      <c r="O194" s="5">
        <v>10</v>
      </c>
      <c r="P194" s="8" t="s">
        <v>28</v>
      </c>
      <c r="Q194" s="8" t="s">
        <v>29</v>
      </c>
      <c r="R194" s="8" t="s">
        <v>110</v>
      </c>
      <c r="S194" s="8" t="s">
        <v>217</v>
      </c>
      <c r="T194" s="8" t="s">
        <v>218</v>
      </c>
      <c r="U194" s="8" t="s">
        <v>219</v>
      </c>
      <c r="X194" s="7" t="s">
        <v>5</v>
      </c>
      <c r="Z194" s="102" t="s">
        <v>28</v>
      </c>
      <c r="AA194" s="102"/>
      <c r="AB194" s="102"/>
      <c r="AC194" s="102" t="s">
        <v>29</v>
      </c>
      <c r="AD194" s="102"/>
      <c r="AE194" s="102"/>
      <c r="AF194" s="102" t="s">
        <v>110</v>
      </c>
      <c r="AG194" s="102"/>
      <c r="AH194" s="102"/>
      <c r="AI194" s="102" t="s">
        <v>217</v>
      </c>
      <c r="AJ194" s="102"/>
      <c r="AK194" s="102"/>
      <c r="AL194" s="102" t="s">
        <v>218</v>
      </c>
      <c r="AM194" s="102"/>
      <c r="AN194" s="102"/>
      <c r="AO194" s="102" t="s">
        <v>219</v>
      </c>
    </row>
    <row r="195" spans="7:41" x14ac:dyDescent="0.45">
      <c r="G195" s="5">
        <v>1</v>
      </c>
      <c r="H195" s="6" t="s">
        <v>114</v>
      </c>
      <c r="I195" s="6" t="s">
        <v>118</v>
      </c>
      <c r="J195" s="6" t="s">
        <v>126</v>
      </c>
      <c r="K195" s="6" t="s">
        <v>136</v>
      </c>
      <c r="L195" s="6" t="s">
        <v>148</v>
      </c>
      <c r="M195" s="6" t="s">
        <v>155</v>
      </c>
      <c r="P195" s="5" t="s">
        <v>114</v>
      </c>
      <c r="Q195" s="5" t="s">
        <v>118</v>
      </c>
      <c r="R195" s="5" t="s">
        <v>126</v>
      </c>
      <c r="S195" s="5" t="s">
        <v>136</v>
      </c>
      <c r="T195" s="5" t="s">
        <v>148</v>
      </c>
      <c r="U195" s="5" t="s">
        <v>155</v>
      </c>
      <c r="X195" s="5">
        <v>1</v>
      </c>
      <c r="Y195" s="31">
        <f t="shared" ref="Y195:Y205" si="55">VLOOKUP(Z195,$A$3:$B$36,2,FALSE)</f>
        <v>54.489683652199048</v>
      </c>
      <c r="Z195" s="80" t="s">
        <v>871</v>
      </c>
      <c r="AA195" s="5">
        <v>1</v>
      </c>
      <c r="AB195" s="31">
        <f t="shared" ref="AB195:AB208" si="56">VLOOKUP(AC195,$A$3:$B$36,2,FALSE)</f>
        <v>54.489683652199048</v>
      </c>
      <c r="AC195" s="80" t="s">
        <v>871</v>
      </c>
      <c r="AD195" s="5">
        <v>1</v>
      </c>
      <c r="AE195" s="31">
        <f t="shared" ref="AE195:AE208" si="57">VLOOKUP(AF195,$A$3:$B$36,2,FALSE)</f>
        <v>54.489683652199048</v>
      </c>
      <c r="AF195" s="80" t="s">
        <v>871</v>
      </c>
      <c r="AG195" s="5">
        <v>1</v>
      </c>
      <c r="AH195" s="31">
        <f t="shared" ref="AH195:AH213" si="58">VLOOKUP(AI195,$A$3:$B$36,2,FALSE)</f>
        <v>54.489683652199048</v>
      </c>
      <c r="AI195" s="80" t="s">
        <v>871</v>
      </c>
      <c r="AJ195" s="5">
        <v>1</v>
      </c>
      <c r="AK195" s="31">
        <f t="shared" ref="AK195:AK211" si="59">VLOOKUP(AL195,$A$3:$B$36,2,FALSE)</f>
        <v>54.489683652199048</v>
      </c>
      <c r="AL195" s="80" t="s">
        <v>871</v>
      </c>
      <c r="AM195" s="5">
        <v>1</v>
      </c>
      <c r="AN195" s="31">
        <f t="shared" ref="AN195:AN211" si="60">VLOOKUP(AO195,$A$3:$B$36,2,FALSE)</f>
        <v>54.489683652199048</v>
      </c>
      <c r="AO195" s="80" t="s">
        <v>871</v>
      </c>
    </row>
    <row r="196" spans="7:41" x14ac:dyDescent="0.45">
      <c r="G196" s="5">
        <v>2</v>
      </c>
      <c r="H196" s="6" t="s">
        <v>116</v>
      </c>
      <c r="I196" s="6" t="s">
        <v>119</v>
      </c>
      <c r="J196" s="6" t="s">
        <v>128</v>
      </c>
      <c r="K196" s="6" t="s">
        <v>137</v>
      </c>
      <c r="L196" s="6" t="s">
        <v>96</v>
      </c>
      <c r="M196" s="6" t="s">
        <v>18</v>
      </c>
      <c r="P196" s="5" t="s">
        <v>116</v>
      </c>
      <c r="Q196" s="5" t="s">
        <v>119</v>
      </c>
      <c r="R196" s="5" t="s">
        <v>128</v>
      </c>
      <c r="S196" s="5" t="s">
        <v>137</v>
      </c>
      <c r="T196" s="5" t="s">
        <v>96</v>
      </c>
      <c r="U196" s="5" t="s">
        <v>18</v>
      </c>
      <c r="X196" s="5">
        <v>2</v>
      </c>
      <c r="Y196" s="31">
        <f t="shared" si="55"/>
        <v>57.68746068595226</v>
      </c>
      <c r="Z196" s="80" t="s">
        <v>792</v>
      </c>
      <c r="AA196" s="5">
        <v>2</v>
      </c>
      <c r="AB196" s="31">
        <f t="shared" si="56"/>
        <v>57.68746068595226</v>
      </c>
      <c r="AC196" s="80" t="s">
        <v>792</v>
      </c>
      <c r="AD196" s="5">
        <v>2</v>
      </c>
      <c r="AE196" s="31">
        <f t="shared" si="57"/>
        <v>57.68746068595226</v>
      </c>
      <c r="AF196" s="80" t="s">
        <v>792</v>
      </c>
      <c r="AG196" s="5">
        <v>2</v>
      </c>
      <c r="AH196" s="31">
        <f t="shared" si="58"/>
        <v>57.68746068595226</v>
      </c>
      <c r="AI196" s="80" t="s">
        <v>792</v>
      </c>
      <c r="AJ196" s="5">
        <v>2</v>
      </c>
      <c r="AK196" s="31">
        <f t="shared" si="59"/>
        <v>57.68746068595226</v>
      </c>
      <c r="AL196" s="80" t="s">
        <v>792</v>
      </c>
      <c r="AM196" s="5">
        <v>2</v>
      </c>
      <c r="AN196" s="31">
        <f t="shared" si="60"/>
        <v>57.68746068595226</v>
      </c>
      <c r="AO196" s="80" t="s">
        <v>792</v>
      </c>
    </row>
    <row r="197" spans="7:41" x14ac:dyDescent="0.45">
      <c r="G197" s="5">
        <v>3</v>
      </c>
      <c r="H197" s="6" t="s">
        <v>66</v>
      </c>
      <c r="I197" s="6" t="s">
        <v>120</v>
      </c>
      <c r="J197" s="6" t="s">
        <v>130</v>
      </c>
      <c r="K197" s="6" t="s">
        <v>138</v>
      </c>
      <c r="L197" s="6" t="s">
        <v>99</v>
      </c>
      <c r="M197" s="6" t="s">
        <v>14</v>
      </c>
      <c r="P197" s="5" t="s">
        <v>66</v>
      </c>
      <c r="Q197" s="5" t="s">
        <v>120</v>
      </c>
      <c r="R197" s="5" t="s">
        <v>130</v>
      </c>
      <c r="S197" s="5" t="s">
        <v>138</v>
      </c>
      <c r="T197" s="5" t="s">
        <v>99</v>
      </c>
      <c r="U197" s="5" t="s">
        <v>14</v>
      </c>
      <c r="X197" s="5">
        <v>3</v>
      </c>
      <c r="Y197" s="31">
        <f t="shared" si="55"/>
        <v>61.678725235050933</v>
      </c>
      <c r="Z197" s="80" t="s">
        <v>766</v>
      </c>
      <c r="AA197" s="5">
        <v>3</v>
      </c>
      <c r="AB197" s="31">
        <f t="shared" si="56"/>
        <v>61.678725235050933</v>
      </c>
      <c r="AC197" s="80" t="s">
        <v>766</v>
      </c>
      <c r="AD197" s="5">
        <v>3</v>
      </c>
      <c r="AE197" s="31">
        <f t="shared" si="57"/>
        <v>61.678725235050933</v>
      </c>
      <c r="AF197" s="80" t="s">
        <v>766</v>
      </c>
      <c r="AG197" s="5">
        <v>3</v>
      </c>
      <c r="AH197" s="31">
        <f t="shared" si="58"/>
        <v>61.678725235050933</v>
      </c>
      <c r="AI197" s="80" t="s">
        <v>766</v>
      </c>
      <c r="AJ197" s="5">
        <v>3</v>
      </c>
      <c r="AK197" s="31">
        <f t="shared" si="59"/>
        <v>61.678725235050933</v>
      </c>
      <c r="AL197" s="80" t="s">
        <v>766</v>
      </c>
      <c r="AM197" s="5">
        <v>3</v>
      </c>
      <c r="AN197" s="31">
        <f t="shared" si="60"/>
        <v>61.678725235050933</v>
      </c>
      <c r="AO197" s="80" t="s">
        <v>766</v>
      </c>
    </row>
    <row r="198" spans="7:41" x14ac:dyDescent="0.45">
      <c r="G198" s="5">
        <v>4</v>
      </c>
      <c r="H198" s="6" t="s">
        <v>27</v>
      </c>
      <c r="I198" s="6" t="s">
        <v>121</v>
      </c>
      <c r="J198" s="6" t="s">
        <v>81</v>
      </c>
      <c r="K198" s="6" t="s">
        <v>51</v>
      </c>
      <c r="L198" s="6" t="s">
        <v>57</v>
      </c>
      <c r="M198" s="6" t="s">
        <v>11</v>
      </c>
      <c r="P198" s="5" t="s">
        <v>27</v>
      </c>
      <c r="Q198" s="5" t="s">
        <v>121</v>
      </c>
      <c r="R198" s="5" t="s">
        <v>81</v>
      </c>
      <c r="S198" s="5" t="s">
        <v>51</v>
      </c>
      <c r="T198" s="5" t="s">
        <v>57</v>
      </c>
      <c r="U198" s="5" t="s">
        <v>11</v>
      </c>
      <c r="X198" s="5">
        <v>4</v>
      </c>
      <c r="Y198" s="31">
        <f t="shared" si="55"/>
        <v>66.013332488948294</v>
      </c>
      <c r="Z198" s="80" t="s">
        <v>776</v>
      </c>
      <c r="AA198" s="5">
        <v>4</v>
      </c>
      <c r="AB198" s="31">
        <f t="shared" si="56"/>
        <v>66.013332488948294</v>
      </c>
      <c r="AC198" s="80" t="s">
        <v>776</v>
      </c>
      <c r="AD198" s="5">
        <v>4</v>
      </c>
      <c r="AE198" s="31">
        <f t="shared" si="57"/>
        <v>66.013332488948294</v>
      </c>
      <c r="AF198" s="80" t="s">
        <v>776</v>
      </c>
      <c r="AG198" s="5">
        <v>4</v>
      </c>
      <c r="AH198" s="31">
        <f t="shared" si="58"/>
        <v>66.013332488948294</v>
      </c>
      <c r="AI198" s="80" t="s">
        <v>776</v>
      </c>
      <c r="AJ198" s="5">
        <v>4</v>
      </c>
      <c r="AK198" s="31">
        <f t="shared" si="59"/>
        <v>66.013332488948294</v>
      </c>
      <c r="AL198" s="80" t="s">
        <v>776</v>
      </c>
      <c r="AM198" s="5">
        <v>4</v>
      </c>
      <c r="AN198" s="31">
        <f t="shared" si="60"/>
        <v>66.013332488948294</v>
      </c>
      <c r="AO198" s="80" t="s">
        <v>776</v>
      </c>
    </row>
    <row r="199" spans="7:41" x14ac:dyDescent="0.45">
      <c r="G199" s="5">
        <v>5</v>
      </c>
      <c r="H199" s="6" t="s">
        <v>185</v>
      </c>
      <c r="I199" s="6" t="s">
        <v>33</v>
      </c>
      <c r="J199" s="6" t="s">
        <v>194</v>
      </c>
      <c r="K199" s="11" t="s">
        <v>139</v>
      </c>
      <c r="L199" s="6" t="s">
        <v>491</v>
      </c>
      <c r="M199" s="6" t="s">
        <v>317</v>
      </c>
      <c r="P199" s="5" t="s">
        <v>257</v>
      </c>
      <c r="Q199" s="5" t="s">
        <v>33</v>
      </c>
      <c r="R199" s="5" t="s">
        <v>978</v>
      </c>
      <c r="S199" s="5" t="s">
        <v>609</v>
      </c>
      <c r="T199" s="5" t="s">
        <v>946</v>
      </c>
      <c r="U199" s="5" t="s">
        <v>985</v>
      </c>
      <c r="X199" s="5">
        <v>5</v>
      </c>
      <c r="Y199" s="31">
        <f t="shared" si="55"/>
        <v>72.079750332635967</v>
      </c>
      <c r="Z199" s="80" t="s">
        <v>764</v>
      </c>
      <c r="AA199" s="5">
        <v>5</v>
      </c>
      <c r="AB199" s="31">
        <f t="shared" si="56"/>
        <v>72.079750332635967</v>
      </c>
      <c r="AC199" s="80" t="s">
        <v>764</v>
      </c>
      <c r="AD199" s="5">
        <v>5</v>
      </c>
      <c r="AE199" s="31">
        <f t="shared" si="57"/>
        <v>72.079750332635967</v>
      </c>
      <c r="AF199" s="80" t="s">
        <v>764</v>
      </c>
      <c r="AG199" s="5">
        <v>5</v>
      </c>
      <c r="AH199" s="31">
        <f t="shared" si="58"/>
        <v>72.079750332635967</v>
      </c>
      <c r="AI199" s="80" t="s">
        <v>764</v>
      </c>
      <c r="AJ199" s="5">
        <v>5</v>
      </c>
      <c r="AK199" s="31">
        <f t="shared" si="59"/>
        <v>72.079750332635967</v>
      </c>
      <c r="AL199" s="80" t="s">
        <v>764</v>
      </c>
      <c r="AM199" s="5">
        <v>5</v>
      </c>
      <c r="AN199" s="31">
        <f t="shared" si="60"/>
        <v>72.079750332635967</v>
      </c>
      <c r="AO199" s="80" t="s">
        <v>764</v>
      </c>
    </row>
    <row r="200" spans="7:41" x14ac:dyDescent="0.45">
      <c r="G200" s="5">
        <v>6</v>
      </c>
      <c r="H200" s="11" t="s">
        <v>296</v>
      </c>
      <c r="I200" s="6" t="s">
        <v>476</v>
      </c>
      <c r="J200" s="6" t="s">
        <v>78</v>
      </c>
      <c r="K200" s="6" t="s">
        <v>399</v>
      </c>
      <c r="L200" s="6" t="s">
        <v>181</v>
      </c>
      <c r="M200" s="6" t="s">
        <v>318</v>
      </c>
      <c r="P200" s="5" t="s">
        <v>23</v>
      </c>
      <c r="Q200" s="5" t="s">
        <v>997</v>
      </c>
      <c r="R200" s="5" t="s">
        <v>78</v>
      </c>
      <c r="S200" s="5" t="s">
        <v>399</v>
      </c>
      <c r="T200" s="5" t="s">
        <v>181</v>
      </c>
      <c r="U200" s="5" t="s">
        <v>318</v>
      </c>
      <c r="X200" s="5">
        <v>6</v>
      </c>
      <c r="Y200" s="31">
        <f t="shared" si="55"/>
        <v>69.54549044703198</v>
      </c>
      <c r="Z200" s="80" t="s">
        <v>772</v>
      </c>
      <c r="AA200" s="5">
        <v>6</v>
      </c>
      <c r="AB200" s="31">
        <f t="shared" si="56"/>
        <v>75.329698455056743</v>
      </c>
      <c r="AC200" s="80" t="s">
        <v>768</v>
      </c>
      <c r="AD200" s="5">
        <v>6</v>
      </c>
      <c r="AE200" s="31">
        <f t="shared" si="57"/>
        <v>69.54549044703198</v>
      </c>
      <c r="AF200" s="80" t="s">
        <v>772</v>
      </c>
      <c r="AG200" s="5">
        <v>6</v>
      </c>
      <c r="AH200" s="31">
        <f t="shared" si="58"/>
        <v>69.54549044703198</v>
      </c>
      <c r="AI200" s="80" t="s">
        <v>772</v>
      </c>
      <c r="AJ200" s="5">
        <v>6</v>
      </c>
      <c r="AK200" s="31">
        <f t="shared" si="59"/>
        <v>69.54549044703198</v>
      </c>
      <c r="AL200" s="80" t="s">
        <v>772</v>
      </c>
      <c r="AM200" s="5">
        <v>6</v>
      </c>
      <c r="AN200" s="31">
        <f t="shared" si="60"/>
        <v>69.54549044703198</v>
      </c>
      <c r="AO200" s="80" t="s">
        <v>772</v>
      </c>
    </row>
    <row r="201" spans="7:41" x14ac:dyDescent="0.45">
      <c r="G201" s="5">
        <v>7</v>
      </c>
      <c r="H201" s="6" t="s">
        <v>473</v>
      </c>
      <c r="I201" s="6" t="s">
        <v>477</v>
      </c>
      <c r="J201" s="6" t="s">
        <v>80</v>
      </c>
      <c r="K201" s="6" t="s">
        <v>48</v>
      </c>
      <c r="L201" s="6" t="s">
        <v>492</v>
      </c>
      <c r="M201" s="6" t="s">
        <v>319</v>
      </c>
      <c r="P201" s="5" t="s">
        <v>548</v>
      </c>
      <c r="Q201" s="5" t="s">
        <v>477</v>
      </c>
      <c r="R201" s="5" t="s">
        <v>80</v>
      </c>
      <c r="S201" s="5" t="s">
        <v>48</v>
      </c>
      <c r="T201" s="5" t="s">
        <v>57</v>
      </c>
      <c r="U201" s="5" t="s">
        <v>319</v>
      </c>
      <c r="X201" s="5">
        <v>7</v>
      </c>
      <c r="Y201" s="31">
        <f t="shared" si="55"/>
        <v>70.490554036267866</v>
      </c>
      <c r="Z201" s="80" t="s">
        <v>767</v>
      </c>
      <c r="AA201" s="5">
        <v>7</v>
      </c>
      <c r="AB201" s="31">
        <f t="shared" si="56"/>
        <v>73.613616639838867</v>
      </c>
      <c r="AC201" s="80" t="s">
        <v>784</v>
      </c>
      <c r="AD201" s="5">
        <v>7</v>
      </c>
      <c r="AE201" s="31">
        <f t="shared" si="57"/>
        <v>66.013332488948294</v>
      </c>
      <c r="AF201" s="80" t="s">
        <v>776</v>
      </c>
      <c r="AG201" s="5">
        <v>7</v>
      </c>
      <c r="AH201" s="31">
        <f t="shared" si="58"/>
        <v>66.013332488948294</v>
      </c>
      <c r="AI201" s="80" t="s">
        <v>776</v>
      </c>
      <c r="AJ201" s="5">
        <v>7</v>
      </c>
      <c r="AK201" s="31">
        <f t="shared" si="59"/>
        <v>66.013332488948294</v>
      </c>
      <c r="AL201" s="80" t="s">
        <v>776</v>
      </c>
      <c r="AM201" s="5">
        <v>7</v>
      </c>
      <c r="AN201" s="31">
        <f t="shared" si="60"/>
        <v>66.013332488948294</v>
      </c>
      <c r="AO201" s="80" t="s">
        <v>776</v>
      </c>
    </row>
    <row r="202" spans="7:41" x14ac:dyDescent="0.45">
      <c r="G202" s="5">
        <v>8</v>
      </c>
      <c r="H202" s="6" t="s">
        <v>186</v>
      </c>
      <c r="I202" s="6" t="s">
        <v>34</v>
      </c>
      <c r="J202" s="11" t="s">
        <v>481</v>
      </c>
      <c r="K202" s="6" t="s">
        <v>486</v>
      </c>
      <c r="L202" s="6" t="s">
        <v>177</v>
      </c>
      <c r="M202" s="6" t="s">
        <v>64</v>
      </c>
      <c r="P202" s="5" t="s">
        <v>186</v>
      </c>
      <c r="Q202" s="5" t="s">
        <v>34</v>
      </c>
      <c r="R202" s="5" t="s">
        <v>75</v>
      </c>
      <c r="S202" s="5" t="s">
        <v>47</v>
      </c>
      <c r="T202" s="5" t="s">
        <v>177</v>
      </c>
      <c r="U202" s="5" t="s">
        <v>64</v>
      </c>
      <c r="X202" s="5">
        <v>8</v>
      </c>
      <c r="Y202" s="31">
        <f t="shared" si="55"/>
        <v>69.54549044703198</v>
      </c>
      <c r="Z202" s="80" t="s">
        <v>772</v>
      </c>
      <c r="AA202" s="5">
        <v>8</v>
      </c>
      <c r="AB202" s="31">
        <f t="shared" si="56"/>
        <v>72.079750332635967</v>
      </c>
      <c r="AC202" s="80" t="s">
        <v>764</v>
      </c>
      <c r="AD202" s="5">
        <v>8</v>
      </c>
      <c r="AE202" s="31">
        <f t="shared" si="57"/>
        <v>64.319990168929081</v>
      </c>
      <c r="AF202" s="80" t="s">
        <v>787</v>
      </c>
      <c r="AG202" s="5">
        <v>8</v>
      </c>
      <c r="AH202" s="31">
        <f t="shared" si="58"/>
        <v>64.319990168929081</v>
      </c>
      <c r="AI202" s="80" t="s">
        <v>787</v>
      </c>
      <c r="AJ202" s="5">
        <v>8</v>
      </c>
      <c r="AK202" s="31">
        <f t="shared" si="59"/>
        <v>68.097728766764959</v>
      </c>
      <c r="AL202" s="80" t="s">
        <v>775</v>
      </c>
      <c r="AM202" s="5">
        <v>8</v>
      </c>
      <c r="AN202" s="31">
        <f t="shared" si="60"/>
        <v>64.319990168929081</v>
      </c>
      <c r="AO202" s="80" t="s">
        <v>787</v>
      </c>
    </row>
    <row r="203" spans="7:41" x14ac:dyDescent="0.45">
      <c r="G203" s="5">
        <v>9</v>
      </c>
      <c r="H203" s="6" t="s">
        <v>474</v>
      </c>
      <c r="I203" s="6" t="s">
        <v>478</v>
      </c>
      <c r="J203" s="6" t="s">
        <v>86</v>
      </c>
      <c r="K203" s="6" t="s">
        <v>50</v>
      </c>
      <c r="L203" s="6" t="s">
        <v>178</v>
      </c>
      <c r="M203" s="6" t="s">
        <v>61</v>
      </c>
      <c r="P203" s="5" t="s">
        <v>22</v>
      </c>
      <c r="Q203" s="5" t="s">
        <v>478</v>
      </c>
      <c r="R203" s="5" t="s">
        <v>86</v>
      </c>
      <c r="S203" s="5" t="s">
        <v>50</v>
      </c>
      <c r="T203" s="5" t="s">
        <v>178</v>
      </c>
      <c r="U203" s="5" t="s">
        <v>61</v>
      </c>
      <c r="X203" s="5">
        <v>9</v>
      </c>
      <c r="Y203" s="31">
        <f t="shared" si="55"/>
        <v>68.097728766764959</v>
      </c>
      <c r="Z203" s="80" t="s">
        <v>775</v>
      </c>
      <c r="AA203" s="5">
        <v>9</v>
      </c>
      <c r="AB203" s="31">
        <f t="shared" si="56"/>
        <v>69.54549044703198</v>
      </c>
      <c r="AC203" s="80" t="s">
        <v>772</v>
      </c>
      <c r="AD203" s="5">
        <v>9</v>
      </c>
      <c r="AE203" s="31">
        <f t="shared" si="57"/>
        <v>65.463749372686848</v>
      </c>
      <c r="AF203" s="80" t="s">
        <v>765</v>
      </c>
      <c r="AG203" s="5">
        <v>9</v>
      </c>
      <c r="AH203" s="31">
        <f t="shared" si="58"/>
        <v>65.463749372686848</v>
      </c>
      <c r="AI203" s="80" t="s">
        <v>765</v>
      </c>
      <c r="AJ203" s="5">
        <v>9</v>
      </c>
      <c r="AK203" s="31">
        <f t="shared" si="59"/>
        <v>69.54549044703198</v>
      </c>
      <c r="AL203" s="80" t="s">
        <v>772</v>
      </c>
      <c r="AM203" s="5">
        <v>9</v>
      </c>
      <c r="AN203" s="31">
        <f t="shared" si="60"/>
        <v>61.678725235050933</v>
      </c>
      <c r="AO203" s="80" t="s">
        <v>766</v>
      </c>
    </row>
    <row r="204" spans="7:41" x14ac:dyDescent="0.45">
      <c r="G204" s="5">
        <v>10</v>
      </c>
      <c r="H204" s="11" t="s">
        <v>475</v>
      </c>
      <c r="I204" s="6" t="s">
        <v>479</v>
      </c>
      <c r="J204" s="6" t="s">
        <v>482</v>
      </c>
      <c r="K204" s="6" t="s">
        <v>51</v>
      </c>
      <c r="L204" s="6" t="s">
        <v>493</v>
      </c>
      <c r="M204" s="11" t="s">
        <v>383</v>
      </c>
      <c r="P204" s="5" t="s">
        <v>186</v>
      </c>
      <c r="Q204" s="5" t="s">
        <v>121</v>
      </c>
      <c r="R204" s="5" t="s">
        <v>80</v>
      </c>
      <c r="S204" s="5" t="s">
        <v>51</v>
      </c>
      <c r="T204" s="5" t="s">
        <v>180</v>
      </c>
      <c r="U204" s="5" t="s">
        <v>15</v>
      </c>
      <c r="X204" s="5">
        <v>10</v>
      </c>
      <c r="Y204" s="31">
        <f t="shared" si="55"/>
        <v>69.54549044703198</v>
      </c>
      <c r="Z204" s="80" t="s">
        <v>772</v>
      </c>
      <c r="AA204" s="5">
        <v>10</v>
      </c>
      <c r="AB204" s="31">
        <f t="shared" si="56"/>
        <v>66.013332488948294</v>
      </c>
      <c r="AC204" s="80" t="s">
        <v>776</v>
      </c>
      <c r="AD204" s="5">
        <v>10</v>
      </c>
      <c r="AE204" s="31">
        <f t="shared" si="57"/>
        <v>66.013332488948294</v>
      </c>
      <c r="AF204" s="80" t="s">
        <v>776</v>
      </c>
      <c r="AG204" s="5">
        <v>10</v>
      </c>
      <c r="AH204" s="31">
        <f t="shared" si="58"/>
        <v>66.013332488948294</v>
      </c>
      <c r="AI204" s="80" t="s">
        <v>776</v>
      </c>
      <c r="AJ204" s="5">
        <v>10</v>
      </c>
      <c r="AK204" s="31">
        <f t="shared" si="59"/>
        <v>70.490554036267866</v>
      </c>
      <c r="AL204" s="80" t="s">
        <v>767</v>
      </c>
      <c r="AM204" s="5">
        <v>10</v>
      </c>
      <c r="AN204" s="31">
        <f t="shared" si="60"/>
        <v>60.266537294414391</v>
      </c>
      <c r="AO204" s="80" t="s">
        <v>774</v>
      </c>
    </row>
    <row r="205" spans="7:41" x14ac:dyDescent="0.45">
      <c r="G205" s="5">
        <v>11</v>
      </c>
      <c r="I205" s="11" t="s">
        <v>171</v>
      </c>
      <c r="J205" s="6" t="s">
        <v>483</v>
      </c>
      <c r="K205" s="6" t="s">
        <v>401</v>
      </c>
      <c r="L205" s="6" t="s">
        <v>181</v>
      </c>
      <c r="M205" s="6" t="s">
        <v>494</v>
      </c>
      <c r="Q205" s="5" t="s">
        <v>231</v>
      </c>
      <c r="R205" s="5" t="s">
        <v>483</v>
      </c>
      <c r="S205" s="5" t="s">
        <v>401</v>
      </c>
      <c r="T205" s="5" t="s">
        <v>181</v>
      </c>
      <c r="U205" s="5" t="s">
        <v>62</v>
      </c>
      <c r="X205" s="5">
        <v>11</v>
      </c>
      <c r="Y205" s="107">
        <f t="shared" si="55"/>
        <v>68.097728766764959</v>
      </c>
      <c r="Z205" s="112" t="s">
        <v>775</v>
      </c>
      <c r="AA205" s="5">
        <v>11</v>
      </c>
      <c r="AB205" s="31">
        <f t="shared" si="56"/>
        <v>68.097728766764959</v>
      </c>
      <c r="AC205" s="80" t="s">
        <v>775</v>
      </c>
      <c r="AD205" s="5">
        <v>11</v>
      </c>
      <c r="AE205" s="31">
        <f t="shared" si="57"/>
        <v>65.463749372686848</v>
      </c>
      <c r="AF205" s="80" t="s">
        <v>765</v>
      </c>
      <c r="AG205" s="5">
        <v>11</v>
      </c>
      <c r="AH205" s="31">
        <f t="shared" si="58"/>
        <v>68.097728766764959</v>
      </c>
      <c r="AI205" s="80" t="s">
        <v>775</v>
      </c>
      <c r="AJ205" s="5">
        <v>11</v>
      </c>
      <c r="AK205" s="31">
        <f t="shared" si="59"/>
        <v>69.54549044703198</v>
      </c>
      <c r="AL205" s="80" t="s">
        <v>772</v>
      </c>
      <c r="AM205" s="5">
        <v>11</v>
      </c>
      <c r="AN205" s="31">
        <f t="shared" si="60"/>
        <v>60.819536609910429</v>
      </c>
      <c r="AO205" s="80" t="s">
        <v>770</v>
      </c>
    </row>
    <row r="206" spans="7:41" x14ac:dyDescent="0.45">
      <c r="G206" s="5">
        <v>12</v>
      </c>
      <c r="H206" s="6"/>
      <c r="I206" s="6" t="s">
        <v>232</v>
      </c>
      <c r="J206" s="11" t="s">
        <v>484</v>
      </c>
      <c r="K206" s="6" t="s">
        <v>402</v>
      </c>
      <c r="L206" s="6" t="s">
        <v>56</v>
      </c>
      <c r="M206" s="11" t="s">
        <v>495</v>
      </c>
      <c r="Q206" s="5" t="s">
        <v>121</v>
      </c>
      <c r="R206" s="5" t="s">
        <v>75</v>
      </c>
      <c r="S206" s="5" t="s">
        <v>402</v>
      </c>
      <c r="T206" s="5" t="s">
        <v>56</v>
      </c>
      <c r="U206" s="5" t="s">
        <v>15</v>
      </c>
      <c r="AA206" s="5">
        <v>12</v>
      </c>
      <c r="AB206" s="31">
        <f t="shared" si="56"/>
        <v>66.013332488948294</v>
      </c>
      <c r="AC206" s="80" t="s">
        <v>776</v>
      </c>
      <c r="AD206" s="5">
        <v>12</v>
      </c>
      <c r="AE206" s="31">
        <f t="shared" si="57"/>
        <v>64.319990168929081</v>
      </c>
      <c r="AF206" s="80" t="s">
        <v>787</v>
      </c>
      <c r="AG206" s="5">
        <v>12</v>
      </c>
      <c r="AH206" s="31">
        <f t="shared" si="58"/>
        <v>69.54549044703198</v>
      </c>
      <c r="AI206" s="80" t="s">
        <v>772</v>
      </c>
      <c r="AJ206" s="5">
        <v>12</v>
      </c>
      <c r="AK206" s="31">
        <f t="shared" si="59"/>
        <v>68.097728766764959</v>
      </c>
      <c r="AL206" s="80" t="s">
        <v>775</v>
      </c>
      <c r="AM206" s="5">
        <v>12</v>
      </c>
      <c r="AN206" s="31">
        <f t="shared" si="60"/>
        <v>60.266537294414391</v>
      </c>
      <c r="AO206" s="80" t="s">
        <v>774</v>
      </c>
    </row>
    <row r="207" spans="7:41" x14ac:dyDescent="0.45">
      <c r="G207" s="5">
        <v>13</v>
      </c>
      <c r="H207" s="6"/>
      <c r="I207" s="11" t="s">
        <v>480</v>
      </c>
      <c r="J207" s="6" t="s">
        <v>485</v>
      </c>
      <c r="K207" s="6" t="s">
        <v>141</v>
      </c>
      <c r="L207" s="6" t="s">
        <v>406</v>
      </c>
      <c r="M207" s="6" t="s">
        <v>59</v>
      </c>
      <c r="Q207" s="5" t="s">
        <v>231</v>
      </c>
      <c r="R207" s="5" t="s">
        <v>483</v>
      </c>
      <c r="S207" s="5" t="s">
        <v>141</v>
      </c>
      <c r="T207" s="5" t="s">
        <v>57</v>
      </c>
      <c r="U207" s="5" t="s">
        <v>59</v>
      </c>
      <c r="AA207" s="5">
        <v>13</v>
      </c>
      <c r="AB207" s="31">
        <f t="shared" si="56"/>
        <v>68.097728766764959</v>
      </c>
      <c r="AC207" s="80" t="s">
        <v>775</v>
      </c>
      <c r="AD207" s="5">
        <v>13</v>
      </c>
      <c r="AE207" s="31">
        <f t="shared" si="57"/>
        <v>65.463749372686848</v>
      </c>
      <c r="AF207" s="80" t="s">
        <v>765</v>
      </c>
      <c r="AG207" s="5">
        <v>13</v>
      </c>
      <c r="AH207" s="31">
        <f t="shared" si="58"/>
        <v>70.490554036267866</v>
      </c>
      <c r="AI207" s="80" t="s">
        <v>767</v>
      </c>
      <c r="AJ207" s="5">
        <v>13</v>
      </c>
      <c r="AK207" s="31">
        <f t="shared" si="59"/>
        <v>66.013332488948294</v>
      </c>
      <c r="AL207" s="80" t="s">
        <v>776</v>
      </c>
      <c r="AM207" s="5">
        <v>13</v>
      </c>
      <c r="AN207" s="31">
        <f t="shared" si="60"/>
        <v>60.819536609910429</v>
      </c>
      <c r="AO207" s="80" t="s">
        <v>770</v>
      </c>
    </row>
    <row r="208" spans="7:41" x14ac:dyDescent="0.45">
      <c r="G208" s="5">
        <v>14</v>
      </c>
      <c r="H208" s="6"/>
      <c r="I208" s="6"/>
      <c r="J208" s="6"/>
      <c r="K208" s="11" t="s">
        <v>487</v>
      </c>
      <c r="L208" s="6" t="s">
        <v>177</v>
      </c>
      <c r="M208" s="6" t="s">
        <v>14</v>
      </c>
      <c r="S208" s="5" t="s">
        <v>609</v>
      </c>
      <c r="T208" s="5" t="s">
        <v>177</v>
      </c>
      <c r="U208" s="5" t="s">
        <v>14</v>
      </c>
      <c r="AA208" s="114">
        <v>14</v>
      </c>
      <c r="AB208" s="107">
        <f t="shared" si="56"/>
        <v>66.013332488948294</v>
      </c>
      <c r="AC208" s="112" t="s">
        <v>776</v>
      </c>
      <c r="AD208" s="114">
        <v>14</v>
      </c>
      <c r="AE208" s="107">
        <f t="shared" si="57"/>
        <v>64.319990168929081</v>
      </c>
      <c r="AF208" s="112" t="s">
        <v>787</v>
      </c>
      <c r="AG208" s="5">
        <v>14</v>
      </c>
      <c r="AH208" s="31">
        <f t="shared" si="58"/>
        <v>72.079750332635967</v>
      </c>
      <c r="AI208" s="80" t="s">
        <v>764</v>
      </c>
      <c r="AJ208" s="5">
        <v>14</v>
      </c>
      <c r="AK208" s="31">
        <f t="shared" si="59"/>
        <v>68.097728766764959</v>
      </c>
      <c r="AL208" s="80" t="s">
        <v>775</v>
      </c>
      <c r="AM208" s="5">
        <v>14</v>
      </c>
      <c r="AN208" s="31">
        <f t="shared" si="60"/>
        <v>61.678725235050933</v>
      </c>
      <c r="AO208" s="80" t="s">
        <v>766</v>
      </c>
    </row>
    <row r="209" spans="7:65" x14ac:dyDescent="0.45">
      <c r="G209" s="5">
        <v>15</v>
      </c>
      <c r="H209" s="6"/>
      <c r="I209" s="6"/>
      <c r="J209" s="6"/>
      <c r="K209" s="6" t="s">
        <v>488</v>
      </c>
      <c r="L209" s="6" t="s">
        <v>178</v>
      </c>
      <c r="M209" s="6" t="s">
        <v>63</v>
      </c>
      <c r="S209" s="5" t="s">
        <v>488</v>
      </c>
      <c r="T209" s="5" t="s">
        <v>178</v>
      </c>
      <c r="U209" s="5" t="s">
        <v>63</v>
      </c>
      <c r="AG209" s="5">
        <v>15</v>
      </c>
      <c r="AH209" s="31">
        <f t="shared" si="58"/>
        <v>70.490554036267866</v>
      </c>
      <c r="AI209" s="80" t="s">
        <v>767</v>
      </c>
      <c r="AJ209" s="5">
        <v>15</v>
      </c>
      <c r="AK209" s="31">
        <f t="shared" si="59"/>
        <v>69.54549044703198</v>
      </c>
      <c r="AL209" s="80" t="s">
        <v>772</v>
      </c>
      <c r="AM209" s="5">
        <v>15</v>
      </c>
      <c r="AN209" s="31">
        <f t="shared" si="60"/>
        <v>63.352807087567498</v>
      </c>
      <c r="AO209" s="80" t="s">
        <v>791</v>
      </c>
    </row>
    <row r="210" spans="7:65" ht="13.8" x14ac:dyDescent="0.45">
      <c r="G210" s="5">
        <v>16</v>
      </c>
      <c r="H210" s="6"/>
      <c r="I210" s="6"/>
      <c r="J210" s="6"/>
      <c r="K210" s="6" t="s">
        <v>489</v>
      </c>
      <c r="L210" s="6" t="s">
        <v>407</v>
      </c>
      <c r="M210" s="6" t="s">
        <v>253</v>
      </c>
      <c r="S210" s="5" t="s">
        <v>402</v>
      </c>
      <c r="T210" s="5" t="s">
        <v>180</v>
      </c>
      <c r="U210" s="5" t="s">
        <v>64</v>
      </c>
      <c r="AG210" s="5">
        <v>16</v>
      </c>
      <c r="AH210" s="31">
        <f t="shared" si="58"/>
        <v>69.54549044703198</v>
      </c>
      <c r="AI210" s="80" t="s">
        <v>772</v>
      </c>
      <c r="AJ210" s="5">
        <v>16</v>
      </c>
      <c r="AK210" s="31">
        <f t="shared" si="59"/>
        <v>70.490554036267866</v>
      </c>
      <c r="AL210" s="80" t="s">
        <v>767</v>
      </c>
      <c r="AM210" s="5">
        <v>16</v>
      </c>
      <c r="AN210" s="31">
        <f t="shared" si="60"/>
        <v>64.319990168929081</v>
      </c>
      <c r="AO210" s="80" t="s">
        <v>787</v>
      </c>
      <c r="BM210" s="10" t="s">
        <v>431</v>
      </c>
    </row>
    <row r="211" spans="7:65" x14ac:dyDescent="0.45">
      <c r="G211" s="5">
        <v>17</v>
      </c>
      <c r="H211" s="6"/>
      <c r="I211" s="6"/>
      <c r="J211" s="6"/>
      <c r="K211" s="6" t="s">
        <v>141</v>
      </c>
      <c r="L211" s="6"/>
      <c r="M211" s="6"/>
      <c r="S211" s="5" t="s">
        <v>141</v>
      </c>
      <c r="AG211" s="5">
        <v>17</v>
      </c>
      <c r="AH211" s="31">
        <f t="shared" si="58"/>
        <v>70.490554036267866</v>
      </c>
      <c r="AI211" s="80" t="s">
        <v>767</v>
      </c>
      <c r="AJ211" s="114">
        <v>17</v>
      </c>
      <c r="AK211" s="107">
        <f t="shared" si="59"/>
        <v>69.54549044703198</v>
      </c>
      <c r="AL211" s="112" t="s">
        <v>772</v>
      </c>
      <c r="AM211" s="114">
        <v>17</v>
      </c>
      <c r="AN211" s="107">
        <f t="shared" si="60"/>
        <v>63.352807087567498</v>
      </c>
      <c r="AO211" s="112" t="s">
        <v>791</v>
      </c>
    </row>
    <row r="212" spans="7:65" ht="13.8" x14ac:dyDescent="0.45">
      <c r="G212" s="5">
        <v>18</v>
      </c>
      <c r="H212" s="6"/>
      <c r="I212" s="6"/>
      <c r="J212" s="15"/>
      <c r="K212" s="11" t="s">
        <v>490</v>
      </c>
      <c r="L212" s="6"/>
      <c r="M212" s="6"/>
      <c r="N212" s="10" t="s">
        <v>431</v>
      </c>
      <c r="S212" s="5" t="s">
        <v>609</v>
      </c>
      <c r="V212" s="5">
        <f>COUNTA(P195:U212)</f>
        <v>86</v>
      </c>
      <c r="W212" s="10" t="s">
        <v>431</v>
      </c>
      <c r="AG212" s="5">
        <v>18</v>
      </c>
      <c r="AH212" s="31">
        <f t="shared" si="58"/>
        <v>72.079750332635967</v>
      </c>
      <c r="AI212" s="80" t="s">
        <v>764</v>
      </c>
      <c r="AK212" s="31"/>
    </row>
    <row r="213" spans="7:65" x14ac:dyDescent="0.45">
      <c r="AG213" s="114">
        <v>19</v>
      </c>
      <c r="AH213" s="107">
        <f t="shared" si="58"/>
        <v>70.490554036267866</v>
      </c>
      <c r="AI213" s="112" t="s">
        <v>767</v>
      </c>
    </row>
    <row r="214" spans="7:65" x14ac:dyDescent="0.45">
      <c r="G214" s="5" t="s">
        <v>496</v>
      </c>
    </row>
    <row r="215" spans="7:65" x14ac:dyDescent="0.45">
      <c r="H215" s="5" t="s">
        <v>216</v>
      </c>
    </row>
    <row r="216" spans="7:65" x14ac:dyDescent="0.45">
      <c r="G216" s="7" t="s">
        <v>5</v>
      </c>
      <c r="H216" s="8" t="s">
        <v>28</v>
      </c>
      <c r="I216" s="8" t="s">
        <v>29</v>
      </c>
      <c r="J216" s="8" t="s">
        <v>110</v>
      </c>
      <c r="K216" s="8" t="s">
        <v>217</v>
      </c>
      <c r="L216" s="8" t="s">
        <v>218</v>
      </c>
      <c r="M216" s="8" t="s">
        <v>219</v>
      </c>
      <c r="O216" s="5">
        <v>11</v>
      </c>
      <c r="P216" s="8" t="s">
        <v>28</v>
      </c>
      <c r="Q216" s="8" t="s">
        <v>29</v>
      </c>
      <c r="R216" s="8" t="s">
        <v>110</v>
      </c>
      <c r="S216" s="8" t="s">
        <v>217</v>
      </c>
      <c r="T216" s="8" t="s">
        <v>218</v>
      </c>
      <c r="U216" s="8" t="s">
        <v>219</v>
      </c>
      <c r="X216" s="7" t="s">
        <v>5</v>
      </c>
      <c r="Z216" s="102" t="s">
        <v>28</v>
      </c>
      <c r="AA216" s="102"/>
      <c r="AB216" s="102"/>
      <c r="AC216" s="102" t="s">
        <v>29</v>
      </c>
      <c r="AD216" s="102"/>
      <c r="AE216" s="102"/>
      <c r="AF216" s="102" t="s">
        <v>110</v>
      </c>
      <c r="AG216" s="102"/>
      <c r="AH216" s="102"/>
      <c r="AI216" s="102" t="s">
        <v>217</v>
      </c>
      <c r="AJ216" s="102"/>
      <c r="AK216" s="102"/>
      <c r="AL216" s="102" t="s">
        <v>218</v>
      </c>
      <c r="AM216" s="102"/>
      <c r="AN216" s="102"/>
      <c r="AO216" s="102" t="s">
        <v>219</v>
      </c>
    </row>
    <row r="217" spans="7:65" x14ac:dyDescent="0.45">
      <c r="G217" s="5">
        <v>1</v>
      </c>
      <c r="H217" s="6" t="s">
        <v>114</v>
      </c>
      <c r="I217" s="6" t="s">
        <v>118</v>
      </c>
      <c r="J217" s="6" t="s">
        <v>126</v>
      </c>
      <c r="K217" s="6" t="s">
        <v>136</v>
      </c>
      <c r="L217" s="6" t="s">
        <v>148</v>
      </c>
      <c r="M217" s="6" t="s">
        <v>155</v>
      </c>
      <c r="N217" s="6"/>
      <c r="P217" s="5" t="s">
        <v>114</v>
      </c>
      <c r="Q217" s="5" t="s">
        <v>118</v>
      </c>
      <c r="R217" s="5" t="s">
        <v>126</v>
      </c>
      <c r="S217" s="5" t="s">
        <v>136</v>
      </c>
      <c r="T217" s="5" t="s">
        <v>148</v>
      </c>
      <c r="U217" s="5" t="s">
        <v>155</v>
      </c>
      <c r="X217" s="5">
        <v>1</v>
      </c>
      <c r="Y217" s="31">
        <f t="shared" ref="Y217:Y232" si="61">VLOOKUP(Z217,$A$3:$B$36,2,FALSE)</f>
        <v>54.489683652199048</v>
      </c>
      <c r="Z217" s="80" t="s">
        <v>871</v>
      </c>
      <c r="AA217" s="5">
        <v>1</v>
      </c>
      <c r="AB217" s="31">
        <f t="shared" ref="AB217:AB228" si="62">VLOOKUP(AC217,$A$3:$B$36,2,FALSE)</f>
        <v>54.489683652199048</v>
      </c>
      <c r="AC217" s="80" t="s">
        <v>871</v>
      </c>
      <c r="AD217" s="5">
        <v>1</v>
      </c>
      <c r="AE217" s="31">
        <f t="shared" ref="AE217:AE226" si="63">VLOOKUP(AF217,$A$3:$B$36,2,FALSE)</f>
        <v>54.489683652199048</v>
      </c>
      <c r="AF217" s="80" t="s">
        <v>871</v>
      </c>
      <c r="AG217" s="5">
        <v>1</v>
      </c>
      <c r="AH217" s="31">
        <f t="shared" ref="AH217:AH231" si="64">VLOOKUP(AI217,$A$3:$B$36,2,FALSE)</f>
        <v>54.489683652199048</v>
      </c>
      <c r="AI217" s="80" t="s">
        <v>871</v>
      </c>
      <c r="AJ217" s="5">
        <v>1</v>
      </c>
      <c r="AK217" s="31">
        <f t="shared" ref="AK217:AK230" si="65">VLOOKUP(AL217,$A$3:$B$36,2,FALSE)</f>
        <v>54.489683652199048</v>
      </c>
      <c r="AL217" s="80" t="s">
        <v>871</v>
      </c>
      <c r="AM217" s="5">
        <v>1</v>
      </c>
      <c r="AN217" s="31">
        <f t="shared" ref="AN217:AN226" si="66">VLOOKUP(AO217,$A$3:$B$36,2,FALSE)</f>
        <v>54.489683652199048</v>
      </c>
      <c r="AO217" s="80" t="s">
        <v>871</v>
      </c>
    </row>
    <row r="218" spans="7:65" x14ac:dyDescent="0.45">
      <c r="G218" s="5">
        <v>2</v>
      </c>
      <c r="H218" s="6" t="s">
        <v>116</v>
      </c>
      <c r="I218" s="6" t="s">
        <v>119</v>
      </c>
      <c r="J218" s="6" t="s">
        <v>128</v>
      </c>
      <c r="K218" s="6" t="s">
        <v>137</v>
      </c>
      <c r="L218" s="11" t="s">
        <v>290</v>
      </c>
      <c r="M218" s="6" t="s">
        <v>513</v>
      </c>
      <c r="N218" s="6"/>
      <c r="P218" s="5" t="s">
        <v>116</v>
      </c>
      <c r="Q218" s="5" t="s">
        <v>119</v>
      </c>
      <c r="R218" s="5" t="s">
        <v>128</v>
      </c>
      <c r="S218" s="5" t="s">
        <v>137</v>
      </c>
      <c r="T218" s="5" t="s">
        <v>93</v>
      </c>
      <c r="U218" s="5" t="s">
        <v>16</v>
      </c>
      <c r="X218" s="5">
        <v>2</v>
      </c>
      <c r="Y218" s="31">
        <f t="shared" si="61"/>
        <v>57.68746068595226</v>
      </c>
      <c r="Z218" s="80" t="s">
        <v>792</v>
      </c>
      <c r="AA218" s="5">
        <v>2</v>
      </c>
      <c r="AB218" s="31">
        <f t="shared" si="62"/>
        <v>57.68746068595226</v>
      </c>
      <c r="AC218" s="80" t="s">
        <v>792</v>
      </c>
      <c r="AD218" s="5">
        <v>2</v>
      </c>
      <c r="AE218" s="31">
        <f t="shared" si="63"/>
        <v>57.68746068595226</v>
      </c>
      <c r="AF218" s="80" t="s">
        <v>792</v>
      </c>
      <c r="AG218" s="5">
        <v>2</v>
      </c>
      <c r="AH218" s="31">
        <f t="shared" si="64"/>
        <v>57.68746068595226</v>
      </c>
      <c r="AI218" s="80" t="s">
        <v>792</v>
      </c>
      <c r="AJ218" s="5">
        <v>2</v>
      </c>
      <c r="AK218" s="31">
        <f t="shared" si="65"/>
        <v>57.68746068595226</v>
      </c>
      <c r="AL218" s="80" t="s">
        <v>792</v>
      </c>
      <c r="AM218" s="5">
        <v>2</v>
      </c>
      <c r="AN218" s="31">
        <f t="shared" si="66"/>
        <v>57.68746068595226</v>
      </c>
      <c r="AO218" s="80" t="s">
        <v>792</v>
      </c>
    </row>
    <row r="219" spans="7:65" x14ac:dyDescent="0.45">
      <c r="G219" s="5">
        <v>3</v>
      </c>
      <c r="H219" s="6" t="s">
        <v>66</v>
      </c>
      <c r="I219" s="6" t="s">
        <v>120</v>
      </c>
      <c r="J219" s="11" t="s">
        <v>234</v>
      </c>
      <c r="K219" s="6" t="s">
        <v>138</v>
      </c>
      <c r="L219" s="6" t="s">
        <v>291</v>
      </c>
      <c r="M219" s="6" t="s">
        <v>469</v>
      </c>
      <c r="N219" s="6"/>
      <c r="P219" s="5" t="s">
        <v>66</v>
      </c>
      <c r="Q219" s="5" t="s">
        <v>120</v>
      </c>
      <c r="R219" s="5" t="s">
        <v>856</v>
      </c>
      <c r="S219" s="5" t="s">
        <v>138</v>
      </c>
      <c r="T219" s="5" t="s">
        <v>94</v>
      </c>
      <c r="U219" s="5" t="s">
        <v>469</v>
      </c>
      <c r="X219" s="5">
        <v>3</v>
      </c>
      <c r="Y219" s="31">
        <f t="shared" si="61"/>
        <v>61.678725235050933</v>
      </c>
      <c r="Z219" s="80" t="s">
        <v>766</v>
      </c>
      <c r="AA219" s="5">
        <v>3</v>
      </c>
      <c r="AB219" s="31">
        <f t="shared" si="62"/>
        <v>61.678725235050933</v>
      </c>
      <c r="AC219" s="80" t="s">
        <v>766</v>
      </c>
      <c r="AD219" s="5">
        <v>3</v>
      </c>
      <c r="AE219" s="31">
        <f t="shared" si="63"/>
        <v>61.678725235050933</v>
      </c>
      <c r="AF219" s="80" t="s">
        <v>766</v>
      </c>
      <c r="AG219" s="5">
        <v>3</v>
      </c>
      <c r="AH219" s="31">
        <f t="shared" si="64"/>
        <v>61.678725235050933</v>
      </c>
      <c r="AI219" s="80" t="s">
        <v>766</v>
      </c>
      <c r="AJ219" s="5">
        <v>3</v>
      </c>
      <c r="AK219" s="31">
        <f t="shared" si="65"/>
        <v>55.327632324697404</v>
      </c>
      <c r="AL219" s="80" t="s">
        <v>769</v>
      </c>
      <c r="AM219" s="5">
        <v>3</v>
      </c>
      <c r="AN219" s="31">
        <f t="shared" si="66"/>
        <v>55.327632324697404</v>
      </c>
      <c r="AO219" s="80" t="s">
        <v>769</v>
      </c>
    </row>
    <row r="220" spans="7:65" x14ac:dyDescent="0.45">
      <c r="G220" s="5">
        <v>4</v>
      </c>
      <c r="H220" s="6" t="s">
        <v>497</v>
      </c>
      <c r="I220" s="6" t="s">
        <v>327</v>
      </c>
      <c r="J220" s="6" t="s">
        <v>503</v>
      </c>
      <c r="K220" s="6" t="s">
        <v>243</v>
      </c>
      <c r="L220" s="6" t="s">
        <v>95</v>
      </c>
      <c r="M220" s="6" t="s">
        <v>514</v>
      </c>
      <c r="N220" s="6"/>
      <c r="P220" s="5" t="s">
        <v>187</v>
      </c>
      <c r="Q220" s="5" t="s">
        <v>172</v>
      </c>
      <c r="R220" s="5" t="s">
        <v>129</v>
      </c>
      <c r="S220" s="5" t="s">
        <v>48</v>
      </c>
      <c r="T220" s="5" t="s">
        <v>95</v>
      </c>
      <c r="U220" s="5" t="s">
        <v>155</v>
      </c>
      <c r="X220" s="5">
        <v>4</v>
      </c>
      <c r="Y220" s="31">
        <f t="shared" si="61"/>
        <v>66.013332488948294</v>
      </c>
      <c r="Z220" s="80" t="s">
        <v>776</v>
      </c>
      <c r="AA220" s="5">
        <v>4</v>
      </c>
      <c r="AB220" s="31">
        <f t="shared" si="62"/>
        <v>66.013332488948294</v>
      </c>
      <c r="AC220" s="80" t="s">
        <v>776</v>
      </c>
      <c r="AD220" s="5">
        <v>4</v>
      </c>
      <c r="AE220" s="31">
        <f t="shared" si="63"/>
        <v>60.266537294414391</v>
      </c>
      <c r="AF220" s="80" t="s">
        <v>774</v>
      </c>
      <c r="AG220" s="5">
        <v>4</v>
      </c>
      <c r="AH220" s="31">
        <f t="shared" si="64"/>
        <v>66.013332488948294</v>
      </c>
      <c r="AI220" s="80" t="s">
        <v>776</v>
      </c>
      <c r="AJ220" s="5">
        <v>4</v>
      </c>
      <c r="AK220" s="31">
        <f t="shared" si="65"/>
        <v>56.425600143309396</v>
      </c>
      <c r="AL220" s="80" t="s">
        <v>853</v>
      </c>
      <c r="AM220" s="5">
        <v>4</v>
      </c>
      <c r="AN220" s="31">
        <f t="shared" si="66"/>
        <v>54.489683652199048</v>
      </c>
      <c r="AO220" s="80" t="s">
        <v>871</v>
      </c>
    </row>
    <row r="221" spans="7:65" x14ac:dyDescent="0.45">
      <c r="G221" s="5">
        <v>5</v>
      </c>
      <c r="H221" s="6" t="s">
        <v>188</v>
      </c>
      <c r="I221" s="6" t="s">
        <v>328</v>
      </c>
      <c r="J221" s="6" t="s">
        <v>240</v>
      </c>
      <c r="K221" s="6" t="s">
        <v>244</v>
      </c>
      <c r="L221" s="6" t="s">
        <v>96</v>
      </c>
      <c r="M221" s="6" t="s">
        <v>515</v>
      </c>
      <c r="N221" s="6"/>
      <c r="P221" s="5" t="s">
        <v>21</v>
      </c>
      <c r="Q221" s="5" t="s">
        <v>328</v>
      </c>
      <c r="R221" s="5" t="s">
        <v>240</v>
      </c>
      <c r="S221" s="5" t="s">
        <v>244</v>
      </c>
      <c r="T221" s="5" t="s">
        <v>96</v>
      </c>
      <c r="U221" s="5" t="s">
        <v>515</v>
      </c>
      <c r="X221" s="5">
        <v>5</v>
      </c>
      <c r="Y221" s="31">
        <f t="shared" si="61"/>
        <v>64.319990168929081</v>
      </c>
      <c r="Z221" s="80" t="s">
        <v>787</v>
      </c>
      <c r="AA221" s="5">
        <v>5</v>
      </c>
      <c r="AB221" s="31">
        <f t="shared" si="62"/>
        <v>64.319990168929081</v>
      </c>
      <c r="AC221" s="80" t="s">
        <v>787</v>
      </c>
      <c r="AD221" s="5">
        <v>5</v>
      </c>
      <c r="AE221" s="31">
        <f t="shared" si="63"/>
        <v>60.819536609910429</v>
      </c>
      <c r="AF221" s="80" t="s">
        <v>770</v>
      </c>
      <c r="AG221" s="5">
        <v>5</v>
      </c>
      <c r="AH221" s="31">
        <f t="shared" si="64"/>
        <v>64.319990168929081</v>
      </c>
      <c r="AI221" s="80" t="s">
        <v>787</v>
      </c>
      <c r="AJ221" s="5">
        <v>5</v>
      </c>
      <c r="AK221" s="31">
        <f t="shared" si="65"/>
        <v>57.68746068595226</v>
      </c>
      <c r="AL221" s="80" t="s">
        <v>792</v>
      </c>
      <c r="AM221" s="5">
        <v>5</v>
      </c>
      <c r="AN221" s="31">
        <f t="shared" si="66"/>
        <v>54.89339976375399</v>
      </c>
      <c r="AO221" s="80" t="s">
        <v>873</v>
      </c>
    </row>
    <row r="222" spans="7:65" x14ac:dyDescent="0.45">
      <c r="G222" s="5">
        <v>6</v>
      </c>
      <c r="H222" s="6" t="s">
        <v>68</v>
      </c>
      <c r="I222" s="11" t="s">
        <v>412</v>
      </c>
      <c r="J222" s="11" t="s">
        <v>504</v>
      </c>
      <c r="K222" s="6" t="s">
        <v>507</v>
      </c>
      <c r="L222" s="6" t="s">
        <v>97</v>
      </c>
      <c r="M222" s="6" t="s">
        <v>356</v>
      </c>
      <c r="N222" s="6"/>
      <c r="P222" s="5" t="s">
        <v>68</v>
      </c>
      <c r="Q222" s="5" t="s">
        <v>120</v>
      </c>
      <c r="R222" s="5" t="s">
        <v>856</v>
      </c>
      <c r="S222" s="5" t="s">
        <v>507</v>
      </c>
      <c r="T222" s="5" t="s">
        <v>97</v>
      </c>
      <c r="U222" s="5" t="s">
        <v>356</v>
      </c>
      <c r="X222" s="5">
        <v>6</v>
      </c>
      <c r="Y222" s="31">
        <f t="shared" si="61"/>
        <v>65.463749372686848</v>
      </c>
      <c r="Z222" s="80" t="s">
        <v>765</v>
      </c>
      <c r="AA222" s="5">
        <v>6</v>
      </c>
      <c r="AB222" s="31">
        <f t="shared" si="62"/>
        <v>61.678725235050933</v>
      </c>
      <c r="AC222" s="80" t="s">
        <v>766</v>
      </c>
      <c r="AD222" s="5">
        <v>6</v>
      </c>
      <c r="AE222" s="31">
        <f t="shared" si="63"/>
        <v>61.678725235050933</v>
      </c>
      <c r="AF222" s="80" t="s">
        <v>766</v>
      </c>
      <c r="AG222" s="5">
        <v>6</v>
      </c>
      <c r="AH222" s="31">
        <f t="shared" si="64"/>
        <v>61.678725235050933</v>
      </c>
      <c r="AI222" s="80" t="s">
        <v>766</v>
      </c>
      <c r="AJ222" s="5">
        <v>6</v>
      </c>
      <c r="AK222" s="31">
        <f t="shared" si="65"/>
        <v>59.002347394461879</v>
      </c>
      <c r="AL222" s="80" t="s">
        <v>773</v>
      </c>
      <c r="AM222" s="5">
        <v>6</v>
      </c>
      <c r="AN222" s="31">
        <f t="shared" si="66"/>
        <v>55.327632324697404</v>
      </c>
      <c r="AO222" s="80" t="s">
        <v>769</v>
      </c>
    </row>
    <row r="223" spans="7:65" x14ac:dyDescent="0.45">
      <c r="G223" s="5">
        <v>7</v>
      </c>
      <c r="H223" s="6" t="s">
        <v>27</v>
      </c>
      <c r="I223" s="6" t="s">
        <v>169</v>
      </c>
      <c r="J223" s="6" t="s">
        <v>505</v>
      </c>
      <c r="K223" s="6" t="s">
        <v>200</v>
      </c>
      <c r="L223" s="6" t="s">
        <v>510</v>
      </c>
      <c r="M223" s="11" t="s">
        <v>468</v>
      </c>
      <c r="N223" s="6"/>
      <c r="P223" s="5" t="s">
        <v>27</v>
      </c>
      <c r="Q223" s="5" t="s">
        <v>169</v>
      </c>
      <c r="R223" s="5" t="s">
        <v>240</v>
      </c>
      <c r="S223" s="5" t="s">
        <v>90</v>
      </c>
      <c r="T223" s="5" t="s">
        <v>346</v>
      </c>
      <c r="U223" s="5" t="s">
        <v>19</v>
      </c>
      <c r="X223" s="5">
        <v>7</v>
      </c>
      <c r="Y223" s="31">
        <f t="shared" si="61"/>
        <v>66.013332488948294</v>
      </c>
      <c r="Z223" s="80" t="s">
        <v>776</v>
      </c>
      <c r="AA223" s="5">
        <v>7</v>
      </c>
      <c r="AB223" s="31">
        <f t="shared" si="62"/>
        <v>63.352807087567498</v>
      </c>
      <c r="AC223" s="80" t="s">
        <v>791</v>
      </c>
      <c r="AD223" s="5">
        <v>7</v>
      </c>
      <c r="AE223" s="31">
        <f t="shared" si="63"/>
        <v>60.819536609910429</v>
      </c>
      <c r="AF223" s="80" t="s">
        <v>770</v>
      </c>
      <c r="AG223" s="5">
        <v>7</v>
      </c>
      <c r="AH223" s="31">
        <f t="shared" si="64"/>
        <v>60.266537294414391</v>
      </c>
      <c r="AI223" s="80" t="s">
        <v>774</v>
      </c>
      <c r="AJ223" s="5">
        <v>7</v>
      </c>
      <c r="AK223" s="31">
        <f t="shared" si="65"/>
        <v>60.266537294414391</v>
      </c>
      <c r="AL223" s="80" t="s">
        <v>774</v>
      </c>
      <c r="AM223" s="5">
        <v>7</v>
      </c>
      <c r="AN223" s="31">
        <f t="shared" si="66"/>
        <v>56.425600143309396</v>
      </c>
      <c r="AO223" s="80" t="s">
        <v>853</v>
      </c>
    </row>
    <row r="224" spans="7:65" x14ac:dyDescent="0.45">
      <c r="G224" s="5">
        <v>8</v>
      </c>
      <c r="H224" s="6" t="s">
        <v>22</v>
      </c>
      <c r="I224" s="6" t="s">
        <v>413</v>
      </c>
      <c r="J224" s="6" t="s">
        <v>130</v>
      </c>
      <c r="K224" s="6" t="s">
        <v>201</v>
      </c>
      <c r="L224" s="6" t="s">
        <v>511</v>
      </c>
      <c r="M224" s="6" t="s">
        <v>516</v>
      </c>
      <c r="N224" s="6"/>
      <c r="P224" s="5" t="s">
        <v>22</v>
      </c>
      <c r="Q224" s="5" t="s">
        <v>328</v>
      </c>
      <c r="R224" s="5" t="s">
        <v>130</v>
      </c>
      <c r="S224" s="5" t="s">
        <v>88</v>
      </c>
      <c r="T224" s="5" t="s">
        <v>511</v>
      </c>
      <c r="U224" s="5" t="s">
        <v>356</v>
      </c>
      <c r="X224" s="5">
        <v>8</v>
      </c>
      <c r="Y224" s="31">
        <f t="shared" si="61"/>
        <v>68.097728766764959</v>
      </c>
      <c r="Z224" s="80" t="s">
        <v>775</v>
      </c>
      <c r="AA224" s="5">
        <v>8</v>
      </c>
      <c r="AB224" s="31">
        <f t="shared" si="62"/>
        <v>64.319990168929081</v>
      </c>
      <c r="AC224" s="80" t="s">
        <v>787</v>
      </c>
      <c r="AD224" s="5">
        <v>8</v>
      </c>
      <c r="AE224" s="31">
        <f t="shared" si="63"/>
        <v>61.678725235050933</v>
      </c>
      <c r="AF224" s="80" t="s">
        <v>766</v>
      </c>
      <c r="AG224" s="5">
        <v>8</v>
      </c>
      <c r="AH224" s="31">
        <f t="shared" si="64"/>
        <v>60.819536609910429</v>
      </c>
      <c r="AI224" s="80" t="s">
        <v>770</v>
      </c>
      <c r="AJ224" s="5">
        <v>8</v>
      </c>
      <c r="AK224" s="31">
        <f t="shared" si="65"/>
        <v>59.002347394461879</v>
      </c>
      <c r="AL224" s="80" t="s">
        <v>773</v>
      </c>
      <c r="AM224" s="5">
        <v>8</v>
      </c>
      <c r="AN224" s="31">
        <f t="shared" si="66"/>
        <v>55.327632324697404</v>
      </c>
      <c r="AO224" s="80" t="s">
        <v>769</v>
      </c>
    </row>
    <row r="225" spans="7:65" x14ac:dyDescent="0.45">
      <c r="G225" s="5">
        <v>9</v>
      </c>
      <c r="H225" s="6" t="s">
        <v>23</v>
      </c>
      <c r="I225" s="6" t="s">
        <v>501</v>
      </c>
      <c r="J225" s="6" t="s">
        <v>506</v>
      </c>
      <c r="K225" s="6" t="s">
        <v>508</v>
      </c>
      <c r="L225" s="11" t="s">
        <v>424</v>
      </c>
      <c r="M225" s="11" t="s">
        <v>517</v>
      </c>
      <c r="N225" s="6"/>
      <c r="P225" s="5" t="s">
        <v>23</v>
      </c>
      <c r="Q225" s="5" t="s">
        <v>501</v>
      </c>
      <c r="R225" s="5" t="s">
        <v>998</v>
      </c>
      <c r="S225" s="5" t="s">
        <v>508</v>
      </c>
      <c r="T225" s="5" t="s">
        <v>96</v>
      </c>
      <c r="U225" s="5" t="s">
        <v>19</v>
      </c>
      <c r="X225" s="5">
        <v>9</v>
      </c>
      <c r="Y225" s="31">
        <f t="shared" si="61"/>
        <v>69.54549044703198</v>
      </c>
      <c r="Z225" s="80" t="s">
        <v>772</v>
      </c>
      <c r="AA225" s="5">
        <v>9</v>
      </c>
      <c r="AB225" s="31">
        <f t="shared" si="62"/>
        <v>63.352807087567498</v>
      </c>
      <c r="AC225" s="80" t="s">
        <v>791</v>
      </c>
      <c r="AD225" s="5">
        <v>9</v>
      </c>
      <c r="AE225" s="31">
        <f t="shared" si="63"/>
        <v>63.352807087567498</v>
      </c>
      <c r="AF225" s="80" t="s">
        <v>791</v>
      </c>
      <c r="AG225" s="5">
        <v>9</v>
      </c>
      <c r="AH225" s="31">
        <f t="shared" si="64"/>
        <v>60.266537294414391</v>
      </c>
      <c r="AI225" s="80" t="s">
        <v>774</v>
      </c>
      <c r="AJ225" s="5">
        <v>9</v>
      </c>
      <c r="AK225" s="31">
        <f t="shared" si="65"/>
        <v>57.68746068595226</v>
      </c>
      <c r="AL225" s="80" t="s">
        <v>792</v>
      </c>
      <c r="AM225" s="5">
        <v>9</v>
      </c>
      <c r="AN225" s="31">
        <f t="shared" si="66"/>
        <v>56.425600143309396</v>
      </c>
      <c r="AO225" s="80" t="s">
        <v>853</v>
      </c>
    </row>
    <row r="226" spans="7:65" x14ac:dyDescent="0.45">
      <c r="G226" s="5">
        <v>10</v>
      </c>
      <c r="H226" s="6" t="s">
        <v>473</v>
      </c>
      <c r="I226" s="11" t="s">
        <v>502</v>
      </c>
      <c r="J226" s="6"/>
      <c r="K226" s="6" t="s">
        <v>509</v>
      </c>
      <c r="L226" s="6" t="s">
        <v>97</v>
      </c>
      <c r="M226" s="6"/>
      <c r="N226" s="6"/>
      <c r="P226" s="5" t="s">
        <v>548</v>
      </c>
      <c r="Q226" s="5" t="s">
        <v>120</v>
      </c>
      <c r="S226" s="5" t="s">
        <v>89</v>
      </c>
      <c r="T226" s="5" t="s">
        <v>97</v>
      </c>
      <c r="X226" s="5">
        <v>10</v>
      </c>
      <c r="Y226" s="31">
        <f t="shared" si="61"/>
        <v>70.490554036267866</v>
      </c>
      <c r="Z226" s="80" t="s">
        <v>767</v>
      </c>
      <c r="AA226" s="5">
        <v>10</v>
      </c>
      <c r="AB226" s="31">
        <f t="shared" si="62"/>
        <v>61.678725235050933</v>
      </c>
      <c r="AC226" s="80" t="s">
        <v>766</v>
      </c>
      <c r="AD226" s="114">
        <v>10</v>
      </c>
      <c r="AE226" s="107">
        <f t="shared" si="63"/>
        <v>61.678725235050933</v>
      </c>
      <c r="AF226" s="112" t="s">
        <v>766</v>
      </c>
      <c r="AG226" s="5">
        <v>10</v>
      </c>
      <c r="AH226" s="31">
        <f t="shared" si="64"/>
        <v>59.002347394461879</v>
      </c>
      <c r="AI226" s="80" t="s">
        <v>773</v>
      </c>
      <c r="AJ226" s="5">
        <v>10</v>
      </c>
      <c r="AK226" s="31">
        <f t="shared" si="65"/>
        <v>59.002347394461879</v>
      </c>
      <c r="AL226" s="80" t="s">
        <v>773</v>
      </c>
      <c r="AM226" s="114">
        <v>10</v>
      </c>
      <c r="AN226" s="107">
        <f t="shared" si="66"/>
        <v>55.327632324697404</v>
      </c>
      <c r="AO226" s="112" t="s">
        <v>769</v>
      </c>
    </row>
    <row r="227" spans="7:65" x14ac:dyDescent="0.45">
      <c r="G227" s="5">
        <v>11</v>
      </c>
      <c r="H227" s="6" t="s">
        <v>498</v>
      </c>
      <c r="I227" s="6" t="s">
        <v>274</v>
      </c>
      <c r="J227" s="6"/>
      <c r="K227" s="6" t="s">
        <v>90</v>
      </c>
      <c r="L227" s="6" t="s">
        <v>98</v>
      </c>
      <c r="M227" s="6"/>
      <c r="N227" s="6"/>
      <c r="P227" s="5" t="s">
        <v>23</v>
      </c>
      <c r="Q227" s="5" t="s">
        <v>501</v>
      </c>
      <c r="S227" s="5" t="s">
        <v>90</v>
      </c>
      <c r="T227" s="5" t="s">
        <v>98</v>
      </c>
      <c r="X227" s="5">
        <v>11</v>
      </c>
      <c r="Y227" s="31">
        <f t="shared" si="61"/>
        <v>69.54549044703198</v>
      </c>
      <c r="Z227" s="80" t="s">
        <v>772</v>
      </c>
      <c r="AA227" s="5">
        <v>11</v>
      </c>
      <c r="AB227" s="31">
        <f t="shared" si="62"/>
        <v>63.352807087567498</v>
      </c>
      <c r="AC227" s="80" t="s">
        <v>791</v>
      </c>
      <c r="AE227" s="31"/>
      <c r="AG227" s="5">
        <v>11</v>
      </c>
      <c r="AH227" s="31">
        <f t="shared" si="64"/>
        <v>60.266537294414391</v>
      </c>
      <c r="AI227" s="80" t="s">
        <v>774</v>
      </c>
      <c r="AJ227" s="5">
        <v>11</v>
      </c>
      <c r="AK227" s="31">
        <f t="shared" si="65"/>
        <v>60.266537294414391</v>
      </c>
      <c r="AL227" s="80" t="s">
        <v>774</v>
      </c>
    </row>
    <row r="228" spans="7:65" x14ac:dyDescent="0.45">
      <c r="G228" s="5">
        <v>12</v>
      </c>
      <c r="H228" s="6" t="s">
        <v>24</v>
      </c>
      <c r="I228" s="6"/>
      <c r="J228" s="6"/>
      <c r="K228" s="6" t="s">
        <v>46</v>
      </c>
      <c r="L228" s="6" t="s">
        <v>53</v>
      </c>
      <c r="M228" s="6"/>
      <c r="N228" s="6"/>
      <c r="P228" s="5" t="s">
        <v>24</v>
      </c>
      <c r="S228" s="5" t="s">
        <v>46</v>
      </c>
      <c r="T228" s="5" t="s">
        <v>53</v>
      </c>
      <c r="X228" s="5">
        <v>12</v>
      </c>
      <c r="Y228" s="31">
        <f t="shared" si="61"/>
        <v>70.490554036267866</v>
      </c>
      <c r="Z228" s="80" t="s">
        <v>767</v>
      </c>
      <c r="AA228" s="114">
        <v>12</v>
      </c>
      <c r="AB228" s="107">
        <f t="shared" si="62"/>
        <v>61.678725235050933</v>
      </c>
      <c r="AC228" s="112" t="s">
        <v>766</v>
      </c>
      <c r="AG228" s="5">
        <v>12</v>
      </c>
      <c r="AH228" s="31">
        <f t="shared" si="64"/>
        <v>60.819536609910429</v>
      </c>
      <c r="AI228" s="80" t="s">
        <v>770</v>
      </c>
      <c r="AJ228" s="5">
        <v>12</v>
      </c>
      <c r="AK228" s="31">
        <f t="shared" si="65"/>
        <v>60.819536609910429</v>
      </c>
      <c r="AL228" s="80" t="s">
        <v>770</v>
      </c>
    </row>
    <row r="229" spans="7:65" x14ac:dyDescent="0.45">
      <c r="G229" s="5">
        <v>13</v>
      </c>
      <c r="H229" s="6" t="s">
        <v>499</v>
      </c>
      <c r="I229" s="6"/>
      <c r="J229" s="6"/>
      <c r="K229" s="6" t="s">
        <v>138</v>
      </c>
      <c r="L229" s="6" t="s">
        <v>512</v>
      </c>
      <c r="M229" s="6"/>
      <c r="N229" s="6"/>
      <c r="P229" s="5" t="s">
        <v>25</v>
      </c>
      <c r="S229" s="5" t="s">
        <v>138</v>
      </c>
      <c r="T229" s="5" t="s">
        <v>782</v>
      </c>
      <c r="X229" s="5">
        <v>13</v>
      </c>
      <c r="Y229" s="31">
        <f t="shared" si="61"/>
        <v>72.079750332635967</v>
      </c>
      <c r="Z229" s="80" t="s">
        <v>764</v>
      </c>
      <c r="AG229" s="5">
        <v>13</v>
      </c>
      <c r="AH229" s="31">
        <f t="shared" si="64"/>
        <v>61.678725235050933</v>
      </c>
      <c r="AI229" s="80" t="s">
        <v>766</v>
      </c>
      <c r="AJ229" s="5">
        <v>13</v>
      </c>
      <c r="AK229" s="31">
        <f t="shared" si="65"/>
        <v>61.678725235050933</v>
      </c>
      <c r="AL229" s="80" t="s">
        <v>766</v>
      </c>
    </row>
    <row r="230" spans="7:65" ht="13.8" x14ac:dyDescent="0.45">
      <c r="G230" s="5">
        <v>14</v>
      </c>
      <c r="H230" s="6" t="s">
        <v>69</v>
      </c>
      <c r="I230" s="6"/>
      <c r="J230" s="6"/>
      <c r="K230" s="6" t="s">
        <v>248</v>
      </c>
      <c r="L230" s="6"/>
      <c r="M230" s="6"/>
      <c r="N230" s="10" t="s">
        <v>431</v>
      </c>
      <c r="P230" s="5" t="s">
        <v>69</v>
      </c>
      <c r="S230" s="5" t="s">
        <v>87</v>
      </c>
      <c r="X230" s="5">
        <v>14</v>
      </c>
      <c r="Y230" s="31">
        <f t="shared" si="61"/>
        <v>73.788479760617932</v>
      </c>
      <c r="Z230" s="80" t="s">
        <v>786</v>
      </c>
      <c r="AG230" s="5">
        <v>14</v>
      </c>
      <c r="AH230" s="31">
        <f t="shared" si="64"/>
        <v>63.352807087567498</v>
      </c>
      <c r="AI230" s="80" t="s">
        <v>791</v>
      </c>
      <c r="AJ230" s="114">
        <v>14</v>
      </c>
      <c r="AK230" s="107">
        <f t="shared" si="65"/>
        <v>60.819536609910429</v>
      </c>
      <c r="AL230" s="112" t="s">
        <v>770</v>
      </c>
      <c r="BM230" s="10" t="s">
        <v>431</v>
      </c>
    </row>
    <row r="231" spans="7:65" ht="13.8" x14ac:dyDescent="0.45">
      <c r="G231" s="5">
        <v>15</v>
      </c>
      <c r="H231" s="6" t="s">
        <v>500</v>
      </c>
      <c r="I231" s="6"/>
      <c r="J231" s="6"/>
      <c r="K231" s="6"/>
      <c r="L231" s="6"/>
      <c r="M231" s="6"/>
      <c r="N231" s="6"/>
      <c r="P231" s="5" t="s">
        <v>256</v>
      </c>
      <c r="V231" s="5">
        <f>COUNTA(P217:U231)</f>
        <v>71</v>
      </c>
      <c r="W231" s="10" t="s">
        <v>431</v>
      </c>
      <c r="X231" s="5">
        <v>15</v>
      </c>
      <c r="Y231" s="31">
        <f t="shared" si="61"/>
        <v>73.613616639838867</v>
      </c>
      <c r="Z231" s="80" t="s">
        <v>784</v>
      </c>
      <c r="AG231" s="114">
        <v>15</v>
      </c>
      <c r="AH231" s="107">
        <f t="shared" si="64"/>
        <v>61.678725235050933</v>
      </c>
      <c r="AI231" s="112" t="s">
        <v>766</v>
      </c>
    </row>
    <row r="232" spans="7:65" x14ac:dyDescent="0.45">
      <c r="I232" s="6"/>
      <c r="J232" s="6"/>
      <c r="K232" s="6"/>
      <c r="L232" s="6"/>
      <c r="M232" s="6"/>
      <c r="N232" s="6"/>
      <c r="X232" s="114">
        <v>16</v>
      </c>
      <c r="Y232" s="107">
        <f t="shared" si="61"/>
        <v>73.788479760617932</v>
      </c>
      <c r="Z232" s="112" t="s">
        <v>786</v>
      </c>
    </row>
    <row r="233" spans="7:65" x14ac:dyDescent="0.45">
      <c r="G233" s="5" t="s">
        <v>518</v>
      </c>
    </row>
    <row r="234" spans="7:65" x14ac:dyDescent="0.45">
      <c r="H234" s="5" t="s">
        <v>216</v>
      </c>
    </row>
    <row r="235" spans="7:65" x14ac:dyDescent="0.45">
      <c r="G235" s="7" t="s">
        <v>5</v>
      </c>
      <c r="H235" s="8" t="s">
        <v>28</v>
      </c>
      <c r="I235" s="8" t="s">
        <v>29</v>
      </c>
      <c r="J235" s="8" t="s">
        <v>110</v>
      </c>
      <c r="K235" s="8" t="s">
        <v>217</v>
      </c>
      <c r="L235" s="8" t="s">
        <v>218</v>
      </c>
      <c r="M235" s="8" t="s">
        <v>219</v>
      </c>
      <c r="O235" s="5">
        <v>12</v>
      </c>
      <c r="P235" s="8" t="s">
        <v>28</v>
      </c>
      <c r="Q235" s="8" t="s">
        <v>29</v>
      </c>
      <c r="R235" s="8" t="s">
        <v>110</v>
      </c>
      <c r="S235" s="8" t="s">
        <v>217</v>
      </c>
      <c r="T235" s="8" t="s">
        <v>218</v>
      </c>
      <c r="U235" s="8" t="s">
        <v>219</v>
      </c>
      <c r="X235" s="7" t="s">
        <v>5</v>
      </c>
      <c r="Z235" s="102" t="s">
        <v>28</v>
      </c>
      <c r="AA235" s="102"/>
      <c r="AB235" s="102"/>
      <c r="AC235" s="102" t="s">
        <v>29</v>
      </c>
      <c r="AD235" s="102"/>
      <c r="AE235" s="102"/>
      <c r="AF235" s="102" t="s">
        <v>110</v>
      </c>
      <c r="AG235" s="102"/>
      <c r="AH235" s="102"/>
      <c r="AI235" s="102" t="s">
        <v>217</v>
      </c>
      <c r="AJ235" s="102"/>
      <c r="AK235" s="102"/>
      <c r="AL235" s="102" t="s">
        <v>218</v>
      </c>
      <c r="AM235" s="102"/>
      <c r="AN235" s="102"/>
      <c r="AO235" s="102" t="s">
        <v>219</v>
      </c>
    </row>
    <row r="236" spans="7:65" x14ac:dyDescent="0.45">
      <c r="G236" s="5">
        <v>1</v>
      </c>
      <c r="H236" s="6" t="s">
        <v>114</v>
      </c>
      <c r="I236" s="6" t="s">
        <v>118</v>
      </c>
      <c r="J236" s="6" t="s">
        <v>126</v>
      </c>
      <c r="K236" s="6" t="s">
        <v>136</v>
      </c>
      <c r="L236" s="6" t="s">
        <v>148</v>
      </c>
      <c r="M236" s="6" t="s">
        <v>155</v>
      </c>
      <c r="P236" s="5" t="s">
        <v>114</v>
      </c>
      <c r="Q236" s="5" t="s">
        <v>118</v>
      </c>
      <c r="R236" s="5" t="s">
        <v>126</v>
      </c>
      <c r="S236" s="5" t="s">
        <v>136</v>
      </c>
      <c r="T236" s="5" t="s">
        <v>148</v>
      </c>
      <c r="U236" s="5" t="s">
        <v>155</v>
      </c>
      <c r="X236" s="5">
        <v>1</v>
      </c>
      <c r="Y236" s="31">
        <f t="shared" ref="Y236:Y250" si="67">VLOOKUP(Z236,$A$3:$B$36,2,FALSE)</f>
        <v>54.489683652199048</v>
      </c>
      <c r="Z236" s="80" t="s">
        <v>871</v>
      </c>
      <c r="AA236" s="5">
        <v>1</v>
      </c>
      <c r="AB236" s="31">
        <f t="shared" ref="AB236:AB255" si="68">VLOOKUP(AC236,$A$3:$B$36,2,FALSE)</f>
        <v>54.489683652199048</v>
      </c>
      <c r="AC236" s="80" t="s">
        <v>871</v>
      </c>
      <c r="AD236" s="5">
        <v>1</v>
      </c>
      <c r="AE236" s="31">
        <f t="shared" ref="AE236:AE255" si="69">VLOOKUP(AF236,$A$3:$B$36,2,FALSE)</f>
        <v>54.489683652199048</v>
      </c>
      <c r="AF236" s="80" t="s">
        <v>871</v>
      </c>
      <c r="AG236" s="5">
        <v>1</v>
      </c>
      <c r="AH236" s="31">
        <f t="shared" ref="AH236:AH247" si="70">VLOOKUP(AI236,$A$3:$B$36,2,FALSE)</f>
        <v>54.489683652199048</v>
      </c>
      <c r="AI236" s="80" t="s">
        <v>871</v>
      </c>
      <c r="AJ236" s="5">
        <v>1</v>
      </c>
      <c r="AK236" s="31">
        <f t="shared" ref="AK236:AK252" si="71">VLOOKUP(AL236,$A$3:$B$36,2,FALSE)</f>
        <v>54.489683652199048</v>
      </c>
      <c r="AL236" s="80" t="s">
        <v>871</v>
      </c>
      <c r="AM236" s="5">
        <v>1</v>
      </c>
      <c r="AN236" s="31">
        <f t="shared" ref="AN236:AN251" si="72">VLOOKUP(AO236,$A$3:$B$36,2,FALSE)</f>
        <v>54.489683652199048</v>
      </c>
      <c r="AO236" s="80" t="s">
        <v>871</v>
      </c>
    </row>
    <row r="237" spans="7:65" x14ac:dyDescent="0.45">
      <c r="G237" s="5">
        <v>2</v>
      </c>
      <c r="H237" s="6" t="s">
        <v>116</v>
      </c>
      <c r="I237" s="6" t="s">
        <v>119</v>
      </c>
      <c r="J237" s="6" t="s">
        <v>128</v>
      </c>
      <c r="K237" s="6" t="s">
        <v>137</v>
      </c>
      <c r="L237" s="6" t="s">
        <v>96</v>
      </c>
      <c r="M237" s="6" t="s">
        <v>18</v>
      </c>
      <c r="P237" s="5" t="s">
        <v>116</v>
      </c>
      <c r="Q237" s="5" t="s">
        <v>119</v>
      </c>
      <c r="R237" s="5" t="s">
        <v>128</v>
      </c>
      <c r="S237" s="5" t="s">
        <v>137</v>
      </c>
      <c r="T237" s="5" t="s">
        <v>96</v>
      </c>
      <c r="U237" s="5" t="s">
        <v>18</v>
      </c>
      <c r="X237" s="5">
        <v>2</v>
      </c>
      <c r="Y237" s="31">
        <f t="shared" si="67"/>
        <v>57.68746068595226</v>
      </c>
      <c r="Z237" s="80" t="s">
        <v>792</v>
      </c>
      <c r="AA237" s="5">
        <v>2</v>
      </c>
      <c r="AB237" s="31">
        <f t="shared" si="68"/>
        <v>57.68746068595226</v>
      </c>
      <c r="AC237" s="80" t="s">
        <v>792</v>
      </c>
      <c r="AD237" s="5">
        <v>2</v>
      </c>
      <c r="AE237" s="31">
        <f t="shared" si="69"/>
        <v>57.68746068595226</v>
      </c>
      <c r="AF237" s="80" t="s">
        <v>792</v>
      </c>
      <c r="AG237" s="5">
        <v>2</v>
      </c>
      <c r="AH237" s="31">
        <f t="shared" si="70"/>
        <v>57.68746068595226</v>
      </c>
      <c r="AI237" s="80" t="s">
        <v>792</v>
      </c>
      <c r="AJ237" s="5">
        <v>2</v>
      </c>
      <c r="AK237" s="31">
        <f t="shared" si="71"/>
        <v>57.68746068595226</v>
      </c>
      <c r="AL237" s="80" t="s">
        <v>792</v>
      </c>
      <c r="AM237" s="5">
        <v>2</v>
      </c>
      <c r="AN237" s="31">
        <f t="shared" si="72"/>
        <v>57.68746068595226</v>
      </c>
      <c r="AO237" s="80" t="s">
        <v>792</v>
      </c>
    </row>
    <row r="238" spans="7:65" x14ac:dyDescent="0.45">
      <c r="G238" s="5">
        <v>3</v>
      </c>
      <c r="H238" s="6" t="s">
        <v>66</v>
      </c>
      <c r="I238" s="6" t="s">
        <v>120</v>
      </c>
      <c r="J238" s="6" t="s">
        <v>130</v>
      </c>
      <c r="K238" s="6" t="s">
        <v>138</v>
      </c>
      <c r="L238" s="6" t="s">
        <v>99</v>
      </c>
      <c r="M238" s="6" t="s">
        <v>14</v>
      </c>
      <c r="P238" s="5" t="s">
        <v>66</v>
      </c>
      <c r="Q238" s="5" t="s">
        <v>120</v>
      </c>
      <c r="R238" s="5" t="s">
        <v>130</v>
      </c>
      <c r="S238" s="5" t="s">
        <v>138</v>
      </c>
      <c r="T238" s="5" t="s">
        <v>99</v>
      </c>
      <c r="U238" s="5" t="s">
        <v>14</v>
      </c>
      <c r="X238" s="5">
        <v>3</v>
      </c>
      <c r="Y238" s="31">
        <f t="shared" si="67"/>
        <v>61.678725235050933</v>
      </c>
      <c r="Z238" s="80" t="s">
        <v>766</v>
      </c>
      <c r="AA238" s="5">
        <v>3</v>
      </c>
      <c r="AB238" s="31">
        <f t="shared" si="68"/>
        <v>61.678725235050933</v>
      </c>
      <c r="AC238" s="80" t="s">
        <v>766</v>
      </c>
      <c r="AD238" s="5">
        <v>3</v>
      </c>
      <c r="AE238" s="31">
        <f t="shared" si="69"/>
        <v>61.678725235050933</v>
      </c>
      <c r="AF238" s="80" t="s">
        <v>766</v>
      </c>
      <c r="AG238" s="5">
        <v>3</v>
      </c>
      <c r="AH238" s="31">
        <f t="shared" si="70"/>
        <v>61.678725235050933</v>
      </c>
      <c r="AI238" s="80" t="s">
        <v>766</v>
      </c>
      <c r="AJ238" s="5">
        <v>3</v>
      </c>
      <c r="AK238" s="31">
        <f t="shared" si="71"/>
        <v>61.678725235050933</v>
      </c>
      <c r="AL238" s="80" t="s">
        <v>766</v>
      </c>
      <c r="AM238" s="5">
        <v>3</v>
      </c>
      <c r="AN238" s="31">
        <f t="shared" si="72"/>
        <v>61.678725235050933</v>
      </c>
      <c r="AO238" s="80" t="s">
        <v>766</v>
      </c>
    </row>
    <row r="239" spans="7:65" x14ac:dyDescent="0.45">
      <c r="G239" s="5">
        <v>4</v>
      </c>
      <c r="H239" s="6" t="s">
        <v>27</v>
      </c>
      <c r="I239" s="6" t="s">
        <v>121</v>
      </c>
      <c r="J239" s="6" t="s">
        <v>81</v>
      </c>
      <c r="K239" s="6" t="s">
        <v>51</v>
      </c>
      <c r="L239" s="6" t="s">
        <v>57</v>
      </c>
      <c r="M239" s="6" t="s">
        <v>11</v>
      </c>
      <c r="P239" s="5" t="s">
        <v>27</v>
      </c>
      <c r="Q239" s="5" t="s">
        <v>121</v>
      </c>
      <c r="R239" s="5" t="s">
        <v>81</v>
      </c>
      <c r="S239" s="5" t="s">
        <v>51</v>
      </c>
      <c r="T239" s="5" t="s">
        <v>57</v>
      </c>
      <c r="U239" s="5" t="s">
        <v>11</v>
      </c>
      <c r="X239" s="5">
        <v>4</v>
      </c>
      <c r="Y239" s="31">
        <f t="shared" si="67"/>
        <v>66.013332488948294</v>
      </c>
      <c r="Z239" s="80" t="s">
        <v>776</v>
      </c>
      <c r="AA239" s="5">
        <v>4</v>
      </c>
      <c r="AB239" s="31">
        <f t="shared" si="68"/>
        <v>66.013332488948294</v>
      </c>
      <c r="AC239" s="80" t="s">
        <v>776</v>
      </c>
      <c r="AD239" s="5">
        <v>4</v>
      </c>
      <c r="AE239" s="31">
        <f t="shared" si="69"/>
        <v>66.013332488948294</v>
      </c>
      <c r="AF239" s="80" t="s">
        <v>776</v>
      </c>
      <c r="AG239" s="5">
        <v>4</v>
      </c>
      <c r="AH239" s="31">
        <f t="shared" si="70"/>
        <v>66.013332488948294</v>
      </c>
      <c r="AI239" s="80" t="s">
        <v>776</v>
      </c>
      <c r="AJ239" s="5">
        <v>4</v>
      </c>
      <c r="AK239" s="31">
        <f t="shared" si="71"/>
        <v>66.013332488948294</v>
      </c>
      <c r="AL239" s="80" t="s">
        <v>776</v>
      </c>
      <c r="AM239" s="5">
        <v>4</v>
      </c>
      <c r="AN239" s="31">
        <f t="shared" si="72"/>
        <v>66.013332488948294</v>
      </c>
      <c r="AO239" s="80" t="s">
        <v>776</v>
      </c>
    </row>
    <row r="240" spans="7:65" x14ac:dyDescent="0.45">
      <c r="G240" s="5">
        <v>5</v>
      </c>
      <c r="H240" s="6" t="s">
        <v>25</v>
      </c>
      <c r="I240" s="6" t="s">
        <v>33</v>
      </c>
      <c r="J240" s="6" t="s">
        <v>84</v>
      </c>
      <c r="K240" s="11" t="s">
        <v>139</v>
      </c>
      <c r="L240" s="6" t="s">
        <v>149</v>
      </c>
      <c r="M240" s="6" t="s">
        <v>537</v>
      </c>
      <c r="P240" s="5" t="s">
        <v>25</v>
      </c>
      <c r="Q240" s="5" t="s">
        <v>33</v>
      </c>
      <c r="R240" s="5" t="s">
        <v>84</v>
      </c>
      <c r="S240" s="5" t="s">
        <v>609</v>
      </c>
      <c r="T240" s="5" t="s">
        <v>149</v>
      </c>
      <c r="U240" s="5" t="s">
        <v>537</v>
      </c>
      <c r="X240" s="5">
        <v>5</v>
      </c>
      <c r="Y240" s="31">
        <f t="shared" si="67"/>
        <v>72.079750332635967</v>
      </c>
      <c r="Z240" s="80" t="s">
        <v>764</v>
      </c>
      <c r="AA240" s="5">
        <v>5</v>
      </c>
      <c r="AB240" s="31">
        <f t="shared" si="68"/>
        <v>72.079750332635967</v>
      </c>
      <c r="AC240" s="80" t="s">
        <v>764</v>
      </c>
      <c r="AD240" s="5">
        <v>5</v>
      </c>
      <c r="AE240" s="31">
        <f t="shared" si="69"/>
        <v>72.079750332635967</v>
      </c>
      <c r="AF240" s="80" t="s">
        <v>764</v>
      </c>
      <c r="AG240" s="5">
        <v>5</v>
      </c>
      <c r="AH240" s="31">
        <f t="shared" si="70"/>
        <v>72.079750332635967</v>
      </c>
      <c r="AI240" s="80" t="s">
        <v>764</v>
      </c>
      <c r="AJ240" s="5">
        <v>5</v>
      </c>
      <c r="AK240" s="31">
        <f t="shared" si="71"/>
        <v>72.079750332635967</v>
      </c>
      <c r="AL240" s="80" t="s">
        <v>764</v>
      </c>
      <c r="AM240" s="5">
        <v>5</v>
      </c>
      <c r="AN240" s="31">
        <f t="shared" si="72"/>
        <v>72.079750332635967</v>
      </c>
      <c r="AO240" s="80" t="s">
        <v>764</v>
      </c>
    </row>
    <row r="241" spans="7:65" x14ac:dyDescent="0.45">
      <c r="G241" s="5">
        <v>6</v>
      </c>
      <c r="H241" s="11" t="s">
        <v>255</v>
      </c>
      <c r="I241" s="6" t="s">
        <v>122</v>
      </c>
      <c r="J241" s="6" t="s">
        <v>525</v>
      </c>
      <c r="K241" s="13" t="s">
        <v>140</v>
      </c>
      <c r="L241" s="6" t="s">
        <v>531</v>
      </c>
      <c r="M241" s="6" t="s">
        <v>538</v>
      </c>
      <c r="P241" s="5" t="s">
        <v>981</v>
      </c>
      <c r="Q241" s="5" t="s">
        <v>122</v>
      </c>
      <c r="R241" s="5" t="s">
        <v>525</v>
      </c>
      <c r="S241" s="5" t="s">
        <v>402</v>
      </c>
      <c r="T241" s="5" t="s">
        <v>531</v>
      </c>
      <c r="U241" s="5" t="s">
        <v>538</v>
      </c>
      <c r="X241" s="5">
        <v>6</v>
      </c>
      <c r="Y241" s="31">
        <f t="shared" si="67"/>
        <v>75.329698455056743</v>
      </c>
      <c r="Z241" s="80" t="s">
        <v>768</v>
      </c>
      <c r="AA241" s="5">
        <v>6</v>
      </c>
      <c r="AB241" s="31">
        <f t="shared" si="68"/>
        <v>75.329698455056743</v>
      </c>
      <c r="AC241" s="80" t="s">
        <v>768</v>
      </c>
      <c r="AD241" s="5">
        <v>6</v>
      </c>
      <c r="AE241" s="31">
        <f t="shared" si="69"/>
        <v>75.329698455056743</v>
      </c>
      <c r="AF241" s="80" t="s">
        <v>768</v>
      </c>
      <c r="AG241" s="5">
        <v>6</v>
      </c>
      <c r="AH241" s="31">
        <f t="shared" si="70"/>
        <v>69.54549044703198</v>
      </c>
      <c r="AI241" s="80" t="s">
        <v>772</v>
      </c>
      <c r="AJ241" s="5">
        <v>6</v>
      </c>
      <c r="AK241" s="31">
        <f t="shared" si="71"/>
        <v>75.329698455056743</v>
      </c>
      <c r="AL241" s="80" t="s">
        <v>768</v>
      </c>
      <c r="AM241" s="5">
        <v>6</v>
      </c>
      <c r="AN241" s="31">
        <f t="shared" si="72"/>
        <v>75.329698455056743</v>
      </c>
      <c r="AO241" s="80" t="s">
        <v>768</v>
      </c>
    </row>
    <row r="242" spans="7:65" x14ac:dyDescent="0.45">
      <c r="G242" s="5">
        <v>7</v>
      </c>
      <c r="H242" s="6" t="s">
        <v>519</v>
      </c>
      <c r="I242" s="6" t="s">
        <v>122</v>
      </c>
      <c r="J242" s="6" t="s">
        <v>525</v>
      </c>
      <c r="K242" s="6" t="s">
        <v>141</v>
      </c>
      <c r="L242" s="13" t="s">
        <v>150</v>
      </c>
      <c r="M242" s="6" t="s">
        <v>539</v>
      </c>
      <c r="P242" s="5" t="s">
        <v>70</v>
      </c>
      <c r="Q242" s="5" t="s">
        <v>122</v>
      </c>
      <c r="R242" s="5" t="s">
        <v>525</v>
      </c>
      <c r="S242" s="5" t="s">
        <v>141</v>
      </c>
      <c r="T242" s="5" t="s">
        <v>1001</v>
      </c>
      <c r="U242" s="5" t="s">
        <v>1003</v>
      </c>
      <c r="X242" s="5">
        <v>7</v>
      </c>
      <c r="Y242" s="31">
        <f t="shared" si="67"/>
        <v>73.613616639838867</v>
      </c>
      <c r="Z242" s="80" t="s">
        <v>784</v>
      </c>
      <c r="AA242" s="5">
        <v>7</v>
      </c>
      <c r="AB242" s="31">
        <f t="shared" si="68"/>
        <v>75.329698455056743</v>
      </c>
      <c r="AC242" s="80" t="s">
        <v>768</v>
      </c>
      <c r="AD242" s="5">
        <v>7</v>
      </c>
      <c r="AE242" s="31">
        <f t="shared" si="69"/>
        <v>75.329698455056743</v>
      </c>
      <c r="AF242" s="80" t="s">
        <v>768</v>
      </c>
      <c r="AG242" s="5">
        <v>7</v>
      </c>
      <c r="AH242" s="31">
        <f t="shared" si="70"/>
        <v>70.490554036267866</v>
      </c>
      <c r="AI242" s="80" t="s">
        <v>767</v>
      </c>
      <c r="AJ242" s="5">
        <v>7</v>
      </c>
      <c r="AK242" s="31">
        <f t="shared" si="71"/>
        <v>75.329698455056743</v>
      </c>
      <c r="AL242" s="80" t="s">
        <v>768</v>
      </c>
      <c r="AM242" s="5">
        <v>7</v>
      </c>
      <c r="AN242" s="31">
        <f t="shared" si="72"/>
        <v>75.329698455056743</v>
      </c>
      <c r="AO242" s="80" t="s">
        <v>768</v>
      </c>
    </row>
    <row r="243" spans="7:65" x14ac:dyDescent="0.45">
      <c r="G243" s="5">
        <v>8</v>
      </c>
      <c r="H243" s="6" t="s">
        <v>297</v>
      </c>
      <c r="I243" s="6" t="s">
        <v>122</v>
      </c>
      <c r="J243" s="6" t="s">
        <v>525</v>
      </c>
      <c r="K243" s="11" t="s">
        <v>487</v>
      </c>
      <c r="L243" s="11" t="s">
        <v>532</v>
      </c>
      <c r="M243" s="6" t="s">
        <v>540</v>
      </c>
      <c r="P243" s="5" t="s">
        <v>297</v>
      </c>
      <c r="Q243" s="5" t="s">
        <v>122</v>
      </c>
      <c r="R243" s="5" t="s">
        <v>525</v>
      </c>
      <c r="S243" s="5" t="s">
        <v>609</v>
      </c>
      <c r="T243" s="5" t="s">
        <v>153</v>
      </c>
      <c r="U243" s="5" t="s">
        <v>540</v>
      </c>
      <c r="X243" s="5">
        <v>8</v>
      </c>
      <c r="Y243" s="31">
        <f t="shared" si="67"/>
        <v>76.277782683786612</v>
      </c>
      <c r="Z243" s="80" t="s">
        <v>785</v>
      </c>
      <c r="AA243" s="5">
        <v>8</v>
      </c>
      <c r="AB243" s="31">
        <f t="shared" si="68"/>
        <v>75.329698455056743</v>
      </c>
      <c r="AC243" s="80" t="s">
        <v>768</v>
      </c>
      <c r="AD243" s="5">
        <v>8</v>
      </c>
      <c r="AE243" s="31">
        <f t="shared" si="69"/>
        <v>75.329698455056743</v>
      </c>
      <c r="AF243" s="80" t="s">
        <v>768</v>
      </c>
      <c r="AG243" s="5">
        <v>8</v>
      </c>
      <c r="AH243" s="31">
        <f t="shared" si="70"/>
        <v>72.079750332635967</v>
      </c>
      <c r="AI243" s="80" t="s">
        <v>764</v>
      </c>
      <c r="AJ243" s="5">
        <v>8</v>
      </c>
      <c r="AK243" s="31">
        <f t="shared" si="71"/>
        <v>73.613616639838867</v>
      </c>
      <c r="AL243" s="80" t="s">
        <v>784</v>
      </c>
      <c r="AM243" s="5">
        <v>8</v>
      </c>
      <c r="AN243" s="31">
        <f t="shared" si="72"/>
        <v>73.613616639838867</v>
      </c>
      <c r="AO243" s="80" t="s">
        <v>784</v>
      </c>
    </row>
    <row r="244" spans="7:65" x14ac:dyDescent="0.45">
      <c r="G244" s="5">
        <v>9</v>
      </c>
      <c r="H244" s="6" t="s">
        <v>71</v>
      </c>
      <c r="I244" s="6" t="s">
        <v>122</v>
      </c>
      <c r="J244" s="6" t="s">
        <v>525</v>
      </c>
      <c r="K244" s="6" t="s">
        <v>488</v>
      </c>
      <c r="L244" s="6" t="s">
        <v>533</v>
      </c>
      <c r="M244" s="6" t="s">
        <v>541</v>
      </c>
      <c r="P244" s="5" t="s">
        <v>71</v>
      </c>
      <c r="Q244" s="5" t="s">
        <v>122</v>
      </c>
      <c r="R244" s="5" t="s">
        <v>525</v>
      </c>
      <c r="S244" s="5" t="s">
        <v>488</v>
      </c>
      <c r="T244" s="5" t="s">
        <v>1002</v>
      </c>
      <c r="U244" s="5" t="s">
        <v>537</v>
      </c>
      <c r="X244" s="5">
        <v>9</v>
      </c>
      <c r="Y244" s="31">
        <f t="shared" si="67"/>
        <v>75.329698455056743</v>
      </c>
      <c r="Z244" s="80" t="s">
        <v>768</v>
      </c>
      <c r="AA244" s="5">
        <v>9</v>
      </c>
      <c r="AB244" s="31">
        <f t="shared" si="68"/>
        <v>75.329698455056743</v>
      </c>
      <c r="AC244" s="80" t="s">
        <v>768</v>
      </c>
      <c r="AD244" s="5">
        <v>9</v>
      </c>
      <c r="AE244" s="31">
        <f t="shared" si="69"/>
        <v>75.329698455056743</v>
      </c>
      <c r="AF244" s="80" t="s">
        <v>768</v>
      </c>
      <c r="AG244" s="5">
        <v>9</v>
      </c>
      <c r="AH244" s="31">
        <f t="shared" si="70"/>
        <v>70.490554036267866</v>
      </c>
      <c r="AI244" s="80" t="s">
        <v>767</v>
      </c>
      <c r="AJ244" s="5">
        <v>9</v>
      </c>
      <c r="AK244" s="31">
        <f t="shared" si="71"/>
        <v>76.277782683786612</v>
      </c>
      <c r="AL244" s="80" t="s">
        <v>785</v>
      </c>
      <c r="AM244" s="5">
        <v>9</v>
      </c>
      <c r="AN244" s="31">
        <f t="shared" si="72"/>
        <v>72.079750332635967</v>
      </c>
      <c r="AO244" s="80" t="s">
        <v>764</v>
      </c>
    </row>
    <row r="245" spans="7:65" x14ac:dyDescent="0.45">
      <c r="G245" s="5">
        <v>10</v>
      </c>
      <c r="H245" s="6" t="s">
        <v>71</v>
      </c>
      <c r="I245" s="6" t="s">
        <v>122</v>
      </c>
      <c r="J245" s="6" t="s">
        <v>525</v>
      </c>
      <c r="K245" s="13" t="s">
        <v>489</v>
      </c>
      <c r="L245" s="11" t="s">
        <v>534</v>
      </c>
      <c r="M245" s="6" t="s">
        <v>7</v>
      </c>
      <c r="P245" s="5" t="s">
        <v>71</v>
      </c>
      <c r="Q245" s="5" t="s">
        <v>122</v>
      </c>
      <c r="R245" s="5" t="s">
        <v>525</v>
      </c>
      <c r="S245" s="5" t="s">
        <v>402</v>
      </c>
      <c r="T245" s="5" t="s">
        <v>153</v>
      </c>
      <c r="U245" s="5" t="s">
        <v>7</v>
      </c>
      <c r="X245" s="5">
        <v>10</v>
      </c>
      <c r="Y245" s="31">
        <f t="shared" si="67"/>
        <v>75.329698455056743</v>
      </c>
      <c r="Z245" s="80" t="s">
        <v>768</v>
      </c>
      <c r="AA245" s="5">
        <v>10</v>
      </c>
      <c r="AB245" s="31">
        <f t="shared" si="68"/>
        <v>75.329698455056743</v>
      </c>
      <c r="AC245" s="80" t="s">
        <v>768</v>
      </c>
      <c r="AD245" s="5">
        <v>10</v>
      </c>
      <c r="AE245" s="31">
        <f t="shared" si="69"/>
        <v>75.329698455056743</v>
      </c>
      <c r="AF245" s="80" t="s">
        <v>768</v>
      </c>
      <c r="AG245" s="5">
        <v>10</v>
      </c>
      <c r="AH245" s="31">
        <f t="shared" si="70"/>
        <v>69.54549044703198</v>
      </c>
      <c r="AI245" s="80" t="s">
        <v>772</v>
      </c>
      <c r="AJ245" s="5">
        <v>10</v>
      </c>
      <c r="AK245" s="31">
        <f t="shared" si="71"/>
        <v>73.613616639838867</v>
      </c>
      <c r="AL245" s="80" t="s">
        <v>784</v>
      </c>
      <c r="AM245" s="5">
        <v>10</v>
      </c>
      <c r="AN245" s="31">
        <f t="shared" si="72"/>
        <v>73.788479760617932</v>
      </c>
      <c r="AO245" s="80" t="s">
        <v>786</v>
      </c>
    </row>
    <row r="246" spans="7:65" x14ac:dyDescent="0.45">
      <c r="G246" s="5">
        <v>11</v>
      </c>
      <c r="H246" s="11" t="s">
        <v>298</v>
      </c>
      <c r="I246" s="6" t="s">
        <v>122</v>
      </c>
      <c r="J246" s="6" t="s">
        <v>525</v>
      </c>
      <c r="K246" s="6" t="s">
        <v>403</v>
      </c>
      <c r="L246" s="6" t="s">
        <v>535</v>
      </c>
      <c r="M246" s="6" t="s">
        <v>542</v>
      </c>
      <c r="P246" s="5" t="s">
        <v>981</v>
      </c>
      <c r="Q246" s="5" t="s">
        <v>122</v>
      </c>
      <c r="R246" s="5" t="s">
        <v>525</v>
      </c>
      <c r="S246" s="5" t="s">
        <v>488</v>
      </c>
      <c r="T246" s="5" t="s">
        <v>535</v>
      </c>
      <c r="U246" s="5" t="s">
        <v>542</v>
      </c>
      <c r="X246" s="5">
        <v>11</v>
      </c>
      <c r="Y246" s="31">
        <f t="shared" si="67"/>
        <v>75.329698455056743</v>
      </c>
      <c r="Z246" s="80" t="s">
        <v>768</v>
      </c>
      <c r="AA246" s="5">
        <v>11</v>
      </c>
      <c r="AB246" s="31">
        <f t="shared" si="68"/>
        <v>75.329698455056743</v>
      </c>
      <c r="AC246" s="80" t="s">
        <v>768</v>
      </c>
      <c r="AD246" s="5">
        <v>11</v>
      </c>
      <c r="AE246" s="31">
        <f t="shared" si="69"/>
        <v>75.329698455056743</v>
      </c>
      <c r="AF246" s="80" t="s">
        <v>768</v>
      </c>
      <c r="AG246" s="5">
        <v>11</v>
      </c>
      <c r="AH246" s="31">
        <f t="shared" si="70"/>
        <v>70.490554036267866</v>
      </c>
      <c r="AI246" s="80" t="s">
        <v>767</v>
      </c>
      <c r="AJ246" s="5">
        <v>11</v>
      </c>
      <c r="AK246" s="31">
        <f t="shared" si="71"/>
        <v>76.277782683786612</v>
      </c>
      <c r="AL246" s="80" t="s">
        <v>785</v>
      </c>
      <c r="AM246" s="5">
        <v>11</v>
      </c>
      <c r="AN246" s="31">
        <f t="shared" si="72"/>
        <v>73.613616639838867</v>
      </c>
      <c r="AO246" s="80" t="s">
        <v>784</v>
      </c>
    </row>
    <row r="247" spans="7:65" x14ac:dyDescent="0.45">
      <c r="G247" s="5">
        <v>12</v>
      </c>
      <c r="H247" s="6" t="s">
        <v>520</v>
      </c>
      <c r="I247" s="6" t="s">
        <v>122</v>
      </c>
      <c r="J247" s="6" t="s">
        <v>526</v>
      </c>
      <c r="K247" s="6"/>
      <c r="L247" s="6" t="s">
        <v>531</v>
      </c>
      <c r="M247" s="6" t="s">
        <v>543</v>
      </c>
      <c r="P247" s="5" t="s">
        <v>520</v>
      </c>
      <c r="Q247" s="5" t="s">
        <v>122</v>
      </c>
      <c r="R247" s="5" t="s">
        <v>999</v>
      </c>
      <c r="T247" s="5" t="s">
        <v>531</v>
      </c>
      <c r="U247" s="5" t="s">
        <v>1004</v>
      </c>
      <c r="X247" s="5">
        <v>12</v>
      </c>
      <c r="Y247" s="31">
        <f t="shared" si="67"/>
        <v>76.277782683786612</v>
      </c>
      <c r="Z247" s="80" t="s">
        <v>785</v>
      </c>
      <c r="AA247" s="5">
        <v>12</v>
      </c>
      <c r="AB247" s="31">
        <f t="shared" si="68"/>
        <v>75.329698455056743</v>
      </c>
      <c r="AC247" s="80" t="s">
        <v>768</v>
      </c>
      <c r="AD247" s="5">
        <v>12</v>
      </c>
      <c r="AE247" s="31">
        <f t="shared" si="69"/>
        <v>75.329698455056743</v>
      </c>
      <c r="AF247" s="80" t="s">
        <v>768</v>
      </c>
      <c r="AG247" s="114">
        <v>12</v>
      </c>
      <c r="AH247" s="107">
        <f t="shared" si="70"/>
        <v>69.54549044703198</v>
      </c>
      <c r="AI247" s="112" t="s">
        <v>772</v>
      </c>
      <c r="AJ247" s="5">
        <v>12</v>
      </c>
      <c r="AK247" s="31">
        <f t="shared" si="71"/>
        <v>75.329698455056743</v>
      </c>
      <c r="AL247" s="80" t="s">
        <v>768</v>
      </c>
      <c r="AM247" s="5">
        <v>12</v>
      </c>
      <c r="AN247" s="31">
        <f t="shared" si="72"/>
        <v>76.277782683786612</v>
      </c>
      <c r="AO247" s="80" t="s">
        <v>785</v>
      </c>
    </row>
    <row r="248" spans="7:65" x14ac:dyDescent="0.45">
      <c r="G248" s="5">
        <v>13</v>
      </c>
      <c r="H248" s="6" t="s">
        <v>521</v>
      </c>
      <c r="I248" s="6" t="s">
        <v>122</v>
      </c>
      <c r="J248" s="11" t="s">
        <v>527</v>
      </c>
      <c r="K248" s="6"/>
      <c r="L248" s="6" t="s">
        <v>531</v>
      </c>
      <c r="M248" s="6" t="s">
        <v>540</v>
      </c>
      <c r="P248" s="5" t="s">
        <v>70</v>
      </c>
      <c r="Q248" s="5" t="s">
        <v>122</v>
      </c>
      <c r="R248" s="5" t="s">
        <v>951</v>
      </c>
      <c r="T248" s="5" t="s">
        <v>531</v>
      </c>
      <c r="U248" s="5" t="s">
        <v>540</v>
      </c>
      <c r="X248" s="5">
        <v>13</v>
      </c>
      <c r="Y248" s="31">
        <f t="shared" si="67"/>
        <v>73.613616639838867</v>
      </c>
      <c r="Z248" s="80" t="s">
        <v>784</v>
      </c>
      <c r="AA248" s="5">
        <v>13</v>
      </c>
      <c r="AB248" s="31">
        <f t="shared" si="68"/>
        <v>75.329698455056743</v>
      </c>
      <c r="AC248" s="80" t="s">
        <v>768</v>
      </c>
      <c r="AD248" s="5">
        <v>13</v>
      </c>
      <c r="AE248" s="31">
        <f t="shared" si="69"/>
        <v>73.613616639838867</v>
      </c>
      <c r="AF248" s="80" t="s">
        <v>784</v>
      </c>
      <c r="AJ248" s="5">
        <v>13</v>
      </c>
      <c r="AK248" s="31">
        <f t="shared" si="71"/>
        <v>75.329698455056743</v>
      </c>
      <c r="AL248" s="80" t="s">
        <v>768</v>
      </c>
      <c r="AM248" s="5">
        <v>13</v>
      </c>
      <c r="AN248" s="31">
        <f t="shared" si="72"/>
        <v>73.613616639838867</v>
      </c>
      <c r="AO248" s="80" t="s">
        <v>784</v>
      </c>
    </row>
    <row r="249" spans="7:65" ht="13.8" x14ac:dyDescent="0.45">
      <c r="G249" s="5">
        <v>14</v>
      </c>
      <c r="H249" s="6" t="s">
        <v>522</v>
      </c>
      <c r="I249" s="6" t="s">
        <v>122</v>
      </c>
      <c r="J249" s="6" t="s">
        <v>528</v>
      </c>
      <c r="K249" s="6"/>
      <c r="L249" s="6" t="s">
        <v>531</v>
      </c>
      <c r="M249" s="6" t="s">
        <v>544</v>
      </c>
      <c r="P249" s="5" t="s">
        <v>520</v>
      </c>
      <c r="Q249" s="5" t="s">
        <v>122</v>
      </c>
      <c r="R249" s="5" t="s">
        <v>1000</v>
      </c>
      <c r="T249" s="5" t="s">
        <v>531</v>
      </c>
      <c r="U249" s="5" t="s">
        <v>7</v>
      </c>
      <c r="X249" s="5">
        <v>14</v>
      </c>
      <c r="Y249" s="31">
        <f t="shared" si="67"/>
        <v>76.277782683786612</v>
      </c>
      <c r="Z249" s="80" t="s">
        <v>785</v>
      </c>
      <c r="AA249" s="5">
        <v>14</v>
      </c>
      <c r="AB249" s="31">
        <f t="shared" si="68"/>
        <v>75.329698455056743</v>
      </c>
      <c r="AC249" s="80" t="s">
        <v>768</v>
      </c>
      <c r="AD249" s="5">
        <v>14</v>
      </c>
      <c r="AE249" s="31">
        <f t="shared" si="69"/>
        <v>76.277782683786612</v>
      </c>
      <c r="AF249" s="80" t="s">
        <v>785</v>
      </c>
      <c r="AJ249" s="5">
        <v>14</v>
      </c>
      <c r="AK249" s="31">
        <f t="shared" si="71"/>
        <v>75.329698455056743</v>
      </c>
      <c r="AL249" s="80" t="s">
        <v>768</v>
      </c>
      <c r="AM249" s="5">
        <v>14</v>
      </c>
      <c r="AN249" s="31">
        <f t="shared" si="72"/>
        <v>73.788479760617932</v>
      </c>
      <c r="AO249" s="80" t="s">
        <v>786</v>
      </c>
      <c r="BM249" s="10" t="s">
        <v>431</v>
      </c>
    </row>
    <row r="250" spans="7:65" x14ac:dyDescent="0.45">
      <c r="G250" s="5">
        <v>15</v>
      </c>
      <c r="H250" s="6"/>
      <c r="I250" s="6" t="s">
        <v>122</v>
      </c>
      <c r="J250" s="11" t="s">
        <v>529</v>
      </c>
      <c r="K250" s="6"/>
      <c r="L250" s="6" t="s">
        <v>531</v>
      </c>
      <c r="M250" s="6" t="s">
        <v>545</v>
      </c>
      <c r="Q250" s="5" t="s">
        <v>122</v>
      </c>
      <c r="R250" s="5" t="s">
        <v>951</v>
      </c>
      <c r="T250" s="5" t="s">
        <v>531</v>
      </c>
      <c r="U250" s="5" t="s">
        <v>540</v>
      </c>
      <c r="X250" s="114">
        <v>15</v>
      </c>
      <c r="Y250" s="107">
        <f t="shared" si="67"/>
        <v>73.613616639838867</v>
      </c>
      <c r="Z250" s="112" t="s">
        <v>784</v>
      </c>
      <c r="AA250" s="5">
        <v>15</v>
      </c>
      <c r="AB250" s="31">
        <f t="shared" si="68"/>
        <v>75.329698455056743</v>
      </c>
      <c r="AC250" s="80" t="s">
        <v>768</v>
      </c>
      <c r="AD250" s="5">
        <v>15</v>
      </c>
      <c r="AE250" s="31">
        <f t="shared" si="69"/>
        <v>73.613616639838867</v>
      </c>
      <c r="AF250" s="80" t="s">
        <v>784</v>
      </c>
      <c r="AJ250" s="5">
        <v>15</v>
      </c>
      <c r="AK250" s="31">
        <f t="shared" si="71"/>
        <v>75.329698455056743</v>
      </c>
      <c r="AL250" s="80" t="s">
        <v>768</v>
      </c>
      <c r="AM250" s="5">
        <v>15</v>
      </c>
      <c r="AN250" s="31">
        <f t="shared" si="72"/>
        <v>73.613616639838867</v>
      </c>
      <c r="AO250" s="80" t="s">
        <v>784</v>
      </c>
    </row>
    <row r="251" spans="7:65" x14ac:dyDescent="0.45">
      <c r="G251" s="5">
        <v>16</v>
      </c>
      <c r="H251" s="6"/>
      <c r="I251" s="6" t="s">
        <v>476</v>
      </c>
      <c r="J251" s="6" t="s">
        <v>530</v>
      </c>
      <c r="K251" s="6"/>
      <c r="L251" s="6" t="s">
        <v>531</v>
      </c>
      <c r="M251" s="6"/>
      <c r="Q251" s="5" t="s">
        <v>997</v>
      </c>
      <c r="R251" s="5" t="s">
        <v>530</v>
      </c>
      <c r="T251" s="5" t="s">
        <v>531</v>
      </c>
      <c r="AA251" s="5">
        <v>16</v>
      </c>
      <c r="AB251" s="31">
        <f t="shared" si="68"/>
        <v>75.329698455056743</v>
      </c>
      <c r="AC251" s="80" t="s">
        <v>768</v>
      </c>
      <c r="AD251" s="5">
        <v>16</v>
      </c>
      <c r="AE251" s="31">
        <f t="shared" si="69"/>
        <v>76.277782683786612</v>
      </c>
      <c r="AF251" s="80" t="s">
        <v>785</v>
      </c>
      <c r="AJ251" s="5">
        <v>16</v>
      </c>
      <c r="AK251" s="31">
        <f t="shared" si="71"/>
        <v>75.329698455056743</v>
      </c>
      <c r="AL251" s="80" t="s">
        <v>768</v>
      </c>
      <c r="AM251" s="114">
        <v>16</v>
      </c>
      <c r="AN251" s="107">
        <f t="shared" si="72"/>
        <v>73.788479760617932</v>
      </c>
      <c r="AO251" s="112" t="s">
        <v>786</v>
      </c>
    </row>
    <row r="252" spans="7:65" x14ac:dyDescent="0.45">
      <c r="G252" s="5">
        <v>17</v>
      </c>
      <c r="H252" s="6"/>
      <c r="I252" s="6" t="s">
        <v>523</v>
      </c>
      <c r="J252" s="6" t="s">
        <v>525</v>
      </c>
      <c r="K252" s="6"/>
      <c r="L252" s="13" t="s">
        <v>536</v>
      </c>
      <c r="M252" s="6"/>
      <c r="Q252" s="5" t="s">
        <v>38</v>
      </c>
      <c r="R252" s="5" t="s">
        <v>525</v>
      </c>
      <c r="T252" s="5" t="s">
        <v>1001</v>
      </c>
      <c r="AA252" s="5">
        <v>17</v>
      </c>
      <c r="AB252" s="31">
        <f t="shared" si="68"/>
        <v>73.613616639838867</v>
      </c>
      <c r="AC252" s="80" t="s">
        <v>784</v>
      </c>
      <c r="AD252" s="5">
        <v>17</v>
      </c>
      <c r="AE252" s="31">
        <f t="shared" si="69"/>
        <v>75.329698455056743</v>
      </c>
      <c r="AF252" s="80" t="s">
        <v>768</v>
      </c>
      <c r="AJ252" s="114">
        <v>17</v>
      </c>
      <c r="AK252" s="107">
        <f t="shared" si="71"/>
        <v>75.329698455056743</v>
      </c>
      <c r="AL252" s="112" t="s">
        <v>768</v>
      </c>
      <c r="AN252" s="31"/>
    </row>
    <row r="253" spans="7:65" x14ac:dyDescent="0.45">
      <c r="G253" s="5">
        <v>18</v>
      </c>
      <c r="H253" s="6"/>
      <c r="I253" s="6" t="s">
        <v>524</v>
      </c>
      <c r="J253" s="6" t="s">
        <v>525</v>
      </c>
      <c r="K253" s="6"/>
      <c r="L253" s="6"/>
      <c r="M253" s="6"/>
      <c r="Q253" s="5" t="s">
        <v>524</v>
      </c>
      <c r="R253" s="5" t="s">
        <v>525</v>
      </c>
      <c r="AA253" s="5">
        <v>18</v>
      </c>
      <c r="AB253" s="31">
        <f t="shared" si="68"/>
        <v>76.277782683786612</v>
      </c>
      <c r="AC253" s="80" t="s">
        <v>785</v>
      </c>
      <c r="AD253" s="5">
        <v>18</v>
      </c>
      <c r="AE253" s="31">
        <f t="shared" si="69"/>
        <v>75.329698455056743</v>
      </c>
      <c r="AF253" s="80" t="s">
        <v>768</v>
      </c>
      <c r="AK253" s="31"/>
      <c r="AN253" s="31"/>
    </row>
    <row r="254" spans="7:65" x14ac:dyDescent="0.45">
      <c r="G254" s="5">
        <v>19</v>
      </c>
      <c r="H254" s="6"/>
      <c r="I254" s="6" t="s">
        <v>122</v>
      </c>
      <c r="J254" s="6" t="s">
        <v>525</v>
      </c>
      <c r="K254" s="6"/>
      <c r="L254" s="6"/>
      <c r="M254" s="6"/>
      <c r="Q254" s="5" t="s">
        <v>122</v>
      </c>
      <c r="R254" s="5" t="s">
        <v>525</v>
      </c>
      <c r="AA254" s="5">
        <v>19</v>
      </c>
      <c r="AB254" s="31">
        <f t="shared" si="68"/>
        <v>75.329698455056743</v>
      </c>
      <c r="AC254" s="80" t="s">
        <v>768</v>
      </c>
      <c r="AD254" s="5">
        <v>19</v>
      </c>
      <c r="AE254" s="31">
        <f t="shared" si="69"/>
        <v>75.329698455056743</v>
      </c>
      <c r="AF254" s="80" t="s">
        <v>768</v>
      </c>
      <c r="AK254" s="31"/>
      <c r="AN254" s="31"/>
    </row>
    <row r="255" spans="7:65" ht="13.8" x14ac:dyDescent="0.45">
      <c r="G255" s="5">
        <v>20</v>
      </c>
      <c r="H255" s="6"/>
      <c r="I255" s="6" t="s">
        <v>122</v>
      </c>
      <c r="J255" s="6" t="s">
        <v>525</v>
      </c>
      <c r="K255" s="6"/>
      <c r="L255" s="6"/>
      <c r="M255" s="6"/>
      <c r="N255" s="10" t="s">
        <v>431</v>
      </c>
      <c r="Q255" s="5" t="s">
        <v>122</v>
      </c>
      <c r="R255" s="5" t="s">
        <v>525</v>
      </c>
      <c r="V255" s="5">
        <f>COUNTA(P236:U255)</f>
        <v>97</v>
      </c>
      <c r="W255" s="10" t="s">
        <v>431</v>
      </c>
      <c r="AA255" s="114">
        <v>20</v>
      </c>
      <c r="AB255" s="107">
        <f t="shared" si="68"/>
        <v>75.329698455056743</v>
      </c>
      <c r="AC255" s="112" t="s">
        <v>768</v>
      </c>
      <c r="AD255" s="114">
        <v>20</v>
      </c>
      <c r="AE255" s="107">
        <f t="shared" si="69"/>
        <v>75.329698455056743</v>
      </c>
      <c r="AF255" s="112" t="s">
        <v>768</v>
      </c>
      <c r="AK255" s="31"/>
      <c r="AN255" s="31"/>
    </row>
    <row r="257" spans="7:65" x14ac:dyDescent="0.45">
      <c r="G257" s="5" t="s">
        <v>546</v>
      </c>
    </row>
    <row r="258" spans="7:65" x14ac:dyDescent="0.45">
      <c r="H258" s="5" t="s">
        <v>216</v>
      </c>
    </row>
    <row r="259" spans="7:65" x14ac:dyDescent="0.45">
      <c r="G259" s="7" t="s">
        <v>5</v>
      </c>
      <c r="H259" s="8" t="s">
        <v>28</v>
      </c>
      <c r="I259" s="8" t="s">
        <v>29</v>
      </c>
      <c r="J259" s="8" t="s">
        <v>110</v>
      </c>
      <c r="K259" s="8" t="s">
        <v>217</v>
      </c>
      <c r="L259" s="8" t="s">
        <v>218</v>
      </c>
      <c r="M259" s="8" t="s">
        <v>219</v>
      </c>
      <c r="O259" s="5">
        <v>13</v>
      </c>
      <c r="P259" s="8" t="s">
        <v>28</v>
      </c>
      <c r="Q259" s="8" t="s">
        <v>29</v>
      </c>
      <c r="R259" s="8" t="s">
        <v>110</v>
      </c>
      <c r="S259" s="8" t="s">
        <v>217</v>
      </c>
      <c r="T259" s="8" t="s">
        <v>218</v>
      </c>
      <c r="U259" s="8" t="s">
        <v>219</v>
      </c>
      <c r="X259" s="7" t="s">
        <v>5</v>
      </c>
      <c r="Z259" s="102" t="s">
        <v>28</v>
      </c>
      <c r="AA259" s="102"/>
      <c r="AB259" s="102"/>
      <c r="AC259" s="102" t="s">
        <v>29</v>
      </c>
      <c r="AD259" s="102"/>
      <c r="AE259" s="102"/>
      <c r="AF259" s="102" t="s">
        <v>110</v>
      </c>
      <c r="AG259" s="102"/>
      <c r="AH259" s="102"/>
      <c r="AI259" s="102" t="s">
        <v>217</v>
      </c>
      <c r="AJ259" s="102"/>
      <c r="AK259" s="102"/>
      <c r="AL259" s="102" t="s">
        <v>218</v>
      </c>
      <c r="AM259" s="102"/>
      <c r="AN259" s="102"/>
      <c r="AO259" s="102" t="s">
        <v>219</v>
      </c>
    </row>
    <row r="260" spans="7:65" x14ac:dyDescent="0.45">
      <c r="G260" s="5">
        <v>1</v>
      </c>
      <c r="H260" s="6" t="s">
        <v>114</v>
      </c>
      <c r="I260" s="6" t="s">
        <v>118</v>
      </c>
      <c r="J260" s="6" t="s">
        <v>126</v>
      </c>
      <c r="K260" s="6" t="s">
        <v>136</v>
      </c>
      <c r="L260" s="6" t="s">
        <v>148</v>
      </c>
      <c r="M260" s="6" t="s">
        <v>353</v>
      </c>
      <c r="P260" s="5" t="s">
        <v>114</v>
      </c>
      <c r="Q260" s="5" t="s">
        <v>118</v>
      </c>
      <c r="R260" s="5" t="s">
        <v>126</v>
      </c>
      <c r="S260" s="5" t="s">
        <v>136</v>
      </c>
      <c r="T260" s="5" t="s">
        <v>148</v>
      </c>
      <c r="U260" s="5" t="s">
        <v>353</v>
      </c>
      <c r="X260" s="5">
        <v>1</v>
      </c>
      <c r="Y260" s="31">
        <f t="shared" ref="Y260:Y274" si="73">VLOOKUP(Z260,$A$3:$B$36,2,FALSE)</f>
        <v>54.489683652199048</v>
      </c>
      <c r="Z260" s="80" t="s">
        <v>871</v>
      </c>
      <c r="AA260" s="5">
        <v>1</v>
      </c>
      <c r="AB260" s="31">
        <f t="shared" ref="AB260:AB274" si="74">VLOOKUP(AC260,$A$3:$B$36,2,FALSE)</f>
        <v>54.489683652199048</v>
      </c>
      <c r="AC260" s="80" t="s">
        <v>871</v>
      </c>
      <c r="AD260" s="5">
        <v>1</v>
      </c>
      <c r="AE260" s="31">
        <f t="shared" ref="AE260:AE269" si="75">VLOOKUP(AF260,$A$3:$B$36,2,FALSE)</f>
        <v>54.489683652199048</v>
      </c>
      <c r="AF260" s="80" t="s">
        <v>871</v>
      </c>
      <c r="AG260" s="5">
        <v>1</v>
      </c>
      <c r="AH260" s="31">
        <f t="shared" ref="AH260:AH275" si="76">VLOOKUP(AI260,$A$3:$B$36,2,FALSE)</f>
        <v>54.489683652199048</v>
      </c>
      <c r="AI260" s="80" t="s">
        <v>871</v>
      </c>
      <c r="AJ260" s="5">
        <v>1</v>
      </c>
      <c r="AK260" s="31">
        <f t="shared" ref="AK260:AK271" si="77">VLOOKUP(AL260,$A$3:$B$36,2,FALSE)</f>
        <v>54.489683652199048</v>
      </c>
      <c r="AL260" s="80" t="s">
        <v>871</v>
      </c>
      <c r="AM260" s="5">
        <v>1</v>
      </c>
      <c r="AN260" s="31">
        <f t="shared" ref="AN260:AN282" si="78">VLOOKUP(AO260,$A$3:$B$36,2,FALSE)</f>
        <v>54.489683652199048</v>
      </c>
      <c r="AO260" s="80" t="s">
        <v>871</v>
      </c>
    </row>
    <row r="261" spans="7:65" x14ac:dyDescent="0.45">
      <c r="G261" s="5">
        <v>2</v>
      </c>
      <c r="H261" s="6" t="s">
        <v>116</v>
      </c>
      <c r="I261" s="6" t="s">
        <v>119</v>
      </c>
      <c r="J261" s="6" t="s">
        <v>275</v>
      </c>
      <c r="K261" s="6" t="s">
        <v>137</v>
      </c>
      <c r="L261" s="6" t="s">
        <v>96</v>
      </c>
      <c r="M261" s="6" t="s">
        <v>354</v>
      </c>
      <c r="P261" s="5" t="s">
        <v>116</v>
      </c>
      <c r="Q261" s="5" t="s">
        <v>119</v>
      </c>
      <c r="R261" s="5" t="s">
        <v>42</v>
      </c>
      <c r="S261" s="5" t="s">
        <v>137</v>
      </c>
      <c r="T261" s="5" t="s">
        <v>96</v>
      </c>
      <c r="U261" s="5" t="s">
        <v>988</v>
      </c>
      <c r="X261" s="5">
        <v>2</v>
      </c>
      <c r="Y261" s="31">
        <f t="shared" si="73"/>
        <v>57.68746068595226</v>
      </c>
      <c r="Z261" s="80" t="s">
        <v>792</v>
      </c>
      <c r="AA261" s="5">
        <v>2</v>
      </c>
      <c r="AB261" s="31">
        <f t="shared" si="74"/>
        <v>57.68746068595226</v>
      </c>
      <c r="AC261" s="80" t="s">
        <v>792</v>
      </c>
      <c r="AD261" s="5">
        <v>2</v>
      </c>
      <c r="AE261" s="31">
        <f t="shared" si="75"/>
        <v>57.68746068595226</v>
      </c>
      <c r="AF261" s="80" t="s">
        <v>792</v>
      </c>
      <c r="AG261" s="5">
        <v>2</v>
      </c>
      <c r="AH261" s="31">
        <f t="shared" si="76"/>
        <v>57.68746068595226</v>
      </c>
      <c r="AI261" s="80" t="s">
        <v>792</v>
      </c>
      <c r="AJ261" s="5">
        <v>2</v>
      </c>
      <c r="AK261" s="31">
        <f t="shared" si="77"/>
        <v>57.68746068595226</v>
      </c>
      <c r="AL261" s="80" t="s">
        <v>792</v>
      </c>
      <c r="AM261" s="5">
        <v>2</v>
      </c>
      <c r="AN261" s="31">
        <f t="shared" si="78"/>
        <v>50.004135736053328</v>
      </c>
      <c r="AO261" s="80" t="s">
        <v>771</v>
      </c>
    </row>
    <row r="262" spans="7:65" x14ac:dyDescent="0.45">
      <c r="G262" s="5">
        <v>3</v>
      </c>
      <c r="H262" s="6" t="s">
        <v>66</v>
      </c>
      <c r="I262" s="11" t="s">
        <v>167</v>
      </c>
      <c r="J262" s="6" t="s">
        <v>44</v>
      </c>
      <c r="K262" s="6" t="s">
        <v>199</v>
      </c>
      <c r="L262" s="6" t="s">
        <v>99</v>
      </c>
      <c r="M262" s="6" t="s">
        <v>355</v>
      </c>
      <c r="P262" s="5" t="s">
        <v>66</v>
      </c>
      <c r="Q262" s="5" t="s">
        <v>329</v>
      </c>
      <c r="R262" s="5" t="s">
        <v>44</v>
      </c>
      <c r="S262" s="5" t="s">
        <v>507</v>
      </c>
      <c r="T262" s="5" t="s">
        <v>99</v>
      </c>
      <c r="U262" s="5" t="s">
        <v>355</v>
      </c>
      <c r="X262" s="5">
        <v>3</v>
      </c>
      <c r="Y262" s="31">
        <f t="shared" si="73"/>
        <v>61.678725235050933</v>
      </c>
      <c r="Z262" s="80" t="s">
        <v>766</v>
      </c>
      <c r="AA262" s="5">
        <v>3</v>
      </c>
      <c r="AB262" s="31">
        <f t="shared" si="74"/>
        <v>61.678725235050933</v>
      </c>
      <c r="AC262" s="80" t="s">
        <v>766</v>
      </c>
      <c r="AD262" s="5">
        <v>3</v>
      </c>
      <c r="AE262" s="31">
        <f t="shared" si="75"/>
        <v>55.327632324697404</v>
      </c>
      <c r="AF262" s="80" t="s">
        <v>769</v>
      </c>
      <c r="AG262" s="5">
        <v>3</v>
      </c>
      <c r="AH262" s="31">
        <f t="shared" si="76"/>
        <v>61.678725235050933</v>
      </c>
      <c r="AI262" s="80" t="s">
        <v>766</v>
      </c>
      <c r="AJ262" s="5">
        <v>3</v>
      </c>
      <c r="AK262" s="31">
        <f t="shared" si="77"/>
        <v>61.678725235050933</v>
      </c>
      <c r="AL262" s="80" t="s">
        <v>766</v>
      </c>
      <c r="AM262" s="5">
        <v>3</v>
      </c>
      <c r="AN262" s="31">
        <f t="shared" si="78"/>
        <v>51.976540463598752</v>
      </c>
      <c r="AO262" s="80" t="s">
        <v>819</v>
      </c>
    </row>
    <row r="263" spans="7:65" x14ac:dyDescent="0.45">
      <c r="G263" s="5">
        <v>4</v>
      </c>
      <c r="H263" s="6" t="s">
        <v>27</v>
      </c>
      <c r="I263" s="6" t="s">
        <v>456</v>
      </c>
      <c r="J263" s="6" t="s">
        <v>235</v>
      </c>
      <c r="K263" s="6" t="s">
        <v>200</v>
      </c>
      <c r="L263" s="11" t="s">
        <v>312</v>
      </c>
      <c r="M263" s="6" t="s">
        <v>155</v>
      </c>
      <c r="P263" s="5" t="s">
        <v>27</v>
      </c>
      <c r="Q263" s="5" t="s">
        <v>456</v>
      </c>
      <c r="R263" s="5" t="s">
        <v>126</v>
      </c>
      <c r="S263" s="5" t="s">
        <v>90</v>
      </c>
      <c r="T263" s="5" t="s">
        <v>55</v>
      </c>
      <c r="U263" s="5" t="s">
        <v>155</v>
      </c>
      <c r="X263" s="5">
        <v>4</v>
      </c>
      <c r="Y263" s="31">
        <f t="shared" si="73"/>
        <v>66.013332488948294</v>
      </c>
      <c r="Z263" s="80" t="s">
        <v>776</v>
      </c>
      <c r="AA263" s="5">
        <v>4</v>
      </c>
      <c r="AB263" s="31">
        <f t="shared" si="74"/>
        <v>60.266537294414391</v>
      </c>
      <c r="AC263" s="80" t="s">
        <v>774</v>
      </c>
      <c r="AD263" s="5">
        <v>4</v>
      </c>
      <c r="AE263" s="31">
        <f t="shared" si="75"/>
        <v>54.489683652199048</v>
      </c>
      <c r="AF263" s="80" t="s">
        <v>871</v>
      </c>
      <c r="AG263" s="5">
        <v>4</v>
      </c>
      <c r="AH263" s="31">
        <f t="shared" si="76"/>
        <v>60.266537294414391</v>
      </c>
      <c r="AI263" s="80" t="s">
        <v>774</v>
      </c>
      <c r="AJ263" s="5">
        <v>4</v>
      </c>
      <c r="AK263" s="31">
        <f t="shared" si="77"/>
        <v>66.013332488948294</v>
      </c>
      <c r="AL263" s="80" t="s">
        <v>776</v>
      </c>
      <c r="AM263" s="5">
        <v>4</v>
      </c>
      <c r="AN263" s="31">
        <f t="shared" si="78"/>
        <v>54.489683652199048</v>
      </c>
      <c r="AO263" s="80" t="s">
        <v>871</v>
      </c>
    </row>
    <row r="264" spans="7:65" x14ac:dyDescent="0.45">
      <c r="G264" s="5">
        <v>5</v>
      </c>
      <c r="H264" s="6" t="s">
        <v>185</v>
      </c>
      <c r="I264" s="6" t="s">
        <v>549</v>
      </c>
      <c r="J264" s="11" t="s">
        <v>395</v>
      </c>
      <c r="K264" s="6" t="s">
        <v>46</v>
      </c>
      <c r="L264" s="6" t="s">
        <v>556</v>
      </c>
      <c r="M264" s="6" t="s">
        <v>356</v>
      </c>
      <c r="P264" s="5" t="s">
        <v>257</v>
      </c>
      <c r="Q264" s="5" t="s">
        <v>549</v>
      </c>
      <c r="R264" s="5" t="s">
        <v>996</v>
      </c>
      <c r="S264" s="5" t="s">
        <v>46</v>
      </c>
      <c r="T264" s="5" t="s">
        <v>54</v>
      </c>
      <c r="U264" s="5" t="s">
        <v>356</v>
      </c>
      <c r="X264" s="5">
        <v>5</v>
      </c>
      <c r="Y264" s="31">
        <f t="shared" si="73"/>
        <v>72.079750332635967</v>
      </c>
      <c r="Z264" s="80" t="s">
        <v>764</v>
      </c>
      <c r="AA264" s="5">
        <v>5</v>
      </c>
      <c r="AB264" s="31">
        <f t="shared" si="74"/>
        <v>57.68746068595226</v>
      </c>
      <c r="AC264" s="80" t="s">
        <v>792</v>
      </c>
      <c r="AD264" s="5">
        <v>5</v>
      </c>
      <c r="AE264" s="31">
        <f t="shared" si="75"/>
        <v>54.89339976375399</v>
      </c>
      <c r="AF264" s="80" t="s">
        <v>873</v>
      </c>
      <c r="AG264" s="5">
        <v>5</v>
      </c>
      <c r="AH264" s="31">
        <f t="shared" si="76"/>
        <v>60.819536609910429</v>
      </c>
      <c r="AI264" s="80" t="s">
        <v>770</v>
      </c>
      <c r="AJ264" s="5">
        <v>5</v>
      </c>
      <c r="AK264" s="31">
        <f t="shared" si="77"/>
        <v>64.319990168929081</v>
      </c>
      <c r="AL264" s="80" t="s">
        <v>787</v>
      </c>
      <c r="AM264" s="5">
        <v>5</v>
      </c>
      <c r="AN264" s="31">
        <f t="shared" si="78"/>
        <v>55.327632324697404</v>
      </c>
      <c r="AO264" s="80" t="s">
        <v>769</v>
      </c>
    </row>
    <row r="265" spans="7:65" x14ac:dyDescent="0.45">
      <c r="G265" s="5">
        <v>6</v>
      </c>
      <c r="H265" s="11" t="s">
        <v>296</v>
      </c>
      <c r="I265" s="6" t="s">
        <v>550</v>
      </c>
      <c r="J265" s="6" t="s">
        <v>123</v>
      </c>
      <c r="K265" s="6" t="s">
        <v>138</v>
      </c>
      <c r="L265" s="6" t="s">
        <v>58</v>
      </c>
      <c r="M265" s="6" t="s">
        <v>18</v>
      </c>
      <c r="P265" s="5" t="s">
        <v>23</v>
      </c>
      <c r="Q265" s="5" t="s">
        <v>270</v>
      </c>
      <c r="R265" s="5" t="s">
        <v>123</v>
      </c>
      <c r="S265" s="5" t="s">
        <v>138</v>
      </c>
      <c r="T265" s="5" t="s">
        <v>58</v>
      </c>
      <c r="U265" s="5" t="s">
        <v>18</v>
      </c>
      <c r="X265" s="5">
        <v>6</v>
      </c>
      <c r="Y265" s="31">
        <f t="shared" si="73"/>
        <v>69.54549044703198</v>
      </c>
      <c r="Z265" s="80" t="s">
        <v>772</v>
      </c>
      <c r="AA265" s="5">
        <v>6</v>
      </c>
      <c r="AB265" s="31">
        <f t="shared" si="74"/>
        <v>55.327632324697404</v>
      </c>
      <c r="AC265" s="80" t="s">
        <v>769</v>
      </c>
      <c r="AD265" s="5">
        <v>6</v>
      </c>
      <c r="AE265" s="31">
        <f t="shared" si="75"/>
        <v>54.489683652199048</v>
      </c>
      <c r="AF265" s="80" t="s">
        <v>871</v>
      </c>
      <c r="AG265" s="5">
        <v>6</v>
      </c>
      <c r="AH265" s="31">
        <f t="shared" si="76"/>
        <v>61.678725235050933</v>
      </c>
      <c r="AI265" s="80" t="s">
        <v>766</v>
      </c>
      <c r="AJ265" s="5">
        <v>6</v>
      </c>
      <c r="AK265" s="31">
        <f t="shared" si="77"/>
        <v>65.463749372686848</v>
      </c>
      <c r="AL265" s="80" t="s">
        <v>765</v>
      </c>
      <c r="AM265" s="5">
        <v>6</v>
      </c>
      <c r="AN265" s="31">
        <f t="shared" si="78"/>
        <v>57.68746068595226</v>
      </c>
      <c r="AO265" s="80" t="s">
        <v>792</v>
      </c>
    </row>
    <row r="266" spans="7:65" x14ac:dyDescent="0.45">
      <c r="G266" s="5">
        <v>7</v>
      </c>
      <c r="H266" s="6" t="s">
        <v>24</v>
      </c>
      <c r="I266" s="6" t="s">
        <v>271</v>
      </c>
      <c r="J266" s="6" t="s">
        <v>553</v>
      </c>
      <c r="K266" s="6" t="s">
        <v>203</v>
      </c>
      <c r="L266" s="11" t="s">
        <v>557</v>
      </c>
      <c r="M266" s="6" t="s">
        <v>15</v>
      </c>
      <c r="P266" s="5" t="s">
        <v>24</v>
      </c>
      <c r="Q266" s="5" t="s">
        <v>271</v>
      </c>
      <c r="R266" s="5" t="s">
        <v>462</v>
      </c>
      <c r="S266" s="5" t="s">
        <v>203</v>
      </c>
      <c r="T266" s="5" t="s">
        <v>55</v>
      </c>
      <c r="U266" s="5" t="s">
        <v>15</v>
      </c>
      <c r="X266" s="5">
        <v>7</v>
      </c>
      <c r="Y266" s="31">
        <f t="shared" si="73"/>
        <v>70.490554036267866</v>
      </c>
      <c r="Z266" s="80" t="s">
        <v>767</v>
      </c>
      <c r="AA266" s="5">
        <v>7</v>
      </c>
      <c r="AB266" s="31">
        <f t="shared" si="74"/>
        <v>56.425600143309396</v>
      </c>
      <c r="AC266" s="80" t="s">
        <v>853</v>
      </c>
      <c r="AD266" s="5">
        <v>7</v>
      </c>
      <c r="AE266" s="31">
        <f t="shared" si="75"/>
        <v>54.148149429121659</v>
      </c>
      <c r="AF266" s="80" t="s">
        <v>434</v>
      </c>
      <c r="AG266" s="5">
        <v>7</v>
      </c>
      <c r="AH266" s="31">
        <f t="shared" si="76"/>
        <v>63.352807087567498</v>
      </c>
      <c r="AI266" s="80" t="s">
        <v>791</v>
      </c>
      <c r="AJ266" s="5">
        <v>7</v>
      </c>
      <c r="AK266" s="31">
        <f t="shared" si="77"/>
        <v>66.013332488948294</v>
      </c>
      <c r="AL266" s="80" t="s">
        <v>776</v>
      </c>
      <c r="AM266" s="5">
        <v>7</v>
      </c>
      <c r="AN266" s="31">
        <f t="shared" si="78"/>
        <v>60.266537294414391</v>
      </c>
      <c r="AO266" s="80" t="s">
        <v>774</v>
      </c>
    </row>
    <row r="267" spans="7:65" x14ac:dyDescent="0.45">
      <c r="G267" s="5">
        <v>8</v>
      </c>
      <c r="H267" s="6" t="s">
        <v>25</v>
      </c>
      <c r="I267" s="6" t="s">
        <v>551</v>
      </c>
      <c r="J267" s="6" t="s">
        <v>126</v>
      </c>
      <c r="K267" s="6" t="s">
        <v>47</v>
      </c>
      <c r="L267" s="6" t="s">
        <v>558</v>
      </c>
      <c r="M267" s="6" t="s">
        <v>14</v>
      </c>
      <c r="P267" s="5" t="s">
        <v>25</v>
      </c>
      <c r="Q267" s="5" t="s">
        <v>549</v>
      </c>
      <c r="R267" s="5" t="s">
        <v>126</v>
      </c>
      <c r="S267" s="5" t="s">
        <v>47</v>
      </c>
      <c r="T267" s="5" t="s">
        <v>58</v>
      </c>
      <c r="U267" s="5" t="s">
        <v>14</v>
      </c>
      <c r="X267" s="5">
        <v>8</v>
      </c>
      <c r="Y267" s="31">
        <f t="shared" si="73"/>
        <v>72.079750332635967</v>
      </c>
      <c r="Z267" s="80" t="s">
        <v>764</v>
      </c>
      <c r="AA267" s="5">
        <v>8</v>
      </c>
      <c r="AB267" s="31">
        <f t="shared" si="74"/>
        <v>57.68746068595226</v>
      </c>
      <c r="AC267" s="80" t="s">
        <v>792</v>
      </c>
      <c r="AD267" s="5">
        <v>8</v>
      </c>
      <c r="AE267" s="31">
        <f t="shared" si="75"/>
        <v>54.489683652199048</v>
      </c>
      <c r="AF267" s="80" t="s">
        <v>871</v>
      </c>
      <c r="AG267" s="5">
        <v>8</v>
      </c>
      <c r="AH267" s="31">
        <f t="shared" si="76"/>
        <v>64.319990168929081</v>
      </c>
      <c r="AI267" s="80" t="s">
        <v>787</v>
      </c>
      <c r="AJ267" s="5">
        <v>8</v>
      </c>
      <c r="AK267" s="31">
        <f t="shared" si="77"/>
        <v>65.463749372686848</v>
      </c>
      <c r="AL267" s="80" t="s">
        <v>765</v>
      </c>
      <c r="AM267" s="5">
        <v>8</v>
      </c>
      <c r="AN267" s="31">
        <f t="shared" si="78"/>
        <v>61.678725235050933</v>
      </c>
      <c r="AO267" s="80" t="s">
        <v>766</v>
      </c>
    </row>
    <row r="268" spans="7:65" x14ac:dyDescent="0.45">
      <c r="G268" s="5">
        <v>9</v>
      </c>
      <c r="H268" s="6" t="s">
        <v>547</v>
      </c>
      <c r="I268" s="6" t="s">
        <v>552</v>
      </c>
      <c r="J268" s="11" t="s">
        <v>463</v>
      </c>
      <c r="K268" s="6" t="s">
        <v>50</v>
      </c>
      <c r="L268" s="6" t="s">
        <v>57</v>
      </c>
      <c r="M268" s="6" t="s">
        <v>13</v>
      </c>
      <c r="P268" s="5" t="s">
        <v>1005</v>
      </c>
      <c r="Q268" s="5" t="s">
        <v>271</v>
      </c>
      <c r="R268" s="5" t="s">
        <v>996</v>
      </c>
      <c r="S268" s="5" t="s">
        <v>50</v>
      </c>
      <c r="T268" s="5" t="s">
        <v>57</v>
      </c>
      <c r="U268" s="5" t="s">
        <v>13</v>
      </c>
      <c r="X268" s="5">
        <v>9</v>
      </c>
      <c r="Y268" s="31">
        <f t="shared" si="73"/>
        <v>73.788479760617932</v>
      </c>
      <c r="Z268" s="80" t="s">
        <v>786</v>
      </c>
      <c r="AA268" s="5">
        <v>9</v>
      </c>
      <c r="AB268" s="31">
        <f t="shared" si="74"/>
        <v>56.425600143309396</v>
      </c>
      <c r="AC268" s="80" t="s">
        <v>853</v>
      </c>
      <c r="AD268" s="5">
        <v>9</v>
      </c>
      <c r="AE268" s="31">
        <f t="shared" si="75"/>
        <v>54.89339976375399</v>
      </c>
      <c r="AF268" s="80" t="s">
        <v>873</v>
      </c>
      <c r="AG268" s="5">
        <v>9</v>
      </c>
      <c r="AH268" s="31">
        <f t="shared" si="76"/>
        <v>65.463749372686848</v>
      </c>
      <c r="AI268" s="80" t="s">
        <v>765</v>
      </c>
      <c r="AJ268" s="5">
        <v>9</v>
      </c>
      <c r="AK268" s="31">
        <f t="shared" si="77"/>
        <v>66.013332488948294</v>
      </c>
      <c r="AL268" s="80" t="s">
        <v>776</v>
      </c>
      <c r="AM268" s="5">
        <v>9</v>
      </c>
      <c r="AN268" s="31">
        <f t="shared" si="78"/>
        <v>64.319990168929081</v>
      </c>
      <c r="AO268" s="80" t="s">
        <v>787</v>
      </c>
    </row>
    <row r="269" spans="7:65" x14ac:dyDescent="0.45">
      <c r="G269" s="5">
        <v>10</v>
      </c>
      <c r="H269" s="6" t="s">
        <v>257</v>
      </c>
      <c r="I269" s="6" t="s">
        <v>119</v>
      </c>
      <c r="J269" s="6"/>
      <c r="K269" s="6" t="s">
        <v>51</v>
      </c>
      <c r="L269" s="6" t="s">
        <v>177</v>
      </c>
      <c r="M269" s="6" t="s">
        <v>560</v>
      </c>
      <c r="P269" s="5" t="s">
        <v>257</v>
      </c>
      <c r="Q269" s="5" t="s">
        <v>119</v>
      </c>
      <c r="S269" s="5" t="s">
        <v>51</v>
      </c>
      <c r="T269" s="5" t="s">
        <v>177</v>
      </c>
      <c r="U269" s="5" t="s">
        <v>319</v>
      </c>
      <c r="X269" s="5">
        <v>10</v>
      </c>
      <c r="Y269" s="31">
        <f t="shared" si="73"/>
        <v>72.079750332635967</v>
      </c>
      <c r="Z269" s="80" t="s">
        <v>764</v>
      </c>
      <c r="AA269" s="5">
        <v>10</v>
      </c>
      <c r="AB269" s="31">
        <f t="shared" si="74"/>
        <v>57.68746068595226</v>
      </c>
      <c r="AC269" s="80" t="s">
        <v>792</v>
      </c>
      <c r="AD269" s="114">
        <v>10</v>
      </c>
      <c r="AE269" s="107">
        <f t="shared" si="75"/>
        <v>54.489683652199048</v>
      </c>
      <c r="AF269" s="112" t="s">
        <v>871</v>
      </c>
      <c r="AG269" s="5">
        <v>10</v>
      </c>
      <c r="AH269" s="31">
        <f t="shared" si="76"/>
        <v>66.013332488948294</v>
      </c>
      <c r="AI269" s="80" t="s">
        <v>776</v>
      </c>
      <c r="AJ269" s="5">
        <v>10</v>
      </c>
      <c r="AK269" s="31">
        <f t="shared" si="77"/>
        <v>68.097728766764959</v>
      </c>
      <c r="AL269" s="80" t="s">
        <v>775</v>
      </c>
      <c r="AM269" s="5">
        <v>10</v>
      </c>
      <c r="AN269" s="31">
        <f t="shared" si="78"/>
        <v>66.013332488948294</v>
      </c>
      <c r="AO269" s="80" t="s">
        <v>776</v>
      </c>
    </row>
    <row r="270" spans="7:65" x14ac:dyDescent="0.45">
      <c r="G270" s="5">
        <v>11</v>
      </c>
      <c r="H270" s="6" t="s">
        <v>548</v>
      </c>
      <c r="I270" s="6" t="s">
        <v>272</v>
      </c>
      <c r="J270" s="6"/>
      <c r="K270" s="6" t="s">
        <v>554</v>
      </c>
      <c r="L270" s="6" t="s">
        <v>559</v>
      </c>
      <c r="M270" s="6" t="s">
        <v>183</v>
      </c>
      <c r="P270" s="5" t="s">
        <v>548</v>
      </c>
      <c r="Q270" s="5" t="s">
        <v>272</v>
      </c>
      <c r="S270" s="5" t="s">
        <v>52</v>
      </c>
      <c r="T270" s="5" t="s">
        <v>181</v>
      </c>
      <c r="U270" s="5" t="s">
        <v>183</v>
      </c>
      <c r="X270" s="5">
        <v>11</v>
      </c>
      <c r="Y270" s="31">
        <f t="shared" si="73"/>
        <v>70.490554036267866</v>
      </c>
      <c r="Z270" s="80" t="s">
        <v>767</v>
      </c>
      <c r="AA270" s="5">
        <v>11</v>
      </c>
      <c r="AB270" s="31">
        <f t="shared" si="74"/>
        <v>59.002347394461879</v>
      </c>
      <c r="AC270" s="80" t="s">
        <v>773</v>
      </c>
      <c r="AG270" s="5">
        <v>11</v>
      </c>
      <c r="AH270" s="31">
        <f t="shared" si="76"/>
        <v>68.097728766764959</v>
      </c>
      <c r="AI270" s="80" t="s">
        <v>775</v>
      </c>
      <c r="AJ270" s="5">
        <v>11</v>
      </c>
      <c r="AK270" s="31">
        <f t="shared" si="77"/>
        <v>69.54549044703198</v>
      </c>
      <c r="AL270" s="80" t="s">
        <v>772</v>
      </c>
      <c r="AM270" s="5">
        <v>11</v>
      </c>
      <c r="AN270" s="31">
        <f t="shared" si="78"/>
        <v>65.463749372686848</v>
      </c>
      <c r="AO270" s="80" t="s">
        <v>765</v>
      </c>
    </row>
    <row r="271" spans="7:65" x14ac:dyDescent="0.45">
      <c r="G271" s="5">
        <v>12</v>
      </c>
      <c r="H271" s="6" t="s">
        <v>186</v>
      </c>
      <c r="I271" s="6" t="s">
        <v>273</v>
      </c>
      <c r="J271" s="6"/>
      <c r="K271" s="6" t="s">
        <v>555</v>
      </c>
      <c r="M271" s="6" t="s">
        <v>64</v>
      </c>
      <c r="P271" s="5" t="s">
        <v>186</v>
      </c>
      <c r="Q271" s="5" t="s">
        <v>273</v>
      </c>
      <c r="S271" s="5" t="s">
        <v>51</v>
      </c>
      <c r="U271" s="5" t="s">
        <v>64</v>
      </c>
      <c r="X271" s="5">
        <v>12</v>
      </c>
      <c r="Y271" s="31">
        <f t="shared" si="73"/>
        <v>69.54549044703198</v>
      </c>
      <c r="Z271" s="80" t="s">
        <v>772</v>
      </c>
      <c r="AA271" s="5">
        <v>12</v>
      </c>
      <c r="AB271" s="31">
        <f t="shared" si="74"/>
        <v>60.266537294414391</v>
      </c>
      <c r="AC271" s="80" t="s">
        <v>774</v>
      </c>
      <c r="AG271" s="5">
        <v>12</v>
      </c>
      <c r="AH271" s="31">
        <f t="shared" si="76"/>
        <v>66.013332488948294</v>
      </c>
      <c r="AI271" s="80" t="s">
        <v>776</v>
      </c>
      <c r="AJ271" s="114">
        <v>12</v>
      </c>
      <c r="AK271" s="107">
        <f t="shared" si="77"/>
        <v>68.097728766764959</v>
      </c>
      <c r="AL271" s="112" t="s">
        <v>775</v>
      </c>
      <c r="AM271" s="5">
        <v>12</v>
      </c>
      <c r="AN271" s="31">
        <f t="shared" si="78"/>
        <v>64.319990168929081</v>
      </c>
      <c r="AO271" s="80" t="s">
        <v>787</v>
      </c>
      <c r="AQ271" s="5" t="s">
        <v>1055</v>
      </c>
    </row>
    <row r="272" spans="7:65" ht="13.8" x14ac:dyDescent="0.45">
      <c r="G272" s="5">
        <v>13</v>
      </c>
      <c r="H272" s="6" t="s">
        <v>474</v>
      </c>
      <c r="I272" s="6" t="s">
        <v>30</v>
      </c>
      <c r="J272" s="6"/>
      <c r="K272" s="6" t="s">
        <v>401</v>
      </c>
      <c r="L272" s="6"/>
      <c r="M272" s="6" t="s">
        <v>60</v>
      </c>
      <c r="P272" s="5" t="s">
        <v>22</v>
      </c>
      <c r="Q272" s="5" t="s">
        <v>30</v>
      </c>
      <c r="S272" s="5" t="s">
        <v>401</v>
      </c>
      <c r="U272" s="5" t="s">
        <v>60</v>
      </c>
      <c r="X272" s="5">
        <v>13</v>
      </c>
      <c r="Y272" s="31">
        <f t="shared" si="73"/>
        <v>68.097728766764959</v>
      </c>
      <c r="Z272" s="80" t="s">
        <v>775</v>
      </c>
      <c r="AA272" s="5">
        <v>13</v>
      </c>
      <c r="AB272" s="31">
        <f t="shared" si="74"/>
        <v>60.819536609910429</v>
      </c>
      <c r="AC272" s="80" t="s">
        <v>770</v>
      </c>
      <c r="AG272" s="5">
        <v>13</v>
      </c>
      <c r="AH272" s="31">
        <f t="shared" si="76"/>
        <v>68.097728766764959</v>
      </c>
      <c r="AI272" s="80" t="s">
        <v>775</v>
      </c>
      <c r="AM272" s="5">
        <v>13</v>
      </c>
      <c r="AN272" s="31">
        <f t="shared" si="78"/>
        <v>63.352807087567498</v>
      </c>
      <c r="AO272" s="80" t="s">
        <v>791</v>
      </c>
      <c r="BM272" s="10" t="s">
        <v>431</v>
      </c>
    </row>
    <row r="273" spans="7:41" x14ac:dyDescent="0.45">
      <c r="G273" s="5">
        <v>14</v>
      </c>
      <c r="H273" s="11" t="s">
        <v>475</v>
      </c>
      <c r="I273" s="11" t="s">
        <v>332</v>
      </c>
      <c r="J273" s="6"/>
      <c r="K273" s="6" t="s">
        <v>402</v>
      </c>
      <c r="L273" s="6"/>
      <c r="M273" s="6" t="s">
        <v>61</v>
      </c>
      <c r="P273" s="5" t="s">
        <v>186</v>
      </c>
      <c r="Q273" s="5" t="s">
        <v>329</v>
      </c>
      <c r="S273" s="5" t="s">
        <v>402</v>
      </c>
      <c r="U273" s="5" t="s">
        <v>61</v>
      </c>
      <c r="X273" s="5">
        <v>14</v>
      </c>
      <c r="Y273" s="31">
        <f t="shared" si="73"/>
        <v>69.54549044703198</v>
      </c>
      <c r="Z273" s="80" t="s">
        <v>772</v>
      </c>
      <c r="AA273" s="5">
        <v>14</v>
      </c>
      <c r="AB273" s="31">
        <f t="shared" si="74"/>
        <v>61.678725235050933</v>
      </c>
      <c r="AC273" s="80" t="s">
        <v>766</v>
      </c>
      <c r="AG273" s="5">
        <v>14</v>
      </c>
      <c r="AH273" s="31">
        <f t="shared" si="76"/>
        <v>69.54549044703198</v>
      </c>
      <c r="AI273" s="80" t="s">
        <v>772</v>
      </c>
      <c r="AM273" s="5">
        <v>14</v>
      </c>
      <c r="AN273" s="31">
        <f t="shared" si="78"/>
        <v>61.678725235050933</v>
      </c>
      <c r="AO273" s="80" t="s">
        <v>766</v>
      </c>
    </row>
    <row r="274" spans="7:41" x14ac:dyDescent="0.45">
      <c r="G274" s="5">
        <v>15</v>
      </c>
      <c r="H274" s="6"/>
      <c r="J274" s="6"/>
      <c r="K274" s="6" t="s">
        <v>403</v>
      </c>
      <c r="L274" s="6"/>
      <c r="M274" s="6" t="s">
        <v>62</v>
      </c>
      <c r="S274" s="5" t="s">
        <v>488</v>
      </c>
      <c r="U274" s="5" t="s">
        <v>62</v>
      </c>
      <c r="X274" s="114">
        <v>15</v>
      </c>
      <c r="Y274" s="107">
        <f t="shared" si="73"/>
        <v>68.097728766764959</v>
      </c>
      <c r="Z274" s="112" t="s">
        <v>775</v>
      </c>
      <c r="AA274" s="114">
        <v>15</v>
      </c>
      <c r="AB274" s="107">
        <f t="shared" si="74"/>
        <v>60.819536609910429</v>
      </c>
      <c r="AC274" s="112" t="s">
        <v>770</v>
      </c>
      <c r="AG274" s="5">
        <v>15</v>
      </c>
      <c r="AH274" s="31">
        <f t="shared" si="76"/>
        <v>70.490554036267866</v>
      </c>
      <c r="AI274" s="80" t="s">
        <v>767</v>
      </c>
      <c r="AM274" s="5">
        <v>15</v>
      </c>
      <c r="AN274" s="31">
        <f t="shared" si="78"/>
        <v>60.819536609910429</v>
      </c>
      <c r="AO274" s="80" t="s">
        <v>770</v>
      </c>
    </row>
    <row r="275" spans="7:41" x14ac:dyDescent="0.45">
      <c r="G275" s="5">
        <v>16</v>
      </c>
      <c r="H275" s="6"/>
      <c r="J275" s="6"/>
      <c r="K275" s="6"/>
      <c r="L275" s="6"/>
      <c r="M275" s="6" t="s">
        <v>211</v>
      </c>
      <c r="U275" s="5" t="s">
        <v>211</v>
      </c>
      <c r="AG275" s="114">
        <v>16</v>
      </c>
      <c r="AH275" s="107">
        <f t="shared" si="76"/>
        <v>69.54549044703198</v>
      </c>
      <c r="AI275" s="112" t="s">
        <v>772</v>
      </c>
      <c r="AM275" s="5">
        <v>16</v>
      </c>
      <c r="AN275" s="31">
        <f t="shared" si="78"/>
        <v>60.266537294414391</v>
      </c>
      <c r="AO275" s="80" t="s">
        <v>774</v>
      </c>
    </row>
    <row r="276" spans="7:41" x14ac:dyDescent="0.45">
      <c r="G276" s="5">
        <v>17</v>
      </c>
      <c r="H276" s="6"/>
      <c r="I276" s="6"/>
      <c r="J276" s="6"/>
      <c r="K276" s="6"/>
      <c r="L276" s="6"/>
      <c r="M276" s="6" t="s">
        <v>561</v>
      </c>
      <c r="U276" s="5" t="s">
        <v>17</v>
      </c>
      <c r="AM276" s="5">
        <v>17</v>
      </c>
      <c r="AN276" s="31">
        <f t="shared" si="78"/>
        <v>59.002347394461879</v>
      </c>
      <c r="AO276" s="80" t="s">
        <v>773</v>
      </c>
    </row>
    <row r="277" spans="7:41" x14ac:dyDescent="0.45">
      <c r="G277" s="5">
        <v>18</v>
      </c>
      <c r="H277" s="6"/>
      <c r="I277" s="6"/>
      <c r="J277" s="6"/>
      <c r="K277" s="6"/>
      <c r="L277" s="6"/>
      <c r="M277" s="6" t="s">
        <v>15</v>
      </c>
      <c r="U277" s="5" t="s">
        <v>15</v>
      </c>
      <c r="AM277" s="5">
        <v>18</v>
      </c>
      <c r="AN277" s="31">
        <f t="shared" si="78"/>
        <v>60.266537294414391</v>
      </c>
      <c r="AO277" s="80" t="s">
        <v>774</v>
      </c>
    </row>
    <row r="278" spans="7:41" x14ac:dyDescent="0.45">
      <c r="G278" s="5">
        <v>19</v>
      </c>
      <c r="H278" s="6"/>
      <c r="I278" s="6"/>
      <c r="J278" s="6"/>
      <c r="K278" s="6"/>
      <c r="L278" s="6"/>
      <c r="M278" s="6" t="s">
        <v>562</v>
      </c>
      <c r="U278" s="5" t="s">
        <v>62</v>
      </c>
      <c r="AM278" s="5">
        <v>19</v>
      </c>
      <c r="AN278" s="31">
        <f t="shared" si="78"/>
        <v>60.819536609910429</v>
      </c>
      <c r="AO278" s="80" t="s">
        <v>770</v>
      </c>
    </row>
    <row r="279" spans="7:41" x14ac:dyDescent="0.45">
      <c r="G279" s="5">
        <v>20</v>
      </c>
      <c r="H279" s="6"/>
      <c r="I279" s="6"/>
      <c r="J279" s="6"/>
      <c r="K279" s="6"/>
      <c r="L279" s="6"/>
      <c r="M279" s="6" t="s">
        <v>211</v>
      </c>
      <c r="U279" s="5" t="s">
        <v>211</v>
      </c>
      <c r="AM279" s="5">
        <v>20</v>
      </c>
      <c r="AN279" s="31">
        <f t="shared" si="78"/>
        <v>60.266537294414391</v>
      </c>
      <c r="AO279" s="80" t="s">
        <v>774</v>
      </c>
    </row>
    <row r="280" spans="7:41" x14ac:dyDescent="0.45">
      <c r="G280" s="5">
        <v>21</v>
      </c>
      <c r="H280" s="6"/>
      <c r="I280" s="6"/>
      <c r="J280" s="6"/>
      <c r="K280" s="6"/>
      <c r="L280" s="6"/>
      <c r="M280" s="6" t="s">
        <v>101</v>
      </c>
      <c r="U280" s="5" t="s">
        <v>101</v>
      </c>
      <c r="AM280" s="5">
        <v>21</v>
      </c>
      <c r="AN280" s="31">
        <f t="shared" si="78"/>
        <v>59.002347394461879</v>
      </c>
      <c r="AO280" s="80" t="s">
        <v>773</v>
      </c>
    </row>
    <row r="281" spans="7:41" ht="13.8" x14ac:dyDescent="0.45">
      <c r="G281" s="5">
        <v>22</v>
      </c>
      <c r="H281" s="6"/>
      <c r="I281" s="6"/>
      <c r="J281" s="6"/>
      <c r="K281" s="6"/>
      <c r="L281" s="6"/>
      <c r="M281" s="6" t="s">
        <v>360</v>
      </c>
      <c r="N281" s="10" t="s">
        <v>431</v>
      </c>
      <c r="U281" s="5" t="s">
        <v>18</v>
      </c>
      <c r="V281" s="5">
        <f>COUNTA(P260:U281)</f>
        <v>85</v>
      </c>
      <c r="W281" s="10" t="s">
        <v>431</v>
      </c>
      <c r="AM281" s="5">
        <v>22</v>
      </c>
      <c r="AN281" s="31">
        <f t="shared" si="78"/>
        <v>57.68746068595226</v>
      </c>
      <c r="AO281" s="80" t="s">
        <v>792</v>
      </c>
    </row>
    <row r="282" spans="7:41" x14ac:dyDescent="0.45">
      <c r="AM282" s="114">
        <v>23</v>
      </c>
      <c r="AN282" s="107">
        <f t="shared" si="78"/>
        <v>59.002347394461879</v>
      </c>
      <c r="AO282" s="112" t="s">
        <v>773</v>
      </c>
    </row>
    <row r="283" spans="7:41" x14ac:dyDescent="0.45">
      <c r="G283" s="5" t="s">
        <v>563</v>
      </c>
    </row>
    <row r="284" spans="7:41" x14ac:dyDescent="0.45">
      <c r="H284" s="5" t="s">
        <v>216</v>
      </c>
    </row>
    <row r="285" spans="7:41" x14ac:dyDescent="0.45">
      <c r="G285" s="7" t="s">
        <v>5</v>
      </c>
      <c r="H285" s="8" t="s">
        <v>28</v>
      </c>
      <c r="I285" s="8" t="s">
        <v>29</v>
      </c>
      <c r="J285" s="8" t="s">
        <v>110</v>
      </c>
      <c r="K285" s="8" t="s">
        <v>217</v>
      </c>
      <c r="L285" s="8" t="s">
        <v>218</v>
      </c>
      <c r="M285" s="8" t="s">
        <v>219</v>
      </c>
      <c r="O285" s="5">
        <v>14</v>
      </c>
      <c r="P285" s="8" t="s">
        <v>28</v>
      </c>
      <c r="Q285" s="8" t="s">
        <v>29</v>
      </c>
      <c r="R285" s="8" t="s">
        <v>110</v>
      </c>
      <c r="S285" s="8" t="s">
        <v>217</v>
      </c>
      <c r="T285" s="8" t="s">
        <v>218</v>
      </c>
      <c r="U285" s="8" t="s">
        <v>219</v>
      </c>
      <c r="X285" s="7" t="s">
        <v>5</v>
      </c>
      <c r="Z285" s="102" t="s">
        <v>28</v>
      </c>
      <c r="AA285" s="102"/>
      <c r="AB285" s="102"/>
      <c r="AC285" s="102" t="s">
        <v>29</v>
      </c>
      <c r="AD285" s="102"/>
      <c r="AE285" s="102"/>
      <c r="AF285" s="102" t="s">
        <v>110</v>
      </c>
      <c r="AG285" s="102"/>
      <c r="AH285" s="102"/>
      <c r="AI285" s="102" t="s">
        <v>217</v>
      </c>
      <c r="AJ285" s="102"/>
      <c r="AK285" s="102"/>
      <c r="AL285" s="102" t="s">
        <v>218</v>
      </c>
      <c r="AM285" s="102"/>
      <c r="AN285" s="102"/>
      <c r="AO285" s="102" t="s">
        <v>219</v>
      </c>
    </row>
    <row r="286" spans="7:41" x14ac:dyDescent="0.45">
      <c r="G286" s="5">
        <v>1</v>
      </c>
      <c r="H286" s="6" t="s">
        <v>114</v>
      </c>
      <c r="I286" s="6" t="s">
        <v>118</v>
      </c>
      <c r="J286" s="6" t="s">
        <v>123</v>
      </c>
      <c r="K286" s="6" t="s">
        <v>136</v>
      </c>
      <c r="L286" s="6" t="s">
        <v>148</v>
      </c>
      <c r="M286" s="6" t="s">
        <v>155</v>
      </c>
      <c r="P286" s="5" t="s">
        <v>114</v>
      </c>
      <c r="Q286" s="5" t="s">
        <v>118</v>
      </c>
      <c r="R286" s="5" t="s">
        <v>123</v>
      </c>
      <c r="S286" s="5" t="s">
        <v>136</v>
      </c>
      <c r="T286" s="5" t="s">
        <v>148</v>
      </c>
      <c r="U286" s="5" t="s">
        <v>155</v>
      </c>
      <c r="X286" s="5">
        <v>1</v>
      </c>
      <c r="Y286" s="31">
        <f t="shared" ref="Y286:Y297" si="79">VLOOKUP(Z286,$A$3:$B$36,2,FALSE)</f>
        <v>54.489683652199048</v>
      </c>
      <c r="Z286" s="80" t="s">
        <v>871</v>
      </c>
      <c r="AA286" s="5">
        <v>1</v>
      </c>
      <c r="AB286" s="31">
        <f t="shared" ref="AB286:AB298" si="80">VLOOKUP(AC286,$A$3:$B$36,2,FALSE)</f>
        <v>54.489683652199048</v>
      </c>
      <c r="AC286" s="80" t="s">
        <v>871</v>
      </c>
      <c r="AD286" s="5">
        <v>1</v>
      </c>
      <c r="AE286" s="31">
        <f t="shared" ref="AE286:AE295" si="81">VLOOKUP(AF286,$A$3:$B$36,2,FALSE)</f>
        <v>54.489683652199048</v>
      </c>
      <c r="AF286" s="80" t="s">
        <v>871</v>
      </c>
      <c r="AG286" s="5">
        <v>1</v>
      </c>
      <c r="AH286" s="31">
        <f t="shared" ref="AH286:AH296" si="82">VLOOKUP(AI286,$A$3:$B$36,2,FALSE)</f>
        <v>54.489683652199048</v>
      </c>
      <c r="AI286" s="80" t="s">
        <v>871</v>
      </c>
      <c r="AJ286" s="5">
        <v>1</v>
      </c>
      <c r="AK286" s="31">
        <f t="shared" ref="AK286:AK297" si="83">VLOOKUP(AL286,$A$3:$B$36,2,FALSE)</f>
        <v>54.489683652199048</v>
      </c>
      <c r="AL286" s="80" t="s">
        <v>871</v>
      </c>
      <c r="AM286" s="5">
        <v>1</v>
      </c>
      <c r="AN286" s="31">
        <f t="shared" ref="AN286:AN294" si="84">VLOOKUP(AO286,$A$3:$B$36,2,FALSE)</f>
        <v>54.489683652199048</v>
      </c>
      <c r="AO286" s="80" t="s">
        <v>871</v>
      </c>
    </row>
    <row r="287" spans="7:41" x14ac:dyDescent="0.45">
      <c r="G287" s="5">
        <v>2</v>
      </c>
      <c r="H287" s="6" t="s">
        <v>116</v>
      </c>
      <c r="I287" s="6" t="s">
        <v>119</v>
      </c>
      <c r="J287" s="6" t="s">
        <v>124</v>
      </c>
      <c r="K287" s="6" t="s">
        <v>137</v>
      </c>
      <c r="L287" s="6" t="s">
        <v>96</v>
      </c>
      <c r="M287" s="13" t="s">
        <v>466</v>
      </c>
      <c r="P287" s="5" t="s">
        <v>116</v>
      </c>
      <c r="Q287" s="5" t="s">
        <v>119</v>
      </c>
      <c r="R287" s="5" t="s">
        <v>994</v>
      </c>
      <c r="S287" s="5" t="s">
        <v>137</v>
      </c>
      <c r="T287" s="5" t="s">
        <v>96</v>
      </c>
      <c r="U287" s="5" t="s">
        <v>16</v>
      </c>
      <c r="X287" s="5">
        <v>2</v>
      </c>
      <c r="Y287" s="31">
        <f t="shared" si="79"/>
        <v>57.68746068595226</v>
      </c>
      <c r="Z287" s="80" t="s">
        <v>792</v>
      </c>
      <c r="AA287" s="5">
        <v>2</v>
      </c>
      <c r="AB287" s="31">
        <f t="shared" si="80"/>
        <v>57.68746068595226</v>
      </c>
      <c r="AC287" s="80" t="s">
        <v>792</v>
      </c>
      <c r="AD287" s="5">
        <v>2</v>
      </c>
      <c r="AE287" s="31">
        <f t="shared" si="81"/>
        <v>50.004135736053328</v>
      </c>
      <c r="AF287" s="80" t="s">
        <v>771</v>
      </c>
      <c r="AG287" s="5">
        <v>2</v>
      </c>
      <c r="AH287" s="31">
        <f t="shared" si="82"/>
        <v>57.68746068595226</v>
      </c>
      <c r="AI287" s="80" t="s">
        <v>792</v>
      </c>
      <c r="AJ287" s="5">
        <v>2</v>
      </c>
      <c r="AK287" s="31">
        <f t="shared" si="83"/>
        <v>57.68746068595226</v>
      </c>
      <c r="AL287" s="80" t="s">
        <v>792</v>
      </c>
      <c r="AM287" s="5">
        <v>2</v>
      </c>
      <c r="AN287" s="31">
        <f t="shared" si="84"/>
        <v>57.68746068595226</v>
      </c>
      <c r="AO287" s="80" t="s">
        <v>792</v>
      </c>
    </row>
    <row r="288" spans="7:41" x14ac:dyDescent="0.45">
      <c r="G288" s="5">
        <v>3</v>
      </c>
      <c r="H288" s="6" t="s">
        <v>163</v>
      </c>
      <c r="I288" s="6" t="s">
        <v>120</v>
      </c>
      <c r="J288" s="6" t="s">
        <v>125</v>
      </c>
      <c r="K288" s="11" t="s">
        <v>199</v>
      </c>
      <c r="L288" s="11" t="s">
        <v>345</v>
      </c>
      <c r="M288" s="11" t="s">
        <v>467</v>
      </c>
      <c r="P288" s="5" t="s">
        <v>72</v>
      </c>
      <c r="Q288" s="5" t="s">
        <v>120</v>
      </c>
      <c r="R288" s="5" t="s">
        <v>125</v>
      </c>
      <c r="S288" s="5" t="s">
        <v>507</v>
      </c>
      <c r="T288" s="5" t="s">
        <v>782</v>
      </c>
      <c r="U288" s="5" t="s">
        <v>356</v>
      </c>
      <c r="X288" s="5">
        <v>3</v>
      </c>
      <c r="Y288" s="31">
        <f t="shared" si="79"/>
        <v>61.678725235050933</v>
      </c>
      <c r="Z288" s="80" t="s">
        <v>766</v>
      </c>
      <c r="AA288" s="5">
        <v>3</v>
      </c>
      <c r="AB288" s="31">
        <f t="shared" si="80"/>
        <v>61.678725235050933</v>
      </c>
      <c r="AC288" s="80" t="s">
        <v>766</v>
      </c>
      <c r="AD288" s="5">
        <v>3</v>
      </c>
      <c r="AE288" s="31">
        <f t="shared" si="81"/>
        <v>51.976540463598752</v>
      </c>
      <c r="AF288" s="80" t="s">
        <v>819</v>
      </c>
      <c r="AG288" s="5">
        <v>3</v>
      </c>
      <c r="AH288" s="31">
        <f t="shared" si="82"/>
        <v>61.678725235050933</v>
      </c>
      <c r="AI288" s="80" t="s">
        <v>766</v>
      </c>
      <c r="AJ288" s="5">
        <v>3</v>
      </c>
      <c r="AK288" s="31">
        <f t="shared" si="83"/>
        <v>61.678725235050933</v>
      </c>
      <c r="AL288" s="80" t="s">
        <v>766</v>
      </c>
      <c r="AM288" s="5">
        <v>3</v>
      </c>
      <c r="AN288" s="31">
        <f t="shared" si="84"/>
        <v>55.327632324697404</v>
      </c>
      <c r="AO288" s="80" t="s">
        <v>769</v>
      </c>
    </row>
    <row r="289" spans="7:65" x14ac:dyDescent="0.45">
      <c r="G289" s="5">
        <v>4</v>
      </c>
      <c r="H289" s="6" t="s">
        <v>164</v>
      </c>
      <c r="I289" s="6" t="s">
        <v>121</v>
      </c>
      <c r="J289" s="6" t="s">
        <v>567</v>
      </c>
      <c r="K289" s="6" t="s">
        <v>200</v>
      </c>
      <c r="L289" s="6" t="s">
        <v>404</v>
      </c>
      <c r="M289" s="6" t="s">
        <v>428</v>
      </c>
      <c r="P289" s="5" t="s">
        <v>117</v>
      </c>
      <c r="Q289" s="5" t="s">
        <v>121</v>
      </c>
      <c r="R289" s="5" t="s">
        <v>123</v>
      </c>
      <c r="S289" s="5" t="s">
        <v>90</v>
      </c>
      <c r="T289" s="5" t="s">
        <v>98</v>
      </c>
      <c r="U289" s="5" t="s">
        <v>428</v>
      </c>
      <c r="X289" s="5">
        <v>4</v>
      </c>
      <c r="Y289" s="31">
        <f t="shared" si="79"/>
        <v>60.266537294414391</v>
      </c>
      <c r="Z289" s="80" t="s">
        <v>774</v>
      </c>
      <c r="AA289" s="5">
        <v>4</v>
      </c>
      <c r="AB289" s="31">
        <f t="shared" si="80"/>
        <v>66.013332488948294</v>
      </c>
      <c r="AC289" s="80" t="s">
        <v>776</v>
      </c>
      <c r="AD289" s="5">
        <v>4</v>
      </c>
      <c r="AE289" s="31">
        <f t="shared" si="81"/>
        <v>54.489683652199048</v>
      </c>
      <c r="AF289" s="80" t="s">
        <v>871</v>
      </c>
      <c r="AG289" s="5">
        <v>4</v>
      </c>
      <c r="AH289" s="31">
        <f t="shared" si="82"/>
        <v>60.266537294414391</v>
      </c>
      <c r="AI289" s="80" t="s">
        <v>774</v>
      </c>
      <c r="AJ289" s="5">
        <v>4</v>
      </c>
      <c r="AK289" s="31">
        <f t="shared" si="83"/>
        <v>60.266537294414391</v>
      </c>
      <c r="AL289" s="80" t="s">
        <v>774</v>
      </c>
      <c r="AM289" s="5">
        <v>4</v>
      </c>
      <c r="AN289" s="31">
        <f t="shared" si="84"/>
        <v>56.425600143309396</v>
      </c>
      <c r="AO289" s="80" t="s">
        <v>853</v>
      </c>
    </row>
    <row r="290" spans="7:65" x14ac:dyDescent="0.45">
      <c r="G290" s="5">
        <v>5</v>
      </c>
      <c r="H290" s="6" t="s">
        <v>20</v>
      </c>
      <c r="I290" s="6" t="s">
        <v>564</v>
      </c>
      <c r="J290" s="6" t="s">
        <v>568</v>
      </c>
      <c r="K290" s="6" t="s">
        <v>571</v>
      </c>
      <c r="L290" s="6" t="s">
        <v>53</v>
      </c>
      <c r="M290" s="13" t="s">
        <v>574</v>
      </c>
      <c r="P290" s="5" t="s">
        <v>20</v>
      </c>
      <c r="Q290" s="5" t="s">
        <v>34</v>
      </c>
      <c r="R290" s="5" t="s">
        <v>462</v>
      </c>
      <c r="S290" s="5" t="s">
        <v>88</v>
      </c>
      <c r="T290" s="5" t="s">
        <v>53</v>
      </c>
      <c r="U290" s="5" t="s">
        <v>16</v>
      </c>
      <c r="X290" s="5">
        <v>5</v>
      </c>
      <c r="Y290" s="31">
        <f t="shared" si="79"/>
        <v>60.819536609910429</v>
      </c>
      <c r="Z290" s="80" t="s">
        <v>770</v>
      </c>
      <c r="AA290" s="5">
        <v>5</v>
      </c>
      <c r="AB290" s="31">
        <f t="shared" si="80"/>
        <v>72.079750332635967</v>
      </c>
      <c r="AC290" s="80" t="s">
        <v>764</v>
      </c>
      <c r="AD290" s="5">
        <v>5</v>
      </c>
      <c r="AE290" s="31">
        <f t="shared" si="81"/>
        <v>54.148149429121659</v>
      </c>
      <c r="AF290" s="80" t="s">
        <v>434</v>
      </c>
      <c r="AG290" s="5">
        <v>5</v>
      </c>
      <c r="AH290" s="31">
        <f t="shared" si="82"/>
        <v>60.819536609910429</v>
      </c>
      <c r="AI290" s="80" t="s">
        <v>770</v>
      </c>
      <c r="AJ290" s="5">
        <v>5</v>
      </c>
      <c r="AK290" s="31">
        <f t="shared" si="83"/>
        <v>60.819536609910429</v>
      </c>
      <c r="AL290" s="80" t="s">
        <v>770</v>
      </c>
      <c r="AM290" s="5">
        <v>5</v>
      </c>
      <c r="AN290" s="31">
        <f t="shared" si="84"/>
        <v>57.68746068595226</v>
      </c>
      <c r="AO290" s="80" t="s">
        <v>792</v>
      </c>
    </row>
    <row r="291" spans="7:65" x14ac:dyDescent="0.45">
      <c r="G291" s="5">
        <v>6</v>
      </c>
      <c r="H291" s="6" t="s">
        <v>66</v>
      </c>
      <c r="I291" s="11" t="s">
        <v>565</v>
      </c>
      <c r="J291" s="6" t="s">
        <v>126</v>
      </c>
      <c r="K291" s="6" t="s">
        <v>508</v>
      </c>
      <c r="L291" s="11" t="s">
        <v>572</v>
      </c>
      <c r="M291" s="6" t="s">
        <v>19</v>
      </c>
      <c r="P291" s="5" t="s">
        <v>66</v>
      </c>
      <c r="Q291" s="5" t="s">
        <v>174</v>
      </c>
      <c r="R291" s="5" t="s">
        <v>126</v>
      </c>
      <c r="S291" s="5" t="s">
        <v>508</v>
      </c>
      <c r="T291" s="5" t="s">
        <v>782</v>
      </c>
      <c r="U291" s="5" t="s">
        <v>19</v>
      </c>
      <c r="X291" s="5">
        <v>6</v>
      </c>
      <c r="Y291" s="31">
        <f t="shared" si="79"/>
        <v>61.678725235050933</v>
      </c>
      <c r="Z291" s="80" t="s">
        <v>766</v>
      </c>
      <c r="AA291" s="5">
        <v>6</v>
      </c>
      <c r="AB291" s="31">
        <f t="shared" si="80"/>
        <v>69.54549044703198</v>
      </c>
      <c r="AC291" s="80" t="s">
        <v>772</v>
      </c>
      <c r="AD291" s="5">
        <v>6</v>
      </c>
      <c r="AE291" s="31">
        <f t="shared" si="81"/>
        <v>54.489683652199048</v>
      </c>
      <c r="AF291" s="80" t="s">
        <v>871</v>
      </c>
      <c r="AG291" s="5">
        <v>6</v>
      </c>
      <c r="AH291" s="31">
        <f t="shared" si="82"/>
        <v>60.266537294414391</v>
      </c>
      <c r="AI291" s="80" t="s">
        <v>774</v>
      </c>
      <c r="AJ291" s="5">
        <v>6</v>
      </c>
      <c r="AK291" s="31">
        <f t="shared" si="83"/>
        <v>61.678725235050933</v>
      </c>
      <c r="AL291" s="80" t="s">
        <v>766</v>
      </c>
      <c r="AM291" s="5">
        <v>6</v>
      </c>
      <c r="AN291" s="31">
        <f t="shared" si="84"/>
        <v>56.425600143309396</v>
      </c>
      <c r="AO291" s="80" t="s">
        <v>853</v>
      </c>
    </row>
    <row r="292" spans="7:65" x14ac:dyDescent="0.45">
      <c r="G292" s="5">
        <v>7</v>
      </c>
      <c r="H292" s="6" t="s">
        <v>67</v>
      </c>
      <c r="I292" s="6" t="s">
        <v>566</v>
      </c>
      <c r="J292" s="6" t="s">
        <v>236</v>
      </c>
      <c r="K292" s="6" t="s">
        <v>509</v>
      </c>
      <c r="L292" s="6" t="s">
        <v>92</v>
      </c>
      <c r="M292" s="11" t="s">
        <v>516</v>
      </c>
      <c r="P292" s="5" t="s">
        <v>67</v>
      </c>
      <c r="Q292" s="5" t="s">
        <v>35</v>
      </c>
      <c r="R292" s="5" t="s">
        <v>236</v>
      </c>
      <c r="S292" s="5" t="s">
        <v>89</v>
      </c>
      <c r="T292" s="5" t="s">
        <v>92</v>
      </c>
      <c r="U292" s="5" t="s">
        <v>356</v>
      </c>
      <c r="X292" s="5">
        <v>7</v>
      </c>
      <c r="Y292" s="31">
        <f t="shared" si="79"/>
        <v>63.352807087567498</v>
      </c>
      <c r="Z292" s="80" t="s">
        <v>791</v>
      </c>
      <c r="AA292" s="5">
        <v>7</v>
      </c>
      <c r="AB292" s="31">
        <f t="shared" si="80"/>
        <v>70.490554036267866</v>
      </c>
      <c r="AC292" s="80" t="s">
        <v>767</v>
      </c>
      <c r="AD292" s="5">
        <v>7</v>
      </c>
      <c r="AE292" s="31">
        <f t="shared" si="81"/>
        <v>54.89339976375399</v>
      </c>
      <c r="AF292" s="80" t="s">
        <v>873</v>
      </c>
      <c r="AG292" s="5">
        <v>7</v>
      </c>
      <c r="AH292" s="31">
        <f t="shared" si="82"/>
        <v>59.002347394461879</v>
      </c>
      <c r="AI292" s="80" t="s">
        <v>773</v>
      </c>
      <c r="AJ292" s="5">
        <v>7</v>
      </c>
      <c r="AK292" s="31">
        <f t="shared" si="83"/>
        <v>60.819536609910429</v>
      </c>
      <c r="AL292" s="80" t="s">
        <v>770</v>
      </c>
      <c r="AM292" s="5">
        <v>7</v>
      </c>
      <c r="AN292" s="31">
        <f t="shared" si="84"/>
        <v>55.327632324697404</v>
      </c>
      <c r="AO292" s="80" t="s">
        <v>769</v>
      </c>
    </row>
    <row r="293" spans="7:65" x14ac:dyDescent="0.45">
      <c r="G293" s="5">
        <v>8</v>
      </c>
      <c r="H293" s="6" t="s">
        <v>259</v>
      </c>
      <c r="I293" s="6" t="s">
        <v>478</v>
      </c>
      <c r="J293" s="6" t="s">
        <v>569</v>
      </c>
      <c r="K293" s="6" t="s">
        <v>90</v>
      </c>
      <c r="L293" s="6" t="s">
        <v>346</v>
      </c>
      <c r="M293" s="6" t="s">
        <v>517</v>
      </c>
      <c r="P293" s="5" t="s">
        <v>21</v>
      </c>
      <c r="Q293" s="5" t="s">
        <v>478</v>
      </c>
      <c r="R293" s="5" t="s">
        <v>44</v>
      </c>
      <c r="S293" s="5" t="s">
        <v>90</v>
      </c>
      <c r="T293" s="5" t="s">
        <v>346</v>
      </c>
      <c r="U293" s="5" t="s">
        <v>19</v>
      </c>
      <c r="X293" s="5">
        <v>8</v>
      </c>
      <c r="Y293" s="31">
        <f t="shared" si="79"/>
        <v>64.319990168929081</v>
      </c>
      <c r="Z293" s="80" t="s">
        <v>787</v>
      </c>
      <c r="AA293" s="5">
        <v>8</v>
      </c>
      <c r="AB293" s="31">
        <f t="shared" si="80"/>
        <v>69.54549044703198</v>
      </c>
      <c r="AC293" s="80" t="s">
        <v>772</v>
      </c>
      <c r="AD293" s="5">
        <v>8</v>
      </c>
      <c r="AE293" s="31">
        <f t="shared" si="81"/>
        <v>55.327632324697404</v>
      </c>
      <c r="AF293" s="80" t="s">
        <v>769</v>
      </c>
      <c r="AG293" s="5">
        <v>8</v>
      </c>
      <c r="AH293" s="31">
        <f t="shared" si="82"/>
        <v>60.266537294414391</v>
      </c>
      <c r="AI293" s="80" t="s">
        <v>774</v>
      </c>
      <c r="AJ293" s="5">
        <v>8</v>
      </c>
      <c r="AK293" s="31">
        <f t="shared" si="83"/>
        <v>60.266537294414391</v>
      </c>
      <c r="AL293" s="80" t="s">
        <v>774</v>
      </c>
      <c r="AM293" s="5">
        <v>8</v>
      </c>
      <c r="AN293" s="31">
        <f t="shared" si="84"/>
        <v>56.425600143309396</v>
      </c>
      <c r="AO293" s="80" t="s">
        <v>853</v>
      </c>
    </row>
    <row r="294" spans="7:65" x14ac:dyDescent="0.45">
      <c r="G294" s="5">
        <v>9</v>
      </c>
      <c r="H294" s="6" t="s">
        <v>260</v>
      </c>
      <c r="I294" s="6" t="s">
        <v>231</v>
      </c>
      <c r="J294" s="6" t="s">
        <v>570</v>
      </c>
      <c r="K294" s="6" t="s">
        <v>46</v>
      </c>
      <c r="L294" s="6" t="s">
        <v>573</v>
      </c>
      <c r="M294" s="6"/>
      <c r="P294" s="5" t="s">
        <v>67</v>
      </c>
      <c r="Q294" s="5" t="s">
        <v>231</v>
      </c>
      <c r="R294" s="5" t="s">
        <v>236</v>
      </c>
      <c r="S294" s="5" t="s">
        <v>46</v>
      </c>
      <c r="T294" s="5" t="s">
        <v>97</v>
      </c>
      <c r="X294" s="5">
        <v>9</v>
      </c>
      <c r="Y294" s="31">
        <f t="shared" si="79"/>
        <v>63.352807087567498</v>
      </c>
      <c r="Z294" s="80" t="s">
        <v>791</v>
      </c>
      <c r="AA294" s="5">
        <v>9</v>
      </c>
      <c r="AB294" s="31">
        <f t="shared" si="80"/>
        <v>68.097728766764959</v>
      </c>
      <c r="AC294" s="80" t="s">
        <v>775</v>
      </c>
      <c r="AD294" s="5">
        <v>9</v>
      </c>
      <c r="AE294" s="31">
        <f t="shared" si="81"/>
        <v>54.89339976375399</v>
      </c>
      <c r="AF294" s="80" t="s">
        <v>873</v>
      </c>
      <c r="AG294" s="5">
        <v>9</v>
      </c>
      <c r="AH294" s="31">
        <f t="shared" si="82"/>
        <v>60.819536609910429</v>
      </c>
      <c r="AI294" s="80" t="s">
        <v>770</v>
      </c>
      <c r="AJ294" s="5">
        <v>9</v>
      </c>
      <c r="AK294" s="31">
        <f t="shared" si="83"/>
        <v>59.002347394461879</v>
      </c>
      <c r="AL294" s="80" t="s">
        <v>773</v>
      </c>
      <c r="AM294" s="114">
        <v>9</v>
      </c>
      <c r="AN294" s="107">
        <f t="shared" si="84"/>
        <v>55.327632324697404</v>
      </c>
      <c r="AO294" s="112" t="s">
        <v>769</v>
      </c>
    </row>
    <row r="295" spans="7:65" x14ac:dyDescent="0.45">
      <c r="G295" s="5">
        <v>10</v>
      </c>
      <c r="H295" s="6" t="s">
        <v>21</v>
      </c>
      <c r="I295" s="6" t="s">
        <v>232</v>
      </c>
      <c r="J295" s="6"/>
      <c r="K295" s="11" t="s">
        <v>289</v>
      </c>
      <c r="L295" s="6" t="s">
        <v>98</v>
      </c>
      <c r="M295" s="6"/>
      <c r="P295" s="5" t="s">
        <v>21</v>
      </c>
      <c r="Q295" s="5" t="s">
        <v>121</v>
      </c>
      <c r="S295" s="5" t="s">
        <v>507</v>
      </c>
      <c r="T295" s="5" t="s">
        <v>98</v>
      </c>
      <c r="X295" s="5">
        <v>10</v>
      </c>
      <c r="Y295" s="31">
        <f t="shared" si="79"/>
        <v>64.319990168929081</v>
      </c>
      <c r="Z295" s="80" t="s">
        <v>787</v>
      </c>
      <c r="AA295" s="5">
        <v>10</v>
      </c>
      <c r="AB295" s="31">
        <f t="shared" si="80"/>
        <v>66.013332488948294</v>
      </c>
      <c r="AC295" s="80" t="s">
        <v>776</v>
      </c>
      <c r="AD295" s="114">
        <v>10</v>
      </c>
      <c r="AE295" s="107">
        <f t="shared" si="81"/>
        <v>55.327632324697404</v>
      </c>
      <c r="AF295" s="112" t="s">
        <v>769</v>
      </c>
      <c r="AG295" s="5">
        <v>10</v>
      </c>
      <c r="AH295" s="31">
        <f t="shared" si="82"/>
        <v>61.678725235050933</v>
      </c>
      <c r="AI295" s="80" t="s">
        <v>766</v>
      </c>
      <c r="AJ295" s="5">
        <v>10</v>
      </c>
      <c r="AK295" s="31">
        <f t="shared" si="83"/>
        <v>60.266537294414391</v>
      </c>
      <c r="AL295" s="80" t="s">
        <v>774</v>
      </c>
      <c r="AN295" s="31"/>
    </row>
    <row r="296" spans="7:65" x14ac:dyDescent="0.45">
      <c r="G296" s="5">
        <v>11</v>
      </c>
      <c r="H296" s="6" t="s">
        <v>261</v>
      </c>
      <c r="I296" s="6" t="s">
        <v>32</v>
      </c>
      <c r="J296" s="6"/>
      <c r="L296" s="6" t="s">
        <v>425</v>
      </c>
      <c r="M296" s="6"/>
      <c r="P296" s="5" t="s">
        <v>602</v>
      </c>
      <c r="Q296" s="5" t="s">
        <v>32</v>
      </c>
      <c r="T296" s="5" t="s">
        <v>92</v>
      </c>
      <c r="X296" s="5">
        <v>11</v>
      </c>
      <c r="Y296" s="31">
        <f t="shared" si="79"/>
        <v>65.463749372686848</v>
      </c>
      <c r="Z296" s="80" t="s">
        <v>765</v>
      </c>
      <c r="AA296" s="5">
        <v>11</v>
      </c>
      <c r="AB296" s="31">
        <f t="shared" si="80"/>
        <v>68.097728766764959</v>
      </c>
      <c r="AC296" s="80" t="s">
        <v>775</v>
      </c>
      <c r="AE296" s="31"/>
      <c r="AG296" s="114">
        <v>11</v>
      </c>
      <c r="AH296" s="107">
        <f t="shared" si="82"/>
        <v>60.819536609910429</v>
      </c>
      <c r="AI296" s="112" t="s">
        <v>770</v>
      </c>
      <c r="AJ296" s="5">
        <v>11</v>
      </c>
      <c r="AK296" s="31">
        <f t="shared" si="83"/>
        <v>60.819536609910429</v>
      </c>
      <c r="AL296" s="80" t="s">
        <v>770</v>
      </c>
      <c r="AN296" s="31"/>
    </row>
    <row r="297" spans="7:65" ht="13.8" x14ac:dyDescent="0.45">
      <c r="G297" s="5">
        <v>12</v>
      </c>
      <c r="I297" s="11" t="s">
        <v>302</v>
      </c>
      <c r="J297" s="6"/>
      <c r="K297" s="6"/>
      <c r="L297" s="6"/>
      <c r="M297" s="6"/>
      <c r="N297" s="10" t="s">
        <v>431</v>
      </c>
      <c r="Q297" s="5" t="s">
        <v>478</v>
      </c>
      <c r="V297" s="5">
        <f>COUNTA(P286:U297)</f>
        <v>61</v>
      </c>
      <c r="W297" s="10" t="s">
        <v>431</v>
      </c>
      <c r="X297" s="114">
        <v>12</v>
      </c>
      <c r="Y297" s="107">
        <f t="shared" si="79"/>
        <v>64.319990168929081</v>
      </c>
      <c r="Z297" s="112" t="s">
        <v>787</v>
      </c>
      <c r="AA297" s="5">
        <v>12</v>
      </c>
      <c r="AB297" s="31">
        <f t="shared" si="80"/>
        <v>69.54549044703198</v>
      </c>
      <c r="AC297" s="80" t="s">
        <v>772</v>
      </c>
      <c r="AJ297" s="114">
        <v>12</v>
      </c>
      <c r="AK297" s="107">
        <f t="shared" si="83"/>
        <v>60.266537294414391</v>
      </c>
      <c r="AL297" s="112" t="s">
        <v>774</v>
      </c>
      <c r="BM297" s="10" t="s">
        <v>431</v>
      </c>
    </row>
    <row r="298" spans="7:65" x14ac:dyDescent="0.45">
      <c r="I298" s="6"/>
      <c r="J298" s="6"/>
      <c r="K298" s="6"/>
      <c r="L298" s="6"/>
      <c r="M298" s="6"/>
      <c r="AA298" s="114">
        <v>13</v>
      </c>
      <c r="AB298" s="107">
        <f t="shared" si="80"/>
        <v>68.097728766764959</v>
      </c>
      <c r="AC298" s="112" t="s">
        <v>775</v>
      </c>
    </row>
    <row r="299" spans="7:65" x14ac:dyDescent="0.45">
      <c r="H299" s="6"/>
      <c r="I299" s="6"/>
      <c r="J299" s="6"/>
      <c r="K299" s="6"/>
      <c r="L299" s="6"/>
      <c r="M299" s="6"/>
    </row>
    <row r="300" spans="7:65" x14ac:dyDescent="0.45">
      <c r="G300" s="5" t="s">
        <v>575</v>
      </c>
    </row>
    <row r="301" spans="7:65" x14ac:dyDescent="0.45">
      <c r="H301" s="5" t="s">
        <v>216</v>
      </c>
    </row>
    <row r="302" spans="7:65" x14ac:dyDescent="0.45">
      <c r="G302" s="7" t="s">
        <v>5</v>
      </c>
      <c r="H302" s="8" t="s">
        <v>28</v>
      </c>
      <c r="I302" s="8" t="s">
        <v>29</v>
      </c>
      <c r="J302" s="8" t="s">
        <v>110</v>
      </c>
      <c r="K302" s="8" t="s">
        <v>217</v>
      </c>
      <c r="L302" s="8" t="s">
        <v>218</v>
      </c>
      <c r="M302" s="8" t="s">
        <v>219</v>
      </c>
      <c r="O302" s="5">
        <v>15</v>
      </c>
      <c r="P302" s="8" t="s">
        <v>28</v>
      </c>
      <c r="Q302" s="8" t="s">
        <v>29</v>
      </c>
      <c r="R302" s="8" t="s">
        <v>110</v>
      </c>
      <c r="S302" s="8" t="s">
        <v>217</v>
      </c>
      <c r="T302" s="8" t="s">
        <v>218</v>
      </c>
      <c r="U302" s="8" t="s">
        <v>219</v>
      </c>
      <c r="X302" s="7" t="s">
        <v>5</v>
      </c>
      <c r="Z302" s="102" t="s">
        <v>28</v>
      </c>
      <c r="AA302" s="102"/>
      <c r="AB302" s="102"/>
      <c r="AC302" s="102" t="s">
        <v>29</v>
      </c>
      <c r="AD302" s="102"/>
      <c r="AE302" s="102"/>
      <c r="AF302" s="102" t="s">
        <v>110</v>
      </c>
      <c r="AG302" s="102"/>
      <c r="AH302" s="102"/>
      <c r="AI302" s="102" t="s">
        <v>217</v>
      </c>
      <c r="AJ302" s="102"/>
      <c r="AK302" s="102"/>
      <c r="AL302" s="102" t="s">
        <v>218</v>
      </c>
      <c r="AM302" s="102"/>
      <c r="AN302" s="102"/>
      <c r="AO302" s="102" t="s">
        <v>219</v>
      </c>
    </row>
    <row r="303" spans="7:65" x14ac:dyDescent="0.45">
      <c r="G303" s="5">
        <v>1</v>
      </c>
      <c r="H303" s="6" t="s">
        <v>114</v>
      </c>
      <c r="I303" s="6" t="s">
        <v>118</v>
      </c>
      <c r="J303" s="6" t="s">
        <v>126</v>
      </c>
      <c r="K303" s="6" t="s">
        <v>337</v>
      </c>
      <c r="L303" s="6" t="s">
        <v>148</v>
      </c>
      <c r="M303" s="6" t="s">
        <v>155</v>
      </c>
      <c r="P303" s="5" t="s">
        <v>114</v>
      </c>
      <c r="Q303" s="5" t="s">
        <v>118</v>
      </c>
      <c r="R303" s="5" t="s">
        <v>126</v>
      </c>
      <c r="S303" s="5" t="s">
        <v>337</v>
      </c>
      <c r="T303" s="5" t="s">
        <v>148</v>
      </c>
      <c r="U303" s="5" t="s">
        <v>155</v>
      </c>
      <c r="X303" s="5">
        <v>1</v>
      </c>
      <c r="Y303" s="31">
        <f t="shared" ref="Y303:Y311" si="85">VLOOKUP(Z303,$A$3:$B$36,2,FALSE)</f>
        <v>54.489683652199048</v>
      </c>
      <c r="Z303" s="80" t="s">
        <v>871</v>
      </c>
      <c r="AA303" s="5">
        <v>1</v>
      </c>
      <c r="AB303" s="31">
        <f t="shared" ref="AB303:AB314" si="86">VLOOKUP(AC303,$A$3:$B$36,2,FALSE)</f>
        <v>54.489683652199048</v>
      </c>
      <c r="AC303" s="80" t="s">
        <v>871</v>
      </c>
      <c r="AD303" s="5">
        <v>1</v>
      </c>
      <c r="AE303" s="31">
        <f t="shared" ref="AE303:AE313" si="87">VLOOKUP(AF303,$A$3:$B$36,2,FALSE)</f>
        <v>54.489683652199048</v>
      </c>
      <c r="AF303" s="80" t="s">
        <v>871</v>
      </c>
      <c r="AG303" s="5">
        <v>1</v>
      </c>
      <c r="AH303" s="31">
        <f t="shared" ref="AH303:AH315" si="88">VLOOKUP(AI303,$A$3:$B$36,2,FALSE)</f>
        <v>54.489683652199048</v>
      </c>
      <c r="AI303" s="80" t="s">
        <v>871</v>
      </c>
      <c r="AJ303" s="5">
        <v>1</v>
      </c>
      <c r="AK303" s="31">
        <f t="shared" ref="AK303:AK317" si="89">VLOOKUP(AL303,$A$3:$B$36,2,FALSE)</f>
        <v>54.489683652199048</v>
      </c>
      <c r="AL303" s="80" t="s">
        <v>871</v>
      </c>
      <c r="AM303" s="5">
        <v>1</v>
      </c>
      <c r="AN303" s="31">
        <f t="shared" ref="AN303:AN311" si="90">VLOOKUP(AO303,$A$3:$B$36,2,FALSE)</f>
        <v>54.489683652199048</v>
      </c>
      <c r="AO303" s="80" t="s">
        <v>871</v>
      </c>
    </row>
    <row r="304" spans="7:65" x14ac:dyDescent="0.45">
      <c r="G304" s="5">
        <v>2</v>
      </c>
      <c r="H304" s="6" t="s">
        <v>116</v>
      </c>
      <c r="I304" s="6" t="s">
        <v>262</v>
      </c>
      <c r="J304" s="6" t="s">
        <v>275</v>
      </c>
      <c r="K304" s="6" t="s">
        <v>338</v>
      </c>
      <c r="L304" s="6" t="s">
        <v>290</v>
      </c>
      <c r="M304" s="6" t="s">
        <v>18</v>
      </c>
      <c r="P304" s="5" t="s">
        <v>116</v>
      </c>
      <c r="Q304" s="5" t="s">
        <v>549</v>
      </c>
      <c r="R304" s="5" t="s">
        <v>42</v>
      </c>
      <c r="S304" s="5" t="s">
        <v>986</v>
      </c>
      <c r="T304" s="5" t="s">
        <v>93</v>
      </c>
      <c r="U304" s="5" t="s">
        <v>18</v>
      </c>
      <c r="X304" s="5">
        <v>2</v>
      </c>
      <c r="Y304" s="31">
        <f t="shared" si="85"/>
        <v>57.68746068595226</v>
      </c>
      <c r="Z304" s="80" t="s">
        <v>792</v>
      </c>
      <c r="AA304" s="5">
        <v>2</v>
      </c>
      <c r="AB304" s="31">
        <f t="shared" si="86"/>
        <v>57.68746068595226</v>
      </c>
      <c r="AC304" s="80" t="s">
        <v>792</v>
      </c>
      <c r="AD304" s="5">
        <v>2</v>
      </c>
      <c r="AE304" s="31">
        <f t="shared" si="87"/>
        <v>57.68746068595226</v>
      </c>
      <c r="AF304" s="80" t="s">
        <v>792</v>
      </c>
      <c r="AG304" s="5">
        <v>2</v>
      </c>
      <c r="AH304" s="31">
        <f t="shared" si="88"/>
        <v>50.004135736053328</v>
      </c>
      <c r="AI304" s="80" t="s">
        <v>771</v>
      </c>
      <c r="AJ304" s="5">
        <v>2</v>
      </c>
      <c r="AK304" s="31">
        <f t="shared" si="89"/>
        <v>57.68746068595226</v>
      </c>
      <c r="AL304" s="80" t="s">
        <v>792</v>
      </c>
      <c r="AM304" s="5">
        <v>2</v>
      </c>
      <c r="AN304" s="31">
        <f t="shared" si="90"/>
        <v>57.68746068595226</v>
      </c>
      <c r="AO304" s="80" t="s">
        <v>792</v>
      </c>
    </row>
    <row r="305" spans="7:65" x14ac:dyDescent="0.45">
      <c r="G305" s="5">
        <v>3</v>
      </c>
      <c r="H305" s="11" t="s">
        <v>163</v>
      </c>
      <c r="I305" s="6" t="s">
        <v>550</v>
      </c>
      <c r="J305" s="6" t="s">
        <v>44</v>
      </c>
      <c r="K305" s="6" t="s">
        <v>339</v>
      </c>
      <c r="L305" s="6" t="s">
        <v>291</v>
      </c>
      <c r="M305" s="11" t="s">
        <v>210</v>
      </c>
      <c r="P305" s="5" t="s">
        <v>72</v>
      </c>
      <c r="Q305" s="5" t="s">
        <v>270</v>
      </c>
      <c r="R305" s="5" t="s">
        <v>44</v>
      </c>
      <c r="S305" s="5" t="s">
        <v>339</v>
      </c>
      <c r="T305" s="5" t="s">
        <v>94</v>
      </c>
      <c r="U305" s="5" t="s">
        <v>61</v>
      </c>
      <c r="X305" s="5">
        <v>3</v>
      </c>
      <c r="Y305" s="31">
        <f t="shared" si="85"/>
        <v>61.678725235050933</v>
      </c>
      <c r="Z305" s="80" t="s">
        <v>766</v>
      </c>
      <c r="AA305" s="5">
        <v>3</v>
      </c>
      <c r="AB305" s="31">
        <f t="shared" si="86"/>
        <v>55.327632324697404</v>
      </c>
      <c r="AC305" s="80" t="s">
        <v>769</v>
      </c>
      <c r="AD305" s="5">
        <v>3</v>
      </c>
      <c r="AE305" s="31">
        <f t="shared" si="87"/>
        <v>55.327632324697404</v>
      </c>
      <c r="AF305" s="80" t="s">
        <v>769</v>
      </c>
      <c r="AG305" s="5">
        <v>3</v>
      </c>
      <c r="AH305" s="31">
        <f t="shared" si="88"/>
        <v>51.976540463598752</v>
      </c>
      <c r="AI305" s="80" t="s">
        <v>819</v>
      </c>
      <c r="AJ305" s="5">
        <v>3</v>
      </c>
      <c r="AK305" s="31">
        <f t="shared" si="89"/>
        <v>55.327632324697404</v>
      </c>
      <c r="AL305" s="80" t="s">
        <v>769</v>
      </c>
      <c r="AM305" s="5">
        <v>3</v>
      </c>
      <c r="AN305" s="31">
        <f t="shared" si="90"/>
        <v>61.678725235050933</v>
      </c>
      <c r="AO305" s="80" t="s">
        <v>766</v>
      </c>
    </row>
    <row r="306" spans="7:65" x14ac:dyDescent="0.45">
      <c r="G306" s="5">
        <v>4</v>
      </c>
      <c r="H306" s="6" t="s">
        <v>164</v>
      </c>
      <c r="I306" s="6" t="s">
        <v>271</v>
      </c>
      <c r="J306" s="6" t="s">
        <v>235</v>
      </c>
      <c r="K306" s="6" t="s">
        <v>136</v>
      </c>
      <c r="L306" s="6" t="s">
        <v>350</v>
      </c>
      <c r="M306" s="13" t="s">
        <v>383</v>
      </c>
      <c r="P306" s="5" t="s">
        <v>117</v>
      </c>
      <c r="Q306" s="5" t="s">
        <v>271</v>
      </c>
      <c r="R306" s="5" t="s">
        <v>126</v>
      </c>
      <c r="S306" s="5" t="s">
        <v>136</v>
      </c>
      <c r="T306" s="5" t="s">
        <v>987</v>
      </c>
      <c r="U306" s="5" t="s">
        <v>15</v>
      </c>
      <c r="X306" s="5">
        <v>4</v>
      </c>
      <c r="Y306" s="31">
        <f t="shared" si="85"/>
        <v>60.266537294414391</v>
      </c>
      <c r="Z306" s="80" t="s">
        <v>774</v>
      </c>
      <c r="AA306" s="5">
        <v>4</v>
      </c>
      <c r="AB306" s="31">
        <f t="shared" si="86"/>
        <v>56.425600143309396</v>
      </c>
      <c r="AC306" s="80" t="s">
        <v>853</v>
      </c>
      <c r="AD306" s="5">
        <v>4</v>
      </c>
      <c r="AE306" s="31">
        <f t="shared" si="87"/>
        <v>54.489683652199048</v>
      </c>
      <c r="AF306" s="80" t="s">
        <v>871</v>
      </c>
      <c r="AG306" s="5">
        <v>4</v>
      </c>
      <c r="AH306" s="31">
        <f t="shared" si="88"/>
        <v>54.489683652199048</v>
      </c>
      <c r="AI306" s="80" t="s">
        <v>871</v>
      </c>
      <c r="AJ306" s="5">
        <v>4</v>
      </c>
      <c r="AK306" s="31">
        <f t="shared" si="89"/>
        <v>56.425600143309396</v>
      </c>
      <c r="AL306" s="80" t="s">
        <v>853</v>
      </c>
      <c r="AM306" s="5">
        <v>4</v>
      </c>
      <c r="AN306" s="31">
        <f t="shared" si="90"/>
        <v>60.266537294414391</v>
      </c>
      <c r="AO306" s="80" t="s">
        <v>774</v>
      </c>
    </row>
    <row r="307" spans="7:65" x14ac:dyDescent="0.45">
      <c r="G307" s="5">
        <v>5</v>
      </c>
      <c r="H307" s="6" t="s">
        <v>20</v>
      </c>
      <c r="I307" s="6" t="s">
        <v>119</v>
      </c>
      <c r="J307" s="6" t="s">
        <v>236</v>
      </c>
      <c r="K307" s="6" t="s">
        <v>340</v>
      </c>
      <c r="L307" s="6" t="s">
        <v>347</v>
      </c>
      <c r="M307" s="6" t="s">
        <v>494</v>
      </c>
      <c r="P307" s="5" t="s">
        <v>20</v>
      </c>
      <c r="Q307" s="5" t="s">
        <v>119</v>
      </c>
      <c r="R307" s="5" t="s">
        <v>236</v>
      </c>
      <c r="S307" s="5" t="s">
        <v>340</v>
      </c>
      <c r="T307" s="5" t="s">
        <v>347</v>
      </c>
      <c r="U307" s="5" t="s">
        <v>62</v>
      </c>
      <c r="X307" s="5">
        <v>5</v>
      </c>
      <c r="Y307" s="31">
        <f t="shared" si="85"/>
        <v>60.819536609910429</v>
      </c>
      <c r="Z307" s="80" t="s">
        <v>770</v>
      </c>
      <c r="AA307" s="5">
        <v>5</v>
      </c>
      <c r="AB307" s="31">
        <f t="shared" si="86"/>
        <v>57.68746068595226</v>
      </c>
      <c r="AC307" s="80" t="s">
        <v>792</v>
      </c>
      <c r="AD307" s="5">
        <v>5</v>
      </c>
      <c r="AE307" s="31">
        <f t="shared" si="87"/>
        <v>54.89339976375399</v>
      </c>
      <c r="AF307" s="80" t="s">
        <v>873</v>
      </c>
      <c r="AG307" s="5">
        <v>5</v>
      </c>
      <c r="AH307" s="31">
        <f t="shared" si="88"/>
        <v>55.327632324697404</v>
      </c>
      <c r="AI307" s="80" t="s">
        <v>769</v>
      </c>
      <c r="AJ307" s="5">
        <v>5</v>
      </c>
      <c r="AK307" s="31">
        <f t="shared" si="89"/>
        <v>55.327632324697404</v>
      </c>
      <c r="AL307" s="80" t="s">
        <v>769</v>
      </c>
      <c r="AM307" s="5">
        <v>5</v>
      </c>
      <c r="AN307" s="31">
        <f t="shared" si="90"/>
        <v>60.819536609910429</v>
      </c>
      <c r="AO307" s="80" t="s">
        <v>770</v>
      </c>
    </row>
    <row r="308" spans="7:65" x14ac:dyDescent="0.45">
      <c r="G308" s="5">
        <v>6</v>
      </c>
      <c r="H308" s="11" t="s">
        <v>227</v>
      </c>
      <c r="I308" s="6" t="s">
        <v>272</v>
      </c>
      <c r="J308" s="6" t="s">
        <v>127</v>
      </c>
      <c r="K308" s="6" t="s">
        <v>137</v>
      </c>
      <c r="L308" s="6" t="s">
        <v>579</v>
      </c>
      <c r="M308" s="13" t="s">
        <v>495</v>
      </c>
      <c r="P308" s="5" t="s">
        <v>72</v>
      </c>
      <c r="Q308" s="5" t="s">
        <v>272</v>
      </c>
      <c r="R308" s="5" t="s">
        <v>127</v>
      </c>
      <c r="S308" s="5" t="s">
        <v>137</v>
      </c>
      <c r="T308" s="5" t="s">
        <v>579</v>
      </c>
      <c r="U308" s="5" t="s">
        <v>15</v>
      </c>
      <c r="X308" s="5">
        <v>6</v>
      </c>
      <c r="Y308" s="31">
        <f t="shared" si="85"/>
        <v>61.678725235050933</v>
      </c>
      <c r="Z308" s="80" t="s">
        <v>766</v>
      </c>
      <c r="AA308" s="5">
        <v>6</v>
      </c>
      <c r="AB308" s="31">
        <f t="shared" si="86"/>
        <v>59.002347394461879</v>
      </c>
      <c r="AC308" s="80" t="s">
        <v>773</v>
      </c>
      <c r="AD308" s="5">
        <v>6</v>
      </c>
      <c r="AE308" s="31">
        <f t="shared" si="87"/>
        <v>55.327632324697404</v>
      </c>
      <c r="AF308" s="80" t="s">
        <v>769</v>
      </c>
      <c r="AG308" s="5">
        <v>6</v>
      </c>
      <c r="AH308" s="31">
        <f t="shared" si="88"/>
        <v>57.68746068595226</v>
      </c>
      <c r="AI308" s="80" t="s">
        <v>792</v>
      </c>
      <c r="AJ308" s="5">
        <v>6</v>
      </c>
      <c r="AK308" s="31">
        <f t="shared" si="89"/>
        <v>54.89339976375399</v>
      </c>
      <c r="AL308" s="80" t="s">
        <v>873</v>
      </c>
      <c r="AM308" s="5">
        <v>6</v>
      </c>
      <c r="AN308" s="31">
        <f t="shared" si="90"/>
        <v>60.266537294414391</v>
      </c>
      <c r="AO308" s="80" t="s">
        <v>774</v>
      </c>
    </row>
    <row r="309" spans="7:65" x14ac:dyDescent="0.45">
      <c r="G309" s="5">
        <v>7</v>
      </c>
      <c r="H309" s="6" t="s">
        <v>228</v>
      </c>
      <c r="I309" s="6" t="s">
        <v>273</v>
      </c>
      <c r="J309" s="6" t="s">
        <v>416</v>
      </c>
      <c r="K309" s="6" t="s">
        <v>90</v>
      </c>
      <c r="L309" s="6" t="s">
        <v>580</v>
      </c>
      <c r="M309" s="6" t="s">
        <v>59</v>
      </c>
      <c r="P309" s="5" t="s">
        <v>20</v>
      </c>
      <c r="Q309" s="5" t="s">
        <v>273</v>
      </c>
      <c r="R309" s="5" t="s">
        <v>43</v>
      </c>
      <c r="S309" s="5" t="s">
        <v>90</v>
      </c>
      <c r="T309" s="5" t="s">
        <v>580</v>
      </c>
      <c r="U309" s="5" t="s">
        <v>59</v>
      </c>
      <c r="X309" s="5">
        <v>7</v>
      </c>
      <c r="Y309" s="31">
        <f t="shared" si="85"/>
        <v>60.819536609910429</v>
      </c>
      <c r="Z309" s="80" t="s">
        <v>770</v>
      </c>
      <c r="AA309" s="5">
        <v>7</v>
      </c>
      <c r="AB309" s="31">
        <f t="shared" si="86"/>
        <v>60.266537294414391</v>
      </c>
      <c r="AC309" s="80" t="s">
        <v>774</v>
      </c>
      <c r="AD309" s="5">
        <v>7</v>
      </c>
      <c r="AE309" s="31">
        <f t="shared" si="87"/>
        <v>56.425600143309396</v>
      </c>
      <c r="AF309" s="80" t="s">
        <v>853</v>
      </c>
      <c r="AG309" s="5">
        <v>7</v>
      </c>
      <c r="AH309" s="31">
        <f t="shared" si="88"/>
        <v>60.266537294414391</v>
      </c>
      <c r="AI309" s="80" t="s">
        <v>774</v>
      </c>
      <c r="AJ309" s="5">
        <v>7</v>
      </c>
      <c r="AK309" s="31">
        <f t="shared" si="89"/>
        <v>54.489683652199048</v>
      </c>
      <c r="AL309" s="80" t="s">
        <v>871</v>
      </c>
      <c r="AM309" s="5">
        <v>7</v>
      </c>
      <c r="AN309" s="31">
        <f t="shared" si="90"/>
        <v>60.819536609910429</v>
      </c>
      <c r="AO309" s="80" t="s">
        <v>770</v>
      </c>
    </row>
    <row r="310" spans="7:65" x14ac:dyDescent="0.45">
      <c r="G310" s="5">
        <v>8</v>
      </c>
      <c r="H310" s="11" t="s">
        <v>411</v>
      </c>
      <c r="I310" s="6" t="s">
        <v>455</v>
      </c>
      <c r="J310" s="6" t="s">
        <v>417</v>
      </c>
      <c r="K310" s="6" t="s">
        <v>138</v>
      </c>
      <c r="L310" s="6" t="s">
        <v>581</v>
      </c>
      <c r="M310" s="11" t="s">
        <v>386</v>
      </c>
      <c r="P310" s="5" t="s">
        <v>72</v>
      </c>
      <c r="Q310" s="5" t="s">
        <v>835</v>
      </c>
      <c r="R310" s="5" t="s">
        <v>127</v>
      </c>
      <c r="S310" s="5" t="s">
        <v>138</v>
      </c>
      <c r="T310" s="5" t="s">
        <v>1008</v>
      </c>
      <c r="U310" s="5" t="s">
        <v>61</v>
      </c>
      <c r="X310" s="5">
        <v>8</v>
      </c>
      <c r="Y310" s="31">
        <f t="shared" si="85"/>
        <v>61.678725235050933</v>
      </c>
      <c r="Z310" s="80" t="s">
        <v>766</v>
      </c>
      <c r="AA310" s="5">
        <v>8</v>
      </c>
      <c r="AB310" s="31">
        <f t="shared" si="86"/>
        <v>60.819536609910429</v>
      </c>
      <c r="AC310" s="80" t="s">
        <v>770</v>
      </c>
      <c r="AD310" s="5">
        <v>8</v>
      </c>
      <c r="AE310" s="31">
        <f t="shared" si="87"/>
        <v>55.327632324697404</v>
      </c>
      <c r="AF310" s="80" t="s">
        <v>769</v>
      </c>
      <c r="AG310" s="5">
        <v>8</v>
      </c>
      <c r="AH310" s="31">
        <f t="shared" si="88"/>
        <v>61.678725235050933</v>
      </c>
      <c r="AI310" s="80" t="s">
        <v>766</v>
      </c>
      <c r="AJ310" s="5">
        <v>8</v>
      </c>
      <c r="AK310" s="31">
        <f t="shared" si="89"/>
        <v>54.148149429121659</v>
      </c>
      <c r="AL310" s="80" t="s">
        <v>434</v>
      </c>
      <c r="AM310" s="5">
        <v>8</v>
      </c>
      <c r="AN310" s="31">
        <f t="shared" si="90"/>
        <v>61.678725235050933</v>
      </c>
      <c r="AO310" s="80" t="s">
        <v>766</v>
      </c>
    </row>
    <row r="311" spans="7:65" x14ac:dyDescent="0.45">
      <c r="G311" s="5">
        <v>9</v>
      </c>
      <c r="H311" s="6"/>
      <c r="I311" s="6" t="s">
        <v>456</v>
      </c>
      <c r="J311" s="6" t="s">
        <v>237</v>
      </c>
      <c r="K311" s="11" t="s">
        <v>583</v>
      </c>
      <c r="L311" s="6" t="s">
        <v>148</v>
      </c>
      <c r="M311" s="6"/>
      <c r="Q311" s="5" t="s">
        <v>456</v>
      </c>
      <c r="R311" s="5" t="s">
        <v>237</v>
      </c>
      <c r="S311" s="5" t="s">
        <v>244</v>
      </c>
      <c r="T311" s="5" t="s">
        <v>148</v>
      </c>
      <c r="X311" s="114">
        <v>9</v>
      </c>
      <c r="Y311" s="107">
        <f t="shared" si="85"/>
        <v>60.819536609910429</v>
      </c>
      <c r="Z311" s="112" t="s">
        <v>770</v>
      </c>
      <c r="AA311" s="5">
        <v>9</v>
      </c>
      <c r="AB311" s="31">
        <f t="shared" si="86"/>
        <v>60.266537294414391</v>
      </c>
      <c r="AC311" s="80" t="s">
        <v>774</v>
      </c>
      <c r="AD311" s="5">
        <v>9</v>
      </c>
      <c r="AE311" s="31">
        <f t="shared" si="87"/>
        <v>56.425600143309396</v>
      </c>
      <c r="AF311" s="80" t="s">
        <v>853</v>
      </c>
      <c r="AG311" s="5">
        <v>9</v>
      </c>
      <c r="AH311" s="31">
        <f t="shared" si="88"/>
        <v>64.319990168929081</v>
      </c>
      <c r="AI311" s="80" t="s">
        <v>787</v>
      </c>
      <c r="AJ311" s="5">
        <v>9</v>
      </c>
      <c r="AK311" s="31">
        <f t="shared" si="89"/>
        <v>54.489683652199048</v>
      </c>
      <c r="AL311" s="80" t="s">
        <v>871</v>
      </c>
      <c r="AM311" s="114">
        <v>9</v>
      </c>
      <c r="AN311" s="107">
        <f t="shared" si="90"/>
        <v>60.819536609910429</v>
      </c>
      <c r="AO311" s="112" t="s">
        <v>770</v>
      </c>
    </row>
    <row r="312" spans="7:65" x14ac:dyDescent="0.45">
      <c r="G312" s="5">
        <v>10</v>
      </c>
      <c r="H312" s="6"/>
      <c r="I312" s="6" t="s">
        <v>576</v>
      </c>
      <c r="J312" s="6" t="s">
        <v>578</v>
      </c>
      <c r="K312" s="13" t="s">
        <v>584</v>
      </c>
      <c r="L312" s="6" t="s">
        <v>349</v>
      </c>
      <c r="M312" s="6"/>
      <c r="Q312" s="5" t="s">
        <v>272</v>
      </c>
      <c r="R312" s="5" t="s">
        <v>42</v>
      </c>
      <c r="S312" s="5" t="s">
        <v>203</v>
      </c>
      <c r="T312" s="5" t="s">
        <v>349</v>
      </c>
      <c r="AA312" s="5">
        <v>10</v>
      </c>
      <c r="AB312" s="31">
        <f t="shared" si="86"/>
        <v>59.002347394461879</v>
      </c>
      <c r="AC312" s="80" t="s">
        <v>773</v>
      </c>
      <c r="AD312" s="5">
        <v>10</v>
      </c>
      <c r="AE312" s="31">
        <f t="shared" si="87"/>
        <v>57.68746068595226</v>
      </c>
      <c r="AF312" s="80" t="s">
        <v>792</v>
      </c>
      <c r="AG312" s="5">
        <v>10</v>
      </c>
      <c r="AH312" s="31">
        <f t="shared" si="88"/>
        <v>63.352807087567498</v>
      </c>
      <c r="AI312" s="80" t="s">
        <v>791</v>
      </c>
      <c r="AJ312" s="5">
        <v>10</v>
      </c>
      <c r="AK312" s="31">
        <f t="shared" si="89"/>
        <v>54.89339976375399</v>
      </c>
      <c r="AL312" s="80" t="s">
        <v>873</v>
      </c>
    </row>
    <row r="313" spans="7:65" x14ac:dyDescent="0.45">
      <c r="G313" s="5">
        <v>11</v>
      </c>
      <c r="H313" s="6"/>
      <c r="I313" s="6" t="s">
        <v>577</v>
      </c>
      <c r="J313" s="6"/>
      <c r="K313" s="11" t="s">
        <v>585</v>
      </c>
      <c r="L313" s="6" t="s">
        <v>94</v>
      </c>
      <c r="M313" s="6"/>
      <c r="Q313" s="5" t="s">
        <v>456</v>
      </c>
      <c r="S313" s="5" t="s">
        <v>244</v>
      </c>
      <c r="T313" s="5" t="s">
        <v>94</v>
      </c>
      <c r="AA313" s="5">
        <v>11</v>
      </c>
      <c r="AB313" s="31">
        <f t="shared" si="86"/>
        <v>60.266537294414391</v>
      </c>
      <c r="AC313" s="80" t="s">
        <v>774</v>
      </c>
      <c r="AD313" s="114">
        <v>11</v>
      </c>
      <c r="AE313" s="107">
        <f t="shared" si="87"/>
        <v>56.425600143309396</v>
      </c>
      <c r="AF313" s="112" t="s">
        <v>853</v>
      </c>
      <c r="AG313" s="5">
        <v>11</v>
      </c>
      <c r="AH313" s="31">
        <f t="shared" si="88"/>
        <v>64.319990168929081</v>
      </c>
      <c r="AI313" s="80" t="s">
        <v>787</v>
      </c>
      <c r="AJ313" s="5">
        <v>11</v>
      </c>
      <c r="AK313" s="31">
        <f t="shared" si="89"/>
        <v>55.327632324697404</v>
      </c>
      <c r="AL313" s="80" t="s">
        <v>769</v>
      </c>
    </row>
    <row r="314" spans="7:65" x14ac:dyDescent="0.45">
      <c r="G314" s="5">
        <v>12</v>
      </c>
      <c r="H314" s="6"/>
      <c r="I314" s="6"/>
      <c r="J314" s="6"/>
      <c r="K314" s="13" t="s">
        <v>586</v>
      </c>
      <c r="L314" s="6" t="s">
        <v>95</v>
      </c>
      <c r="M314" s="6"/>
      <c r="S314" s="5" t="s">
        <v>203</v>
      </c>
      <c r="T314" s="5" t="s">
        <v>95</v>
      </c>
      <c r="AA314" s="114">
        <v>12</v>
      </c>
      <c r="AB314" s="107">
        <f t="shared" si="86"/>
        <v>59.002347394461879</v>
      </c>
      <c r="AC314" s="112" t="s">
        <v>773</v>
      </c>
      <c r="AG314" s="5">
        <v>12</v>
      </c>
      <c r="AH314" s="31">
        <f t="shared" si="88"/>
        <v>63.352807087567498</v>
      </c>
      <c r="AI314" s="80" t="s">
        <v>791</v>
      </c>
      <c r="AJ314" s="5">
        <v>12</v>
      </c>
      <c r="AK314" s="31">
        <f t="shared" si="89"/>
        <v>56.425600143309396</v>
      </c>
      <c r="AL314" s="80" t="s">
        <v>853</v>
      </c>
    </row>
    <row r="315" spans="7:65" ht="13.8" x14ac:dyDescent="0.45">
      <c r="G315" s="5">
        <v>13</v>
      </c>
      <c r="H315" s="6"/>
      <c r="I315" s="6"/>
      <c r="J315" s="6"/>
      <c r="K315" s="6"/>
      <c r="L315" s="6" t="s">
        <v>96</v>
      </c>
      <c r="M315" s="6"/>
      <c r="T315" s="5" t="s">
        <v>96</v>
      </c>
      <c r="AG315" s="114">
        <v>13</v>
      </c>
      <c r="AH315" s="107">
        <f t="shared" si="88"/>
        <v>64.319990168929081</v>
      </c>
      <c r="AI315" s="112" t="s">
        <v>787</v>
      </c>
      <c r="AJ315" s="5">
        <v>13</v>
      </c>
      <c r="AK315" s="31">
        <f t="shared" si="89"/>
        <v>57.68746068595226</v>
      </c>
      <c r="AL315" s="80" t="s">
        <v>792</v>
      </c>
      <c r="BM315" s="10" t="s">
        <v>431</v>
      </c>
    </row>
    <row r="316" spans="7:65" ht="13.8" x14ac:dyDescent="0.45">
      <c r="G316" s="5">
        <v>14</v>
      </c>
      <c r="H316" s="6"/>
      <c r="I316" s="6"/>
      <c r="J316" s="6"/>
      <c r="K316" s="6"/>
      <c r="L316" s="6" t="s">
        <v>582</v>
      </c>
      <c r="M316" s="6"/>
      <c r="N316" s="10" t="s">
        <v>431</v>
      </c>
      <c r="T316" s="5" t="s">
        <v>511</v>
      </c>
      <c r="V316" s="5">
        <f>COUNTA(P303:U316)</f>
        <v>63</v>
      </c>
      <c r="W316" s="10" t="s">
        <v>431</v>
      </c>
      <c r="AJ316" s="5">
        <v>14</v>
      </c>
      <c r="AK316" s="31">
        <f t="shared" si="89"/>
        <v>59.002347394461879</v>
      </c>
      <c r="AL316" s="80" t="s">
        <v>773</v>
      </c>
    </row>
    <row r="317" spans="7:65" x14ac:dyDescent="0.45">
      <c r="AJ317" s="114">
        <v>15</v>
      </c>
      <c r="AK317" s="107">
        <f t="shared" si="89"/>
        <v>57.68746068595226</v>
      </c>
      <c r="AL317" s="112" t="s">
        <v>792</v>
      </c>
    </row>
    <row r="319" spans="7:65" x14ac:dyDescent="0.45">
      <c r="G319" s="5" t="s">
        <v>587</v>
      </c>
    </row>
    <row r="320" spans="7:65" x14ac:dyDescent="0.45">
      <c r="H320" s="5" t="s">
        <v>216</v>
      </c>
    </row>
    <row r="321" spans="7:65" x14ac:dyDescent="0.45">
      <c r="G321" s="7" t="s">
        <v>5</v>
      </c>
      <c r="H321" s="8" t="s">
        <v>28</v>
      </c>
      <c r="I321" s="8" t="s">
        <v>29</v>
      </c>
      <c r="J321" s="8" t="s">
        <v>110</v>
      </c>
      <c r="K321" s="8" t="s">
        <v>217</v>
      </c>
      <c r="L321" s="8" t="s">
        <v>218</v>
      </c>
      <c r="M321" s="8" t="s">
        <v>219</v>
      </c>
      <c r="O321" s="5">
        <v>16</v>
      </c>
      <c r="P321" s="8" t="s">
        <v>28</v>
      </c>
      <c r="Q321" s="8" t="s">
        <v>29</v>
      </c>
      <c r="R321" s="8" t="s">
        <v>110</v>
      </c>
      <c r="S321" s="8" t="s">
        <v>217</v>
      </c>
      <c r="T321" s="8" t="s">
        <v>218</v>
      </c>
      <c r="U321" s="8" t="s">
        <v>219</v>
      </c>
      <c r="X321" s="7" t="s">
        <v>5</v>
      </c>
      <c r="Z321" s="102" t="s">
        <v>28</v>
      </c>
      <c r="AA321" s="102"/>
      <c r="AB321" s="102"/>
      <c r="AC321" s="102" t="s">
        <v>29</v>
      </c>
      <c r="AD321" s="102"/>
      <c r="AE321" s="102"/>
      <c r="AF321" s="102" t="s">
        <v>110</v>
      </c>
      <c r="AG321" s="102"/>
      <c r="AH321" s="102"/>
      <c r="AI321" s="102" t="s">
        <v>217</v>
      </c>
      <c r="AJ321" s="102"/>
      <c r="AK321" s="102"/>
      <c r="AL321" s="102" t="s">
        <v>218</v>
      </c>
      <c r="AM321" s="102"/>
      <c r="AN321" s="102"/>
      <c r="AO321" s="102" t="s">
        <v>219</v>
      </c>
    </row>
    <row r="322" spans="7:65" x14ac:dyDescent="0.45">
      <c r="G322" s="5">
        <v>1</v>
      </c>
      <c r="H322" s="6" t="s">
        <v>114</v>
      </c>
      <c r="I322" s="6" t="s">
        <v>118</v>
      </c>
      <c r="J322" s="6" t="s">
        <v>126</v>
      </c>
      <c r="K322" s="6" t="s">
        <v>136</v>
      </c>
      <c r="L322" s="6" t="s">
        <v>148</v>
      </c>
      <c r="M322" s="6" t="s">
        <v>155</v>
      </c>
      <c r="P322" s="5" t="s">
        <v>114</v>
      </c>
      <c r="Q322" s="5" t="s">
        <v>118</v>
      </c>
      <c r="R322" s="5" t="s">
        <v>126</v>
      </c>
      <c r="S322" s="5" t="s">
        <v>136</v>
      </c>
      <c r="T322" s="5" t="s">
        <v>148</v>
      </c>
      <c r="U322" s="5" t="s">
        <v>155</v>
      </c>
      <c r="X322" s="5">
        <v>1</v>
      </c>
      <c r="Y322" s="31">
        <f t="shared" ref="Y322:Y336" si="91">VLOOKUP(Z322,$A$3:$B$36,2,FALSE)</f>
        <v>54.489683652199048</v>
      </c>
      <c r="Z322" s="80" t="s">
        <v>871</v>
      </c>
      <c r="AA322" s="5">
        <v>1</v>
      </c>
      <c r="AB322" s="31">
        <f t="shared" ref="AB322:AB330" si="92">VLOOKUP(AC322,$A$3:$B$36,2,FALSE)</f>
        <v>54.489683652199048</v>
      </c>
      <c r="AC322" s="80" t="s">
        <v>871</v>
      </c>
      <c r="AD322" s="5">
        <v>1</v>
      </c>
      <c r="AE322" s="31">
        <f t="shared" ref="AE322:AE337" si="93">VLOOKUP(AF322,$A$3:$B$36,2,FALSE)</f>
        <v>54.489683652199048</v>
      </c>
      <c r="AF322" s="80" t="s">
        <v>871</v>
      </c>
      <c r="AG322" s="5">
        <v>1</v>
      </c>
      <c r="AH322" s="31">
        <f t="shared" ref="AH322:AH339" si="94">VLOOKUP(AI322,$A$3:$B$36,2,FALSE)</f>
        <v>54.489683652199048</v>
      </c>
      <c r="AI322" s="80" t="s">
        <v>871</v>
      </c>
      <c r="AJ322" s="5">
        <v>1</v>
      </c>
      <c r="AK322" s="31">
        <f t="shared" ref="AK322:AK336" si="95">VLOOKUP(AL322,$A$3:$B$36,2,FALSE)</f>
        <v>54.489683652199048</v>
      </c>
      <c r="AL322" s="80" t="s">
        <v>871</v>
      </c>
      <c r="AM322" s="5">
        <v>1</v>
      </c>
      <c r="AN322" s="31">
        <f t="shared" ref="AN322:AN333" si="96">VLOOKUP(AO322,$A$3:$B$36,2,FALSE)</f>
        <v>54.489683652199048</v>
      </c>
      <c r="AO322" s="80" t="s">
        <v>871</v>
      </c>
    </row>
    <row r="323" spans="7:65" x14ac:dyDescent="0.45">
      <c r="G323" s="5">
        <v>2</v>
      </c>
      <c r="H323" s="6" t="s">
        <v>116</v>
      </c>
      <c r="I323" s="6" t="s">
        <v>119</v>
      </c>
      <c r="J323" s="11" t="s">
        <v>275</v>
      </c>
      <c r="K323" s="6" t="s">
        <v>137</v>
      </c>
      <c r="L323" s="6" t="s">
        <v>96</v>
      </c>
      <c r="M323" s="6" t="s">
        <v>466</v>
      </c>
      <c r="P323" s="5" t="s">
        <v>116</v>
      </c>
      <c r="Q323" s="5" t="s">
        <v>119</v>
      </c>
      <c r="R323" s="5" t="s">
        <v>42</v>
      </c>
      <c r="S323" s="5" t="s">
        <v>137</v>
      </c>
      <c r="T323" s="5" t="s">
        <v>96</v>
      </c>
      <c r="U323" s="5" t="s">
        <v>16</v>
      </c>
      <c r="X323" s="5">
        <v>2</v>
      </c>
      <c r="Y323" s="31">
        <f t="shared" si="91"/>
        <v>57.68746068595226</v>
      </c>
      <c r="Z323" s="80" t="s">
        <v>792</v>
      </c>
      <c r="AA323" s="5">
        <v>2</v>
      </c>
      <c r="AB323" s="31">
        <f t="shared" si="92"/>
        <v>57.68746068595226</v>
      </c>
      <c r="AC323" s="80" t="s">
        <v>792</v>
      </c>
      <c r="AD323" s="5">
        <v>2</v>
      </c>
      <c r="AE323" s="31">
        <f t="shared" si="93"/>
        <v>57.68746068595226</v>
      </c>
      <c r="AF323" s="80" t="s">
        <v>792</v>
      </c>
      <c r="AG323" s="5">
        <v>2</v>
      </c>
      <c r="AH323" s="31">
        <f t="shared" si="94"/>
        <v>57.68746068595226</v>
      </c>
      <c r="AI323" s="80" t="s">
        <v>792</v>
      </c>
      <c r="AJ323" s="5">
        <v>2</v>
      </c>
      <c r="AK323" s="31">
        <f t="shared" si="95"/>
        <v>57.68746068595226</v>
      </c>
      <c r="AL323" s="80" t="s">
        <v>792</v>
      </c>
      <c r="AM323" s="5">
        <v>2</v>
      </c>
      <c r="AN323" s="31">
        <f t="shared" si="96"/>
        <v>57.68746068595226</v>
      </c>
      <c r="AO323" s="80" t="s">
        <v>792</v>
      </c>
    </row>
    <row r="324" spans="7:65" x14ac:dyDescent="0.45">
      <c r="G324" s="5">
        <v>3</v>
      </c>
      <c r="H324" s="6" t="s">
        <v>66</v>
      </c>
      <c r="I324" s="6" t="s">
        <v>167</v>
      </c>
      <c r="J324" s="6" t="s">
        <v>44</v>
      </c>
      <c r="K324" s="6" t="s">
        <v>138</v>
      </c>
      <c r="L324" s="6" t="s">
        <v>345</v>
      </c>
      <c r="M324" s="6" t="s">
        <v>469</v>
      </c>
      <c r="P324" s="5" t="s">
        <v>66</v>
      </c>
      <c r="Q324" s="5" t="s">
        <v>329</v>
      </c>
      <c r="R324" s="5" t="s">
        <v>44</v>
      </c>
      <c r="S324" s="5" t="s">
        <v>138</v>
      </c>
      <c r="T324" s="5" t="s">
        <v>782</v>
      </c>
      <c r="U324" s="5" t="s">
        <v>469</v>
      </c>
      <c r="X324" s="5">
        <v>3</v>
      </c>
      <c r="Y324" s="31">
        <f t="shared" si="91"/>
        <v>61.678725235050933</v>
      </c>
      <c r="Z324" s="80" t="s">
        <v>766</v>
      </c>
      <c r="AA324" s="5">
        <v>3</v>
      </c>
      <c r="AB324" s="31">
        <f t="shared" si="92"/>
        <v>61.678725235050933</v>
      </c>
      <c r="AC324" s="80" t="s">
        <v>766</v>
      </c>
      <c r="AD324" s="5">
        <v>3</v>
      </c>
      <c r="AE324" s="31">
        <f t="shared" si="93"/>
        <v>55.327632324697404</v>
      </c>
      <c r="AF324" s="80" t="s">
        <v>769</v>
      </c>
      <c r="AG324" s="5">
        <v>3</v>
      </c>
      <c r="AH324" s="31">
        <f t="shared" si="94"/>
        <v>61.678725235050933</v>
      </c>
      <c r="AI324" s="80" t="s">
        <v>766</v>
      </c>
      <c r="AJ324" s="5">
        <v>3</v>
      </c>
      <c r="AK324" s="31">
        <f t="shared" si="95"/>
        <v>61.678725235050933</v>
      </c>
      <c r="AL324" s="80" t="s">
        <v>766</v>
      </c>
      <c r="AM324" s="5">
        <v>3</v>
      </c>
      <c r="AN324" s="31">
        <f t="shared" si="96"/>
        <v>55.327632324697404</v>
      </c>
      <c r="AO324" s="80" t="s">
        <v>769</v>
      </c>
    </row>
    <row r="325" spans="7:65" x14ac:dyDescent="0.45">
      <c r="G325" s="5">
        <v>4</v>
      </c>
      <c r="H325" s="6" t="s">
        <v>27</v>
      </c>
      <c r="I325" s="6" t="s">
        <v>456</v>
      </c>
      <c r="J325" s="6" t="s">
        <v>123</v>
      </c>
      <c r="K325" s="6" t="s">
        <v>51</v>
      </c>
      <c r="L325" s="6" t="s">
        <v>346</v>
      </c>
      <c r="M325" s="11" t="s">
        <v>514</v>
      </c>
      <c r="P325" s="5" t="s">
        <v>27</v>
      </c>
      <c r="Q325" s="5" t="s">
        <v>456</v>
      </c>
      <c r="R325" s="5" t="s">
        <v>123</v>
      </c>
      <c r="S325" s="5" t="s">
        <v>51</v>
      </c>
      <c r="T325" s="5" t="s">
        <v>346</v>
      </c>
      <c r="U325" s="5" t="s">
        <v>155</v>
      </c>
      <c r="X325" s="5">
        <v>4</v>
      </c>
      <c r="Y325" s="31">
        <f t="shared" si="91"/>
        <v>66.013332488948294</v>
      </c>
      <c r="Z325" s="80" t="s">
        <v>776</v>
      </c>
      <c r="AA325" s="5">
        <v>4</v>
      </c>
      <c r="AB325" s="31">
        <f t="shared" si="92"/>
        <v>60.266537294414391</v>
      </c>
      <c r="AC325" s="80" t="s">
        <v>774</v>
      </c>
      <c r="AD325" s="5">
        <v>4</v>
      </c>
      <c r="AE325" s="31">
        <f t="shared" si="93"/>
        <v>54.489683652199048</v>
      </c>
      <c r="AF325" s="80" t="s">
        <v>871</v>
      </c>
      <c r="AG325" s="5">
        <v>4</v>
      </c>
      <c r="AH325" s="31">
        <f t="shared" si="94"/>
        <v>66.013332488948294</v>
      </c>
      <c r="AI325" s="80" t="s">
        <v>776</v>
      </c>
      <c r="AJ325" s="5">
        <v>4</v>
      </c>
      <c r="AK325" s="31">
        <f t="shared" si="95"/>
        <v>60.266537294414391</v>
      </c>
      <c r="AL325" s="80" t="s">
        <v>774</v>
      </c>
      <c r="AM325" s="5">
        <v>4</v>
      </c>
      <c r="AN325" s="31">
        <f t="shared" si="96"/>
        <v>54.489683652199048</v>
      </c>
      <c r="AO325" s="80" t="s">
        <v>871</v>
      </c>
    </row>
    <row r="326" spans="7:65" x14ac:dyDescent="0.45">
      <c r="G326" s="5">
        <v>5</v>
      </c>
      <c r="H326" s="6" t="s">
        <v>185</v>
      </c>
      <c r="I326" s="6" t="s">
        <v>589</v>
      </c>
      <c r="J326" s="6" t="s">
        <v>592</v>
      </c>
      <c r="K326" s="6" t="s">
        <v>142</v>
      </c>
      <c r="L326" s="6" t="s">
        <v>93</v>
      </c>
      <c r="M326" s="6" t="s">
        <v>599</v>
      </c>
      <c r="P326" s="5" t="s">
        <v>257</v>
      </c>
      <c r="Q326" s="5" t="s">
        <v>119</v>
      </c>
      <c r="R326" s="5" t="s">
        <v>125</v>
      </c>
      <c r="S326" s="5" t="s">
        <v>142</v>
      </c>
      <c r="T326" s="5" t="s">
        <v>93</v>
      </c>
      <c r="U326" s="5" t="s">
        <v>1009</v>
      </c>
      <c r="X326" s="5">
        <v>5</v>
      </c>
      <c r="Y326" s="31">
        <f t="shared" si="91"/>
        <v>72.079750332635967</v>
      </c>
      <c r="Z326" s="80" t="s">
        <v>764</v>
      </c>
      <c r="AA326" s="5">
        <v>5</v>
      </c>
      <c r="AB326" s="31">
        <f t="shared" si="92"/>
        <v>57.68746068595226</v>
      </c>
      <c r="AC326" s="80" t="s">
        <v>792</v>
      </c>
      <c r="AD326" s="5">
        <v>5</v>
      </c>
      <c r="AE326" s="31">
        <f t="shared" si="93"/>
        <v>51.976540463598752</v>
      </c>
      <c r="AF326" s="80" t="s">
        <v>819</v>
      </c>
      <c r="AG326" s="5">
        <v>5</v>
      </c>
      <c r="AH326" s="31">
        <f t="shared" si="94"/>
        <v>72.079750332635967</v>
      </c>
      <c r="AI326" s="80" t="s">
        <v>764</v>
      </c>
      <c r="AJ326" s="5">
        <v>5</v>
      </c>
      <c r="AK326" s="31">
        <f t="shared" si="95"/>
        <v>57.68746068595226</v>
      </c>
      <c r="AL326" s="80" t="s">
        <v>792</v>
      </c>
      <c r="AM326" s="5">
        <v>5</v>
      </c>
      <c r="AN326" s="31">
        <f t="shared" si="96"/>
        <v>54.89339976375399</v>
      </c>
      <c r="AO326" s="80" t="s">
        <v>873</v>
      </c>
    </row>
    <row r="327" spans="7:65" x14ac:dyDescent="0.45">
      <c r="G327" s="5">
        <v>6</v>
      </c>
      <c r="H327" s="6" t="s">
        <v>186</v>
      </c>
      <c r="I327" s="11" t="s">
        <v>590</v>
      </c>
      <c r="J327" s="6" t="s">
        <v>462</v>
      </c>
      <c r="K327" s="11" t="s">
        <v>175</v>
      </c>
      <c r="L327" s="6" t="s">
        <v>291</v>
      </c>
      <c r="M327" s="11" t="s">
        <v>600</v>
      </c>
      <c r="P327" s="5" t="s">
        <v>186</v>
      </c>
      <c r="Q327" s="5" t="s">
        <v>457</v>
      </c>
      <c r="R327" s="5" t="s">
        <v>462</v>
      </c>
      <c r="S327" s="5" t="s">
        <v>176</v>
      </c>
      <c r="T327" s="5" t="s">
        <v>94</v>
      </c>
      <c r="U327" s="5" t="s">
        <v>155</v>
      </c>
      <c r="X327" s="5">
        <v>6</v>
      </c>
      <c r="Y327" s="31">
        <f t="shared" si="91"/>
        <v>69.54549044703198</v>
      </c>
      <c r="Z327" s="80" t="s">
        <v>772</v>
      </c>
      <c r="AA327" s="5">
        <v>6</v>
      </c>
      <c r="AB327" s="31">
        <f t="shared" si="92"/>
        <v>59.002347394461879</v>
      </c>
      <c r="AC327" s="80" t="s">
        <v>773</v>
      </c>
      <c r="AD327" s="5">
        <v>6</v>
      </c>
      <c r="AE327" s="31">
        <f t="shared" si="93"/>
        <v>54.148149429121659</v>
      </c>
      <c r="AF327" s="80" t="s">
        <v>434</v>
      </c>
      <c r="AG327" s="5">
        <v>6</v>
      </c>
      <c r="AH327" s="31">
        <f t="shared" si="94"/>
        <v>75.329698455056743</v>
      </c>
      <c r="AI327" s="80" t="s">
        <v>768</v>
      </c>
      <c r="AJ327" s="5">
        <v>6</v>
      </c>
      <c r="AK327" s="31">
        <f t="shared" si="95"/>
        <v>55.327632324697404</v>
      </c>
      <c r="AL327" s="80" t="s">
        <v>769</v>
      </c>
      <c r="AM327" s="5">
        <v>6</v>
      </c>
      <c r="AN327" s="31">
        <f t="shared" si="96"/>
        <v>54.489683652199048</v>
      </c>
      <c r="AO327" s="80" t="s">
        <v>871</v>
      </c>
    </row>
    <row r="328" spans="7:65" x14ac:dyDescent="0.45">
      <c r="G328" s="5">
        <v>7</v>
      </c>
      <c r="H328" s="6" t="s">
        <v>388</v>
      </c>
      <c r="I328" s="6" t="s">
        <v>458</v>
      </c>
      <c r="J328" s="6" t="s">
        <v>126</v>
      </c>
      <c r="K328" s="6" t="s">
        <v>593</v>
      </c>
      <c r="L328" s="6" t="s">
        <v>95</v>
      </c>
      <c r="M328" s="6" t="s">
        <v>515</v>
      </c>
      <c r="P328" s="5" t="s">
        <v>27</v>
      </c>
      <c r="Q328" s="5" t="s">
        <v>119</v>
      </c>
      <c r="R328" s="5" t="s">
        <v>126</v>
      </c>
      <c r="S328" s="5" t="s">
        <v>144</v>
      </c>
      <c r="T328" s="5" t="s">
        <v>95</v>
      </c>
      <c r="U328" s="5" t="s">
        <v>515</v>
      </c>
      <c r="X328" s="5">
        <v>7</v>
      </c>
      <c r="Y328" s="31">
        <f t="shared" si="91"/>
        <v>66.013332488948294</v>
      </c>
      <c r="Z328" s="80" t="s">
        <v>776</v>
      </c>
      <c r="AA328" s="5">
        <v>7</v>
      </c>
      <c r="AB328" s="31">
        <f t="shared" si="92"/>
        <v>57.68746068595226</v>
      </c>
      <c r="AC328" s="80" t="s">
        <v>792</v>
      </c>
      <c r="AD328" s="5">
        <v>7</v>
      </c>
      <c r="AE328" s="31">
        <f t="shared" si="93"/>
        <v>54.489683652199048</v>
      </c>
      <c r="AF328" s="80" t="s">
        <v>871</v>
      </c>
      <c r="AG328" s="5">
        <v>7</v>
      </c>
      <c r="AH328" s="31">
        <f t="shared" si="94"/>
        <v>73.613616639838867</v>
      </c>
      <c r="AI328" s="80" t="s">
        <v>784</v>
      </c>
      <c r="AJ328" s="5">
        <v>7</v>
      </c>
      <c r="AK328" s="31">
        <f t="shared" si="95"/>
        <v>56.425600143309396</v>
      </c>
      <c r="AL328" s="80" t="s">
        <v>853</v>
      </c>
      <c r="AM328" s="5">
        <v>7</v>
      </c>
      <c r="AN328" s="31">
        <f t="shared" si="96"/>
        <v>54.89339976375399</v>
      </c>
      <c r="AO328" s="80" t="s">
        <v>873</v>
      </c>
    </row>
    <row r="329" spans="7:65" x14ac:dyDescent="0.45">
      <c r="G329" s="5">
        <v>8</v>
      </c>
      <c r="H329" s="6" t="s">
        <v>588</v>
      </c>
      <c r="I329" s="11" t="s">
        <v>591</v>
      </c>
      <c r="J329" s="6" t="s">
        <v>395</v>
      </c>
      <c r="K329" s="6" t="s">
        <v>145</v>
      </c>
      <c r="L329" s="6" t="s">
        <v>96</v>
      </c>
      <c r="M329" s="6" t="s">
        <v>356</v>
      </c>
      <c r="P329" s="5" t="s">
        <v>26</v>
      </c>
      <c r="Q329" s="5" t="s">
        <v>457</v>
      </c>
      <c r="R329" s="5" t="s">
        <v>996</v>
      </c>
      <c r="S329" s="5" t="s">
        <v>145</v>
      </c>
      <c r="T329" s="5" t="s">
        <v>96</v>
      </c>
      <c r="U329" s="5" t="s">
        <v>356</v>
      </c>
      <c r="X329" s="5">
        <v>8</v>
      </c>
      <c r="Y329" s="31">
        <f t="shared" si="91"/>
        <v>68.097728766764959</v>
      </c>
      <c r="Z329" s="80" t="s">
        <v>775</v>
      </c>
      <c r="AA329" s="5">
        <v>8</v>
      </c>
      <c r="AB329" s="31">
        <f t="shared" si="92"/>
        <v>59.002347394461879</v>
      </c>
      <c r="AC329" s="80" t="s">
        <v>773</v>
      </c>
      <c r="AD329" s="5">
        <v>8</v>
      </c>
      <c r="AE329" s="31">
        <f t="shared" si="93"/>
        <v>54.89339976375399</v>
      </c>
      <c r="AF329" s="80" t="s">
        <v>873</v>
      </c>
      <c r="AG329" s="5">
        <v>8</v>
      </c>
      <c r="AH329" s="31">
        <f t="shared" si="94"/>
        <v>76.277782683786612</v>
      </c>
      <c r="AI329" s="80" t="s">
        <v>785</v>
      </c>
      <c r="AJ329" s="5">
        <v>8</v>
      </c>
      <c r="AK329" s="31">
        <f t="shared" si="95"/>
        <v>57.68746068595226</v>
      </c>
      <c r="AL329" s="80" t="s">
        <v>792</v>
      </c>
      <c r="AM329" s="5">
        <v>8</v>
      </c>
      <c r="AN329" s="31">
        <f t="shared" si="96"/>
        <v>55.327632324697404</v>
      </c>
      <c r="AO329" s="80" t="s">
        <v>769</v>
      </c>
    </row>
    <row r="330" spans="7:65" x14ac:dyDescent="0.45">
      <c r="G330" s="5">
        <v>9</v>
      </c>
      <c r="H330" s="6" t="s">
        <v>187</v>
      </c>
      <c r="I330" s="6"/>
      <c r="J330" s="6" t="s">
        <v>123</v>
      </c>
      <c r="K330" s="6" t="s">
        <v>147</v>
      </c>
      <c r="L330" s="6" t="s">
        <v>97</v>
      </c>
      <c r="M330" s="6" t="s">
        <v>428</v>
      </c>
      <c r="P330" s="5" t="s">
        <v>187</v>
      </c>
      <c r="R330" s="5" t="s">
        <v>123</v>
      </c>
      <c r="S330" s="5" t="s">
        <v>147</v>
      </c>
      <c r="T330" s="5" t="s">
        <v>97</v>
      </c>
      <c r="U330" s="5" t="s">
        <v>428</v>
      </c>
      <c r="X330" s="5">
        <v>9</v>
      </c>
      <c r="Y330" s="31">
        <f t="shared" si="91"/>
        <v>66.013332488948294</v>
      </c>
      <c r="Z330" s="80" t="s">
        <v>776</v>
      </c>
      <c r="AA330" s="114">
        <v>9</v>
      </c>
      <c r="AB330" s="107">
        <f t="shared" si="92"/>
        <v>57.68746068595226</v>
      </c>
      <c r="AC330" s="112" t="s">
        <v>792</v>
      </c>
      <c r="AD330" s="5">
        <v>9</v>
      </c>
      <c r="AE330" s="31">
        <f t="shared" si="93"/>
        <v>54.489683652199048</v>
      </c>
      <c r="AF330" s="80" t="s">
        <v>871</v>
      </c>
      <c r="AG330" s="5">
        <v>9</v>
      </c>
      <c r="AH330" s="31">
        <f t="shared" si="94"/>
        <v>75.329698455056743</v>
      </c>
      <c r="AI330" s="80" t="s">
        <v>768</v>
      </c>
      <c r="AJ330" s="5">
        <v>9</v>
      </c>
      <c r="AK330" s="31">
        <f t="shared" si="95"/>
        <v>59.002347394461879</v>
      </c>
      <c r="AL330" s="80" t="s">
        <v>773</v>
      </c>
      <c r="AM330" s="5">
        <v>9</v>
      </c>
      <c r="AN330" s="31">
        <f t="shared" si="96"/>
        <v>56.425600143309396</v>
      </c>
      <c r="AO330" s="80" t="s">
        <v>853</v>
      </c>
    </row>
    <row r="331" spans="7:65" x14ac:dyDescent="0.45">
      <c r="G331" s="5">
        <v>10</v>
      </c>
      <c r="H331" s="6" t="s">
        <v>190</v>
      </c>
      <c r="I331" s="6"/>
      <c r="J331" s="6" t="s">
        <v>553</v>
      </c>
      <c r="K331" s="6" t="s">
        <v>147</v>
      </c>
      <c r="L331" s="6" t="s">
        <v>98</v>
      </c>
      <c r="M331" s="6" t="s">
        <v>18</v>
      </c>
      <c r="P331" s="5" t="s">
        <v>68</v>
      </c>
      <c r="R331" s="5" t="s">
        <v>462</v>
      </c>
      <c r="S331" s="5" t="s">
        <v>147</v>
      </c>
      <c r="T331" s="5" t="s">
        <v>98</v>
      </c>
      <c r="U331" s="5" t="s">
        <v>18</v>
      </c>
      <c r="X331" s="5">
        <v>10</v>
      </c>
      <c r="Y331" s="31">
        <f t="shared" si="91"/>
        <v>65.463749372686848</v>
      </c>
      <c r="Z331" s="80" t="s">
        <v>765</v>
      </c>
      <c r="AD331" s="5">
        <v>10</v>
      </c>
      <c r="AE331" s="31">
        <f t="shared" si="93"/>
        <v>54.148149429121659</v>
      </c>
      <c r="AF331" s="80" t="s">
        <v>434</v>
      </c>
      <c r="AG331" s="5">
        <v>10</v>
      </c>
      <c r="AH331" s="31">
        <f t="shared" si="94"/>
        <v>75.329698455056743</v>
      </c>
      <c r="AI331" s="80" t="s">
        <v>768</v>
      </c>
      <c r="AJ331" s="5">
        <v>10</v>
      </c>
      <c r="AK331" s="31">
        <f t="shared" si="95"/>
        <v>60.266537294414391</v>
      </c>
      <c r="AL331" s="80" t="s">
        <v>774</v>
      </c>
      <c r="AM331" s="5">
        <v>10</v>
      </c>
      <c r="AN331" s="31">
        <f t="shared" si="96"/>
        <v>57.68746068595226</v>
      </c>
      <c r="AO331" s="80" t="s">
        <v>792</v>
      </c>
    </row>
    <row r="332" spans="7:65" x14ac:dyDescent="0.45">
      <c r="G332" s="5">
        <v>11</v>
      </c>
      <c r="H332" s="6" t="s">
        <v>27</v>
      </c>
      <c r="I332" s="6"/>
      <c r="J332" s="6" t="s">
        <v>126</v>
      </c>
      <c r="K332" s="11" t="s">
        <v>146</v>
      </c>
      <c r="L332" s="6" t="s">
        <v>292</v>
      </c>
      <c r="M332" s="6" t="s">
        <v>601</v>
      </c>
      <c r="P332" s="5" t="s">
        <v>27</v>
      </c>
      <c r="R332" s="5" t="s">
        <v>126</v>
      </c>
      <c r="S332" s="5" t="s">
        <v>176</v>
      </c>
      <c r="T332" s="5" t="s">
        <v>92</v>
      </c>
      <c r="U332" s="5" t="s">
        <v>101</v>
      </c>
      <c r="X332" s="5">
        <v>11</v>
      </c>
      <c r="Y332" s="31">
        <f t="shared" si="91"/>
        <v>66.013332488948294</v>
      </c>
      <c r="Z332" s="80" t="s">
        <v>776</v>
      </c>
      <c r="AD332" s="5">
        <v>11</v>
      </c>
      <c r="AE332" s="31">
        <f t="shared" si="93"/>
        <v>54.489683652199048</v>
      </c>
      <c r="AF332" s="80" t="s">
        <v>871</v>
      </c>
      <c r="AG332" s="5">
        <v>11</v>
      </c>
      <c r="AH332" s="31">
        <f t="shared" si="94"/>
        <v>75.329698455056743</v>
      </c>
      <c r="AI332" s="80" t="s">
        <v>768</v>
      </c>
      <c r="AJ332" s="5">
        <v>11</v>
      </c>
      <c r="AK332" s="31">
        <f t="shared" si="95"/>
        <v>60.819536609910429</v>
      </c>
      <c r="AL332" s="80" t="s">
        <v>770</v>
      </c>
      <c r="AM332" s="5">
        <v>11</v>
      </c>
      <c r="AN332" s="31">
        <f t="shared" si="96"/>
        <v>59.002347394461879</v>
      </c>
      <c r="AO332" s="80" t="s">
        <v>773</v>
      </c>
    </row>
    <row r="333" spans="7:65" x14ac:dyDescent="0.45">
      <c r="G333" s="5">
        <v>12</v>
      </c>
      <c r="H333" s="6" t="s">
        <v>22</v>
      </c>
      <c r="I333" s="6"/>
      <c r="J333" s="6" t="s">
        <v>236</v>
      </c>
      <c r="K333" s="6" t="s">
        <v>594</v>
      </c>
      <c r="L333" s="6" t="s">
        <v>346</v>
      </c>
      <c r="M333" s="6"/>
      <c r="P333" s="5" t="s">
        <v>22</v>
      </c>
      <c r="R333" s="5" t="s">
        <v>236</v>
      </c>
      <c r="S333" s="5" t="s">
        <v>594</v>
      </c>
      <c r="T333" s="5" t="s">
        <v>346</v>
      </c>
      <c r="X333" s="5">
        <v>12</v>
      </c>
      <c r="Y333" s="31">
        <f t="shared" si="91"/>
        <v>68.097728766764959</v>
      </c>
      <c r="Z333" s="80" t="s">
        <v>775</v>
      </c>
      <c r="AD333" s="5">
        <v>12</v>
      </c>
      <c r="AE333" s="31">
        <f t="shared" si="93"/>
        <v>54.89339976375399</v>
      </c>
      <c r="AF333" s="80" t="s">
        <v>873</v>
      </c>
      <c r="AG333" s="5">
        <v>12</v>
      </c>
      <c r="AH333" s="31">
        <f t="shared" si="94"/>
        <v>76.277782683786612</v>
      </c>
      <c r="AI333" s="80" t="s">
        <v>785</v>
      </c>
      <c r="AJ333" s="5">
        <v>12</v>
      </c>
      <c r="AK333" s="31">
        <f t="shared" si="95"/>
        <v>60.266537294414391</v>
      </c>
      <c r="AL333" s="80" t="s">
        <v>774</v>
      </c>
      <c r="AM333" s="114">
        <v>12</v>
      </c>
      <c r="AN333" s="107">
        <f t="shared" si="96"/>
        <v>57.68746068595226</v>
      </c>
      <c r="AO333" s="112" t="s">
        <v>792</v>
      </c>
    </row>
    <row r="334" spans="7:65" ht="13.8" x14ac:dyDescent="0.45">
      <c r="G334" s="5">
        <v>13</v>
      </c>
      <c r="H334" s="6" t="s">
        <v>23</v>
      </c>
      <c r="I334" s="6"/>
      <c r="J334" s="6" t="s">
        <v>127</v>
      </c>
      <c r="K334" s="6" t="s">
        <v>595</v>
      </c>
      <c r="L334" s="6" t="s">
        <v>573</v>
      </c>
      <c r="M334" s="6"/>
      <c r="P334" s="5" t="s">
        <v>23</v>
      </c>
      <c r="R334" s="5" t="s">
        <v>127</v>
      </c>
      <c r="S334" s="5" t="s">
        <v>595</v>
      </c>
      <c r="T334" s="5" t="s">
        <v>97</v>
      </c>
      <c r="X334" s="5">
        <v>13</v>
      </c>
      <c r="Y334" s="31">
        <f t="shared" si="91"/>
        <v>69.54549044703198</v>
      </c>
      <c r="Z334" s="80" t="s">
        <v>772</v>
      </c>
      <c r="AD334" s="5">
        <v>13</v>
      </c>
      <c r="AE334" s="31">
        <f t="shared" si="93"/>
        <v>55.327632324697404</v>
      </c>
      <c r="AF334" s="80" t="s">
        <v>769</v>
      </c>
      <c r="AG334" s="5">
        <v>13</v>
      </c>
      <c r="AH334" s="31">
        <f t="shared" si="94"/>
        <v>73.613616639838867</v>
      </c>
      <c r="AI334" s="80" t="s">
        <v>784</v>
      </c>
      <c r="AJ334" s="5">
        <v>13</v>
      </c>
      <c r="AK334" s="31">
        <f t="shared" si="95"/>
        <v>59.002347394461879</v>
      </c>
      <c r="AL334" s="80" t="s">
        <v>773</v>
      </c>
      <c r="BM334" s="10" t="s">
        <v>431</v>
      </c>
    </row>
    <row r="335" spans="7:65" x14ac:dyDescent="0.45">
      <c r="G335" s="5">
        <v>14</v>
      </c>
      <c r="H335" s="6" t="s">
        <v>191</v>
      </c>
      <c r="I335" s="6"/>
      <c r="J335" s="6" t="s">
        <v>237</v>
      </c>
      <c r="K335" s="6" t="s">
        <v>596</v>
      </c>
      <c r="L335" s="6" t="s">
        <v>598</v>
      </c>
      <c r="M335" s="6"/>
      <c r="P335" s="5" t="s">
        <v>548</v>
      </c>
      <c r="R335" s="5" t="s">
        <v>237</v>
      </c>
      <c r="S335" s="5" t="s">
        <v>143</v>
      </c>
      <c r="T335" s="5" t="s">
        <v>346</v>
      </c>
      <c r="X335" s="5">
        <v>14</v>
      </c>
      <c r="Y335" s="31">
        <f t="shared" si="91"/>
        <v>70.490554036267866</v>
      </c>
      <c r="Z335" s="80" t="s">
        <v>767</v>
      </c>
      <c r="AD335" s="5">
        <v>14</v>
      </c>
      <c r="AE335" s="31">
        <f t="shared" si="93"/>
        <v>56.425600143309396</v>
      </c>
      <c r="AF335" s="80" t="s">
        <v>853</v>
      </c>
      <c r="AG335" s="5">
        <v>14</v>
      </c>
      <c r="AH335" s="31">
        <f t="shared" si="94"/>
        <v>73.788479760617932</v>
      </c>
      <c r="AI335" s="80" t="s">
        <v>786</v>
      </c>
      <c r="AJ335" s="5">
        <v>14</v>
      </c>
      <c r="AK335" s="31">
        <f t="shared" si="95"/>
        <v>60.266537294414391</v>
      </c>
      <c r="AL335" s="80" t="s">
        <v>774</v>
      </c>
    </row>
    <row r="336" spans="7:65" x14ac:dyDescent="0.45">
      <c r="G336" s="5">
        <v>15</v>
      </c>
      <c r="H336" s="6"/>
      <c r="I336" s="6"/>
      <c r="J336" s="11" t="s">
        <v>578</v>
      </c>
      <c r="K336" s="6" t="s">
        <v>144</v>
      </c>
      <c r="L336" s="6"/>
      <c r="M336" s="6"/>
      <c r="R336" s="5" t="s">
        <v>42</v>
      </c>
      <c r="S336" s="5" t="s">
        <v>144</v>
      </c>
      <c r="X336" s="114">
        <v>15</v>
      </c>
      <c r="Y336" s="107">
        <f t="shared" si="91"/>
        <v>69.54549044703198</v>
      </c>
      <c r="Z336" s="112" t="s">
        <v>772</v>
      </c>
      <c r="AD336" s="5">
        <v>15</v>
      </c>
      <c r="AE336" s="31">
        <f t="shared" si="93"/>
        <v>57.68746068595226</v>
      </c>
      <c r="AF336" s="80" t="s">
        <v>792</v>
      </c>
      <c r="AG336" s="5">
        <v>15</v>
      </c>
      <c r="AH336" s="31">
        <f t="shared" si="94"/>
        <v>73.613616639838867</v>
      </c>
      <c r="AI336" s="80" t="s">
        <v>784</v>
      </c>
      <c r="AJ336" s="114">
        <v>15</v>
      </c>
      <c r="AK336" s="107">
        <f t="shared" si="95"/>
        <v>59.002347394461879</v>
      </c>
      <c r="AL336" s="112" t="s">
        <v>773</v>
      </c>
    </row>
    <row r="337" spans="7:41" x14ac:dyDescent="0.45">
      <c r="G337" s="5">
        <v>16</v>
      </c>
      <c r="H337" s="6"/>
      <c r="I337" s="6"/>
      <c r="J337" s="6"/>
      <c r="K337" s="6" t="s">
        <v>145</v>
      </c>
      <c r="L337" s="6"/>
      <c r="M337" s="6"/>
      <c r="S337" s="5" t="s">
        <v>145</v>
      </c>
      <c r="AD337" s="114">
        <v>16</v>
      </c>
      <c r="AE337" s="107">
        <f t="shared" si="93"/>
        <v>56.425600143309396</v>
      </c>
      <c r="AF337" s="112" t="s">
        <v>853</v>
      </c>
      <c r="AG337" s="5">
        <v>16</v>
      </c>
      <c r="AH337" s="31">
        <f t="shared" si="94"/>
        <v>76.277782683786612</v>
      </c>
      <c r="AI337" s="80" t="s">
        <v>785</v>
      </c>
    </row>
    <row r="338" spans="7:41" x14ac:dyDescent="0.45">
      <c r="G338" s="5">
        <v>17</v>
      </c>
      <c r="H338" s="6"/>
      <c r="I338" s="6"/>
      <c r="J338" s="6"/>
      <c r="K338" s="6" t="s">
        <v>147</v>
      </c>
      <c r="L338" s="6"/>
      <c r="M338" s="6"/>
      <c r="S338" s="5" t="s">
        <v>147</v>
      </c>
      <c r="AG338" s="5">
        <v>17</v>
      </c>
      <c r="AH338" s="31">
        <f t="shared" si="94"/>
        <v>75.329698455056743</v>
      </c>
      <c r="AI338" s="80" t="s">
        <v>768</v>
      </c>
    </row>
    <row r="339" spans="7:41" ht="13.8" x14ac:dyDescent="0.45">
      <c r="G339" s="5">
        <v>18</v>
      </c>
      <c r="H339" s="6"/>
      <c r="I339" s="6"/>
      <c r="J339" s="6"/>
      <c r="K339" s="11" t="s">
        <v>597</v>
      </c>
      <c r="L339" s="6"/>
      <c r="M339" s="6"/>
      <c r="N339" s="10" t="s">
        <v>431</v>
      </c>
      <c r="S339" s="5" t="s">
        <v>176</v>
      </c>
      <c r="V339" s="5">
        <f>COUNTA(P322:U339)</f>
        <v>80</v>
      </c>
      <c r="W339" s="10" t="s">
        <v>431</v>
      </c>
      <c r="AG339" s="5">
        <v>18</v>
      </c>
      <c r="AH339" s="31">
        <f t="shared" si="94"/>
        <v>75.329698455056743</v>
      </c>
      <c r="AI339" s="80" t="s">
        <v>768</v>
      </c>
    </row>
    <row r="340" spans="7:41" x14ac:dyDescent="0.45">
      <c r="H340" s="6"/>
      <c r="I340" s="6"/>
      <c r="J340" s="6"/>
      <c r="K340" s="15"/>
      <c r="L340" s="6"/>
      <c r="M340" s="6"/>
    </row>
    <row r="341" spans="7:41" x14ac:dyDescent="0.45">
      <c r="H341" s="6"/>
      <c r="I341" s="6"/>
      <c r="J341" s="6"/>
      <c r="K341" s="15"/>
      <c r="L341" s="6"/>
      <c r="M341" s="6"/>
    </row>
    <row r="342" spans="7:41" x14ac:dyDescent="0.45">
      <c r="G342" s="5" t="s">
        <v>611</v>
      </c>
    </row>
    <row r="343" spans="7:41" x14ac:dyDescent="0.45">
      <c r="H343" s="5" t="s">
        <v>216</v>
      </c>
    </row>
    <row r="344" spans="7:41" x14ac:dyDescent="0.45">
      <c r="G344" s="7" t="s">
        <v>5</v>
      </c>
      <c r="H344" s="8" t="s">
        <v>28</v>
      </c>
      <c r="I344" s="8" t="s">
        <v>29</v>
      </c>
      <c r="J344" s="8" t="s">
        <v>110</v>
      </c>
      <c r="K344" s="8" t="s">
        <v>217</v>
      </c>
      <c r="L344" s="8" t="s">
        <v>218</v>
      </c>
      <c r="M344" s="8" t="s">
        <v>219</v>
      </c>
      <c r="O344" s="5">
        <v>17</v>
      </c>
      <c r="P344" s="77" t="s">
        <v>28</v>
      </c>
      <c r="Q344" s="77" t="s">
        <v>29</v>
      </c>
      <c r="R344" s="77" t="s">
        <v>110</v>
      </c>
      <c r="S344" s="77" t="s">
        <v>217</v>
      </c>
      <c r="T344" s="77" t="s">
        <v>218</v>
      </c>
      <c r="U344" s="77" t="s">
        <v>219</v>
      </c>
      <c r="X344" s="7" t="s">
        <v>5</v>
      </c>
      <c r="Z344" s="102" t="s">
        <v>28</v>
      </c>
      <c r="AA344" s="102"/>
      <c r="AB344" s="102"/>
      <c r="AC344" s="102" t="s">
        <v>29</v>
      </c>
      <c r="AD344" s="102"/>
      <c r="AE344" s="102"/>
      <c r="AF344" s="102" t="s">
        <v>110</v>
      </c>
      <c r="AG344" s="102"/>
      <c r="AH344" s="102"/>
      <c r="AI344" s="102" t="s">
        <v>217</v>
      </c>
      <c r="AJ344" s="102"/>
      <c r="AK344" s="102"/>
      <c r="AL344" s="102" t="s">
        <v>218</v>
      </c>
      <c r="AM344" s="102"/>
      <c r="AN344" s="102"/>
      <c r="AO344" s="102" t="s">
        <v>219</v>
      </c>
    </row>
    <row r="345" spans="7:41" x14ac:dyDescent="0.45">
      <c r="G345" s="5">
        <v>1</v>
      </c>
      <c r="H345" s="6" t="s">
        <v>114</v>
      </c>
      <c r="I345" s="6" t="s">
        <v>118</v>
      </c>
      <c r="J345" s="6" t="s">
        <v>126</v>
      </c>
      <c r="K345" s="6" t="s">
        <v>136</v>
      </c>
      <c r="L345" s="6" t="s">
        <v>148</v>
      </c>
      <c r="M345" s="6" t="s">
        <v>155</v>
      </c>
      <c r="P345" s="5" t="s">
        <v>114</v>
      </c>
      <c r="Q345" s="5" t="s">
        <v>118</v>
      </c>
      <c r="R345" s="5" t="s">
        <v>126</v>
      </c>
      <c r="S345" s="5" t="s">
        <v>136</v>
      </c>
      <c r="T345" s="5" t="s">
        <v>148</v>
      </c>
      <c r="U345" s="5" t="s">
        <v>155</v>
      </c>
      <c r="X345" s="5">
        <v>1</v>
      </c>
      <c r="Y345" s="31">
        <f t="shared" ref="Y345:Y353" si="97">VLOOKUP(Z345,$A$3:$B$36,2,FALSE)</f>
        <v>54.489683652199048</v>
      </c>
      <c r="Z345" s="80" t="s">
        <v>871</v>
      </c>
      <c r="AA345" s="5">
        <v>1</v>
      </c>
      <c r="AB345" s="31">
        <f t="shared" ref="AB345:AB359" si="98">VLOOKUP(AC345,$A$3:$B$36,2,FALSE)</f>
        <v>54.489683652199048</v>
      </c>
      <c r="AC345" s="80" t="s">
        <v>871</v>
      </c>
      <c r="AD345" s="5">
        <v>1</v>
      </c>
      <c r="AE345" s="31">
        <f t="shared" ref="AE345:AE357" si="99">VLOOKUP(AF345,$A$3:$B$36,2,FALSE)</f>
        <v>54.489683652199048</v>
      </c>
      <c r="AF345" s="80" t="s">
        <v>871</v>
      </c>
      <c r="AG345" s="5">
        <v>1</v>
      </c>
      <c r="AH345" s="31">
        <f t="shared" ref="AH345:AH361" si="100">VLOOKUP(AI345,$A$3:$B$36,2,FALSE)</f>
        <v>54.489683652199048</v>
      </c>
      <c r="AI345" s="80" t="s">
        <v>871</v>
      </c>
      <c r="AJ345" s="5">
        <v>1</v>
      </c>
      <c r="AK345" s="31">
        <f t="shared" ref="AK345:AK362" si="101">VLOOKUP(AL345,$A$3:$B$36,2,FALSE)</f>
        <v>54.489683652199048</v>
      </c>
      <c r="AL345" s="80" t="s">
        <v>871</v>
      </c>
      <c r="AM345" s="5">
        <v>1</v>
      </c>
      <c r="AN345" s="31">
        <f t="shared" ref="AN345:AN364" si="102">VLOOKUP(AO345,$A$3:$B$36,2,FALSE)</f>
        <v>54.489683652199048</v>
      </c>
      <c r="AO345" s="80" t="s">
        <v>871</v>
      </c>
    </row>
    <row r="346" spans="7:41" x14ac:dyDescent="0.45">
      <c r="G346" s="5">
        <v>2</v>
      </c>
      <c r="H346" s="6" t="s">
        <v>116</v>
      </c>
      <c r="I346" s="6" t="s">
        <v>119</v>
      </c>
      <c r="J346" s="6" t="s">
        <v>275</v>
      </c>
      <c r="K346" s="6" t="s">
        <v>137</v>
      </c>
      <c r="L346" s="6" t="s">
        <v>96</v>
      </c>
      <c r="M346" s="6" t="s">
        <v>18</v>
      </c>
      <c r="P346" s="5" t="s">
        <v>116</v>
      </c>
      <c r="Q346" s="5" t="s">
        <v>119</v>
      </c>
      <c r="R346" s="5" t="s">
        <v>42</v>
      </c>
      <c r="S346" s="5" t="s">
        <v>137</v>
      </c>
      <c r="T346" s="5" t="s">
        <v>96</v>
      </c>
      <c r="U346" s="5" t="s">
        <v>18</v>
      </c>
      <c r="X346" s="5">
        <v>2</v>
      </c>
      <c r="Y346" s="31">
        <f t="shared" si="97"/>
        <v>57.68746068595226</v>
      </c>
      <c r="Z346" s="80" t="s">
        <v>792</v>
      </c>
      <c r="AA346" s="5">
        <v>2</v>
      </c>
      <c r="AB346" s="31">
        <f t="shared" si="98"/>
        <v>57.68746068595226</v>
      </c>
      <c r="AC346" s="80" t="s">
        <v>792</v>
      </c>
      <c r="AD346" s="5">
        <v>2</v>
      </c>
      <c r="AE346" s="31">
        <f t="shared" si="99"/>
        <v>57.68746068595226</v>
      </c>
      <c r="AF346" s="80" t="s">
        <v>792</v>
      </c>
      <c r="AG346" s="5">
        <v>2</v>
      </c>
      <c r="AH346" s="31">
        <f t="shared" si="100"/>
        <v>57.68746068595226</v>
      </c>
      <c r="AI346" s="80" t="s">
        <v>792</v>
      </c>
      <c r="AJ346" s="5">
        <v>2</v>
      </c>
      <c r="AK346" s="31">
        <f t="shared" si="101"/>
        <v>57.68746068595226</v>
      </c>
      <c r="AL346" s="80" t="s">
        <v>792</v>
      </c>
      <c r="AM346" s="5">
        <v>2</v>
      </c>
      <c r="AN346" s="31">
        <f t="shared" si="102"/>
        <v>57.68746068595226</v>
      </c>
      <c r="AO346" s="80" t="s">
        <v>792</v>
      </c>
    </row>
    <row r="347" spans="7:41" x14ac:dyDescent="0.45">
      <c r="G347" s="5">
        <v>3</v>
      </c>
      <c r="H347" s="6" t="s">
        <v>66</v>
      </c>
      <c r="I347" s="6" t="s">
        <v>120</v>
      </c>
      <c r="J347" s="6" t="s">
        <v>333</v>
      </c>
      <c r="K347" s="6" t="s">
        <v>138</v>
      </c>
      <c r="L347" s="6" t="s">
        <v>99</v>
      </c>
      <c r="M347" s="6" t="s">
        <v>14</v>
      </c>
      <c r="P347" s="5" t="s">
        <v>66</v>
      </c>
      <c r="Q347" s="5" t="s">
        <v>120</v>
      </c>
      <c r="R347" s="5" t="s">
        <v>127</v>
      </c>
      <c r="S347" s="5" t="s">
        <v>138</v>
      </c>
      <c r="T347" s="5" t="s">
        <v>99</v>
      </c>
      <c r="U347" s="5" t="s">
        <v>14</v>
      </c>
      <c r="X347" s="5">
        <v>3</v>
      </c>
      <c r="Y347" s="31">
        <f t="shared" si="97"/>
        <v>61.678725235050933</v>
      </c>
      <c r="Z347" s="80" t="s">
        <v>766</v>
      </c>
      <c r="AA347" s="5">
        <v>3</v>
      </c>
      <c r="AB347" s="31">
        <f t="shared" si="98"/>
        <v>61.678725235050933</v>
      </c>
      <c r="AC347" s="80" t="s">
        <v>766</v>
      </c>
      <c r="AD347" s="5">
        <v>3</v>
      </c>
      <c r="AE347" s="31">
        <f t="shared" si="99"/>
        <v>55.327632324697404</v>
      </c>
      <c r="AF347" s="80" t="s">
        <v>769</v>
      </c>
      <c r="AG347" s="5">
        <v>3</v>
      </c>
      <c r="AH347" s="31">
        <f t="shared" si="100"/>
        <v>61.678725235050933</v>
      </c>
      <c r="AI347" s="80" t="s">
        <v>766</v>
      </c>
      <c r="AJ347" s="5">
        <v>3</v>
      </c>
      <c r="AK347" s="31">
        <f t="shared" si="101"/>
        <v>61.678725235050933</v>
      </c>
      <c r="AL347" s="80" t="s">
        <v>766</v>
      </c>
      <c r="AM347" s="5">
        <v>3</v>
      </c>
      <c r="AN347" s="31">
        <f t="shared" si="102"/>
        <v>61.678725235050933</v>
      </c>
      <c r="AO347" s="80" t="s">
        <v>766</v>
      </c>
    </row>
    <row r="348" spans="7:41" x14ac:dyDescent="0.45">
      <c r="G348" s="5">
        <v>4</v>
      </c>
      <c r="H348" s="6" t="s">
        <v>497</v>
      </c>
      <c r="I348" s="11" t="s">
        <v>327</v>
      </c>
      <c r="J348" s="6" t="s">
        <v>237</v>
      </c>
      <c r="K348" s="6" t="s">
        <v>51</v>
      </c>
      <c r="L348" s="6" t="s">
        <v>312</v>
      </c>
      <c r="M348" s="11" t="s">
        <v>156</v>
      </c>
      <c r="P348" s="5" t="s">
        <v>187</v>
      </c>
      <c r="Q348" s="5" t="s">
        <v>172</v>
      </c>
      <c r="R348" s="5" t="s">
        <v>237</v>
      </c>
      <c r="S348" s="5" t="s">
        <v>51</v>
      </c>
      <c r="T348" s="5" t="s">
        <v>55</v>
      </c>
      <c r="U348" s="5" t="s">
        <v>319</v>
      </c>
      <c r="X348" s="5">
        <v>4</v>
      </c>
      <c r="Y348" s="31">
        <f t="shared" si="97"/>
        <v>66.013332488948294</v>
      </c>
      <c r="Z348" s="80" t="s">
        <v>776</v>
      </c>
      <c r="AA348" s="5">
        <v>4</v>
      </c>
      <c r="AB348" s="31">
        <f t="shared" si="98"/>
        <v>66.013332488948294</v>
      </c>
      <c r="AC348" s="80" t="s">
        <v>776</v>
      </c>
      <c r="AD348" s="5">
        <v>4</v>
      </c>
      <c r="AE348" s="31">
        <f t="shared" si="99"/>
        <v>56.425600143309396</v>
      </c>
      <c r="AF348" s="80" t="s">
        <v>853</v>
      </c>
      <c r="AG348" s="5">
        <v>4</v>
      </c>
      <c r="AH348" s="31">
        <f t="shared" si="100"/>
        <v>66.013332488948294</v>
      </c>
      <c r="AI348" s="80" t="s">
        <v>776</v>
      </c>
      <c r="AJ348" s="5">
        <v>4</v>
      </c>
      <c r="AK348" s="31">
        <f t="shared" si="101"/>
        <v>66.013332488948294</v>
      </c>
      <c r="AL348" s="80" t="s">
        <v>776</v>
      </c>
      <c r="AM348" s="5">
        <v>4</v>
      </c>
      <c r="AN348" s="31">
        <f t="shared" si="102"/>
        <v>66.013332488948294</v>
      </c>
      <c r="AO348" s="80" t="s">
        <v>776</v>
      </c>
    </row>
    <row r="349" spans="7:41" x14ac:dyDescent="0.45">
      <c r="G349" s="5">
        <v>5</v>
      </c>
      <c r="H349" s="11" t="s">
        <v>188</v>
      </c>
      <c r="I349" s="6" t="s">
        <v>301</v>
      </c>
      <c r="J349" s="6" t="s">
        <v>128</v>
      </c>
      <c r="K349" s="11" t="s">
        <v>139</v>
      </c>
      <c r="L349" s="6" t="s">
        <v>556</v>
      </c>
      <c r="M349" s="6" t="s">
        <v>157</v>
      </c>
      <c r="P349" s="5" t="s">
        <v>21</v>
      </c>
      <c r="Q349" s="5" t="s">
        <v>31</v>
      </c>
      <c r="R349" s="5" t="s">
        <v>128</v>
      </c>
      <c r="S349" s="5" t="s">
        <v>609</v>
      </c>
      <c r="T349" s="5" t="s">
        <v>54</v>
      </c>
      <c r="U349" s="5" t="s">
        <v>13</v>
      </c>
      <c r="X349" s="5">
        <v>5</v>
      </c>
      <c r="Y349" s="31">
        <f t="shared" si="97"/>
        <v>64.319990168929081</v>
      </c>
      <c r="Z349" s="80" t="s">
        <v>787</v>
      </c>
      <c r="AA349" s="5">
        <v>5</v>
      </c>
      <c r="AB349" s="31">
        <f t="shared" si="98"/>
        <v>64.319990168929081</v>
      </c>
      <c r="AC349" s="80" t="s">
        <v>787</v>
      </c>
      <c r="AD349" s="5">
        <v>5</v>
      </c>
      <c r="AE349" s="31">
        <f t="shared" si="99"/>
        <v>57.68746068595226</v>
      </c>
      <c r="AF349" s="80" t="s">
        <v>792</v>
      </c>
      <c r="AG349" s="5">
        <v>5</v>
      </c>
      <c r="AH349" s="31">
        <f t="shared" si="100"/>
        <v>72.079750332635967</v>
      </c>
      <c r="AI349" s="80" t="s">
        <v>764</v>
      </c>
      <c r="AJ349" s="5">
        <v>5</v>
      </c>
      <c r="AK349" s="31">
        <f t="shared" si="101"/>
        <v>64.319990168929081</v>
      </c>
      <c r="AL349" s="80" t="s">
        <v>787</v>
      </c>
      <c r="AM349" s="5">
        <v>5</v>
      </c>
      <c r="AN349" s="31">
        <f t="shared" si="102"/>
        <v>64.319990168929081</v>
      </c>
      <c r="AO349" s="80" t="s">
        <v>787</v>
      </c>
    </row>
    <row r="350" spans="7:41" x14ac:dyDescent="0.45">
      <c r="G350" s="5">
        <v>6</v>
      </c>
      <c r="H350" s="13" t="s">
        <v>165</v>
      </c>
      <c r="I350" s="6" t="s">
        <v>170</v>
      </c>
      <c r="J350" s="6" t="s">
        <v>40</v>
      </c>
      <c r="K350" s="6" t="s">
        <v>140</v>
      </c>
      <c r="L350" s="6" t="s">
        <v>58</v>
      </c>
      <c r="M350" s="6" t="s">
        <v>12</v>
      </c>
      <c r="P350" s="5" t="s">
        <v>602</v>
      </c>
      <c r="Q350" s="5" t="s">
        <v>170</v>
      </c>
      <c r="R350" s="5" t="s">
        <v>40</v>
      </c>
      <c r="S350" s="5" t="s">
        <v>402</v>
      </c>
      <c r="T350" s="5" t="s">
        <v>58</v>
      </c>
      <c r="U350" s="5" t="s">
        <v>12</v>
      </c>
      <c r="X350" s="5">
        <v>6</v>
      </c>
      <c r="Y350" s="31">
        <f t="shared" si="97"/>
        <v>65.463749372686848</v>
      </c>
      <c r="Z350" s="80" t="s">
        <v>765</v>
      </c>
      <c r="AA350" s="5">
        <v>6</v>
      </c>
      <c r="AB350" s="31">
        <f t="shared" si="98"/>
        <v>65.463749372686848</v>
      </c>
      <c r="AC350" s="80" t="s">
        <v>765</v>
      </c>
      <c r="AD350" s="5">
        <v>6</v>
      </c>
      <c r="AE350" s="31">
        <f t="shared" si="99"/>
        <v>59.002347394461879</v>
      </c>
      <c r="AF350" s="80" t="s">
        <v>773</v>
      </c>
      <c r="AG350" s="5">
        <v>6</v>
      </c>
      <c r="AH350" s="31">
        <f t="shared" si="100"/>
        <v>69.54549044703198</v>
      </c>
      <c r="AI350" s="80" t="s">
        <v>772</v>
      </c>
      <c r="AJ350" s="5">
        <v>6</v>
      </c>
      <c r="AK350" s="31">
        <f t="shared" si="101"/>
        <v>65.463749372686848</v>
      </c>
      <c r="AL350" s="80" t="s">
        <v>765</v>
      </c>
      <c r="AM350" s="5">
        <v>6</v>
      </c>
      <c r="AN350" s="31">
        <f t="shared" si="102"/>
        <v>65.463749372686848</v>
      </c>
      <c r="AO350" s="80" t="s">
        <v>765</v>
      </c>
    </row>
    <row r="351" spans="7:41" x14ac:dyDescent="0.45">
      <c r="G351" s="5">
        <v>7</v>
      </c>
      <c r="H351" s="11" t="s">
        <v>166</v>
      </c>
      <c r="I351" s="6" t="s">
        <v>121</v>
      </c>
      <c r="J351" s="6" t="s">
        <v>129</v>
      </c>
      <c r="K351" s="6" t="s">
        <v>141</v>
      </c>
      <c r="L351" s="6" t="s">
        <v>57</v>
      </c>
      <c r="M351" s="11" t="s">
        <v>182</v>
      </c>
      <c r="P351" s="5" t="s">
        <v>21</v>
      </c>
      <c r="Q351" s="5" t="s">
        <v>121</v>
      </c>
      <c r="R351" s="5" t="s">
        <v>129</v>
      </c>
      <c r="S351" s="5" t="s">
        <v>141</v>
      </c>
      <c r="T351" s="5" t="s">
        <v>57</v>
      </c>
      <c r="U351" s="5" t="s">
        <v>319</v>
      </c>
      <c r="X351" s="5">
        <v>7</v>
      </c>
      <c r="Y351" s="31">
        <f t="shared" si="97"/>
        <v>64.319990168929081</v>
      </c>
      <c r="Z351" s="80" t="s">
        <v>787</v>
      </c>
      <c r="AA351" s="5">
        <v>7</v>
      </c>
      <c r="AB351" s="31">
        <f t="shared" si="98"/>
        <v>66.013332488948294</v>
      </c>
      <c r="AC351" s="80" t="s">
        <v>776</v>
      </c>
      <c r="AD351" s="5">
        <v>7</v>
      </c>
      <c r="AE351" s="31">
        <f t="shared" si="99"/>
        <v>60.266537294414391</v>
      </c>
      <c r="AF351" s="80" t="s">
        <v>774</v>
      </c>
      <c r="AG351" s="5">
        <v>7</v>
      </c>
      <c r="AH351" s="31">
        <f t="shared" si="100"/>
        <v>70.490554036267866</v>
      </c>
      <c r="AI351" s="80" t="s">
        <v>767</v>
      </c>
      <c r="AJ351" s="5">
        <v>7</v>
      </c>
      <c r="AK351" s="31">
        <f t="shared" si="101"/>
        <v>66.013332488948294</v>
      </c>
      <c r="AL351" s="80" t="s">
        <v>776</v>
      </c>
      <c r="AM351" s="5">
        <v>7</v>
      </c>
      <c r="AN351" s="31">
        <f t="shared" si="102"/>
        <v>66.013332488948294</v>
      </c>
      <c r="AO351" s="80" t="s">
        <v>776</v>
      </c>
    </row>
    <row r="352" spans="7:41" x14ac:dyDescent="0.45">
      <c r="G352" s="5">
        <v>8</v>
      </c>
      <c r="H352" s="13" t="s">
        <v>261</v>
      </c>
      <c r="I352" s="6" t="s">
        <v>171</v>
      </c>
      <c r="J352" s="6" t="s">
        <v>240</v>
      </c>
      <c r="K352" s="6" t="s">
        <v>142</v>
      </c>
      <c r="L352" s="6" t="s">
        <v>177</v>
      </c>
      <c r="M352" s="6" t="s">
        <v>183</v>
      </c>
      <c r="P352" s="5" t="s">
        <v>602</v>
      </c>
      <c r="Q352" s="5" t="s">
        <v>231</v>
      </c>
      <c r="R352" s="5" t="s">
        <v>240</v>
      </c>
      <c r="S352" s="5" t="s">
        <v>142</v>
      </c>
      <c r="T352" s="5" t="s">
        <v>177</v>
      </c>
      <c r="U352" s="5" t="s">
        <v>183</v>
      </c>
      <c r="X352" s="5">
        <v>8</v>
      </c>
      <c r="Y352" s="31">
        <f t="shared" si="97"/>
        <v>65.463749372686848</v>
      </c>
      <c r="Z352" s="80" t="s">
        <v>765</v>
      </c>
      <c r="AA352" s="5">
        <v>8</v>
      </c>
      <c r="AB352" s="31">
        <f t="shared" si="98"/>
        <v>68.097728766764959</v>
      </c>
      <c r="AC352" s="80" t="s">
        <v>775</v>
      </c>
      <c r="AD352" s="5">
        <v>8</v>
      </c>
      <c r="AE352" s="31">
        <f t="shared" si="99"/>
        <v>60.819536609910429</v>
      </c>
      <c r="AF352" s="80" t="s">
        <v>770</v>
      </c>
      <c r="AG352" s="5">
        <v>8</v>
      </c>
      <c r="AH352" s="31">
        <f t="shared" si="100"/>
        <v>72.079750332635967</v>
      </c>
      <c r="AI352" s="80" t="s">
        <v>764</v>
      </c>
      <c r="AJ352" s="5">
        <v>8</v>
      </c>
      <c r="AK352" s="31">
        <f t="shared" si="101"/>
        <v>68.097728766764959</v>
      </c>
      <c r="AL352" s="80" t="s">
        <v>775</v>
      </c>
      <c r="AM352" s="5">
        <v>8</v>
      </c>
      <c r="AN352" s="31">
        <f t="shared" si="102"/>
        <v>65.463749372686848</v>
      </c>
      <c r="AO352" s="80" t="s">
        <v>765</v>
      </c>
    </row>
    <row r="353" spans="7:65" x14ac:dyDescent="0.45">
      <c r="G353" s="5">
        <v>9</v>
      </c>
      <c r="H353" s="6"/>
      <c r="I353" s="11" t="s">
        <v>232</v>
      </c>
      <c r="J353" s="6" t="s">
        <v>504</v>
      </c>
      <c r="K353" s="6" t="s">
        <v>143</v>
      </c>
      <c r="L353" s="6" t="s">
        <v>178</v>
      </c>
      <c r="M353" s="6" t="s">
        <v>159</v>
      </c>
      <c r="Q353" s="5" t="s">
        <v>121</v>
      </c>
      <c r="R353" s="5" t="s">
        <v>856</v>
      </c>
      <c r="S353" s="5" t="s">
        <v>143</v>
      </c>
      <c r="T353" s="5" t="s">
        <v>178</v>
      </c>
      <c r="U353" s="5" t="s">
        <v>13</v>
      </c>
      <c r="X353" s="114">
        <v>9</v>
      </c>
      <c r="Y353" s="107">
        <f t="shared" si="97"/>
        <v>64.319990168929081</v>
      </c>
      <c r="Z353" s="112" t="s">
        <v>787</v>
      </c>
      <c r="AA353" s="5">
        <v>9</v>
      </c>
      <c r="AB353" s="31">
        <f t="shared" si="98"/>
        <v>66.013332488948294</v>
      </c>
      <c r="AC353" s="80" t="s">
        <v>776</v>
      </c>
      <c r="AD353" s="5">
        <v>9</v>
      </c>
      <c r="AE353" s="31">
        <f t="shared" si="99"/>
        <v>61.678725235050933</v>
      </c>
      <c r="AF353" s="80" t="s">
        <v>766</v>
      </c>
      <c r="AG353" s="5">
        <v>9</v>
      </c>
      <c r="AH353" s="31">
        <f t="shared" si="100"/>
        <v>73.788479760617932</v>
      </c>
      <c r="AI353" s="80" t="s">
        <v>786</v>
      </c>
      <c r="AJ353" s="5">
        <v>9</v>
      </c>
      <c r="AK353" s="31">
        <f t="shared" si="101"/>
        <v>69.54549044703198</v>
      </c>
      <c r="AL353" s="80" t="s">
        <v>772</v>
      </c>
      <c r="AM353" s="5">
        <v>9</v>
      </c>
      <c r="AN353" s="31">
        <f t="shared" si="102"/>
        <v>64.319990168929081</v>
      </c>
      <c r="AO353" s="80" t="s">
        <v>787</v>
      </c>
    </row>
    <row r="354" spans="7:65" x14ac:dyDescent="0.45">
      <c r="G354" s="5">
        <v>10</v>
      </c>
      <c r="H354" s="6"/>
      <c r="I354" s="6" t="s">
        <v>32</v>
      </c>
      <c r="J354" s="6" t="s">
        <v>505</v>
      </c>
      <c r="K354" s="6" t="s">
        <v>614</v>
      </c>
      <c r="L354" s="6" t="s">
        <v>179</v>
      </c>
      <c r="M354" s="6" t="s">
        <v>12</v>
      </c>
      <c r="Q354" s="5" t="s">
        <v>32</v>
      </c>
      <c r="R354" s="5" t="s">
        <v>240</v>
      </c>
      <c r="S354" s="5" t="s">
        <v>595</v>
      </c>
      <c r="T354" s="5" t="s">
        <v>179</v>
      </c>
      <c r="U354" s="5" t="s">
        <v>12</v>
      </c>
      <c r="AA354" s="5">
        <v>10</v>
      </c>
      <c r="AB354" s="31">
        <f t="shared" si="98"/>
        <v>68.097728766764959</v>
      </c>
      <c r="AC354" s="80" t="s">
        <v>775</v>
      </c>
      <c r="AD354" s="5">
        <v>10</v>
      </c>
      <c r="AE354" s="31">
        <f t="shared" si="99"/>
        <v>60.819536609910429</v>
      </c>
      <c r="AF354" s="80" t="s">
        <v>770</v>
      </c>
      <c r="AG354" s="5">
        <v>10</v>
      </c>
      <c r="AH354" s="31">
        <f t="shared" si="100"/>
        <v>73.613616639838867</v>
      </c>
      <c r="AI354" s="80" t="s">
        <v>784</v>
      </c>
      <c r="AJ354" s="5">
        <v>10</v>
      </c>
      <c r="AK354" s="31">
        <f t="shared" si="101"/>
        <v>70.490554036267866</v>
      </c>
      <c r="AL354" s="80" t="s">
        <v>767</v>
      </c>
      <c r="AM354" s="5">
        <v>10</v>
      </c>
      <c r="AN354" s="31">
        <f t="shared" si="102"/>
        <v>65.463749372686848</v>
      </c>
      <c r="AO354" s="80" t="s">
        <v>765</v>
      </c>
    </row>
    <row r="355" spans="7:65" ht="13.8" x14ac:dyDescent="0.45">
      <c r="G355" s="5">
        <v>11</v>
      </c>
      <c r="H355" s="6"/>
      <c r="I355" s="6" t="s">
        <v>174</v>
      </c>
      <c r="J355" s="6" t="s">
        <v>130</v>
      </c>
      <c r="K355" s="6" t="s">
        <v>615</v>
      </c>
      <c r="L355" s="6" t="s">
        <v>149</v>
      </c>
      <c r="M355" s="6" t="s">
        <v>11</v>
      </c>
      <c r="Q355" s="5" t="s">
        <v>174</v>
      </c>
      <c r="R355" s="5" t="s">
        <v>130</v>
      </c>
      <c r="S355" s="5" t="s">
        <v>615</v>
      </c>
      <c r="T355" s="5" t="s">
        <v>149</v>
      </c>
      <c r="U355" s="5" t="s">
        <v>11</v>
      </c>
      <c r="AA355" s="5">
        <v>11</v>
      </c>
      <c r="AB355" s="31">
        <f t="shared" si="98"/>
        <v>69.54549044703198</v>
      </c>
      <c r="AC355" s="80" t="s">
        <v>772</v>
      </c>
      <c r="AD355" s="5">
        <v>11</v>
      </c>
      <c r="AE355" s="31">
        <f t="shared" si="99"/>
        <v>61.678725235050933</v>
      </c>
      <c r="AF355" s="80" t="s">
        <v>766</v>
      </c>
      <c r="AG355" s="5">
        <v>11</v>
      </c>
      <c r="AH355" s="31">
        <f t="shared" si="100"/>
        <v>73.788479760617932</v>
      </c>
      <c r="AI355" s="80" t="s">
        <v>786</v>
      </c>
      <c r="AJ355" s="5">
        <v>11</v>
      </c>
      <c r="AK355" s="31">
        <f t="shared" si="101"/>
        <v>72.079750332635967</v>
      </c>
      <c r="AL355" s="80" t="s">
        <v>764</v>
      </c>
      <c r="AM355" s="5">
        <v>11</v>
      </c>
      <c r="AN355" s="31">
        <f t="shared" si="102"/>
        <v>66.013332488948294</v>
      </c>
      <c r="AO355" s="80" t="s">
        <v>776</v>
      </c>
      <c r="BM355" s="10" t="s">
        <v>431</v>
      </c>
    </row>
    <row r="356" spans="7:65" x14ac:dyDescent="0.45">
      <c r="G356" s="5">
        <v>12</v>
      </c>
      <c r="H356" s="6"/>
      <c r="I356" s="6" t="s">
        <v>36</v>
      </c>
      <c r="J356" s="6" t="s">
        <v>506</v>
      </c>
      <c r="K356" s="11" t="s">
        <v>616</v>
      </c>
      <c r="L356" s="6" t="s">
        <v>152</v>
      </c>
      <c r="M356" s="6" t="s">
        <v>10</v>
      </c>
      <c r="Q356" s="5" t="s">
        <v>36</v>
      </c>
      <c r="R356" s="5" t="s">
        <v>998</v>
      </c>
      <c r="S356" s="5" t="s">
        <v>142</v>
      </c>
      <c r="T356" s="5" t="s">
        <v>152</v>
      </c>
      <c r="U356" s="5" t="s">
        <v>10</v>
      </c>
      <c r="AA356" s="5">
        <v>12</v>
      </c>
      <c r="AB356" s="31">
        <f t="shared" si="98"/>
        <v>70.490554036267866</v>
      </c>
      <c r="AC356" s="80" t="s">
        <v>767</v>
      </c>
      <c r="AD356" s="5">
        <v>12</v>
      </c>
      <c r="AE356" s="31">
        <f t="shared" si="99"/>
        <v>63.352807087567498</v>
      </c>
      <c r="AF356" s="80" t="s">
        <v>791</v>
      </c>
      <c r="AG356" s="5">
        <v>12</v>
      </c>
      <c r="AH356" s="31">
        <f t="shared" si="100"/>
        <v>72.079750332635967</v>
      </c>
      <c r="AI356" s="80" t="s">
        <v>764</v>
      </c>
      <c r="AJ356" s="5">
        <v>12</v>
      </c>
      <c r="AK356" s="31">
        <f t="shared" si="101"/>
        <v>73.788479760617932</v>
      </c>
      <c r="AL356" s="80" t="s">
        <v>786</v>
      </c>
      <c r="AM356" s="5">
        <v>12</v>
      </c>
      <c r="AN356" s="31">
        <f t="shared" si="102"/>
        <v>68.097728766764959</v>
      </c>
      <c r="AO356" s="80" t="s">
        <v>775</v>
      </c>
    </row>
    <row r="357" spans="7:65" x14ac:dyDescent="0.45">
      <c r="G357" s="5">
        <v>13</v>
      </c>
      <c r="H357" s="6"/>
      <c r="I357" s="6" t="s">
        <v>33</v>
      </c>
      <c r="J357" s="6"/>
      <c r="K357" s="6" t="s">
        <v>143</v>
      </c>
      <c r="L357" s="6" t="s">
        <v>153</v>
      </c>
      <c r="M357" s="6" t="s">
        <v>9</v>
      </c>
      <c r="Q357" s="5" t="s">
        <v>33</v>
      </c>
      <c r="S357" s="5" t="s">
        <v>143</v>
      </c>
      <c r="T357" s="5" t="s">
        <v>153</v>
      </c>
      <c r="U357" s="5" t="s">
        <v>9</v>
      </c>
      <c r="AA357" s="5">
        <v>13</v>
      </c>
      <c r="AB357" s="31">
        <f t="shared" si="98"/>
        <v>72.079750332635967</v>
      </c>
      <c r="AC357" s="80" t="s">
        <v>764</v>
      </c>
      <c r="AD357" s="114">
        <v>13</v>
      </c>
      <c r="AE357" s="107">
        <f t="shared" si="99"/>
        <v>61.678725235050933</v>
      </c>
      <c r="AF357" s="112" t="s">
        <v>766</v>
      </c>
      <c r="AG357" s="5">
        <v>13</v>
      </c>
      <c r="AH357" s="31">
        <f t="shared" si="100"/>
        <v>73.788479760617932</v>
      </c>
      <c r="AI357" s="80" t="s">
        <v>786</v>
      </c>
      <c r="AJ357" s="5">
        <v>13</v>
      </c>
      <c r="AK357" s="31">
        <f t="shared" si="101"/>
        <v>73.613616639838867</v>
      </c>
      <c r="AL357" s="80" t="s">
        <v>784</v>
      </c>
      <c r="AM357" s="5">
        <v>13</v>
      </c>
      <c r="AN357" s="31">
        <f t="shared" si="102"/>
        <v>69.54549044703198</v>
      </c>
      <c r="AO357" s="80" t="s">
        <v>772</v>
      </c>
    </row>
    <row r="358" spans="7:65" x14ac:dyDescent="0.45">
      <c r="G358" s="5">
        <v>14</v>
      </c>
      <c r="H358" s="6"/>
      <c r="I358" s="6" t="s">
        <v>233</v>
      </c>
      <c r="J358" s="6"/>
      <c r="K358" s="6" t="s">
        <v>144</v>
      </c>
      <c r="L358" s="6" t="s">
        <v>535</v>
      </c>
      <c r="M358" s="6" t="s">
        <v>8</v>
      </c>
      <c r="Q358" s="5" t="s">
        <v>73</v>
      </c>
      <c r="S358" s="5" t="s">
        <v>144</v>
      </c>
      <c r="T358" s="5" t="s">
        <v>535</v>
      </c>
      <c r="U358" s="5" t="s">
        <v>8</v>
      </c>
      <c r="AA358" s="5">
        <v>14</v>
      </c>
      <c r="AB358" s="31">
        <f t="shared" si="98"/>
        <v>73.788479760617932</v>
      </c>
      <c r="AC358" s="80" t="s">
        <v>786</v>
      </c>
      <c r="AE358" s="31"/>
      <c r="AG358" s="5">
        <v>14</v>
      </c>
      <c r="AH358" s="31">
        <f t="shared" si="100"/>
        <v>73.613616639838867</v>
      </c>
      <c r="AI358" s="80" t="s">
        <v>784</v>
      </c>
      <c r="AJ358" s="5">
        <v>14</v>
      </c>
      <c r="AK358" s="31">
        <f t="shared" si="101"/>
        <v>76.277782683786612</v>
      </c>
      <c r="AL358" s="80" t="s">
        <v>785</v>
      </c>
      <c r="AM358" s="5">
        <v>14</v>
      </c>
      <c r="AN358" s="31">
        <f t="shared" si="102"/>
        <v>70.490554036267866</v>
      </c>
      <c r="AO358" s="80" t="s">
        <v>767</v>
      </c>
    </row>
    <row r="359" spans="7:65" x14ac:dyDescent="0.45">
      <c r="G359" s="5">
        <v>15</v>
      </c>
      <c r="H359" s="6"/>
      <c r="I359" s="6"/>
      <c r="J359" s="6"/>
      <c r="K359" s="6" t="s">
        <v>145</v>
      </c>
      <c r="L359" s="6" t="s">
        <v>531</v>
      </c>
      <c r="M359" s="6" t="s">
        <v>537</v>
      </c>
      <c r="S359" s="5" t="s">
        <v>145</v>
      </c>
      <c r="T359" s="5" t="s">
        <v>531</v>
      </c>
      <c r="U359" s="5" t="s">
        <v>537</v>
      </c>
      <c r="AA359" s="114">
        <v>15</v>
      </c>
      <c r="AB359" s="107">
        <f t="shared" si="98"/>
        <v>72.079750332635967</v>
      </c>
      <c r="AC359" s="112" t="s">
        <v>764</v>
      </c>
      <c r="AG359" s="5">
        <v>15</v>
      </c>
      <c r="AH359" s="31">
        <f t="shared" si="100"/>
        <v>76.277782683786612</v>
      </c>
      <c r="AI359" s="80" t="s">
        <v>785</v>
      </c>
      <c r="AJ359" s="5">
        <v>15</v>
      </c>
      <c r="AK359" s="31">
        <f t="shared" si="101"/>
        <v>75.329698455056743</v>
      </c>
      <c r="AL359" s="80" t="s">
        <v>768</v>
      </c>
      <c r="AM359" s="5">
        <v>15</v>
      </c>
      <c r="AN359" s="31">
        <f t="shared" si="102"/>
        <v>72.079750332635967</v>
      </c>
      <c r="AO359" s="80" t="s">
        <v>764</v>
      </c>
    </row>
    <row r="360" spans="7:65" x14ac:dyDescent="0.45">
      <c r="G360" s="5">
        <v>16</v>
      </c>
      <c r="H360" s="6"/>
      <c r="I360" s="6"/>
      <c r="J360" s="6"/>
      <c r="K360" s="6" t="s">
        <v>597</v>
      </c>
      <c r="L360" s="6" t="s">
        <v>531</v>
      </c>
      <c r="M360" s="6" t="s">
        <v>7</v>
      </c>
      <c r="S360" s="5" t="s">
        <v>176</v>
      </c>
      <c r="T360" s="5" t="s">
        <v>531</v>
      </c>
      <c r="U360" s="5" t="s">
        <v>7</v>
      </c>
      <c r="AG360" s="5">
        <v>16</v>
      </c>
      <c r="AH360" s="31">
        <f t="shared" si="100"/>
        <v>75.329698455056743</v>
      </c>
      <c r="AI360" s="80" t="s">
        <v>768</v>
      </c>
      <c r="AJ360" s="5">
        <v>16</v>
      </c>
      <c r="AK360" s="31">
        <f t="shared" si="101"/>
        <v>75.329698455056743</v>
      </c>
      <c r="AL360" s="80" t="s">
        <v>768</v>
      </c>
      <c r="AM360" s="5">
        <v>16</v>
      </c>
      <c r="AN360" s="31">
        <f t="shared" si="102"/>
        <v>73.788479760617932</v>
      </c>
      <c r="AO360" s="80" t="s">
        <v>786</v>
      </c>
    </row>
    <row r="361" spans="7:65" x14ac:dyDescent="0.45">
      <c r="G361" s="5">
        <v>17</v>
      </c>
      <c r="H361" s="6"/>
      <c r="I361" s="6"/>
      <c r="J361" s="6"/>
      <c r="K361" s="6"/>
      <c r="L361" s="6" t="s">
        <v>531</v>
      </c>
      <c r="M361" s="6" t="s">
        <v>542</v>
      </c>
      <c r="T361" s="5" t="s">
        <v>531</v>
      </c>
      <c r="U361" s="5" t="s">
        <v>542</v>
      </c>
      <c r="AG361" s="114">
        <v>17</v>
      </c>
      <c r="AH361" s="107">
        <f t="shared" si="100"/>
        <v>76.277782683786612</v>
      </c>
      <c r="AI361" s="112" t="s">
        <v>785</v>
      </c>
      <c r="AJ361" s="5">
        <v>17</v>
      </c>
      <c r="AK361" s="31">
        <f t="shared" si="101"/>
        <v>75.329698455056743</v>
      </c>
      <c r="AL361" s="80" t="s">
        <v>768</v>
      </c>
      <c r="AM361" s="5">
        <v>17</v>
      </c>
      <c r="AN361" s="31">
        <f t="shared" si="102"/>
        <v>73.613616639838867</v>
      </c>
      <c r="AO361" s="80" t="s">
        <v>784</v>
      </c>
    </row>
    <row r="362" spans="7:65" x14ac:dyDescent="0.45">
      <c r="G362" s="5">
        <v>18</v>
      </c>
      <c r="H362" s="6"/>
      <c r="I362" s="6"/>
      <c r="J362" s="6"/>
      <c r="K362" s="6"/>
      <c r="L362" s="6" t="s">
        <v>531</v>
      </c>
      <c r="M362" s="6" t="s">
        <v>6</v>
      </c>
      <c r="T362" s="5" t="s">
        <v>531</v>
      </c>
      <c r="U362" s="5" t="s">
        <v>6</v>
      </c>
      <c r="AJ362" s="5">
        <v>18</v>
      </c>
      <c r="AK362" s="31">
        <f t="shared" si="101"/>
        <v>75.329698455056743</v>
      </c>
      <c r="AL362" s="80" t="s">
        <v>768</v>
      </c>
      <c r="AM362" s="5">
        <v>18</v>
      </c>
      <c r="AN362" s="31">
        <f t="shared" si="102"/>
        <v>76.277782683786612</v>
      </c>
      <c r="AO362" s="80" t="s">
        <v>785</v>
      </c>
    </row>
    <row r="363" spans="7:65" x14ac:dyDescent="0.45">
      <c r="G363" s="5">
        <v>19</v>
      </c>
      <c r="H363" s="6"/>
      <c r="I363" s="6"/>
      <c r="J363" s="6"/>
      <c r="K363" s="6"/>
      <c r="L363" s="6"/>
      <c r="M363" s="6" t="s">
        <v>538</v>
      </c>
      <c r="U363" s="5" t="s">
        <v>538</v>
      </c>
      <c r="AM363" s="5">
        <v>19</v>
      </c>
      <c r="AN363" s="31">
        <f t="shared" si="102"/>
        <v>75.329698455056743</v>
      </c>
      <c r="AO363" s="80" t="s">
        <v>768</v>
      </c>
    </row>
    <row r="364" spans="7:65" ht="13.8" x14ac:dyDescent="0.45">
      <c r="G364" s="5">
        <v>20</v>
      </c>
      <c r="H364" s="6"/>
      <c r="I364" s="6"/>
      <c r="J364" s="6"/>
      <c r="K364" s="6"/>
      <c r="L364" s="6"/>
      <c r="M364" s="6" t="s">
        <v>538</v>
      </c>
      <c r="N364" s="10" t="s">
        <v>431</v>
      </c>
      <c r="U364" s="5" t="s">
        <v>538</v>
      </c>
      <c r="V364" s="5">
        <f>COUNTA(P345:U364)</f>
        <v>88</v>
      </c>
      <c r="W364" s="10" t="s">
        <v>431</v>
      </c>
      <c r="AM364" s="5">
        <v>20</v>
      </c>
      <c r="AN364" s="31">
        <f t="shared" si="102"/>
        <v>75.329698455056743</v>
      </c>
      <c r="AO364" s="80" t="s">
        <v>768</v>
      </c>
    </row>
    <row r="365" spans="7:65" x14ac:dyDescent="0.45">
      <c r="H365" s="6"/>
      <c r="I365" s="6"/>
      <c r="J365" s="6"/>
      <c r="K365" s="15"/>
      <c r="L365" s="6"/>
      <c r="M365" s="6"/>
    </row>
    <row r="366" spans="7:65" x14ac:dyDescent="0.45">
      <c r="H366" s="6"/>
      <c r="I366" s="6"/>
      <c r="J366" s="6"/>
      <c r="K366" s="15"/>
      <c r="L366" s="6"/>
      <c r="M366" s="6"/>
    </row>
    <row r="367" spans="7:65" x14ac:dyDescent="0.45">
      <c r="H367" s="6"/>
      <c r="I367" s="6"/>
      <c r="J367" s="6"/>
      <c r="K367" s="15"/>
      <c r="L367" s="6"/>
      <c r="M367" s="6"/>
    </row>
    <row r="371" spans="7:41" x14ac:dyDescent="0.45">
      <c r="G371" s="5" t="s">
        <v>612</v>
      </c>
    </row>
    <row r="372" spans="7:41" x14ac:dyDescent="0.45">
      <c r="H372" s="5" t="s">
        <v>216</v>
      </c>
    </row>
    <row r="373" spans="7:41" x14ac:dyDescent="0.45">
      <c r="G373" s="7" t="s">
        <v>5</v>
      </c>
      <c r="H373" s="8" t="s">
        <v>28</v>
      </c>
      <c r="I373" s="8" t="s">
        <v>29</v>
      </c>
      <c r="J373" s="8" t="s">
        <v>110</v>
      </c>
      <c r="K373" s="8" t="s">
        <v>217</v>
      </c>
      <c r="L373" s="8" t="s">
        <v>218</v>
      </c>
      <c r="M373" s="8" t="s">
        <v>219</v>
      </c>
      <c r="O373" s="77">
        <v>18</v>
      </c>
      <c r="P373" s="77" t="s">
        <v>28</v>
      </c>
      <c r="Q373" s="77" t="s">
        <v>29</v>
      </c>
      <c r="R373" s="77" t="s">
        <v>110</v>
      </c>
      <c r="S373" s="77" t="s">
        <v>217</v>
      </c>
      <c r="T373" s="77" t="s">
        <v>218</v>
      </c>
      <c r="U373" s="77" t="s">
        <v>219</v>
      </c>
      <c r="X373" s="7" t="s">
        <v>5</v>
      </c>
      <c r="Z373" s="102" t="s">
        <v>28</v>
      </c>
      <c r="AA373" s="102"/>
      <c r="AB373" s="102"/>
      <c r="AC373" s="102" t="s">
        <v>29</v>
      </c>
      <c r="AD373" s="102"/>
      <c r="AE373" s="102"/>
      <c r="AF373" s="102" t="s">
        <v>110</v>
      </c>
      <c r="AG373" s="102"/>
      <c r="AH373" s="102"/>
      <c r="AI373" s="102" t="s">
        <v>217</v>
      </c>
      <c r="AJ373" s="102"/>
      <c r="AK373" s="102"/>
      <c r="AL373" s="102" t="s">
        <v>218</v>
      </c>
      <c r="AM373" s="102"/>
      <c r="AN373" s="102"/>
      <c r="AO373" s="102" t="s">
        <v>219</v>
      </c>
    </row>
    <row r="374" spans="7:41" x14ac:dyDescent="0.45">
      <c r="G374" s="5">
        <v>1</v>
      </c>
      <c r="H374" s="6" t="s">
        <v>114</v>
      </c>
      <c r="I374" s="6" t="s">
        <v>118</v>
      </c>
      <c r="J374" s="6" t="s">
        <v>123</v>
      </c>
      <c r="K374" s="6" t="s">
        <v>136</v>
      </c>
      <c r="L374" s="6" t="s">
        <v>148</v>
      </c>
      <c r="M374" s="6" t="s">
        <v>155</v>
      </c>
      <c r="P374" s="5" t="s">
        <v>114</v>
      </c>
      <c r="Q374" s="5" t="s">
        <v>118</v>
      </c>
      <c r="R374" s="5" t="s">
        <v>123</v>
      </c>
      <c r="S374" s="5" t="s">
        <v>136</v>
      </c>
      <c r="T374" s="5" t="s">
        <v>148</v>
      </c>
      <c r="U374" s="5" t="s">
        <v>155</v>
      </c>
      <c r="X374" s="5">
        <v>1</v>
      </c>
      <c r="Y374" s="31">
        <f t="shared" ref="Y374:Y389" si="103">VLOOKUP(Z374,$A$3:$B$36,2,FALSE)</f>
        <v>54.489683652199048</v>
      </c>
      <c r="Z374" s="80" t="s">
        <v>871</v>
      </c>
      <c r="AA374" s="5">
        <v>1</v>
      </c>
      <c r="AB374" s="31">
        <f t="shared" ref="AB374:AB385" si="104">VLOOKUP(AC374,$A$3:$B$36,2,FALSE)</f>
        <v>54.489683652199048</v>
      </c>
      <c r="AC374" s="80" t="s">
        <v>871</v>
      </c>
      <c r="AD374" s="5">
        <v>1</v>
      </c>
      <c r="AE374" s="31">
        <f t="shared" ref="AE374:AE388" si="105">VLOOKUP(AF374,$A$3:$B$36,2,FALSE)</f>
        <v>54.489683652199048</v>
      </c>
      <c r="AF374" s="80" t="s">
        <v>871</v>
      </c>
      <c r="AG374" s="5">
        <v>1</v>
      </c>
      <c r="AH374" s="31">
        <f t="shared" ref="AH374:AH387" si="106">VLOOKUP(AI374,$A$3:$B$36,2,FALSE)</f>
        <v>54.489683652199048</v>
      </c>
      <c r="AI374" s="80" t="s">
        <v>871</v>
      </c>
      <c r="AJ374" s="5">
        <v>1</v>
      </c>
      <c r="AK374" s="31">
        <f t="shared" ref="AK374:AK386" si="107">VLOOKUP(AL374,$A$3:$B$36,2,FALSE)</f>
        <v>54.489683652199048</v>
      </c>
      <c r="AL374" s="80" t="s">
        <v>871</v>
      </c>
      <c r="AM374" s="5">
        <v>1</v>
      </c>
      <c r="AN374" s="31">
        <f t="shared" ref="AN374:AN390" si="108">VLOOKUP(AO374,$A$3:$B$36,2,FALSE)</f>
        <v>54.489683652199048</v>
      </c>
      <c r="AO374" s="80" t="s">
        <v>871</v>
      </c>
    </row>
    <row r="375" spans="7:41" x14ac:dyDescent="0.45">
      <c r="G375" s="5">
        <v>2</v>
      </c>
      <c r="H375" s="6" t="s">
        <v>116</v>
      </c>
      <c r="I375" s="6" t="s">
        <v>119</v>
      </c>
      <c r="J375" s="6" t="s">
        <v>124</v>
      </c>
      <c r="K375" s="6" t="s">
        <v>137</v>
      </c>
      <c r="L375" s="6" t="s">
        <v>96</v>
      </c>
      <c r="M375" s="6" t="s">
        <v>18</v>
      </c>
      <c r="P375" s="5" t="s">
        <v>116</v>
      </c>
      <c r="Q375" s="5" t="s">
        <v>119</v>
      </c>
      <c r="R375" s="5" t="s">
        <v>994</v>
      </c>
      <c r="S375" s="5" t="s">
        <v>137</v>
      </c>
      <c r="T375" s="5" t="s">
        <v>96</v>
      </c>
      <c r="U375" s="5" t="s">
        <v>18</v>
      </c>
      <c r="X375" s="5">
        <v>2</v>
      </c>
      <c r="Y375" s="31">
        <f t="shared" si="103"/>
        <v>57.68746068595226</v>
      </c>
      <c r="Z375" s="80" t="s">
        <v>792</v>
      </c>
      <c r="AA375" s="5">
        <v>2</v>
      </c>
      <c r="AB375" s="31">
        <f t="shared" si="104"/>
        <v>57.68746068595226</v>
      </c>
      <c r="AC375" s="80" t="s">
        <v>792</v>
      </c>
      <c r="AD375" s="5">
        <v>2</v>
      </c>
      <c r="AE375" s="31">
        <f t="shared" si="105"/>
        <v>50.004135736053328</v>
      </c>
      <c r="AF375" s="80" t="s">
        <v>771</v>
      </c>
      <c r="AG375" s="5">
        <v>2</v>
      </c>
      <c r="AH375" s="31">
        <f t="shared" si="106"/>
        <v>57.68746068595226</v>
      </c>
      <c r="AI375" s="80" t="s">
        <v>792</v>
      </c>
      <c r="AJ375" s="5">
        <v>2</v>
      </c>
      <c r="AK375" s="31">
        <f t="shared" si="107"/>
        <v>57.68746068595226</v>
      </c>
      <c r="AL375" s="80" t="s">
        <v>792</v>
      </c>
      <c r="AM375" s="5">
        <v>2</v>
      </c>
      <c r="AN375" s="31">
        <f t="shared" si="108"/>
        <v>57.68746068595226</v>
      </c>
      <c r="AO375" s="80" t="s">
        <v>792</v>
      </c>
    </row>
    <row r="376" spans="7:41" x14ac:dyDescent="0.45">
      <c r="G376" s="5">
        <v>3</v>
      </c>
      <c r="H376" s="6" t="s">
        <v>66</v>
      </c>
      <c r="I376" s="6" t="s">
        <v>167</v>
      </c>
      <c r="J376" s="6" t="s">
        <v>605</v>
      </c>
      <c r="K376" s="6" t="s">
        <v>138</v>
      </c>
      <c r="L376" s="6" t="s">
        <v>99</v>
      </c>
      <c r="M376" s="6" t="s">
        <v>14</v>
      </c>
      <c r="P376" s="5" t="s">
        <v>66</v>
      </c>
      <c r="Q376" s="5" t="s">
        <v>329</v>
      </c>
      <c r="R376" s="5" t="s">
        <v>276</v>
      </c>
      <c r="S376" s="5" t="s">
        <v>138</v>
      </c>
      <c r="T376" s="5" t="s">
        <v>99</v>
      </c>
      <c r="U376" s="5" t="s">
        <v>14</v>
      </c>
      <c r="X376" s="5">
        <v>3</v>
      </c>
      <c r="Y376" s="31">
        <f t="shared" si="103"/>
        <v>61.678725235050933</v>
      </c>
      <c r="Z376" s="80" t="s">
        <v>766</v>
      </c>
      <c r="AA376" s="5">
        <v>3</v>
      </c>
      <c r="AB376" s="31">
        <f t="shared" si="104"/>
        <v>61.678725235050933</v>
      </c>
      <c r="AC376" s="80" t="s">
        <v>766</v>
      </c>
      <c r="AD376" s="5">
        <v>3</v>
      </c>
      <c r="AE376" s="31">
        <f t="shared" si="105"/>
        <v>51.976540463598752</v>
      </c>
      <c r="AF376" s="80" t="s">
        <v>819</v>
      </c>
      <c r="AG376" s="5">
        <v>3</v>
      </c>
      <c r="AH376" s="31">
        <f t="shared" si="106"/>
        <v>61.678725235050933</v>
      </c>
      <c r="AI376" s="80" t="s">
        <v>766</v>
      </c>
      <c r="AJ376" s="5">
        <v>3</v>
      </c>
      <c r="AK376" s="31">
        <f t="shared" si="107"/>
        <v>61.678725235050933</v>
      </c>
      <c r="AL376" s="80" t="s">
        <v>766</v>
      </c>
      <c r="AM376" s="5">
        <v>3</v>
      </c>
      <c r="AN376" s="31">
        <f t="shared" si="108"/>
        <v>61.678725235050933</v>
      </c>
      <c r="AO376" s="80" t="s">
        <v>766</v>
      </c>
    </row>
    <row r="377" spans="7:41" x14ac:dyDescent="0.45">
      <c r="G377" s="5">
        <v>4</v>
      </c>
      <c r="H377" s="6" t="s">
        <v>27</v>
      </c>
      <c r="I377" s="11" t="s">
        <v>168</v>
      </c>
      <c r="J377" s="6" t="s">
        <v>606</v>
      </c>
      <c r="K377" s="6" t="s">
        <v>51</v>
      </c>
      <c r="L377" s="11" t="s">
        <v>312</v>
      </c>
      <c r="M377" s="6" t="s">
        <v>156</v>
      </c>
      <c r="P377" s="5" t="s">
        <v>27</v>
      </c>
      <c r="Q377" s="5" t="s">
        <v>273</v>
      </c>
      <c r="R377" s="5" t="s">
        <v>938</v>
      </c>
      <c r="S377" s="5" t="s">
        <v>51</v>
      </c>
      <c r="T377" s="5" t="s">
        <v>55</v>
      </c>
      <c r="U377" s="5" t="s">
        <v>319</v>
      </c>
      <c r="X377" s="5">
        <v>4</v>
      </c>
      <c r="Y377" s="31">
        <f t="shared" si="103"/>
        <v>66.013332488948294</v>
      </c>
      <c r="Z377" s="80" t="s">
        <v>776</v>
      </c>
      <c r="AA377" s="5">
        <v>4</v>
      </c>
      <c r="AB377" s="31">
        <f t="shared" si="104"/>
        <v>60.266537294414391</v>
      </c>
      <c r="AC377" s="80" t="s">
        <v>774</v>
      </c>
      <c r="AD377" s="5">
        <v>4</v>
      </c>
      <c r="AE377" s="31">
        <f t="shared" si="105"/>
        <v>50.748796532329095</v>
      </c>
      <c r="AF377" s="80" t="s">
        <v>432</v>
      </c>
      <c r="AG377" s="5">
        <v>4</v>
      </c>
      <c r="AH377" s="31">
        <f t="shared" si="106"/>
        <v>66.013332488948294</v>
      </c>
      <c r="AI377" s="80" t="s">
        <v>776</v>
      </c>
      <c r="AJ377" s="5">
        <v>4</v>
      </c>
      <c r="AK377" s="31">
        <f t="shared" si="107"/>
        <v>66.013332488948294</v>
      </c>
      <c r="AL377" s="80" t="s">
        <v>776</v>
      </c>
      <c r="AM377" s="5">
        <v>4</v>
      </c>
      <c r="AN377" s="31">
        <f t="shared" si="108"/>
        <v>66.013332488948294</v>
      </c>
      <c r="AO377" s="80" t="s">
        <v>776</v>
      </c>
    </row>
    <row r="378" spans="7:41" x14ac:dyDescent="0.45">
      <c r="G378" s="5">
        <v>5</v>
      </c>
      <c r="H378" s="6" t="s">
        <v>185</v>
      </c>
      <c r="I378" s="6" t="s">
        <v>30</v>
      </c>
      <c r="J378" s="6" t="s">
        <v>125</v>
      </c>
      <c r="K378" s="6" t="s">
        <v>142</v>
      </c>
      <c r="L378" s="6" t="s">
        <v>556</v>
      </c>
      <c r="M378" s="6" t="s">
        <v>64</v>
      </c>
      <c r="P378" s="5" t="s">
        <v>257</v>
      </c>
      <c r="Q378" s="5" t="s">
        <v>30</v>
      </c>
      <c r="R378" s="5" t="s">
        <v>125</v>
      </c>
      <c r="S378" s="5" t="s">
        <v>142</v>
      </c>
      <c r="T378" s="5" t="s">
        <v>54</v>
      </c>
      <c r="U378" s="5" t="s">
        <v>64</v>
      </c>
      <c r="X378" s="5">
        <v>5</v>
      </c>
      <c r="Y378" s="31">
        <f t="shared" si="103"/>
        <v>72.079750332635967</v>
      </c>
      <c r="Z378" s="80" t="s">
        <v>764</v>
      </c>
      <c r="AA378" s="5">
        <v>5</v>
      </c>
      <c r="AB378" s="31">
        <f t="shared" si="104"/>
        <v>60.819536609910429</v>
      </c>
      <c r="AC378" s="80" t="s">
        <v>770</v>
      </c>
      <c r="AD378" s="5">
        <v>5</v>
      </c>
      <c r="AE378" s="31">
        <f t="shared" si="105"/>
        <v>51.976540463598752</v>
      </c>
      <c r="AF378" s="80" t="s">
        <v>819</v>
      </c>
      <c r="AG378" s="5">
        <v>5</v>
      </c>
      <c r="AH378" s="31">
        <f t="shared" si="106"/>
        <v>72.079750332635967</v>
      </c>
      <c r="AI378" s="80" t="s">
        <v>764</v>
      </c>
      <c r="AJ378" s="5">
        <v>5</v>
      </c>
      <c r="AK378" s="31">
        <f t="shared" si="107"/>
        <v>64.319990168929081</v>
      </c>
      <c r="AL378" s="80" t="s">
        <v>787</v>
      </c>
      <c r="AM378" s="5">
        <v>5</v>
      </c>
      <c r="AN378" s="31">
        <f t="shared" si="108"/>
        <v>64.319990168929081</v>
      </c>
      <c r="AO378" s="80" t="s">
        <v>787</v>
      </c>
    </row>
    <row r="379" spans="7:41" x14ac:dyDescent="0.45">
      <c r="G379" s="5">
        <v>6</v>
      </c>
      <c r="H379" s="6" t="s">
        <v>296</v>
      </c>
      <c r="I379" s="6" t="s">
        <v>120</v>
      </c>
      <c r="J379" s="6" t="s">
        <v>462</v>
      </c>
      <c r="K379" s="6" t="s">
        <v>175</v>
      </c>
      <c r="L379" s="6" t="s">
        <v>58</v>
      </c>
      <c r="M379" s="6" t="s">
        <v>61</v>
      </c>
      <c r="P379" s="5" t="s">
        <v>23</v>
      </c>
      <c r="Q379" s="5" t="s">
        <v>120</v>
      </c>
      <c r="R379" s="5" t="s">
        <v>462</v>
      </c>
      <c r="S379" s="5" t="s">
        <v>176</v>
      </c>
      <c r="T379" s="5" t="s">
        <v>58</v>
      </c>
      <c r="U379" s="5" t="s">
        <v>61</v>
      </c>
      <c r="X379" s="5">
        <v>6</v>
      </c>
      <c r="Y379" s="31">
        <f t="shared" si="103"/>
        <v>69.54549044703198</v>
      </c>
      <c r="Z379" s="80" t="s">
        <v>772</v>
      </c>
      <c r="AA379" s="5">
        <v>6</v>
      </c>
      <c r="AB379" s="31">
        <f t="shared" si="104"/>
        <v>61.678725235050933</v>
      </c>
      <c r="AC379" s="80" t="s">
        <v>766</v>
      </c>
      <c r="AD379" s="5">
        <v>6</v>
      </c>
      <c r="AE379" s="31">
        <f t="shared" si="105"/>
        <v>54.148149429121659</v>
      </c>
      <c r="AF379" s="80" t="s">
        <v>434</v>
      </c>
      <c r="AG379" s="5">
        <v>6</v>
      </c>
      <c r="AH379" s="31">
        <f t="shared" si="106"/>
        <v>75.329698455056743</v>
      </c>
      <c r="AI379" s="80" t="s">
        <v>768</v>
      </c>
      <c r="AJ379" s="5">
        <v>6</v>
      </c>
      <c r="AK379" s="31">
        <f t="shared" si="107"/>
        <v>65.463749372686848</v>
      </c>
      <c r="AL379" s="80" t="s">
        <v>765</v>
      </c>
      <c r="AM379" s="5">
        <v>6</v>
      </c>
      <c r="AN379" s="31">
        <f t="shared" si="108"/>
        <v>61.678725235050933</v>
      </c>
      <c r="AO379" s="80" t="s">
        <v>766</v>
      </c>
    </row>
    <row r="380" spans="7:41" x14ac:dyDescent="0.45">
      <c r="G380" s="5">
        <v>7</v>
      </c>
      <c r="H380" s="6" t="s">
        <v>473</v>
      </c>
      <c r="I380" s="6" t="s">
        <v>604</v>
      </c>
      <c r="J380" s="6" t="s">
        <v>126</v>
      </c>
      <c r="K380" s="6" t="s">
        <v>595</v>
      </c>
      <c r="L380" s="6" t="s">
        <v>57</v>
      </c>
      <c r="M380" s="6" t="s">
        <v>211</v>
      </c>
      <c r="P380" s="5" t="s">
        <v>548</v>
      </c>
      <c r="Q380" s="5" t="s">
        <v>501</v>
      </c>
      <c r="R380" s="5" t="s">
        <v>126</v>
      </c>
      <c r="S380" s="5" t="s">
        <v>595</v>
      </c>
      <c r="T380" s="5" t="s">
        <v>57</v>
      </c>
      <c r="U380" s="5" t="s">
        <v>211</v>
      </c>
      <c r="X380" s="5">
        <v>7</v>
      </c>
      <c r="Y380" s="31">
        <f t="shared" si="103"/>
        <v>70.490554036267866</v>
      </c>
      <c r="Z380" s="80" t="s">
        <v>767</v>
      </c>
      <c r="AA380" s="5">
        <v>7</v>
      </c>
      <c r="AB380" s="31">
        <f t="shared" si="104"/>
        <v>63.352807087567498</v>
      </c>
      <c r="AC380" s="80" t="s">
        <v>791</v>
      </c>
      <c r="AD380" s="5">
        <v>7</v>
      </c>
      <c r="AE380" s="31">
        <f t="shared" si="105"/>
        <v>54.489683652199048</v>
      </c>
      <c r="AF380" s="80" t="s">
        <v>871</v>
      </c>
      <c r="AG380" s="5">
        <v>7</v>
      </c>
      <c r="AH380" s="31">
        <f t="shared" si="106"/>
        <v>73.613616639838867</v>
      </c>
      <c r="AI380" s="80" t="s">
        <v>784</v>
      </c>
      <c r="AJ380" s="5">
        <v>7</v>
      </c>
      <c r="AK380" s="31">
        <f t="shared" si="107"/>
        <v>66.013332488948294</v>
      </c>
      <c r="AL380" s="80" t="s">
        <v>776</v>
      </c>
      <c r="AM380" s="5">
        <v>7</v>
      </c>
      <c r="AN380" s="31">
        <f t="shared" si="108"/>
        <v>60.266537294414391</v>
      </c>
      <c r="AO380" s="80" t="s">
        <v>774</v>
      </c>
    </row>
    <row r="381" spans="7:41" x14ac:dyDescent="0.45">
      <c r="G381" s="5">
        <v>8</v>
      </c>
      <c r="H381" s="6" t="s">
        <v>186</v>
      </c>
      <c r="I381" s="11" t="s">
        <v>502</v>
      </c>
      <c r="J381" s="6" t="s">
        <v>236</v>
      </c>
      <c r="K381" s="6" t="s">
        <v>609</v>
      </c>
      <c r="L381" s="6" t="s">
        <v>177</v>
      </c>
      <c r="M381" s="6" t="s">
        <v>212</v>
      </c>
      <c r="P381" s="5" t="s">
        <v>186</v>
      </c>
      <c r="Q381" s="5" t="s">
        <v>120</v>
      </c>
      <c r="R381" s="5" t="s">
        <v>236</v>
      </c>
      <c r="S381" s="5" t="s">
        <v>609</v>
      </c>
      <c r="T381" s="5" t="s">
        <v>177</v>
      </c>
      <c r="U381" s="5" t="s">
        <v>18</v>
      </c>
      <c r="X381" s="5">
        <v>8</v>
      </c>
      <c r="Y381" s="31">
        <f t="shared" si="103"/>
        <v>69.54549044703198</v>
      </c>
      <c r="Z381" s="80" t="s">
        <v>772</v>
      </c>
      <c r="AA381" s="5">
        <v>8</v>
      </c>
      <c r="AB381" s="31">
        <f t="shared" si="104"/>
        <v>61.678725235050933</v>
      </c>
      <c r="AC381" s="80" t="s">
        <v>766</v>
      </c>
      <c r="AD381" s="5">
        <v>8</v>
      </c>
      <c r="AE381" s="31">
        <f t="shared" si="105"/>
        <v>54.89339976375399</v>
      </c>
      <c r="AF381" s="80" t="s">
        <v>873</v>
      </c>
      <c r="AG381" s="5">
        <v>8</v>
      </c>
      <c r="AH381" s="31">
        <f t="shared" si="106"/>
        <v>72.079750332635967</v>
      </c>
      <c r="AI381" s="80" t="s">
        <v>764</v>
      </c>
      <c r="AJ381" s="5">
        <v>8</v>
      </c>
      <c r="AK381" s="31">
        <f t="shared" si="107"/>
        <v>68.097728766764959</v>
      </c>
      <c r="AL381" s="80" t="s">
        <v>775</v>
      </c>
      <c r="AM381" s="5">
        <v>8</v>
      </c>
      <c r="AN381" s="31">
        <f t="shared" si="108"/>
        <v>57.68746068595226</v>
      </c>
      <c r="AO381" s="80" t="s">
        <v>792</v>
      </c>
    </row>
    <row r="382" spans="7:41" x14ac:dyDescent="0.45">
      <c r="G382" s="5">
        <v>9</v>
      </c>
      <c r="H382" s="6" t="s">
        <v>26</v>
      </c>
      <c r="I382" s="6" t="s">
        <v>169</v>
      </c>
      <c r="J382" s="6" t="s">
        <v>127</v>
      </c>
      <c r="K382" s="11" t="s">
        <v>140</v>
      </c>
      <c r="L382" s="6" t="s">
        <v>207</v>
      </c>
      <c r="M382" s="6" t="s">
        <v>17</v>
      </c>
      <c r="P382" s="5" t="s">
        <v>26</v>
      </c>
      <c r="Q382" s="5" t="s">
        <v>169</v>
      </c>
      <c r="R382" s="5" t="s">
        <v>127</v>
      </c>
      <c r="S382" s="5" t="s">
        <v>402</v>
      </c>
      <c r="T382" s="5" t="s">
        <v>181</v>
      </c>
      <c r="U382" s="5" t="s">
        <v>17</v>
      </c>
      <c r="X382" s="5">
        <v>9</v>
      </c>
      <c r="Y382" s="31">
        <f t="shared" si="103"/>
        <v>68.097728766764959</v>
      </c>
      <c r="Z382" s="80" t="s">
        <v>775</v>
      </c>
      <c r="AA382" s="5">
        <v>9</v>
      </c>
      <c r="AB382" s="31">
        <f t="shared" si="104"/>
        <v>63.352807087567498</v>
      </c>
      <c r="AC382" s="80" t="s">
        <v>791</v>
      </c>
      <c r="AD382" s="5">
        <v>9</v>
      </c>
      <c r="AE382" s="31">
        <f t="shared" si="105"/>
        <v>55.327632324697404</v>
      </c>
      <c r="AF382" s="80" t="s">
        <v>769</v>
      </c>
      <c r="AG382" s="5">
        <v>9</v>
      </c>
      <c r="AH382" s="31">
        <f t="shared" si="106"/>
        <v>69.54549044703198</v>
      </c>
      <c r="AI382" s="80" t="s">
        <v>772</v>
      </c>
      <c r="AJ382" s="5">
        <v>9</v>
      </c>
      <c r="AK382" s="31">
        <f t="shared" si="107"/>
        <v>69.54549044703198</v>
      </c>
      <c r="AL382" s="80" t="s">
        <v>772</v>
      </c>
      <c r="AM382" s="5">
        <v>9</v>
      </c>
      <c r="AN382" s="31">
        <f t="shared" si="108"/>
        <v>59.002347394461879</v>
      </c>
      <c r="AO382" s="80" t="s">
        <v>773</v>
      </c>
    </row>
    <row r="383" spans="7:41" x14ac:dyDescent="0.45">
      <c r="G383" s="5">
        <v>10</v>
      </c>
      <c r="H383" s="6" t="s">
        <v>187</v>
      </c>
      <c r="I383" s="6" t="s">
        <v>31</v>
      </c>
      <c r="J383" s="6" t="s">
        <v>237</v>
      </c>
      <c r="K383" s="6" t="s">
        <v>398</v>
      </c>
      <c r="L383" s="6" t="s">
        <v>56</v>
      </c>
      <c r="M383" s="6" t="s">
        <v>15</v>
      </c>
      <c r="P383" s="5" t="s">
        <v>187</v>
      </c>
      <c r="Q383" s="5" t="s">
        <v>31</v>
      </c>
      <c r="R383" s="5" t="s">
        <v>237</v>
      </c>
      <c r="S383" s="5" t="s">
        <v>488</v>
      </c>
      <c r="T383" s="5" t="s">
        <v>56</v>
      </c>
      <c r="U383" s="5" t="s">
        <v>15</v>
      </c>
      <c r="X383" s="5">
        <v>10</v>
      </c>
      <c r="Y383" s="31">
        <f t="shared" si="103"/>
        <v>66.013332488948294</v>
      </c>
      <c r="Z383" s="80" t="s">
        <v>776</v>
      </c>
      <c r="AA383" s="5">
        <v>10</v>
      </c>
      <c r="AB383" s="31">
        <f t="shared" si="104"/>
        <v>64.319990168929081</v>
      </c>
      <c r="AC383" s="80" t="s">
        <v>787</v>
      </c>
      <c r="AD383" s="5">
        <v>10</v>
      </c>
      <c r="AE383" s="31">
        <f t="shared" si="105"/>
        <v>56.425600143309396</v>
      </c>
      <c r="AF383" s="80" t="s">
        <v>853</v>
      </c>
      <c r="AG383" s="5">
        <v>10</v>
      </c>
      <c r="AH383" s="31">
        <f t="shared" si="106"/>
        <v>70.490554036267866</v>
      </c>
      <c r="AI383" s="80" t="s">
        <v>767</v>
      </c>
      <c r="AJ383" s="5">
        <v>10</v>
      </c>
      <c r="AK383" s="31">
        <f t="shared" si="107"/>
        <v>68.097728766764959</v>
      </c>
      <c r="AL383" s="80" t="s">
        <v>775</v>
      </c>
      <c r="AM383" s="5">
        <v>10</v>
      </c>
      <c r="AN383" s="31">
        <f t="shared" si="108"/>
        <v>60.266537294414391</v>
      </c>
      <c r="AO383" s="80" t="s">
        <v>774</v>
      </c>
    </row>
    <row r="384" spans="7:41" x14ac:dyDescent="0.45">
      <c r="G384" s="5">
        <v>11</v>
      </c>
      <c r="H384" s="6" t="s">
        <v>602</v>
      </c>
      <c r="I384" s="6" t="s">
        <v>415</v>
      </c>
      <c r="J384" s="6" t="s">
        <v>128</v>
      </c>
      <c r="K384" s="11" t="s">
        <v>489</v>
      </c>
      <c r="L384" s="11" t="s">
        <v>406</v>
      </c>
      <c r="M384" s="6" t="s">
        <v>59</v>
      </c>
      <c r="P384" s="5" t="s">
        <v>602</v>
      </c>
      <c r="Q384" s="5" t="s">
        <v>779</v>
      </c>
      <c r="R384" s="5" t="s">
        <v>128</v>
      </c>
      <c r="S384" s="5" t="s">
        <v>402</v>
      </c>
      <c r="T384" s="5" t="s">
        <v>57</v>
      </c>
      <c r="U384" s="5" t="s">
        <v>59</v>
      </c>
      <c r="X384" s="5">
        <v>11</v>
      </c>
      <c r="Y384" s="31">
        <f t="shared" si="103"/>
        <v>65.463749372686848</v>
      </c>
      <c r="Z384" s="80" t="s">
        <v>765</v>
      </c>
      <c r="AA384" s="5">
        <v>11</v>
      </c>
      <c r="AB384" s="31">
        <f t="shared" si="104"/>
        <v>65.463749372686848</v>
      </c>
      <c r="AC384" s="80" t="s">
        <v>765</v>
      </c>
      <c r="AD384" s="5">
        <v>11</v>
      </c>
      <c r="AE384" s="31">
        <f t="shared" si="105"/>
        <v>57.68746068595226</v>
      </c>
      <c r="AF384" s="80" t="s">
        <v>792</v>
      </c>
      <c r="AG384" s="5">
        <v>11</v>
      </c>
      <c r="AH384" s="31">
        <f t="shared" si="106"/>
        <v>69.54549044703198</v>
      </c>
      <c r="AI384" s="80" t="s">
        <v>772</v>
      </c>
      <c r="AJ384" s="5">
        <v>11</v>
      </c>
      <c r="AK384" s="31">
        <f t="shared" si="107"/>
        <v>66.013332488948294</v>
      </c>
      <c r="AL384" s="80" t="s">
        <v>776</v>
      </c>
      <c r="AM384" s="5">
        <v>11</v>
      </c>
      <c r="AN384" s="31">
        <f t="shared" si="108"/>
        <v>60.819536609910429</v>
      </c>
      <c r="AO384" s="80" t="s">
        <v>770</v>
      </c>
    </row>
    <row r="385" spans="7:65" x14ac:dyDescent="0.45">
      <c r="G385" s="5">
        <v>12</v>
      </c>
      <c r="H385" s="6" t="s">
        <v>166</v>
      </c>
      <c r="J385" s="6" t="s">
        <v>40</v>
      </c>
      <c r="K385" s="6" t="s">
        <v>141</v>
      </c>
      <c r="L385" s="6" t="s">
        <v>610</v>
      </c>
      <c r="M385" s="6" t="s">
        <v>14</v>
      </c>
      <c r="P385" s="5" t="s">
        <v>21</v>
      </c>
      <c r="R385" s="5" t="s">
        <v>40</v>
      </c>
      <c r="S385" s="5" t="s">
        <v>141</v>
      </c>
      <c r="T385" s="5" t="s">
        <v>56</v>
      </c>
      <c r="U385" s="5" t="s">
        <v>14</v>
      </c>
      <c r="X385" s="5">
        <v>12</v>
      </c>
      <c r="Y385" s="31">
        <f t="shared" si="103"/>
        <v>64.319990168929081</v>
      </c>
      <c r="Z385" s="80" t="s">
        <v>787</v>
      </c>
      <c r="AA385" s="114">
        <v>12</v>
      </c>
      <c r="AB385" s="107">
        <f t="shared" si="104"/>
        <v>64.319990168929081</v>
      </c>
      <c r="AC385" s="112" t="s">
        <v>787</v>
      </c>
      <c r="AD385" s="5">
        <v>12</v>
      </c>
      <c r="AE385" s="31">
        <f t="shared" si="105"/>
        <v>59.002347394461879</v>
      </c>
      <c r="AF385" s="80" t="s">
        <v>773</v>
      </c>
      <c r="AG385" s="5">
        <v>12</v>
      </c>
      <c r="AH385" s="31">
        <f t="shared" si="106"/>
        <v>70.490554036267866</v>
      </c>
      <c r="AI385" s="80" t="s">
        <v>767</v>
      </c>
      <c r="AJ385" s="5">
        <v>12</v>
      </c>
      <c r="AK385" s="31">
        <f t="shared" si="107"/>
        <v>68.097728766764959</v>
      </c>
      <c r="AL385" s="80" t="s">
        <v>775</v>
      </c>
      <c r="AM385" s="5">
        <v>12</v>
      </c>
      <c r="AN385" s="31">
        <f t="shared" si="108"/>
        <v>61.678725235050933</v>
      </c>
      <c r="AO385" s="80" t="s">
        <v>766</v>
      </c>
    </row>
    <row r="386" spans="7:65" x14ac:dyDescent="0.45">
      <c r="G386" s="5">
        <v>13</v>
      </c>
      <c r="H386" s="6" t="s">
        <v>68</v>
      </c>
      <c r="I386" s="6"/>
      <c r="J386" s="6" t="s">
        <v>607</v>
      </c>
      <c r="K386" s="6" t="s">
        <v>490</v>
      </c>
      <c r="L386" s="6"/>
      <c r="M386" s="6" t="s">
        <v>408</v>
      </c>
      <c r="P386" s="5" t="s">
        <v>68</v>
      </c>
      <c r="R386" s="5" t="s">
        <v>45</v>
      </c>
      <c r="S386" s="5" t="s">
        <v>609</v>
      </c>
      <c r="U386" s="5" t="s">
        <v>60</v>
      </c>
      <c r="X386" s="5">
        <v>13</v>
      </c>
      <c r="Y386" s="31">
        <f t="shared" si="103"/>
        <v>65.463749372686848</v>
      </c>
      <c r="Z386" s="80" t="s">
        <v>765</v>
      </c>
      <c r="AD386" s="5">
        <v>13</v>
      </c>
      <c r="AE386" s="31">
        <f t="shared" si="105"/>
        <v>60.266537294414391</v>
      </c>
      <c r="AF386" s="80" t="s">
        <v>774</v>
      </c>
      <c r="AG386" s="5">
        <v>13</v>
      </c>
      <c r="AH386" s="31">
        <f t="shared" si="106"/>
        <v>72.079750332635967</v>
      </c>
      <c r="AI386" s="80" t="s">
        <v>764</v>
      </c>
      <c r="AJ386" s="114">
        <v>13</v>
      </c>
      <c r="AK386" s="107">
        <f t="shared" si="107"/>
        <v>66.013332488948294</v>
      </c>
      <c r="AL386" s="112" t="s">
        <v>776</v>
      </c>
      <c r="AM386" s="5">
        <v>13</v>
      </c>
      <c r="AN386" s="31">
        <f t="shared" si="108"/>
        <v>63.352807087567498</v>
      </c>
      <c r="AO386" s="80" t="s">
        <v>791</v>
      </c>
    </row>
    <row r="387" spans="7:65" ht="13.8" x14ac:dyDescent="0.45">
      <c r="G387" s="5">
        <v>14</v>
      </c>
      <c r="H387" s="6" t="s">
        <v>27</v>
      </c>
      <c r="I387" s="6"/>
      <c r="J387" s="6" t="s">
        <v>608</v>
      </c>
      <c r="K387" s="6"/>
      <c r="L387" s="6"/>
      <c r="M387" s="6" t="s">
        <v>321</v>
      </c>
      <c r="P387" s="5" t="s">
        <v>27</v>
      </c>
      <c r="R387" s="5" t="s">
        <v>40</v>
      </c>
      <c r="U387" s="5" t="s">
        <v>14</v>
      </c>
      <c r="X387" s="5">
        <v>14</v>
      </c>
      <c r="Y387" s="31">
        <f t="shared" si="103"/>
        <v>66.013332488948294</v>
      </c>
      <c r="Z387" s="80" t="s">
        <v>776</v>
      </c>
      <c r="AD387" s="5">
        <v>14</v>
      </c>
      <c r="AE387" s="31">
        <f t="shared" si="105"/>
        <v>59.002347394461879</v>
      </c>
      <c r="AF387" s="80" t="s">
        <v>773</v>
      </c>
      <c r="AG387" s="114">
        <v>14</v>
      </c>
      <c r="AH387" s="107">
        <f t="shared" si="106"/>
        <v>70.490554036267866</v>
      </c>
      <c r="AI387" s="112" t="s">
        <v>767</v>
      </c>
      <c r="AM387" s="5">
        <v>14</v>
      </c>
      <c r="AN387" s="31">
        <f t="shared" si="108"/>
        <v>61.678725235050933</v>
      </c>
      <c r="AO387" s="80" t="s">
        <v>766</v>
      </c>
      <c r="BM387" s="10" t="s">
        <v>431</v>
      </c>
    </row>
    <row r="388" spans="7:65" x14ac:dyDescent="0.45">
      <c r="G388" s="5">
        <v>15</v>
      </c>
      <c r="H388" s="6" t="s">
        <v>603</v>
      </c>
      <c r="I388" s="6"/>
      <c r="J388" s="6"/>
      <c r="K388" s="6"/>
      <c r="L388" s="6"/>
      <c r="M388" s="6" t="s">
        <v>63</v>
      </c>
      <c r="P388" s="5" t="s">
        <v>26</v>
      </c>
      <c r="U388" s="5" t="s">
        <v>63</v>
      </c>
      <c r="X388" s="5">
        <v>15</v>
      </c>
      <c r="Y388" s="31">
        <f t="shared" si="103"/>
        <v>68.097728766764959</v>
      </c>
      <c r="Z388" s="80" t="s">
        <v>775</v>
      </c>
      <c r="AD388" s="114">
        <v>15</v>
      </c>
      <c r="AE388" s="107">
        <f t="shared" si="105"/>
        <v>60.266537294414391</v>
      </c>
      <c r="AF388" s="112" t="s">
        <v>774</v>
      </c>
      <c r="AM388" s="5">
        <v>15</v>
      </c>
      <c r="AN388" s="31">
        <f t="shared" si="108"/>
        <v>63.352807087567498</v>
      </c>
      <c r="AO388" s="80" t="s">
        <v>791</v>
      </c>
    </row>
    <row r="389" spans="7:65" ht="13.8" x14ac:dyDescent="0.45">
      <c r="G389" s="5">
        <v>16</v>
      </c>
      <c r="H389" s="6"/>
      <c r="I389" s="6"/>
      <c r="J389" s="6"/>
      <c r="K389" s="6"/>
      <c r="L389" s="6"/>
      <c r="M389" s="6" t="s">
        <v>253</v>
      </c>
      <c r="N389" s="10" t="s">
        <v>431</v>
      </c>
      <c r="U389" s="5" t="s">
        <v>64</v>
      </c>
      <c r="V389" s="5">
        <f>COUNTA(P374:U389)</f>
        <v>81</v>
      </c>
      <c r="W389" s="10" t="s">
        <v>431</v>
      </c>
      <c r="X389" s="114">
        <v>16</v>
      </c>
      <c r="Y389" s="107">
        <f t="shared" si="103"/>
        <v>66.013332488948294</v>
      </c>
      <c r="Z389" s="112" t="s">
        <v>776</v>
      </c>
      <c r="AM389" s="5">
        <v>16</v>
      </c>
      <c r="AN389" s="31">
        <f t="shared" si="108"/>
        <v>64.319990168929081</v>
      </c>
      <c r="AO389" s="80" t="s">
        <v>787</v>
      </c>
    </row>
    <row r="390" spans="7:65" x14ac:dyDescent="0.45">
      <c r="AM390" s="114">
        <v>17</v>
      </c>
      <c r="AN390" s="107">
        <f t="shared" si="108"/>
        <v>63.352807087567498</v>
      </c>
      <c r="AO390" s="112" t="s">
        <v>791</v>
      </c>
    </row>
    <row r="392" spans="7:65" x14ac:dyDescent="0.45">
      <c r="G392" s="5" t="s">
        <v>613</v>
      </c>
    </row>
    <row r="393" spans="7:65" x14ac:dyDescent="0.45">
      <c r="H393" s="5" t="s">
        <v>216</v>
      </c>
    </row>
    <row r="394" spans="7:65" x14ac:dyDescent="0.45">
      <c r="G394" s="7" t="s">
        <v>5</v>
      </c>
      <c r="H394" s="8" t="s">
        <v>28</v>
      </c>
      <c r="I394" s="8" t="s">
        <v>29</v>
      </c>
      <c r="J394" s="8" t="s">
        <v>110</v>
      </c>
      <c r="K394" s="8" t="s">
        <v>217</v>
      </c>
      <c r="L394" s="8" t="s">
        <v>218</v>
      </c>
      <c r="M394" s="8" t="s">
        <v>219</v>
      </c>
      <c r="O394" s="77">
        <v>19</v>
      </c>
      <c r="P394" s="77" t="s">
        <v>28</v>
      </c>
      <c r="Q394" s="77" t="s">
        <v>29</v>
      </c>
      <c r="R394" s="77" t="s">
        <v>110</v>
      </c>
      <c r="S394" s="77" t="s">
        <v>217</v>
      </c>
      <c r="T394" s="77" t="s">
        <v>218</v>
      </c>
      <c r="U394" s="77" t="s">
        <v>219</v>
      </c>
      <c r="X394" s="7" t="s">
        <v>5</v>
      </c>
      <c r="Z394" s="102" t="s">
        <v>28</v>
      </c>
      <c r="AA394" s="102"/>
      <c r="AB394" s="102"/>
      <c r="AC394" s="102" t="s">
        <v>29</v>
      </c>
      <c r="AD394" s="102"/>
      <c r="AE394" s="102"/>
      <c r="AF394" s="102" t="s">
        <v>110</v>
      </c>
      <c r="AG394" s="102"/>
      <c r="AH394" s="102"/>
      <c r="AI394" s="102" t="s">
        <v>217</v>
      </c>
      <c r="AJ394" s="102"/>
      <c r="AK394" s="102"/>
      <c r="AL394" s="102" t="s">
        <v>218</v>
      </c>
      <c r="AM394" s="102"/>
      <c r="AN394" s="102"/>
      <c r="AO394" s="102" t="s">
        <v>219</v>
      </c>
    </row>
    <row r="395" spans="7:65" x14ac:dyDescent="0.45">
      <c r="G395" s="5">
        <v>1</v>
      </c>
      <c r="H395" s="6" t="s">
        <v>114</v>
      </c>
      <c r="I395" s="6" t="s">
        <v>118</v>
      </c>
      <c r="J395" s="6" t="s">
        <v>126</v>
      </c>
      <c r="K395" s="6" t="s">
        <v>136</v>
      </c>
      <c r="L395" s="6" t="s">
        <v>148</v>
      </c>
      <c r="M395" s="6" t="s">
        <v>353</v>
      </c>
      <c r="P395" s="5" t="s">
        <v>114</v>
      </c>
      <c r="Q395" s="5" t="s">
        <v>118</v>
      </c>
      <c r="R395" s="5" t="s">
        <v>126</v>
      </c>
      <c r="S395" s="5" t="s">
        <v>136</v>
      </c>
      <c r="T395" s="5" t="s">
        <v>148</v>
      </c>
      <c r="U395" s="5" t="s">
        <v>353</v>
      </c>
      <c r="X395" s="5">
        <v>1</v>
      </c>
      <c r="Y395" s="31">
        <f t="shared" ref="Y395:Y413" si="109">VLOOKUP(Z395,$A$3:$B$36,2,FALSE)</f>
        <v>54.489683652199048</v>
      </c>
      <c r="Z395" s="80" t="s">
        <v>871</v>
      </c>
      <c r="AA395" s="5">
        <v>1</v>
      </c>
      <c r="AB395" s="31">
        <f t="shared" ref="AB395:AB411" si="110">VLOOKUP(AC395,$A$3:$B$36,2,FALSE)</f>
        <v>54.489683652199048</v>
      </c>
      <c r="AC395" s="80" t="s">
        <v>871</v>
      </c>
      <c r="AD395" s="5">
        <v>1</v>
      </c>
      <c r="AE395" s="31">
        <f t="shared" ref="AE395:AE406" si="111">VLOOKUP(AF395,$A$3:$B$36,2,FALSE)</f>
        <v>54.489683652199048</v>
      </c>
      <c r="AF395" s="80" t="s">
        <v>871</v>
      </c>
      <c r="AG395" s="5">
        <v>1</v>
      </c>
      <c r="AH395" s="31">
        <f t="shared" ref="AH395:AH412" si="112">VLOOKUP(AI395,$A$3:$B$36,2,FALSE)</f>
        <v>54.489683652199048</v>
      </c>
      <c r="AI395" s="80" t="s">
        <v>871</v>
      </c>
      <c r="AJ395" s="5">
        <v>1</v>
      </c>
      <c r="AK395" s="31">
        <f t="shared" ref="AK395:AK406" si="113">VLOOKUP(AL395,$A$3:$B$36,2,FALSE)</f>
        <v>54.489683652199048</v>
      </c>
      <c r="AL395" s="80" t="s">
        <v>871</v>
      </c>
      <c r="AM395" s="5">
        <v>1</v>
      </c>
      <c r="AN395" s="31">
        <f t="shared" ref="AN395:AN404" si="114">VLOOKUP(AO395,$A$3:$B$36,2,FALSE)</f>
        <v>54.489683652199048</v>
      </c>
      <c r="AO395" s="80" t="s">
        <v>871</v>
      </c>
    </row>
    <row r="396" spans="7:65" x14ac:dyDescent="0.45">
      <c r="G396" s="5">
        <v>2</v>
      </c>
      <c r="H396" s="6" t="s">
        <v>116</v>
      </c>
      <c r="I396" s="6" t="s">
        <v>119</v>
      </c>
      <c r="J396" s="6" t="s">
        <v>128</v>
      </c>
      <c r="K396" s="6" t="s">
        <v>137</v>
      </c>
      <c r="L396" s="6" t="s">
        <v>96</v>
      </c>
      <c r="M396" s="6" t="s">
        <v>627</v>
      </c>
      <c r="P396" s="5" t="s">
        <v>116</v>
      </c>
      <c r="Q396" s="5" t="s">
        <v>119</v>
      </c>
      <c r="R396" s="5" t="s">
        <v>128</v>
      </c>
      <c r="S396" s="5" t="s">
        <v>137</v>
      </c>
      <c r="T396" s="5" t="s">
        <v>96</v>
      </c>
      <c r="U396" s="5" t="s">
        <v>627</v>
      </c>
      <c r="X396" s="5">
        <v>2</v>
      </c>
      <c r="Y396" s="31">
        <f t="shared" si="109"/>
        <v>57.68746068595226</v>
      </c>
      <c r="Z396" s="80" t="s">
        <v>792</v>
      </c>
      <c r="AA396" s="5">
        <v>2</v>
      </c>
      <c r="AB396" s="31">
        <f t="shared" si="110"/>
        <v>57.68746068595226</v>
      </c>
      <c r="AC396" s="80" t="s">
        <v>792</v>
      </c>
      <c r="AD396" s="5">
        <v>2</v>
      </c>
      <c r="AE396" s="31">
        <f t="shared" si="111"/>
        <v>57.68746068595226</v>
      </c>
      <c r="AF396" s="80" t="s">
        <v>792</v>
      </c>
      <c r="AG396" s="5">
        <v>2</v>
      </c>
      <c r="AH396" s="31">
        <f t="shared" si="112"/>
        <v>57.68746068595226</v>
      </c>
      <c r="AI396" s="80" t="s">
        <v>792</v>
      </c>
      <c r="AJ396" s="5">
        <v>2</v>
      </c>
      <c r="AK396" s="31">
        <f t="shared" si="113"/>
        <v>57.68746068595226</v>
      </c>
      <c r="AL396" s="80" t="s">
        <v>792</v>
      </c>
      <c r="AM396" s="5">
        <v>2</v>
      </c>
      <c r="AN396" s="31">
        <f t="shared" si="114"/>
        <v>50.004135736053328</v>
      </c>
      <c r="AO396" s="80" t="s">
        <v>771</v>
      </c>
    </row>
    <row r="397" spans="7:65" x14ac:dyDescent="0.45">
      <c r="G397" s="5">
        <v>3</v>
      </c>
      <c r="H397" s="6" t="s">
        <v>66</v>
      </c>
      <c r="I397" s="6" t="s">
        <v>120</v>
      </c>
      <c r="J397" s="6" t="s">
        <v>130</v>
      </c>
      <c r="K397" s="6" t="s">
        <v>138</v>
      </c>
      <c r="L397" s="6" t="s">
        <v>345</v>
      </c>
      <c r="M397" s="6" t="s">
        <v>628</v>
      </c>
      <c r="P397" s="5" t="s">
        <v>66</v>
      </c>
      <c r="Q397" s="5" t="s">
        <v>120</v>
      </c>
      <c r="R397" s="5" t="s">
        <v>130</v>
      </c>
      <c r="S397" s="5" t="s">
        <v>138</v>
      </c>
      <c r="T397" s="5" t="s">
        <v>782</v>
      </c>
      <c r="U397" s="5" t="s">
        <v>628</v>
      </c>
      <c r="X397" s="5">
        <v>3</v>
      </c>
      <c r="Y397" s="31">
        <f t="shared" si="109"/>
        <v>61.678725235050933</v>
      </c>
      <c r="Z397" s="80" t="s">
        <v>766</v>
      </c>
      <c r="AA397" s="5">
        <v>3</v>
      </c>
      <c r="AB397" s="31">
        <f t="shared" si="110"/>
        <v>61.678725235050933</v>
      </c>
      <c r="AC397" s="80" t="s">
        <v>766</v>
      </c>
      <c r="AD397" s="5">
        <v>3</v>
      </c>
      <c r="AE397" s="31">
        <f t="shared" si="111"/>
        <v>61.678725235050933</v>
      </c>
      <c r="AF397" s="80" t="s">
        <v>766</v>
      </c>
      <c r="AG397" s="5">
        <v>3</v>
      </c>
      <c r="AH397" s="31">
        <f t="shared" si="112"/>
        <v>61.678725235050933</v>
      </c>
      <c r="AI397" s="80" t="s">
        <v>766</v>
      </c>
      <c r="AJ397" s="5">
        <v>3</v>
      </c>
      <c r="AK397" s="31">
        <f t="shared" si="113"/>
        <v>61.678725235050933</v>
      </c>
      <c r="AL397" s="80" t="s">
        <v>766</v>
      </c>
      <c r="AM397" s="5">
        <v>3</v>
      </c>
      <c r="AN397" s="31">
        <f t="shared" si="114"/>
        <v>46.633602860806874</v>
      </c>
      <c r="AO397" s="80" t="s">
        <v>877</v>
      </c>
    </row>
    <row r="398" spans="7:65" x14ac:dyDescent="0.45">
      <c r="G398" s="5">
        <v>4</v>
      </c>
      <c r="H398" s="6" t="s">
        <v>27</v>
      </c>
      <c r="I398" s="6" t="s">
        <v>327</v>
      </c>
      <c r="J398" s="6" t="s">
        <v>619</v>
      </c>
      <c r="K398" s="6" t="s">
        <v>51</v>
      </c>
      <c r="L398" s="6" t="s">
        <v>346</v>
      </c>
      <c r="M398" s="11" t="s">
        <v>629</v>
      </c>
      <c r="P398" s="5" t="s">
        <v>27</v>
      </c>
      <c r="Q398" s="5" t="s">
        <v>172</v>
      </c>
      <c r="R398" s="5" t="s">
        <v>80</v>
      </c>
      <c r="S398" s="5" t="s">
        <v>51</v>
      </c>
      <c r="T398" s="5" t="s">
        <v>346</v>
      </c>
      <c r="U398" s="5" t="s">
        <v>1010</v>
      </c>
      <c r="X398" s="5">
        <v>4</v>
      </c>
      <c r="Y398" s="31">
        <f t="shared" si="109"/>
        <v>66.013332488948294</v>
      </c>
      <c r="Z398" s="80" t="s">
        <v>776</v>
      </c>
      <c r="AA398" s="5">
        <v>4</v>
      </c>
      <c r="AB398" s="31">
        <f t="shared" si="110"/>
        <v>66.013332488948294</v>
      </c>
      <c r="AC398" s="80" t="s">
        <v>776</v>
      </c>
      <c r="AD398" s="5">
        <v>4</v>
      </c>
      <c r="AE398" s="31">
        <f t="shared" si="111"/>
        <v>66.013332488948294</v>
      </c>
      <c r="AF398" s="80" t="s">
        <v>776</v>
      </c>
      <c r="AG398" s="5">
        <v>4</v>
      </c>
      <c r="AH398" s="31">
        <f t="shared" si="112"/>
        <v>66.013332488948294</v>
      </c>
      <c r="AI398" s="80" t="s">
        <v>776</v>
      </c>
      <c r="AJ398" s="5">
        <v>4</v>
      </c>
      <c r="AK398" s="31">
        <f t="shared" si="113"/>
        <v>60.266537294414391</v>
      </c>
      <c r="AL398" s="80" t="s">
        <v>774</v>
      </c>
      <c r="AM398" s="5">
        <v>4</v>
      </c>
      <c r="AN398" s="31">
        <f t="shared" si="114"/>
        <v>46.633602860806874</v>
      </c>
      <c r="AO398" s="80" t="s">
        <v>877</v>
      </c>
    </row>
    <row r="399" spans="7:65" x14ac:dyDescent="0.45">
      <c r="G399" s="5">
        <v>5</v>
      </c>
      <c r="H399" s="6" t="s">
        <v>25</v>
      </c>
      <c r="I399" s="6" t="s">
        <v>301</v>
      </c>
      <c r="J399" s="6" t="s">
        <v>620</v>
      </c>
      <c r="K399" s="6" t="s">
        <v>139</v>
      </c>
      <c r="L399" s="6" t="s">
        <v>93</v>
      </c>
      <c r="M399" s="16" t="s">
        <v>630</v>
      </c>
      <c r="P399" s="5" t="s">
        <v>25</v>
      </c>
      <c r="Q399" s="5" t="s">
        <v>31</v>
      </c>
      <c r="R399" s="5" t="s">
        <v>620</v>
      </c>
      <c r="S399" s="5" t="s">
        <v>609</v>
      </c>
      <c r="T399" s="5" t="s">
        <v>93</v>
      </c>
      <c r="U399" s="5" t="s">
        <v>1011</v>
      </c>
      <c r="X399" s="5">
        <v>5</v>
      </c>
      <c r="Y399" s="31">
        <f t="shared" si="109"/>
        <v>72.079750332635967</v>
      </c>
      <c r="Z399" s="80" t="s">
        <v>764</v>
      </c>
      <c r="AA399" s="5">
        <v>5</v>
      </c>
      <c r="AB399" s="31">
        <f t="shared" si="110"/>
        <v>64.319990168929081</v>
      </c>
      <c r="AC399" s="80" t="s">
        <v>787</v>
      </c>
      <c r="AD399" s="5">
        <v>5</v>
      </c>
      <c r="AE399" s="31">
        <f t="shared" si="111"/>
        <v>64.319990168929081</v>
      </c>
      <c r="AF399" s="80" t="s">
        <v>787</v>
      </c>
      <c r="AG399" s="5">
        <v>5</v>
      </c>
      <c r="AH399" s="31">
        <f t="shared" si="112"/>
        <v>72.079750332635967</v>
      </c>
      <c r="AI399" s="80" t="s">
        <v>764</v>
      </c>
      <c r="AJ399" s="5">
        <v>5</v>
      </c>
      <c r="AK399" s="31">
        <f t="shared" si="113"/>
        <v>57.68746068595226</v>
      </c>
      <c r="AL399" s="80" t="s">
        <v>792</v>
      </c>
      <c r="AM399" s="5">
        <v>5</v>
      </c>
      <c r="AN399" s="31">
        <f t="shared" si="114"/>
        <v>48.040677434069437</v>
      </c>
      <c r="AO399" s="80" t="s">
        <v>879</v>
      </c>
    </row>
    <row r="400" spans="7:65" x14ac:dyDescent="0.45">
      <c r="G400" s="5">
        <v>6</v>
      </c>
      <c r="H400" s="6" t="s">
        <v>255</v>
      </c>
      <c r="I400" s="6" t="s">
        <v>170</v>
      </c>
      <c r="J400" s="6" t="s">
        <v>621</v>
      </c>
      <c r="K400" s="6" t="s">
        <v>399</v>
      </c>
      <c r="L400" s="6" t="s">
        <v>291</v>
      </c>
      <c r="M400" s="6" t="s">
        <v>633</v>
      </c>
      <c r="P400" s="5" t="s">
        <v>981</v>
      </c>
      <c r="Q400" s="5" t="s">
        <v>170</v>
      </c>
      <c r="R400" s="5" t="s">
        <v>130</v>
      </c>
      <c r="S400" s="5" t="s">
        <v>399</v>
      </c>
      <c r="T400" s="5" t="s">
        <v>94</v>
      </c>
      <c r="U400" s="5" t="s">
        <v>1012</v>
      </c>
      <c r="X400" s="5">
        <v>6</v>
      </c>
      <c r="Y400" s="31">
        <f t="shared" si="109"/>
        <v>75.329698455056743</v>
      </c>
      <c r="Z400" s="80" t="s">
        <v>768</v>
      </c>
      <c r="AA400" s="5">
        <v>6</v>
      </c>
      <c r="AB400" s="31">
        <f t="shared" si="110"/>
        <v>65.463749372686848</v>
      </c>
      <c r="AC400" s="80" t="s">
        <v>765</v>
      </c>
      <c r="AD400" s="5">
        <v>6</v>
      </c>
      <c r="AE400" s="31">
        <f t="shared" si="111"/>
        <v>61.678725235050933</v>
      </c>
      <c r="AF400" s="80" t="s">
        <v>766</v>
      </c>
      <c r="AG400" s="5">
        <v>6</v>
      </c>
      <c r="AH400" s="31">
        <f t="shared" si="112"/>
        <v>69.54549044703198</v>
      </c>
      <c r="AI400" s="80" t="s">
        <v>772</v>
      </c>
      <c r="AJ400" s="5">
        <v>6</v>
      </c>
      <c r="AK400" s="31">
        <f t="shared" si="113"/>
        <v>55.327632324697404</v>
      </c>
      <c r="AL400" s="80" t="s">
        <v>769</v>
      </c>
      <c r="AM400" s="5">
        <v>6</v>
      </c>
      <c r="AN400" s="31">
        <f t="shared" si="114"/>
        <v>49.231774947903332</v>
      </c>
      <c r="AO400" s="80" t="s">
        <v>790</v>
      </c>
    </row>
    <row r="401" spans="7:65" x14ac:dyDescent="0.45">
      <c r="G401" s="5">
        <v>7</v>
      </c>
      <c r="H401" s="6" t="s">
        <v>256</v>
      </c>
      <c r="I401" s="6" t="s">
        <v>121</v>
      </c>
      <c r="J401" s="6" t="s">
        <v>622</v>
      </c>
      <c r="K401" s="6" t="s">
        <v>48</v>
      </c>
      <c r="L401" s="11" t="s">
        <v>350</v>
      </c>
      <c r="M401" s="16" t="s">
        <v>635</v>
      </c>
      <c r="P401" s="5" t="s">
        <v>256</v>
      </c>
      <c r="Q401" s="5" t="s">
        <v>121</v>
      </c>
      <c r="R401" s="5" t="s">
        <v>998</v>
      </c>
      <c r="S401" s="5" t="s">
        <v>48</v>
      </c>
      <c r="T401" s="5" t="s">
        <v>987</v>
      </c>
      <c r="U401" s="5" t="s">
        <v>1011</v>
      </c>
      <c r="X401" s="5">
        <v>7</v>
      </c>
      <c r="Y401" s="31">
        <f t="shared" si="109"/>
        <v>73.613616639838867</v>
      </c>
      <c r="Z401" s="80" t="s">
        <v>784</v>
      </c>
      <c r="AA401" s="5">
        <v>7</v>
      </c>
      <c r="AB401" s="31">
        <f t="shared" si="110"/>
        <v>66.013332488948294</v>
      </c>
      <c r="AC401" s="80" t="s">
        <v>776</v>
      </c>
      <c r="AD401" s="5">
        <v>7</v>
      </c>
      <c r="AE401" s="31">
        <f t="shared" si="111"/>
        <v>63.352807087567498</v>
      </c>
      <c r="AF401" s="80" t="s">
        <v>791</v>
      </c>
      <c r="AG401" s="5">
        <v>7</v>
      </c>
      <c r="AH401" s="31">
        <f t="shared" si="112"/>
        <v>66.013332488948294</v>
      </c>
      <c r="AI401" s="80" t="s">
        <v>776</v>
      </c>
      <c r="AJ401" s="5">
        <v>7</v>
      </c>
      <c r="AK401" s="31">
        <f t="shared" si="113"/>
        <v>56.425600143309396</v>
      </c>
      <c r="AL401" s="80" t="s">
        <v>853</v>
      </c>
      <c r="AM401" s="5">
        <v>7</v>
      </c>
      <c r="AN401" s="31">
        <f t="shared" si="114"/>
        <v>48.040677434069437</v>
      </c>
      <c r="AO401" s="80" t="s">
        <v>879</v>
      </c>
    </row>
    <row r="402" spans="7:65" x14ac:dyDescent="0.45">
      <c r="G402" s="5">
        <v>8</v>
      </c>
      <c r="H402" s="6" t="s">
        <v>257</v>
      </c>
      <c r="I402" s="6" t="s">
        <v>171</v>
      </c>
      <c r="J402" s="6" t="s">
        <v>634</v>
      </c>
      <c r="K402" s="6" t="s">
        <v>244</v>
      </c>
      <c r="L402" s="6" t="s">
        <v>347</v>
      </c>
      <c r="M402" s="6" t="s">
        <v>631</v>
      </c>
      <c r="P402" s="5" t="s">
        <v>257</v>
      </c>
      <c r="Q402" s="5" t="s">
        <v>231</v>
      </c>
      <c r="R402" s="5" t="s">
        <v>856</v>
      </c>
      <c r="S402" s="5" t="s">
        <v>244</v>
      </c>
      <c r="T402" s="5" t="s">
        <v>347</v>
      </c>
      <c r="U402" s="5" t="s">
        <v>631</v>
      </c>
      <c r="X402" s="5">
        <v>8</v>
      </c>
      <c r="Y402" s="31">
        <f t="shared" si="109"/>
        <v>72.079750332635967</v>
      </c>
      <c r="Z402" s="80" t="s">
        <v>764</v>
      </c>
      <c r="AA402" s="5">
        <v>8</v>
      </c>
      <c r="AB402" s="31">
        <f t="shared" si="110"/>
        <v>68.097728766764959</v>
      </c>
      <c r="AC402" s="80" t="s">
        <v>775</v>
      </c>
      <c r="AD402" s="5">
        <v>8</v>
      </c>
      <c r="AE402" s="31">
        <f t="shared" si="111"/>
        <v>61.678725235050933</v>
      </c>
      <c r="AF402" s="80" t="s">
        <v>766</v>
      </c>
      <c r="AG402" s="5">
        <v>8</v>
      </c>
      <c r="AH402" s="31">
        <f t="shared" si="112"/>
        <v>64.319990168929081</v>
      </c>
      <c r="AI402" s="80" t="s">
        <v>787</v>
      </c>
      <c r="AJ402" s="5">
        <v>8</v>
      </c>
      <c r="AK402" s="31">
        <f t="shared" si="113"/>
        <v>55.327632324697404</v>
      </c>
      <c r="AL402" s="80" t="s">
        <v>769</v>
      </c>
      <c r="AM402" s="5">
        <v>8</v>
      </c>
      <c r="AN402" s="31">
        <f t="shared" si="114"/>
        <v>47.512048795465276</v>
      </c>
      <c r="AO402" s="80" t="s">
        <v>878</v>
      </c>
    </row>
    <row r="403" spans="7:65" x14ac:dyDescent="0.45">
      <c r="G403" s="5">
        <v>9</v>
      </c>
      <c r="H403" s="6" t="s">
        <v>186</v>
      </c>
      <c r="I403" s="6" t="s">
        <v>172</v>
      </c>
      <c r="J403" s="6" t="s">
        <v>39</v>
      </c>
      <c r="K403" s="6" t="s">
        <v>507</v>
      </c>
      <c r="L403" s="6" t="s">
        <v>351</v>
      </c>
      <c r="M403" s="11" t="s">
        <v>632</v>
      </c>
      <c r="P403" s="5" t="s">
        <v>186</v>
      </c>
      <c r="Q403" s="5" t="s">
        <v>172</v>
      </c>
      <c r="R403" s="5" t="s">
        <v>39</v>
      </c>
      <c r="S403" s="5" t="s">
        <v>507</v>
      </c>
      <c r="T403" s="5" t="s">
        <v>349</v>
      </c>
      <c r="U403" s="5" t="s">
        <v>1010</v>
      </c>
      <c r="X403" s="5">
        <v>9</v>
      </c>
      <c r="Y403" s="31">
        <f t="shared" si="109"/>
        <v>69.54549044703198</v>
      </c>
      <c r="Z403" s="80" t="s">
        <v>772</v>
      </c>
      <c r="AA403" s="5">
        <v>9</v>
      </c>
      <c r="AB403" s="31">
        <f t="shared" si="110"/>
        <v>66.013332488948294</v>
      </c>
      <c r="AC403" s="80" t="s">
        <v>776</v>
      </c>
      <c r="AD403" s="5">
        <v>9</v>
      </c>
      <c r="AE403" s="31">
        <f t="shared" si="111"/>
        <v>60.819536609910429</v>
      </c>
      <c r="AF403" s="80" t="s">
        <v>770</v>
      </c>
      <c r="AG403" s="5">
        <v>9</v>
      </c>
      <c r="AH403" s="31">
        <f t="shared" si="112"/>
        <v>61.678725235050933</v>
      </c>
      <c r="AI403" s="80" t="s">
        <v>766</v>
      </c>
      <c r="AJ403" s="5">
        <v>9</v>
      </c>
      <c r="AK403" s="31">
        <f t="shared" si="113"/>
        <v>54.89339976375399</v>
      </c>
      <c r="AL403" s="80" t="s">
        <v>873</v>
      </c>
      <c r="AM403" s="5">
        <v>9</v>
      </c>
      <c r="AN403" s="31">
        <f t="shared" si="114"/>
        <v>46.633602860806874</v>
      </c>
      <c r="AO403" s="80" t="s">
        <v>877</v>
      </c>
    </row>
    <row r="404" spans="7:65" x14ac:dyDescent="0.45">
      <c r="G404" s="5">
        <v>10</v>
      </c>
      <c r="H404" s="6" t="s">
        <v>388</v>
      </c>
      <c r="I404" s="6" t="s">
        <v>173</v>
      </c>
      <c r="J404" s="6" t="s">
        <v>623</v>
      </c>
      <c r="K404" s="6" t="s">
        <v>508</v>
      </c>
      <c r="L404" s="6" t="s">
        <v>94</v>
      </c>
      <c r="M404" s="6"/>
      <c r="P404" s="5" t="s">
        <v>27</v>
      </c>
      <c r="Q404" s="5" t="s">
        <v>170</v>
      </c>
      <c r="R404" s="5" t="s">
        <v>129</v>
      </c>
      <c r="S404" s="5" t="s">
        <v>508</v>
      </c>
      <c r="T404" s="5" t="s">
        <v>94</v>
      </c>
      <c r="X404" s="5">
        <v>10</v>
      </c>
      <c r="Y404" s="31">
        <f t="shared" si="109"/>
        <v>66.013332488948294</v>
      </c>
      <c r="Z404" s="80" t="s">
        <v>776</v>
      </c>
      <c r="AA404" s="5">
        <v>10</v>
      </c>
      <c r="AB404" s="31">
        <f t="shared" si="110"/>
        <v>65.463749372686848</v>
      </c>
      <c r="AC404" s="80" t="s">
        <v>765</v>
      </c>
      <c r="AD404" s="5">
        <v>10</v>
      </c>
      <c r="AE404" s="31">
        <f t="shared" si="111"/>
        <v>60.266537294414391</v>
      </c>
      <c r="AF404" s="80" t="s">
        <v>774</v>
      </c>
      <c r="AG404" s="5">
        <v>10</v>
      </c>
      <c r="AH404" s="31">
        <f t="shared" si="112"/>
        <v>60.266537294414391</v>
      </c>
      <c r="AI404" s="80" t="s">
        <v>774</v>
      </c>
      <c r="AJ404" s="5">
        <v>10</v>
      </c>
      <c r="AK404" s="31">
        <f t="shared" si="113"/>
        <v>55.327632324697404</v>
      </c>
      <c r="AL404" s="80" t="s">
        <v>769</v>
      </c>
      <c r="AM404" s="114">
        <v>10</v>
      </c>
      <c r="AN404" s="107">
        <f t="shared" si="114"/>
        <v>47.512048795465276</v>
      </c>
      <c r="AO404" s="112" t="s">
        <v>878</v>
      </c>
    </row>
    <row r="405" spans="7:65" x14ac:dyDescent="0.45">
      <c r="G405" s="5">
        <v>11</v>
      </c>
      <c r="H405" s="6" t="s">
        <v>22</v>
      </c>
      <c r="I405" s="6" t="s">
        <v>121</v>
      </c>
      <c r="J405" s="6" t="s">
        <v>624</v>
      </c>
      <c r="K405" s="11" t="s">
        <v>625</v>
      </c>
      <c r="L405" s="11" t="s">
        <v>626</v>
      </c>
      <c r="M405" s="6"/>
      <c r="P405" s="5" t="s">
        <v>22</v>
      </c>
      <c r="Q405" s="5" t="s">
        <v>121</v>
      </c>
      <c r="R405" s="5" t="s">
        <v>39</v>
      </c>
      <c r="S405" s="5" t="s">
        <v>137</v>
      </c>
      <c r="T405" s="5" t="s">
        <v>987</v>
      </c>
      <c r="X405" s="5">
        <v>11</v>
      </c>
      <c r="Y405" s="31">
        <f t="shared" si="109"/>
        <v>68.097728766764959</v>
      </c>
      <c r="Z405" s="80" t="s">
        <v>775</v>
      </c>
      <c r="AA405" s="5">
        <v>11</v>
      </c>
      <c r="AB405" s="31">
        <f t="shared" si="110"/>
        <v>66.013332488948294</v>
      </c>
      <c r="AC405" s="80" t="s">
        <v>776</v>
      </c>
      <c r="AD405" s="5">
        <v>11</v>
      </c>
      <c r="AE405" s="31">
        <f t="shared" si="111"/>
        <v>60.819536609910429</v>
      </c>
      <c r="AF405" s="80" t="s">
        <v>770</v>
      </c>
      <c r="AG405" s="5">
        <v>11</v>
      </c>
      <c r="AH405" s="31">
        <f t="shared" si="112"/>
        <v>57.68746068595226</v>
      </c>
      <c r="AI405" s="80" t="s">
        <v>792</v>
      </c>
      <c r="AJ405" s="5">
        <v>11</v>
      </c>
      <c r="AK405" s="31">
        <f t="shared" si="113"/>
        <v>56.425600143309396</v>
      </c>
      <c r="AL405" s="80" t="s">
        <v>853</v>
      </c>
      <c r="AN405" s="31"/>
    </row>
    <row r="406" spans="7:65" ht="13.8" x14ac:dyDescent="0.45">
      <c r="G406" s="5">
        <v>12</v>
      </c>
      <c r="H406" s="6" t="s">
        <v>23</v>
      </c>
      <c r="I406" s="6" t="s">
        <v>32</v>
      </c>
      <c r="J406" s="6"/>
      <c r="K406" s="6" t="s">
        <v>287</v>
      </c>
      <c r="L406" s="6"/>
      <c r="M406" s="6"/>
      <c r="P406" s="5" t="s">
        <v>23</v>
      </c>
      <c r="Q406" s="5" t="s">
        <v>32</v>
      </c>
      <c r="S406" s="5" t="s">
        <v>802</v>
      </c>
      <c r="X406" s="5">
        <v>12</v>
      </c>
      <c r="Y406" s="31">
        <f t="shared" si="109"/>
        <v>69.54549044703198</v>
      </c>
      <c r="Z406" s="80" t="s">
        <v>772</v>
      </c>
      <c r="AA406" s="5">
        <v>12</v>
      </c>
      <c r="AB406" s="31">
        <f t="shared" si="110"/>
        <v>68.097728766764959</v>
      </c>
      <c r="AC406" s="80" t="s">
        <v>775</v>
      </c>
      <c r="AD406" s="114">
        <v>12</v>
      </c>
      <c r="AE406" s="107">
        <f t="shared" si="111"/>
        <v>60.266537294414391</v>
      </c>
      <c r="AF406" s="112" t="s">
        <v>774</v>
      </c>
      <c r="AG406" s="5">
        <v>12</v>
      </c>
      <c r="AH406" s="31">
        <f t="shared" si="112"/>
        <v>59.002347394461879</v>
      </c>
      <c r="AI406" s="80" t="s">
        <v>773</v>
      </c>
      <c r="AJ406" s="114">
        <v>12</v>
      </c>
      <c r="AK406" s="107">
        <f t="shared" si="113"/>
        <v>55.327632324697404</v>
      </c>
      <c r="AL406" s="112" t="s">
        <v>769</v>
      </c>
      <c r="AN406" s="31"/>
      <c r="BM406" s="10" t="s">
        <v>431</v>
      </c>
    </row>
    <row r="407" spans="7:65" x14ac:dyDescent="0.45">
      <c r="G407" s="5">
        <v>13</v>
      </c>
      <c r="H407" s="6" t="s">
        <v>24</v>
      </c>
      <c r="I407" s="6" t="s">
        <v>174</v>
      </c>
      <c r="J407" s="6"/>
      <c r="K407" s="11" t="s">
        <v>288</v>
      </c>
      <c r="L407" s="6"/>
      <c r="M407" s="6"/>
      <c r="P407" s="5" t="s">
        <v>24</v>
      </c>
      <c r="Q407" s="5" t="s">
        <v>174</v>
      </c>
      <c r="S407" s="5" t="s">
        <v>137</v>
      </c>
      <c r="X407" s="5">
        <v>13</v>
      </c>
      <c r="Y407" s="31">
        <f t="shared" si="109"/>
        <v>70.490554036267866</v>
      </c>
      <c r="Z407" s="80" t="s">
        <v>767</v>
      </c>
      <c r="AA407" s="5">
        <v>13</v>
      </c>
      <c r="AB407" s="31">
        <f t="shared" si="110"/>
        <v>69.54549044703198</v>
      </c>
      <c r="AC407" s="80" t="s">
        <v>772</v>
      </c>
      <c r="AG407" s="5">
        <v>13</v>
      </c>
      <c r="AH407" s="31">
        <f t="shared" si="112"/>
        <v>57.68746068595226</v>
      </c>
      <c r="AI407" s="80" t="s">
        <v>792</v>
      </c>
    </row>
    <row r="408" spans="7:65" x14ac:dyDescent="0.45">
      <c r="G408" s="5">
        <v>14</v>
      </c>
      <c r="H408" s="11" t="s">
        <v>617</v>
      </c>
      <c r="I408" s="6" t="s">
        <v>36</v>
      </c>
      <c r="J408" s="6"/>
      <c r="K408" s="6" t="s">
        <v>89</v>
      </c>
      <c r="L408" s="6"/>
      <c r="M408" s="6"/>
      <c r="P408" s="5" t="s">
        <v>257</v>
      </c>
      <c r="Q408" s="5" t="s">
        <v>36</v>
      </c>
      <c r="S408" s="5" t="s">
        <v>89</v>
      </c>
      <c r="X408" s="5">
        <v>14</v>
      </c>
      <c r="Y408" s="31">
        <f t="shared" si="109"/>
        <v>72.079750332635967</v>
      </c>
      <c r="Z408" s="80" t="s">
        <v>764</v>
      </c>
      <c r="AA408" s="5">
        <v>14</v>
      </c>
      <c r="AB408" s="31">
        <f t="shared" si="110"/>
        <v>70.490554036267866</v>
      </c>
      <c r="AC408" s="80" t="s">
        <v>767</v>
      </c>
      <c r="AG408" s="5">
        <v>14</v>
      </c>
      <c r="AH408" s="31">
        <f t="shared" si="112"/>
        <v>59.002347394461879</v>
      </c>
      <c r="AI408" s="80" t="s">
        <v>773</v>
      </c>
    </row>
    <row r="409" spans="7:65" x14ac:dyDescent="0.45">
      <c r="G409" s="5">
        <v>15</v>
      </c>
      <c r="H409" s="6" t="s">
        <v>548</v>
      </c>
      <c r="I409" s="6" t="s">
        <v>33</v>
      </c>
      <c r="J409" s="6"/>
      <c r="K409" s="6" t="s">
        <v>90</v>
      </c>
      <c r="L409" s="6"/>
      <c r="M409" s="6"/>
      <c r="P409" s="5" t="s">
        <v>548</v>
      </c>
      <c r="Q409" s="5" t="s">
        <v>33</v>
      </c>
      <c r="S409" s="5" t="s">
        <v>90</v>
      </c>
      <c r="X409" s="5">
        <v>15</v>
      </c>
      <c r="Y409" s="31">
        <f t="shared" si="109"/>
        <v>70.490554036267866</v>
      </c>
      <c r="Z409" s="80" t="s">
        <v>767</v>
      </c>
      <c r="AA409" s="5">
        <v>15</v>
      </c>
      <c r="AB409" s="31">
        <f t="shared" si="110"/>
        <v>72.079750332635967</v>
      </c>
      <c r="AC409" s="80" t="s">
        <v>764</v>
      </c>
      <c r="AG409" s="5">
        <v>15</v>
      </c>
      <c r="AH409" s="31">
        <f t="shared" si="112"/>
        <v>60.266537294414391</v>
      </c>
      <c r="AI409" s="80" t="s">
        <v>774</v>
      </c>
    </row>
    <row r="410" spans="7:65" x14ac:dyDescent="0.45">
      <c r="G410" s="5">
        <v>16</v>
      </c>
      <c r="H410" s="6" t="s">
        <v>498</v>
      </c>
      <c r="I410" s="6" t="s">
        <v>233</v>
      </c>
      <c r="J410" s="6"/>
      <c r="K410" s="6" t="s">
        <v>46</v>
      </c>
      <c r="L410" s="6"/>
      <c r="M410" s="6"/>
      <c r="P410" s="5" t="s">
        <v>23</v>
      </c>
      <c r="Q410" s="5" t="s">
        <v>73</v>
      </c>
      <c r="S410" s="5" t="s">
        <v>46</v>
      </c>
      <c r="X410" s="5">
        <v>16</v>
      </c>
      <c r="Y410" s="31">
        <f t="shared" si="109"/>
        <v>69.54549044703198</v>
      </c>
      <c r="Z410" s="80" t="s">
        <v>772</v>
      </c>
      <c r="AA410" s="5">
        <v>16</v>
      </c>
      <c r="AB410" s="31">
        <f t="shared" si="110"/>
        <v>73.788479760617932</v>
      </c>
      <c r="AC410" s="80" t="s">
        <v>786</v>
      </c>
      <c r="AG410" s="5">
        <v>16</v>
      </c>
      <c r="AH410" s="31">
        <f t="shared" si="112"/>
        <v>60.819536609910429</v>
      </c>
      <c r="AI410" s="80" t="s">
        <v>770</v>
      </c>
    </row>
    <row r="411" spans="7:65" x14ac:dyDescent="0.45">
      <c r="G411" s="5">
        <v>17</v>
      </c>
      <c r="H411" s="6" t="s">
        <v>24</v>
      </c>
      <c r="I411" s="6"/>
      <c r="J411" s="6"/>
      <c r="K411" s="6" t="s">
        <v>289</v>
      </c>
      <c r="L411" s="6"/>
      <c r="M411" s="6"/>
      <c r="P411" s="5" t="s">
        <v>24</v>
      </c>
      <c r="S411" s="5" t="s">
        <v>507</v>
      </c>
      <c r="X411" s="5">
        <v>17</v>
      </c>
      <c r="Y411" s="31">
        <f t="shared" si="109"/>
        <v>70.490554036267866</v>
      </c>
      <c r="Z411" s="80" t="s">
        <v>767</v>
      </c>
      <c r="AA411" s="114">
        <v>17</v>
      </c>
      <c r="AB411" s="107">
        <f t="shared" si="110"/>
        <v>72.079750332635967</v>
      </c>
      <c r="AC411" s="112" t="s">
        <v>764</v>
      </c>
      <c r="AG411" s="5">
        <v>17</v>
      </c>
      <c r="AH411" s="31">
        <f t="shared" si="112"/>
        <v>61.678725235050933</v>
      </c>
      <c r="AI411" s="80" t="s">
        <v>766</v>
      </c>
    </row>
    <row r="412" spans="7:65" ht="13.8" x14ac:dyDescent="0.45">
      <c r="G412" s="5">
        <v>18</v>
      </c>
      <c r="H412" s="11" t="s">
        <v>618</v>
      </c>
      <c r="I412" s="6"/>
      <c r="J412" s="6"/>
      <c r="K412" s="6"/>
      <c r="L412" s="6"/>
      <c r="M412" s="6"/>
      <c r="N412" s="10" t="s">
        <v>431</v>
      </c>
      <c r="P412" s="5" t="s">
        <v>257</v>
      </c>
      <c r="V412" s="5">
        <f>COUNTA(P395:U412)</f>
        <v>82</v>
      </c>
      <c r="W412" s="10" t="s">
        <v>431</v>
      </c>
      <c r="X412" s="5">
        <v>18</v>
      </c>
      <c r="Y412" s="31">
        <f t="shared" si="109"/>
        <v>72.079750332635967</v>
      </c>
      <c r="Z412" s="80" t="s">
        <v>764</v>
      </c>
      <c r="AB412" s="31"/>
      <c r="AG412" s="114">
        <v>18</v>
      </c>
      <c r="AH412" s="107">
        <f t="shared" si="112"/>
        <v>60.819536609910429</v>
      </c>
      <c r="AI412" s="112" t="s">
        <v>770</v>
      </c>
    </row>
    <row r="413" spans="7:65" x14ac:dyDescent="0.45">
      <c r="X413" s="114">
        <v>19</v>
      </c>
      <c r="Y413" s="107">
        <f t="shared" si="109"/>
        <v>70.490554036267866</v>
      </c>
      <c r="Z413" s="112" t="s">
        <v>767</v>
      </c>
    </row>
    <row r="414" spans="7:65" x14ac:dyDescent="0.45">
      <c r="G414" s="5" t="s">
        <v>636</v>
      </c>
    </row>
    <row r="415" spans="7:65" x14ac:dyDescent="0.45">
      <c r="H415" s="5" t="s">
        <v>216</v>
      </c>
    </row>
    <row r="416" spans="7:65" x14ac:dyDescent="0.45">
      <c r="G416" s="7" t="s">
        <v>5</v>
      </c>
      <c r="H416" s="8" t="s">
        <v>28</v>
      </c>
      <c r="I416" s="8" t="s">
        <v>29</v>
      </c>
      <c r="J416" s="8" t="s">
        <v>110</v>
      </c>
      <c r="K416" s="8" t="s">
        <v>217</v>
      </c>
      <c r="L416" s="8" t="s">
        <v>218</v>
      </c>
      <c r="M416" s="8" t="s">
        <v>219</v>
      </c>
      <c r="O416" s="77">
        <v>20</v>
      </c>
      <c r="P416" s="77" t="s">
        <v>28</v>
      </c>
      <c r="Q416" s="77" t="s">
        <v>29</v>
      </c>
      <c r="R416" s="77" t="s">
        <v>110</v>
      </c>
      <c r="S416" s="77" t="s">
        <v>217</v>
      </c>
      <c r="T416" s="77" t="s">
        <v>218</v>
      </c>
      <c r="U416" s="77" t="s">
        <v>219</v>
      </c>
      <c r="X416" s="7" t="s">
        <v>5</v>
      </c>
      <c r="Z416" s="102" t="s">
        <v>28</v>
      </c>
      <c r="AA416" s="102"/>
      <c r="AB416" s="102"/>
      <c r="AC416" s="102" t="s">
        <v>29</v>
      </c>
      <c r="AD416" s="102"/>
      <c r="AE416" s="102"/>
      <c r="AF416" s="102" t="s">
        <v>110</v>
      </c>
      <c r="AG416" s="102"/>
      <c r="AH416" s="102"/>
      <c r="AI416" s="102" t="s">
        <v>217</v>
      </c>
      <c r="AJ416" s="102"/>
      <c r="AK416" s="102"/>
      <c r="AL416" s="102" t="s">
        <v>218</v>
      </c>
      <c r="AM416" s="102"/>
      <c r="AN416" s="102"/>
      <c r="AO416" s="102" t="s">
        <v>219</v>
      </c>
    </row>
    <row r="417" spans="7:70" x14ac:dyDescent="0.45">
      <c r="G417" s="5">
        <v>1</v>
      </c>
      <c r="H417" s="6" t="s">
        <v>111</v>
      </c>
      <c r="I417" s="6" t="s">
        <v>118</v>
      </c>
      <c r="J417" s="6" t="s">
        <v>126</v>
      </c>
      <c r="K417" s="6" t="s">
        <v>136</v>
      </c>
      <c r="L417" s="6" t="s">
        <v>580</v>
      </c>
      <c r="M417" s="6" t="s">
        <v>155</v>
      </c>
      <c r="P417" s="5" t="s">
        <v>111</v>
      </c>
      <c r="Q417" s="5" t="s">
        <v>118</v>
      </c>
      <c r="R417" s="5" t="s">
        <v>126</v>
      </c>
      <c r="S417" s="5" t="s">
        <v>136</v>
      </c>
      <c r="T417" s="5" t="s">
        <v>580</v>
      </c>
      <c r="U417" s="5" t="s">
        <v>155</v>
      </c>
      <c r="X417" s="5">
        <v>1</v>
      </c>
      <c r="Y417" s="31">
        <f t="shared" ref="Y417:Y428" si="115">VLOOKUP(Z417,$A$3:$B$36,2,FALSE)</f>
        <v>54.489683652199048</v>
      </c>
      <c r="Z417" s="80" t="s">
        <v>871</v>
      </c>
      <c r="AA417" s="5">
        <v>1</v>
      </c>
      <c r="AB417" s="31">
        <f t="shared" ref="AB417:AB432" si="116">VLOOKUP(AC417,$A$3:$B$36,2,FALSE)</f>
        <v>54.489683652199048</v>
      </c>
      <c r="AC417" s="80" t="s">
        <v>871</v>
      </c>
      <c r="AD417" s="5">
        <v>1</v>
      </c>
      <c r="AE417" s="31">
        <f t="shared" ref="AE417:AE425" si="117">VLOOKUP(AF417,$A$3:$B$36,2,FALSE)</f>
        <v>54.489683652199048</v>
      </c>
      <c r="AF417" s="80" t="s">
        <v>871</v>
      </c>
      <c r="AG417" s="5">
        <v>1</v>
      </c>
      <c r="AH417" s="31">
        <f t="shared" ref="AH417:AH426" si="118">VLOOKUP(AI417,$A$3:$B$36,2,FALSE)</f>
        <v>54.489683652199048</v>
      </c>
      <c r="AI417" s="80" t="s">
        <v>871</v>
      </c>
      <c r="AJ417" s="5">
        <v>1</v>
      </c>
      <c r="AK417" s="31">
        <f t="shared" ref="AK417:AK427" si="119">VLOOKUP(AL417,$A$3:$B$36,2,FALSE)</f>
        <v>54.489683652199048</v>
      </c>
      <c r="AL417" s="80" t="s">
        <v>871</v>
      </c>
      <c r="AM417" s="5">
        <v>1</v>
      </c>
      <c r="AN417" s="31">
        <f t="shared" ref="AN417:AN426" si="120">VLOOKUP(AO417,$A$3:$B$36,2,FALSE)</f>
        <v>54.489683652199048</v>
      </c>
      <c r="AO417" s="80" t="s">
        <v>871</v>
      </c>
    </row>
    <row r="418" spans="7:70" x14ac:dyDescent="0.45">
      <c r="G418" s="5">
        <v>2</v>
      </c>
      <c r="H418" s="6" t="s">
        <v>637</v>
      </c>
      <c r="I418" s="6" t="s">
        <v>119</v>
      </c>
      <c r="J418" s="6" t="s">
        <v>275</v>
      </c>
      <c r="K418" s="6" t="s">
        <v>137</v>
      </c>
      <c r="L418" s="6" t="s">
        <v>654</v>
      </c>
      <c r="M418" s="6" t="s">
        <v>466</v>
      </c>
      <c r="P418" s="5" t="s">
        <v>637</v>
      </c>
      <c r="Q418" s="5" t="s">
        <v>119</v>
      </c>
      <c r="R418" s="5" t="s">
        <v>42</v>
      </c>
      <c r="S418" s="5" t="s">
        <v>137</v>
      </c>
      <c r="T418" s="5" t="s">
        <v>1015</v>
      </c>
      <c r="U418" s="5" t="s">
        <v>16</v>
      </c>
      <c r="X418" s="5">
        <v>2</v>
      </c>
      <c r="Y418" s="31">
        <f t="shared" si="115"/>
        <v>50.004135736053328</v>
      </c>
      <c r="Z418" s="80" t="s">
        <v>771</v>
      </c>
      <c r="AA418" s="5">
        <v>2</v>
      </c>
      <c r="AB418" s="31">
        <f t="shared" si="116"/>
        <v>57.68746068595226</v>
      </c>
      <c r="AC418" s="80" t="s">
        <v>792</v>
      </c>
      <c r="AD418" s="5">
        <v>2</v>
      </c>
      <c r="AE418" s="31">
        <f t="shared" si="117"/>
        <v>57.68746068595226</v>
      </c>
      <c r="AF418" s="80" t="s">
        <v>792</v>
      </c>
      <c r="AG418" s="5">
        <v>2</v>
      </c>
      <c r="AH418" s="31">
        <f t="shared" si="118"/>
        <v>57.68746068595226</v>
      </c>
      <c r="AI418" s="80" t="s">
        <v>792</v>
      </c>
      <c r="AJ418" s="5">
        <v>2</v>
      </c>
      <c r="AK418" s="31">
        <f t="shared" si="119"/>
        <v>50.004135736053328</v>
      </c>
      <c r="AL418" s="80" t="s">
        <v>771</v>
      </c>
      <c r="AM418" s="5">
        <v>2</v>
      </c>
      <c r="AN418" s="31">
        <f t="shared" si="120"/>
        <v>57.68746068595226</v>
      </c>
      <c r="AO418" s="80" t="s">
        <v>792</v>
      </c>
    </row>
    <row r="419" spans="7:70" x14ac:dyDescent="0.45">
      <c r="G419" s="5">
        <v>3</v>
      </c>
      <c r="H419" s="6" t="s">
        <v>638</v>
      </c>
      <c r="I419" s="6" t="s">
        <v>120</v>
      </c>
      <c r="J419" s="6" t="s">
        <v>44</v>
      </c>
      <c r="K419" s="6" t="s">
        <v>138</v>
      </c>
      <c r="L419" s="6" t="s">
        <v>655</v>
      </c>
      <c r="M419" s="11" t="s">
        <v>467</v>
      </c>
      <c r="P419" s="5" t="s">
        <v>1013</v>
      </c>
      <c r="Q419" s="5" t="s">
        <v>120</v>
      </c>
      <c r="R419" s="5" t="s">
        <v>44</v>
      </c>
      <c r="S419" s="5" t="s">
        <v>138</v>
      </c>
      <c r="T419" s="5" t="s">
        <v>655</v>
      </c>
      <c r="U419" s="5" t="s">
        <v>356</v>
      </c>
      <c r="X419" s="5">
        <v>3</v>
      </c>
      <c r="Y419" s="31">
        <f t="shared" si="115"/>
        <v>46.633602860806874</v>
      </c>
      <c r="Z419" s="80" t="s">
        <v>877</v>
      </c>
      <c r="AA419" s="5">
        <v>3</v>
      </c>
      <c r="AB419" s="31">
        <f t="shared" si="116"/>
        <v>61.678725235050933</v>
      </c>
      <c r="AC419" s="80" t="s">
        <v>766</v>
      </c>
      <c r="AD419" s="5">
        <v>3</v>
      </c>
      <c r="AE419" s="31">
        <f t="shared" si="117"/>
        <v>55.327632324697404</v>
      </c>
      <c r="AF419" s="80" t="s">
        <v>769</v>
      </c>
      <c r="AG419" s="5">
        <v>3</v>
      </c>
      <c r="AH419" s="31">
        <f t="shared" si="118"/>
        <v>61.678725235050933</v>
      </c>
      <c r="AI419" s="80" t="s">
        <v>766</v>
      </c>
      <c r="AJ419" s="5">
        <v>3</v>
      </c>
      <c r="AK419" s="31">
        <f t="shared" si="119"/>
        <v>51.976540463598752</v>
      </c>
      <c r="AL419" s="80" t="s">
        <v>819</v>
      </c>
      <c r="AM419" s="5">
        <v>3</v>
      </c>
      <c r="AN419" s="31">
        <f t="shared" si="120"/>
        <v>55.327632324697404</v>
      </c>
      <c r="AO419" s="80" t="s">
        <v>769</v>
      </c>
    </row>
    <row r="420" spans="7:70" x14ac:dyDescent="0.45">
      <c r="G420" s="5">
        <v>4</v>
      </c>
      <c r="H420" s="6" t="s">
        <v>639</v>
      </c>
      <c r="I420" s="6" t="s">
        <v>327</v>
      </c>
      <c r="J420" s="11" t="s">
        <v>235</v>
      </c>
      <c r="K420" s="6" t="s">
        <v>243</v>
      </c>
      <c r="L420" s="6" t="s">
        <v>148</v>
      </c>
      <c r="M420" s="6" t="s">
        <v>468</v>
      </c>
      <c r="P420" s="5" t="s">
        <v>639</v>
      </c>
      <c r="Q420" s="5" t="s">
        <v>172</v>
      </c>
      <c r="R420" s="5" t="s">
        <v>126</v>
      </c>
      <c r="S420" s="5" t="s">
        <v>48</v>
      </c>
      <c r="T420" s="5" t="s">
        <v>148</v>
      </c>
      <c r="U420" s="5" t="s">
        <v>19</v>
      </c>
      <c r="X420" s="5">
        <v>4</v>
      </c>
      <c r="Y420" s="31">
        <f t="shared" si="115"/>
        <v>48.040677434069437</v>
      </c>
      <c r="Z420" s="80" t="s">
        <v>879</v>
      </c>
      <c r="AA420" s="5">
        <v>4</v>
      </c>
      <c r="AB420" s="31">
        <f t="shared" si="116"/>
        <v>66.013332488948294</v>
      </c>
      <c r="AC420" s="80" t="s">
        <v>776</v>
      </c>
      <c r="AD420" s="5">
        <v>4</v>
      </c>
      <c r="AE420" s="31">
        <f t="shared" si="117"/>
        <v>54.489683652199048</v>
      </c>
      <c r="AF420" s="80" t="s">
        <v>871</v>
      </c>
      <c r="AG420" s="5">
        <v>4</v>
      </c>
      <c r="AH420" s="31">
        <f t="shared" si="118"/>
        <v>66.013332488948294</v>
      </c>
      <c r="AI420" s="80" t="s">
        <v>776</v>
      </c>
      <c r="AJ420" s="5">
        <v>4</v>
      </c>
      <c r="AK420" s="31">
        <f t="shared" si="119"/>
        <v>54.489683652199048</v>
      </c>
      <c r="AL420" s="80" t="s">
        <v>871</v>
      </c>
      <c r="AM420" s="5">
        <v>4</v>
      </c>
      <c r="AN420" s="31">
        <f t="shared" si="120"/>
        <v>56.425600143309396</v>
      </c>
      <c r="AO420" s="80" t="s">
        <v>853</v>
      </c>
    </row>
    <row r="421" spans="7:70" x14ac:dyDescent="0.45">
      <c r="G421" s="5">
        <v>5</v>
      </c>
      <c r="H421" s="6" t="s">
        <v>640</v>
      </c>
      <c r="I421" s="6" t="s">
        <v>328</v>
      </c>
      <c r="J421" s="6" t="s">
        <v>395</v>
      </c>
      <c r="K421" s="11" t="s">
        <v>486</v>
      </c>
      <c r="L421" s="6" t="s">
        <v>656</v>
      </c>
      <c r="M421" s="11" t="s">
        <v>516</v>
      </c>
      <c r="P421" s="5" t="s">
        <v>1014</v>
      </c>
      <c r="Q421" s="5" t="s">
        <v>328</v>
      </c>
      <c r="R421" s="5" t="s">
        <v>996</v>
      </c>
      <c r="S421" s="5" t="s">
        <v>47</v>
      </c>
      <c r="T421" s="5" t="s">
        <v>347</v>
      </c>
      <c r="U421" s="5" t="s">
        <v>356</v>
      </c>
      <c r="X421" s="5">
        <v>5</v>
      </c>
      <c r="Y421" s="31">
        <f t="shared" si="115"/>
        <v>49.231774947903332</v>
      </c>
      <c r="Z421" s="80" t="s">
        <v>790</v>
      </c>
      <c r="AA421" s="5">
        <v>5</v>
      </c>
      <c r="AB421" s="31">
        <f t="shared" si="116"/>
        <v>64.319990168929081</v>
      </c>
      <c r="AC421" s="80" t="s">
        <v>787</v>
      </c>
      <c r="AD421" s="5">
        <v>5</v>
      </c>
      <c r="AE421" s="31">
        <f t="shared" si="117"/>
        <v>54.89339976375399</v>
      </c>
      <c r="AF421" s="80" t="s">
        <v>873</v>
      </c>
      <c r="AG421" s="5">
        <v>5</v>
      </c>
      <c r="AH421" s="31">
        <f t="shared" si="118"/>
        <v>64.319990168929081</v>
      </c>
      <c r="AI421" s="80" t="s">
        <v>787</v>
      </c>
      <c r="AJ421" s="5">
        <v>5</v>
      </c>
      <c r="AK421" s="31">
        <f t="shared" si="119"/>
        <v>55.327632324697404</v>
      </c>
      <c r="AL421" s="80" t="s">
        <v>769</v>
      </c>
      <c r="AM421" s="5">
        <v>5</v>
      </c>
      <c r="AN421" s="31">
        <f t="shared" si="120"/>
        <v>55.327632324697404</v>
      </c>
      <c r="AO421" s="80" t="s">
        <v>769</v>
      </c>
    </row>
    <row r="422" spans="7:70" x14ac:dyDescent="0.45">
      <c r="G422" s="5">
        <v>6</v>
      </c>
      <c r="H422" s="6" t="s">
        <v>641</v>
      </c>
      <c r="I422" s="6" t="s">
        <v>329</v>
      </c>
      <c r="J422" s="11" t="s">
        <v>396</v>
      </c>
      <c r="K422" s="6" t="s">
        <v>309</v>
      </c>
      <c r="L422" s="6" t="s">
        <v>579</v>
      </c>
      <c r="M422" s="6" t="s">
        <v>428</v>
      </c>
      <c r="P422" s="5" t="s">
        <v>639</v>
      </c>
      <c r="Q422" s="5" t="s">
        <v>329</v>
      </c>
      <c r="R422" s="5" t="s">
        <v>126</v>
      </c>
      <c r="S422" s="5" t="s">
        <v>49</v>
      </c>
      <c r="T422" s="5" t="s">
        <v>579</v>
      </c>
      <c r="U422" s="5" t="s">
        <v>428</v>
      </c>
      <c r="X422" s="5">
        <v>6</v>
      </c>
      <c r="Y422" s="31">
        <f t="shared" si="115"/>
        <v>48.040677434069437</v>
      </c>
      <c r="Z422" s="80" t="s">
        <v>879</v>
      </c>
      <c r="AA422" s="5">
        <v>6</v>
      </c>
      <c r="AB422" s="31">
        <f t="shared" si="116"/>
        <v>61.678725235050933</v>
      </c>
      <c r="AC422" s="80" t="s">
        <v>766</v>
      </c>
      <c r="AD422" s="5">
        <v>6</v>
      </c>
      <c r="AE422" s="31">
        <f t="shared" si="117"/>
        <v>54.489683652199048</v>
      </c>
      <c r="AF422" s="80" t="s">
        <v>871</v>
      </c>
      <c r="AG422" s="5">
        <v>6</v>
      </c>
      <c r="AH422" s="31">
        <f t="shared" si="118"/>
        <v>65.463749372686848</v>
      </c>
      <c r="AI422" s="80" t="s">
        <v>765</v>
      </c>
      <c r="AJ422" s="5">
        <v>6</v>
      </c>
      <c r="AK422" s="31">
        <f t="shared" si="119"/>
        <v>54.89339976375399</v>
      </c>
      <c r="AL422" s="80" t="s">
        <v>873</v>
      </c>
      <c r="AM422" s="5">
        <v>6</v>
      </c>
      <c r="AN422" s="31">
        <f t="shared" si="120"/>
        <v>56.425600143309396</v>
      </c>
      <c r="AO422" s="80" t="s">
        <v>853</v>
      </c>
    </row>
    <row r="423" spans="7:70" x14ac:dyDescent="0.45">
      <c r="G423" s="5">
        <v>7</v>
      </c>
      <c r="H423" s="6" t="s">
        <v>642</v>
      </c>
      <c r="I423" s="6" t="s">
        <v>456</v>
      </c>
      <c r="J423" s="6" t="s">
        <v>236</v>
      </c>
      <c r="K423" s="6" t="s">
        <v>244</v>
      </c>
      <c r="L423" s="6" t="s">
        <v>657</v>
      </c>
      <c r="M423" s="6" t="s">
        <v>18</v>
      </c>
      <c r="P423" s="5" t="s">
        <v>642</v>
      </c>
      <c r="Q423" s="5" t="s">
        <v>456</v>
      </c>
      <c r="R423" s="5" t="s">
        <v>236</v>
      </c>
      <c r="S423" s="5" t="s">
        <v>244</v>
      </c>
      <c r="T423" s="5" t="s">
        <v>148</v>
      </c>
      <c r="U423" s="5" t="s">
        <v>18</v>
      </c>
      <c r="X423" s="5">
        <v>7</v>
      </c>
      <c r="Y423" s="31">
        <f t="shared" si="115"/>
        <v>49.231774947903332</v>
      </c>
      <c r="Z423" s="80" t="s">
        <v>790</v>
      </c>
      <c r="AA423" s="5">
        <v>7</v>
      </c>
      <c r="AB423" s="31">
        <f t="shared" si="116"/>
        <v>60.266537294414391</v>
      </c>
      <c r="AC423" s="80" t="s">
        <v>774</v>
      </c>
      <c r="AD423" s="5">
        <v>7</v>
      </c>
      <c r="AE423" s="31">
        <f t="shared" si="117"/>
        <v>54.89339976375399</v>
      </c>
      <c r="AF423" s="80" t="s">
        <v>873</v>
      </c>
      <c r="AG423" s="5">
        <v>7</v>
      </c>
      <c r="AH423" s="31">
        <f t="shared" si="118"/>
        <v>64.319990168929081</v>
      </c>
      <c r="AI423" s="80" t="s">
        <v>787</v>
      </c>
      <c r="AJ423" s="5">
        <v>7</v>
      </c>
      <c r="AK423" s="31">
        <f t="shared" si="119"/>
        <v>54.489683652199048</v>
      </c>
      <c r="AL423" s="80" t="s">
        <v>871</v>
      </c>
      <c r="AM423" s="5">
        <v>7</v>
      </c>
      <c r="AN423" s="31">
        <f t="shared" si="120"/>
        <v>57.68746068595226</v>
      </c>
      <c r="AO423" s="80" t="s">
        <v>792</v>
      </c>
    </row>
    <row r="424" spans="7:70" x14ac:dyDescent="0.45">
      <c r="G424" s="5">
        <v>8</v>
      </c>
      <c r="H424" s="6" t="s">
        <v>643</v>
      </c>
      <c r="I424" s="6" t="s">
        <v>549</v>
      </c>
      <c r="J424" s="6" t="s">
        <v>652</v>
      </c>
      <c r="K424" s="6" t="s">
        <v>310</v>
      </c>
      <c r="L424" s="6" t="s">
        <v>658</v>
      </c>
      <c r="M424" s="6" t="s">
        <v>17</v>
      </c>
      <c r="P424" s="5" t="s">
        <v>643</v>
      </c>
      <c r="Q424" s="5" t="s">
        <v>549</v>
      </c>
      <c r="R424" s="5" t="s">
        <v>44</v>
      </c>
      <c r="S424" s="5" t="s">
        <v>203</v>
      </c>
      <c r="T424" s="5" t="s">
        <v>579</v>
      </c>
      <c r="U424" s="5" t="s">
        <v>17</v>
      </c>
      <c r="X424" s="5">
        <v>8</v>
      </c>
      <c r="Y424" s="31">
        <f t="shared" si="115"/>
        <v>50.004135736053328</v>
      </c>
      <c r="Z424" s="80" t="s">
        <v>771</v>
      </c>
      <c r="AA424" s="5">
        <v>8</v>
      </c>
      <c r="AB424" s="31">
        <f t="shared" si="116"/>
        <v>57.68746068595226</v>
      </c>
      <c r="AC424" s="80" t="s">
        <v>792</v>
      </c>
      <c r="AD424" s="5">
        <v>8</v>
      </c>
      <c r="AE424" s="31">
        <f t="shared" si="117"/>
        <v>55.327632324697404</v>
      </c>
      <c r="AF424" s="80" t="s">
        <v>769</v>
      </c>
      <c r="AG424" s="5">
        <v>8</v>
      </c>
      <c r="AH424" s="31">
        <f t="shared" si="118"/>
        <v>63.352807087567498</v>
      </c>
      <c r="AI424" s="80" t="s">
        <v>791</v>
      </c>
      <c r="AJ424" s="5">
        <v>8</v>
      </c>
      <c r="AK424" s="31">
        <f t="shared" si="119"/>
        <v>54.89339976375399</v>
      </c>
      <c r="AL424" s="80" t="s">
        <v>873</v>
      </c>
      <c r="AM424" s="5">
        <v>8</v>
      </c>
      <c r="AN424" s="31">
        <f t="shared" si="120"/>
        <v>59.002347394461879</v>
      </c>
      <c r="AO424" s="80" t="s">
        <v>773</v>
      </c>
    </row>
    <row r="425" spans="7:70" x14ac:dyDescent="0.45">
      <c r="G425" s="5">
        <v>9</v>
      </c>
      <c r="H425" s="6" t="s">
        <v>644</v>
      </c>
      <c r="I425" s="6" t="s">
        <v>263</v>
      </c>
      <c r="J425" s="6"/>
      <c r="K425" s="11" t="s">
        <v>653</v>
      </c>
      <c r="L425" s="6" t="s">
        <v>580</v>
      </c>
      <c r="M425" s="6" t="s">
        <v>660</v>
      </c>
      <c r="P425" s="5" t="s">
        <v>644</v>
      </c>
      <c r="Q425" s="5" t="s">
        <v>263</v>
      </c>
      <c r="S425" s="5" t="s">
        <v>244</v>
      </c>
      <c r="T425" s="5" t="s">
        <v>580</v>
      </c>
      <c r="U425" s="5" t="s">
        <v>211</v>
      </c>
      <c r="X425" s="5">
        <v>9</v>
      </c>
      <c r="Y425" s="31">
        <f t="shared" si="115"/>
        <v>50.748796532329095</v>
      </c>
      <c r="Z425" s="80" t="s">
        <v>432</v>
      </c>
      <c r="AA425" s="5">
        <v>9</v>
      </c>
      <c r="AB425" s="31">
        <f t="shared" si="116"/>
        <v>55.327632324697404</v>
      </c>
      <c r="AC425" s="80" t="s">
        <v>769</v>
      </c>
      <c r="AD425" s="114">
        <v>9</v>
      </c>
      <c r="AE425" s="107">
        <f t="shared" si="117"/>
        <v>54.89339976375399</v>
      </c>
      <c r="AF425" s="112" t="s">
        <v>873</v>
      </c>
      <c r="AG425" s="5">
        <v>9</v>
      </c>
      <c r="AH425" s="31">
        <f t="shared" si="118"/>
        <v>64.319990168929081</v>
      </c>
      <c r="AI425" s="80" t="s">
        <v>787</v>
      </c>
      <c r="AJ425" s="5">
        <v>9</v>
      </c>
      <c r="AK425" s="31">
        <f t="shared" si="119"/>
        <v>54.489683652199048</v>
      </c>
      <c r="AL425" s="80" t="s">
        <v>871</v>
      </c>
      <c r="AM425" s="5">
        <v>9</v>
      </c>
      <c r="AN425" s="31">
        <f t="shared" si="120"/>
        <v>60.266537294414391</v>
      </c>
      <c r="AO425" s="80" t="s">
        <v>774</v>
      </c>
    </row>
    <row r="426" spans="7:70" ht="13.8" x14ac:dyDescent="0.45">
      <c r="G426" s="5">
        <v>10</v>
      </c>
      <c r="H426" s="6" t="s">
        <v>645</v>
      </c>
      <c r="I426" s="11" t="s">
        <v>647</v>
      </c>
      <c r="J426" s="6"/>
      <c r="K426" s="6"/>
      <c r="L426" s="6" t="s">
        <v>659</v>
      </c>
      <c r="M426" s="6"/>
      <c r="P426" s="5" t="s">
        <v>989</v>
      </c>
      <c r="Q426" s="5" t="s">
        <v>118</v>
      </c>
      <c r="T426" s="5" t="s">
        <v>1008</v>
      </c>
      <c r="X426" s="5">
        <v>10</v>
      </c>
      <c r="Y426" s="31">
        <f t="shared" si="115"/>
        <v>51.976540463598752</v>
      </c>
      <c r="Z426" s="80" t="s">
        <v>819</v>
      </c>
      <c r="AA426" s="5">
        <v>10</v>
      </c>
      <c r="AB426" s="31">
        <f t="shared" si="116"/>
        <v>54.489683652199048</v>
      </c>
      <c r="AC426" s="80" t="s">
        <v>871</v>
      </c>
      <c r="AG426" s="114">
        <v>10</v>
      </c>
      <c r="AH426" s="107">
        <f t="shared" si="118"/>
        <v>63.352807087567498</v>
      </c>
      <c r="AI426" s="112" t="s">
        <v>791</v>
      </c>
      <c r="AJ426" s="5">
        <v>10</v>
      </c>
      <c r="AK426" s="31">
        <f t="shared" si="119"/>
        <v>54.148149429121659</v>
      </c>
      <c r="AL426" s="80" t="s">
        <v>434</v>
      </c>
      <c r="AM426" s="114">
        <v>10</v>
      </c>
      <c r="AN426" s="107">
        <f t="shared" si="120"/>
        <v>59.002347394461879</v>
      </c>
      <c r="AO426" s="112" t="s">
        <v>773</v>
      </c>
      <c r="BM426" s="10" t="s">
        <v>431</v>
      </c>
    </row>
    <row r="427" spans="7:70" x14ac:dyDescent="0.45">
      <c r="G427" s="5">
        <v>11</v>
      </c>
      <c r="H427" s="6" t="s">
        <v>646</v>
      </c>
      <c r="I427" s="6" t="s">
        <v>269</v>
      </c>
      <c r="J427" s="6"/>
      <c r="K427" s="6"/>
      <c r="L427" s="6"/>
      <c r="M427" s="6"/>
      <c r="P427" s="5" t="s">
        <v>644</v>
      </c>
      <c r="Q427" s="5" t="s">
        <v>269</v>
      </c>
      <c r="X427" s="5">
        <v>11</v>
      </c>
      <c r="Y427" s="31">
        <f t="shared" si="115"/>
        <v>50.748796532329095</v>
      </c>
      <c r="Z427" s="80" t="s">
        <v>432</v>
      </c>
      <c r="AA427" s="5">
        <v>11</v>
      </c>
      <c r="AB427" s="31">
        <f t="shared" si="116"/>
        <v>54.89339976375399</v>
      </c>
      <c r="AC427" s="80" t="s">
        <v>873</v>
      </c>
      <c r="AJ427" s="114">
        <v>11</v>
      </c>
      <c r="AK427" s="107">
        <f t="shared" si="119"/>
        <v>54.489683652199048</v>
      </c>
      <c r="AL427" s="112" t="s">
        <v>871</v>
      </c>
      <c r="AM427" s="114"/>
      <c r="AN427" s="107"/>
      <c r="AO427" s="112"/>
    </row>
    <row r="428" spans="7:70" x14ac:dyDescent="0.45">
      <c r="G428" s="5">
        <v>12</v>
      </c>
      <c r="H428" s="6"/>
      <c r="I428" s="6" t="s">
        <v>648</v>
      </c>
      <c r="J428" s="6"/>
      <c r="K428" s="6"/>
      <c r="L428" s="6"/>
      <c r="M428" s="6"/>
      <c r="Q428" s="5" t="s">
        <v>263</v>
      </c>
      <c r="X428" s="114">
        <v>12</v>
      </c>
      <c r="Y428" s="107">
        <f t="shared" si="115"/>
        <v>51.976540463598752</v>
      </c>
      <c r="Z428" s="112" t="s">
        <v>819</v>
      </c>
      <c r="AA428" s="5">
        <v>12</v>
      </c>
      <c r="AB428" s="31">
        <f t="shared" si="116"/>
        <v>55.327632324697404</v>
      </c>
      <c r="AC428" s="80" t="s">
        <v>769</v>
      </c>
      <c r="BR428" s="5">
        <v>12</v>
      </c>
    </row>
    <row r="429" spans="7:70" x14ac:dyDescent="0.45">
      <c r="G429" s="5">
        <v>13</v>
      </c>
      <c r="H429" s="6"/>
      <c r="I429" s="6" t="s">
        <v>649</v>
      </c>
      <c r="J429" s="6"/>
      <c r="K429" s="6"/>
      <c r="L429" s="6"/>
      <c r="M429" s="6"/>
      <c r="Q429" s="5" t="s">
        <v>649</v>
      </c>
      <c r="AA429" s="5">
        <v>13</v>
      </c>
      <c r="AB429" s="31">
        <f t="shared" si="116"/>
        <v>54.89339976375399</v>
      </c>
      <c r="AC429" s="80" t="s">
        <v>873</v>
      </c>
      <c r="BR429" s="5">
        <v>19</v>
      </c>
    </row>
    <row r="430" spans="7:70" x14ac:dyDescent="0.45">
      <c r="G430" s="5">
        <v>14</v>
      </c>
      <c r="H430" s="6"/>
      <c r="I430" s="11" t="s">
        <v>650</v>
      </c>
      <c r="J430" s="6"/>
      <c r="K430" s="6"/>
      <c r="L430" s="6"/>
      <c r="M430" s="6"/>
      <c r="Q430" s="5" t="s">
        <v>118</v>
      </c>
      <c r="AA430" s="5">
        <v>14</v>
      </c>
      <c r="AB430" s="31">
        <f t="shared" si="116"/>
        <v>54.489683652199048</v>
      </c>
      <c r="AC430" s="80" t="s">
        <v>871</v>
      </c>
      <c r="BR430" s="5">
        <v>20</v>
      </c>
    </row>
    <row r="431" spans="7:70" ht="13.8" x14ac:dyDescent="0.45">
      <c r="G431" s="5">
        <v>15</v>
      </c>
      <c r="H431" s="6"/>
      <c r="I431" s="6" t="s">
        <v>651</v>
      </c>
      <c r="J431" s="6"/>
      <c r="K431" s="6"/>
      <c r="L431" s="6"/>
      <c r="M431" s="6"/>
      <c r="N431" s="10" t="s">
        <v>431</v>
      </c>
      <c r="Q431" s="5" t="s">
        <v>649</v>
      </c>
      <c r="V431" s="5">
        <f>COUNTA(P417:U431)</f>
        <v>62</v>
      </c>
      <c r="W431" s="10" t="s">
        <v>431</v>
      </c>
      <c r="AA431" s="5">
        <v>15</v>
      </c>
      <c r="AB431" s="31">
        <f t="shared" si="116"/>
        <v>54.89339976375399</v>
      </c>
      <c r="AC431" s="80" t="s">
        <v>873</v>
      </c>
    </row>
    <row r="432" spans="7:70" ht="13.8" x14ac:dyDescent="0.45">
      <c r="H432" s="3"/>
      <c r="AA432" s="114">
        <v>16</v>
      </c>
      <c r="AB432" s="107">
        <f t="shared" si="116"/>
        <v>54.489683652199048</v>
      </c>
      <c r="AC432" s="112" t="s">
        <v>871</v>
      </c>
    </row>
    <row r="433" spans="7:65" x14ac:dyDescent="0.45">
      <c r="G433" s="5" t="s">
        <v>777</v>
      </c>
      <c r="BM433" s="5" t="s">
        <v>1062</v>
      </c>
    </row>
    <row r="434" spans="7:65" x14ac:dyDescent="0.45">
      <c r="H434" s="5" t="s">
        <v>216</v>
      </c>
    </row>
    <row r="435" spans="7:65" x14ac:dyDescent="0.45">
      <c r="G435" s="7" t="s">
        <v>5</v>
      </c>
      <c r="H435" s="8" t="s">
        <v>28</v>
      </c>
      <c r="I435" s="8" t="s">
        <v>29</v>
      </c>
      <c r="J435" s="8" t="s">
        <v>110</v>
      </c>
      <c r="K435" s="8" t="s">
        <v>217</v>
      </c>
      <c r="L435" s="8" t="s">
        <v>218</v>
      </c>
      <c r="M435" s="8" t="s">
        <v>219</v>
      </c>
      <c r="O435" s="77">
        <v>21</v>
      </c>
      <c r="P435" s="8" t="s">
        <v>28</v>
      </c>
      <c r="Q435" s="8" t="s">
        <v>29</v>
      </c>
      <c r="R435" s="8" t="s">
        <v>110</v>
      </c>
      <c r="S435" s="8" t="s">
        <v>217</v>
      </c>
      <c r="T435" s="8" t="s">
        <v>218</v>
      </c>
      <c r="U435" s="8" t="s">
        <v>219</v>
      </c>
      <c r="X435" s="7" t="s">
        <v>5</v>
      </c>
      <c r="Z435" s="102" t="s">
        <v>28</v>
      </c>
      <c r="AA435" s="102"/>
      <c r="AB435" s="102"/>
      <c r="AC435" s="102" t="s">
        <v>29</v>
      </c>
      <c r="AD435" s="102"/>
      <c r="AE435" s="102"/>
      <c r="AF435" s="102" t="s">
        <v>110</v>
      </c>
      <c r="AG435" s="102"/>
      <c r="AH435" s="102"/>
      <c r="AI435" s="102" t="s">
        <v>217</v>
      </c>
      <c r="AJ435" s="102"/>
      <c r="AK435" s="102"/>
      <c r="AL435" s="102" t="s">
        <v>218</v>
      </c>
      <c r="AM435" s="102"/>
      <c r="AN435" s="102"/>
      <c r="AO435" s="102" t="s">
        <v>219</v>
      </c>
    </row>
    <row r="436" spans="7:65" x14ac:dyDescent="0.45">
      <c r="G436" s="5">
        <v>1</v>
      </c>
      <c r="H436" s="6" t="s">
        <v>114</v>
      </c>
      <c r="I436" s="6" t="s">
        <v>118</v>
      </c>
      <c r="J436" s="6" t="s">
        <v>126</v>
      </c>
      <c r="K436" s="6" t="s">
        <v>136</v>
      </c>
      <c r="L436" s="6" t="s">
        <v>148</v>
      </c>
      <c r="M436" s="6" t="s">
        <v>155</v>
      </c>
      <c r="P436" s="5" t="s">
        <v>114</v>
      </c>
      <c r="Q436" s="5" t="s">
        <v>118</v>
      </c>
      <c r="R436" s="5" t="s">
        <v>126</v>
      </c>
      <c r="S436" s="5" t="s">
        <v>136</v>
      </c>
      <c r="T436" s="5" t="s">
        <v>148</v>
      </c>
      <c r="U436" s="5" t="s">
        <v>155</v>
      </c>
      <c r="X436" s="5">
        <v>1</v>
      </c>
      <c r="Y436" s="31">
        <f t="shared" ref="Y436:Y446" si="121">VLOOKUP(Z436,$A$3:$B$36,2,FALSE)</f>
        <v>54.489683652199048</v>
      </c>
      <c r="Z436" s="80" t="s">
        <v>871</v>
      </c>
      <c r="AA436" s="5">
        <v>1</v>
      </c>
      <c r="AB436" s="31">
        <f t="shared" ref="AB436:AB450" si="122">VLOOKUP(AC436,$A$3:$B$36,2,FALSE)</f>
        <v>54.489683652199048</v>
      </c>
      <c r="AC436" s="80" t="s">
        <v>871</v>
      </c>
      <c r="AD436" s="5">
        <v>1</v>
      </c>
      <c r="AE436" s="31">
        <f t="shared" ref="AE436:AE449" si="123">VLOOKUP(AF436,$A$3:$B$36,2,FALSE)</f>
        <v>54.489683652199048</v>
      </c>
      <c r="AF436" s="80" t="s">
        <v>871</v>
      </c>
      <c r="AG436" s="5">
        <v>1</v>
      </c>
      <c r="AH436" s="31">
        <f t="shared" ref="AH436:AH445" si="124">VLOOKUP(AI436,$A$3:$B$36,2,FALSE)</f>
        <v>54.489683652199048</v>
      </c>
      <c r="AI436" s="80" t="s">
        <v>871</v>
      </c>
      <c r="AJ436" s="5">
        <v>1</v>
      </c>
      <c r="AK436" s="31">
        <f t="shared" ref="AK436:AK449" si="125">VLOOKUP(AL436,$A$3:$B$36,2,FALSE)</f>
        <v>54.489683652199048</v>
      </c>
      <c r="AL436" s="80" t="s">
        <v>871</v>
      </c>
      <c r="AM436" s="5">
        <v>1</v>
      </c>
      <c r="AN436" s="31">
        <f t="shared" ref="AN436:AN447" si="126">VLOOKUP(AO436,$A$3:$B$36,2,FALSE)</f>
        <v>54.489683652199048</v>
      </c>
      <c r="AO436" s="80" t="s">
        <v>871</v>
      </c>
    </row>
    <row r="437" spans="7:65" x14ac:dyDescent="0.45">
      <c r="G437" s="5">
        <v>2</v>
      </c>
      <c r="H437" s="6" t="s">
        <v>116</v>
      </c>
      <c r="I437" s="6" t="s">
        <v>119</v>
      </c>
      <c r="J437" s="6" t="s">
        <v>128</v>
      </c>
      <c r="K437" s="6" t="s">
        <v>137</v>
      </c>
      <c r="L437" s="6" t="s">
        <v>96</v>
      </c>
      <c r="M437" s="6" t="s">
        <v>18</v>
      </c>
      <c r="P437" s="5" t="s">
        <v>116</v>
      </c>
      <c r="Q437" s="5" t="s">
        <v>119</v>
      </c>
      <c r="R437" s="5" t="s">
        <v>128</v>
      </c>
      <c r="S437" s="5" t="s">
        <v>137</v>
      </c>
      <c r="T437" s="5" t="s">
        <v>96</v>
      </c>
      <c r="U437" s="5" t="s">
        <v>18</v>
      </c>
      <c r="X437" s="5">
        <v>2</v>
      </c>
      <c r="Y437" s="31">
        <f t="shared" si="121"/>
        <v>57.68746068595226</v>
      </c>
      <c r="Z437" s="80" t="s">
        <v>792</v>
      </c>
      <c r="AA437" s="5">
        <v>2</v>
      </c>
      <c r="AB437" s="31">
        <f t="shared" si="122"/>
        <v>57.68746068595226</v>
      </c>
      <c r="AC437" s="80" t="s">
        <v>792</v>
      </c>
      <c r="AD437" s="5">
        <v>2</v>
      </c>
      <c r="AE437" s="31">
        <f t="shared" si="123"/>
        <v>57.68746068595226</v>
      </c>
      <c r="AF437" s="80" t="s">
        <v>792</v>
      </c>
      <c r="AG437" s="5">
        <v>2</v>
      </c>
      <c r="AH437" s="31">
        <f t="shared" si="124"/>
        <v>57.68746068595226</v>
      </c>
      <c r="AI437" s="80" t="s">
        <v>792</v>
      </c>
      <c r="AJ437" s="5">
        <v>2</v>
      </c>
      <c r="AK437" s="31">
        <f t="shared" si="125"/>
        <v>57.68746068595226</v>
      </c>
      <c r="AL437" s="80" t="s">
        <v>792</v>
      </c>
      <c r="AM437" s="5">
        <v>2</v>
      </c>
      <c r="AN437" s="31">
        <f t="shared" si="126"/>
        <v>57.68746068595226</v>
      </c>
      <c r="AO437" s="80" t="s">
        <v>792</v>
      </c>
    </row>
    <row r="438" spans="7:65" x14ac:dyDescent="0.45">
      <c r="G438" s="5">
        <v>3</v>
      </c>
      <c r="H438" s="6" t="s">
        <v>66</v>
      </c>
      <c r="I438" s="6" t="s">
        <v>120</v>
      </c>
      <c r="J438" s="6" t="s">
        <v>130</v>
      </c>
      <c r="K438" s="6" t="s">
        <v>199</v>
      </c>
      <c r="L438" s="6" t="s">
        <v>99</v>
      </c>
      <c r="M438" s="6" t="s">
        <v>210</v>
      </c>
      <c r="P438" s="5" t="s">
        <v>66</v>
      </c>
      <c r="Q438" s="5" t="s">
        <v>120</v>
      </c>
      <c r="R438" s="5" t="s">
        <v>130</v>
      </c>
      <c r="S438" s="5" t="s">
        <v>507</v>
      </c>
      <c r="T438" s="5" t="s">
        <v>99</v>
      </c>
      <c r="U438" s="5" t="s">
        <v>61</v>
      </c>
      <c r="X438" s="5">
        <v>3</v>
      </c>
      <c r="Y438" s="31">
        <f t="shared" si="121"/>
        <v>61.678725235050933</v>
      </c>
      <c r="Z438" s="80" t="s">
        <v>766</v>
      </c>
      <c r="AA438" s="5">
        <v>3</v>
      </c>
      <c r="AB438" s="31">
        <f t="shared" si="122"/>
        <v>61.678725235050933</v>
      </c>
      <c r="AC438" s="80" t="s">
        <v>766</v>
      </c>
      <c r="AD438" s="5">
        <v>3</v>
      </c>
      <c r="AE438" s="31">
        <f t="shared" si="123"/>
        <v>61.678725235050933</v>
      </c>
      <c r="AF438" s="80" t="s">
        <v>766</v>
      </c>
      <c r="AG438" s="5">
        <v>3</v>
      </c>
      <c r="AH438" s="31">
        <f t="shared" si="124"/>
        <v>61.678725235050933</v>
      </c>
      <c r="AI438" s="80" t="s">
        <v>766</v>
      </c>
      <c r="AJ438" s="5">
        <v>3</v>
      </c>
      <c r="AK438" s="31">
        <f t="shared" si="125"/>
        <v>61.678725235050933</v>
      </c>
      <c r="AL438" s="80" t="s">
        <v>766</v>
      </c>
      <c r="AM438" s="5">
        <v>3</v>
      </c>
      <c r="AN438" s="31">
        <f t="shared" si="126"/>
        <v>61.678725235050933</v>
      </c>
      <c r="AO438" s="80" t="s">
        <v>766</v>
      </c>
    </row>
    <row r="439" spans="7:65" x14ac:dyDescent="0.45">
      <c r="G439" s="5">
        <v>4</v>
      </c>
      <c r="H439" s="6" t="s">
        <v>27</v>
      </c>
      <c r="I439" s="11" t="s">
        <v>327</v>
      </c>
      <c r="J439" s="6" t="s">
        <v>81</v>
      </c>
      <c r="K439" s="6" t="s">
        <v>508</v>
      </c>
      <c r="L439" s="6" t="s">
        <v>312</v>
      </c>
      <c r="M439" s="6" t="s">
        <v>211</v>
      </c>
      <c r="P439" s="5" t="s">
        <v>27</v>
      </c>
      <c r="Q439" s="5" t="s">
        <v>172</v>
      </c>
      <c r="R439" s="5" t="s">
        <v>81</v>
      </c>
      <c r="S439" s="5" t="s">
        <v>508</v>
      </c>
      <c r="T439" s="5" t="s">
        <v>55</v>
      </c>
      <c r="U439" s="5" t="s">
        <v>211</v>
      </c>
      <c r="X439" s="5">
        <v>4</v>
      </c>
      <c r="Y439" s="31">
        <f t="shared" si="121"/>
        <v>66.013332488948294</v>
      </c>
      <c r="Z439" s="80" t="s">
        <v>776</v>
      </c>
      <c r="AA439" s="5">
        <v>4</v>
      </c>
      <c r="AB439" s="31">
        <f t="shared" si="122"/>
        <v>66.013332488948294</v>
      </c>
      <c r="AC439" s="80" t="s">
        <v>776</v>
      </c>
      <c r="AD439" s="5">
        <v>4</v>
      </c>
      <c r="AE439" s="31">
        <f t="shared" si="123"/>
        <v>66.013332488948294</v>
      </c>
      <c r="AF439" s="80" t="s">
        <v>776</v>
      </c>
      <c r="AG439" s="5">
        <v>4</v>
      </c>
      <c r="AH439" s="31">
        <f t="shared" si="124"/>
        <v>60.266537294414391</v>
      </c>
      <c r="AI439" s="80" t="s">
        <v>774</v>
      </c>
      <c r="AJ439" s="5">
        <v>4</v>
      </c>
      <c r="AK439" s="31">
        <f t="shared" si="125"/>
        <v>66.013332488948294</v>
      </c>
      <c r="AL439" s="80" t="s">
        <v>776</v>
      </c>
      <c r="AM439" s="5">
        <v>4</v>
      </c>
      <c r="AN439" s="31">
        <f t="shared" si="126"/>
        <v>60.266537294414391</v>
      </c>
      <c r="AO439" s="80" t="s">
        <v>774</v>
      </c>
    </row>
    <row r="440" spans="7:65" x14ac:dyDescent="0.45">
      <c r="G440" s="5">
        <v>5</v>
      </c>
      <c r="H440" s="11" t="s">
        <v>185</v>
      </c>
      <c r="I440" s="6" t="s">
        <v>301</v>
      </c>
      <c r="J440" s="6" t="s">
        <v>194</v>
      </c>
      <c r="K440" s="11" t="s">
        <v>625</v>
      </c>
      <c r="L440" s="6" t="s">
        <v>91</v>
      </c>
      <c r="M440" s="6" t="s">
        <v>16</v>
      </c>
      <c r="P440" s="5" t="s">
        <v>257</v>
      </c>
      <c r="Q440" s="5" t="s">
        <v>31</v>
      </c>
      <c r="R440" s="5" t="s">
        <v>978</v>
      </c>
      <c r="S440" s="5" t="s">
        <v>137</v>
      </c>
      <c r="T440" s="5" t="s">
        <v>91</v>
      </c>
      <c r="U440" s="5" t="s">
        <v>16</v>
      </c>
      <c r="X440" s="5">
        <v>5</v>
      </c>
      <c r="Y440" s="31">
        <f t="shared" si="121"/>
        <v>72.079750332635967</v>
      </c>
      <c r="Z440" s="80" t="s">
        <v>764</v>
      </c>
      <c r="AA440" s="5">
        <v>5</v>
      </c>
      <c r="AB440" s="31">
        <f t="shared" si="122"/>
        <v>64.319990168929081</v>
      </c>
      <c r="AC440" s="80" t="s">
        <v>787</v>
      </c>
      <c r="AD440" s="5">
        <v>5</v>
      </c>
      <c r="AE440" s="31">
        <f t="shared" si="123"/>
        <v>72.079750332635967</v>
      </c>
      <c r="AF440" s="80" t="s">
        <v>764</v>
      </c>
      <c r="AG440" s="5">
        <v>5</v>
      </c>
      <c r="AH440" s="31">
        <f t="shared" si="124"/>
        <v>57.68746068595226</v>
      </c>
      <c r="AI440" s="80" t="s">
        <v>792</v>
      </c>
      <c r="AJ440" s="5">
        <v>5</v>
      </c>
      <c r="AK440" s="31">
        <f t="shared" si="125"/>
        <v>64.319990168929081</v>
      </c>
      <c r="AL440" s="80" t="s">
        <v>787</v>
      </c>
      <c r="AM440" s="5">
        <v>5</v>
      </c>
      <c r="AN440" s="31">
        <f t="shared" si="126"/>
        <v>57.68746068595226</v>
      </c>
      <c r="AO440" s="80" t="s">
        <v>792</v>
      </c>
    </row>
    <row r="441" spans="7:65" x14ac:dyDescent="0.45">
      <c r="G441" s="5">
        <v>6</v>
      </c>
      <c r="H441" s="13" t="s">
        <v>296</v>
      </c>
      <c r="I441" s="6" t="s">
        <v>170</v>
      </c>
      <c r="J441" s="6" t="s">
        <v>78</v>
      </c>
      <c r="K441" s="6" t="s">
        <v>287</v>
      </c>
      <c r="L441" s="6" t="s">
        <v>782</v>
      </c>
      <c r="M441" s="6" t="s">
        <v>469</v>
      </c>
      <c r="P441" s="5" t="s">
        <v>23</v>
      </c>
      <c r="Q441" s="5" t="s">
        <v>170</v>
      </c>
      <c r="R441" s="5" t="s">
        <v>78</v>
      </c>
      <c r="S441" s="5" t="s">
        <v>802</v>
      </c>
      <c r="T441" s="5" t="s">
        <v>782</v>
      </c>
      <c r="U441" s="5" t="s">
        <v>469</v>
      </c>
      <c r="X441" s="5">
        <v>6</v>
      </c>
      <c r="Y441" s="31">
        <f t="shared" si="121"/>
        <v>69.54549044703198</v>
      </c>
      <c r="Z441" s="80" t="s">
        <v>772</v>
      </c>
      <c r="AA441" s="5">
        <v>6</v>
      </c>
      <c r="AB441" s="31">
        <f t="shared" si="122"/>
        <v>65.463749372686848</v>
      </c>
      <c r="AC441" s="80" t="s">
        <v>765</v>
      </c>
      <c r="AD441" s="5">
        <v>6</v>
      </c>
      <c r="AE441" s="31">
        <f t="shared" si="123"/>
        <v>69.54549044703198</v>
      </c>
      <c r="AF441" s="80" t="s">
        <v>772</v>
      </c>
      <c r="AG441" s="5">
        <v>6</v>
      </c>
      <c r="AH441" s="31">
        <f t="shared" si="124"/>
        <v>59.002347394461879</v>
      </c>
      <c r="AI441" s="80" t="s">
        <v>773</v>
      </c>
      <c r="AJ441" s="5">
        <v>6</v>
      </c>
      <c r="AK441" s="31">
        <f t="shared" si="125"/>
        <v>61.678725235050933</v>
      </c>
      <c r="AL441" s="80" t="s">
        <v>766</v>
      </c>
      <c r="AM441" s="5">
        <v>6</v>
      </c>
      <c r="AN441" s="31">
        <f t="shared" si="126"/>
        <v>55.327632324697404</v>
      </c>
      <c r="AO441" s="80" t="s">
        <v>769</v>
      </c>
    </row>
    <row r="442" spans="7:65" x14ac:dyDescent="0.45">
      <c r="G442" s="5">
        <v>7</v>
      </c>
      <c r="H442" s="6" t="s">
        <v>473</v>
      </c>
      <c r="I442" s="11" t="s">
        <v>778</v>
      </c>
      <c r="J442" s="6" t="s">
        <v>80</v>
      </c>
      <c r="K442" s="11" t="s">
        <v>288</v>
      </c>
      <c r="L442" s="6" t="s">
        <v>346</v>
      </c>
      <c r="M442" s="6" t="s">
        <v>514</v>
      </c>
      <c r="P442" s="5" t="s">
        <v>548</v>
      </c>
      <c r="Q442" s="5" t="s">
        <v>172</v>
      </c>
      <c r="R442" s="5" t="s">
        <v>80</v>
      </c>
      <c r="S442" s="5" t="s">
        <v>137</v>
      </c>
      <c r="T442" s="5" t="s">
        <v>346</v>
      </c>
      <c r="U442" s="5" t="s">
        <v>155</v>
      </c>
      <c r="X442" s="5">
        <v>7</v>
      </c>
      <c r="Y442" s="31">
        <f t="shared" si="121"/>
        <v>70.490554036267866</v>
      </c>
      <c r="Z442" s="80" t="s">
        <v>767</v>
      </c>
      <c r="AA442" s="5">
        <v>7</v>
      </c>
      <c r="AB442" s="31">
        <f t="shared" si="122"/>
        <v>66.013332488948294</v>
      </c>
      <c r="AC442" s="80" t="s">
        <v>776</v>
      </c>
      <c r="AD442" s="5">
        <v>7</v>
      </c>
      <c r="AE442" s="31">
        <f t="shared" si="123"/>
        <v>66.013332488948294</v>
      </c>
      <c r="AF442" s="80" t="s">
        <v>776</v>
      </c>
      <c r="AG442" s="5">
        <v>7</v>
      </c>
      <c r="AH442" s="31">
        <f t="shared" si="124"/>
        <v>57.68746068595226</v>
      </c>
      <c r="AI442" s="80" t="s">
        <v>792</v>
      </c>
      <c r="AJ442" s="5">
        <v>7</v>
      </c>
      <c r="AK442" s="31">
        <f t="shared" si="125"/>
        <v>60.266537294414391</v>
      </c>
      <c r="AL442" s="80" t="s">
        <v>774</v>
      </c>
      <c r="AM442" s="5">
        <v>7</v>
      </c>
      <c r="AN442" s="31">
        <f t="shared" si="126"/>
        <v>54.489683652199048</v>
      </c>
      <c r="AO442" s="80" t="s">
        <v>871</v>
      </c>
    </row>
    <row r="443" spans="7:65" x14ac:dyDescent="0.45">
      <c r="G443" s="5">
        <v>8</v>
      </c>
      <c r="H443" s="13" t="s">
        <v>498</v>
      </c>
      <c r="I443" s="6" t="s">
        <v>779</v>
      </c>
      <c r="J443" s="11" t="s">
        <v>481</v>
      </c>
      <c r="K443" s="6" t="s">
        <v>89</v>
      </c>
      <c r="L443" s="11" t="s">
        <v>422</v>
      </c>
      <c r="M443" s="6" t="s">
        <v>515</v>
      </c>
      <c r="P443" s="5" t="s">
        <v>23</v>
      </c>
      <c r="Q443" s="5" t="s">
        <v>779</v>
      </c>
      <c r="R443" s="5" t="s">
        <v>75</v>
      </c>
      <c r="S443" s="5" t="s">
        <v>89</v>
      </c>
      <c r="T443" s="5" t="s">
        <v>96</v>
      </c>
      <c r="U443" s="5" t="s">
        <v>515</v>
      </c>
      <c r="X443" s="5">
        <v>8</v>
      </c>
      <c r="Y443" s="31">
        <f t="shared" si="121"/>
        <v>69.54549044703198</v>
      </c>
      <c r="Z443" s="80" t="s">
        <v>772</v>
      </c>
      <c r="AA443" s="5">
        <v>8</v>
      </c>
      <c r="AB443" s="31">
        <f t="shared" si="122"/>
        <v>65.463749372686848</v>
      </c>
      <c r="AC443" s="80" t="s">
        <v>765</v>
      </c>
      <c r="AD443" s="5">
        <v>8</v>
      </c>
      <c r="AE443" s="31">
        <f t="shared" si="123"/>
        <v>64.319990168929081</v>
      </c>
      <c r="AF443" s="80" t="s">
        <v>787</v>
      </c>
      <c r="AG443" s="5">
        <v>8</v>
      </c>
      <c r="AH443" s="31">
        <f t="shared" si="124"/>
        <v>59.002347394461879</v>
      </c>
      <c r="AI443" s="80" t="s">
        <v>773</v>
      </c>
      <c r="AJ443" s="5">
        <v>8</v>
      </c>
      <c r="AK443" s="31">
        <f t="shared" si="125"/>
        <v>57.68746068595226</v>
      </c>
      <c r="AL443" s="80" t="s">
        <v>792</v>
      </c>
      <c r="AM443" s="5">
        <v>8</v>
      </c>
      <c r="AN443" s="31">
        <f t="shared" si="126"/>
        <v>54.89339976375399</v>
      </c>
      <c r="AO443" s="80" t="s">
        <v>873</v>
      </c>
    </row>
    <row r="444" spans="7:65" x14ac:dyDescent="0.45">
      <c r="G444" s="5">
        <v>9</v>
      </c>
      <c r="H444" s="6" t="s">
        <v>24</v>
      </c>
      <c r="I444" s="6" t="s">
        <v>328</v>
      </c>
      <c r="J444" s="6" t="s">
        <v>780</v>
      </c>
      <c r="K444" s="6" t="s">
        <v>421</v>
      </c>
      <c r="L444" s="6" t="s">
        <v>423</v>
      </c>
      <c r="M444" s="11" t="s">
        <v>783</v>
      </c>
      <c r="P444" s="5" t="s">
        <v>24</v>
      </c>
      <c r="Q444" s="5" t="s">
        <v>328</v>
      </c>
      <c r="R444" s="5" t="s">
        <v>483</v>
      </c>
      <c r="S444" s="5" t="s">
        <v>508</v>
      </c>
      <c r="T444" s="5" t="s">
        <v>511</v>
      </c>
      <c r="U444" s="5" t="s">
        <v>469</v>
      </c>
      <c r="X444" s="5">
        <v>9</v>
      </c>
      <c r="Y444" s="31">
        <f t="shared" si="121"/>
        <v>70.490554036267866</v>
      </c>
      <c r="Z444" s="80" t="s">
        <v>767</v>
      </c>
      <c r="AA444" s="5">
        <v>9</v>
      </c>
      <c r="AB444" s="31">
        <f t="shared" si="122"/>
        <v>64.319990168929081</v>
      </c>
      <c r="AC444" s="80" t="s">
        <v>787</v>
      </c>
      <c r="AD444" s="5">
        <v>9</v>
      </c>
      <c r="AE444" s="31">
        <f t="shared" si="123"/>
        <v>65.463749372686848</v>
      </c>
      <c r="AF444" s="80" t="s">
        <v>765</v>
      </c>
      <c r="AG444" s="5">
        <v>9</v>
      </c>
      <c r="AH444" s="80">
        <f t="shared" si="124"/>
        <v>60.266537294414391</v>
      </c>
      <c r="AI444" s="80" t="s">
        <v>774</v>
      </c>
      <c r="AJ444" s="5">
        <v>9</v>
      </c>
      <c r="AK444" s="31">
        <f t="shared" si="125"/>
        <v>59.002347394461879</v>
      </c>
      <c r="AL444" s="80" t="s">
        <v>773</v>
      </c>
      <c r="AM444" s="5">
        <v>9</v>
      </c>
      <c r="AN444" s="31">
        <f t="shared" si="126"/>
        <v>55.327632324697404</v>
      </c>
      <c r="AO444" s="80" t="s">
        <v>769</v>
      </c>
    </row>
    <row r="445" spans="7:65" x14ac:dyDescent="0.45">
      <c r="G445" s="5">
        <v>10</v>
      </c>
      <c r="H445" s="11" t="s">
        <v>618</v>
      </c>
      <c r="I445" s="6" t="s">
        <v>414</v>
      </c>
      <c r="J445" s="11" t="s">
        <v>484</v>
      </c>
      <c r="K445" s="6"/>
      <c r="L445" s="11" t="s">
        <v>424</v>
      </c>
      <c r="M445" s="6" t="s">
        <v>470</v>
      </c>
      <c r="P445" s="5" t="s">
        <v>257</v>
      </c>
      <c r="Q445" s="5" t="s">
        <v>169</v>
      </c>
      <c r="R445" s="5" t="s">
        <v>75</v>
      </c>
      <c r="T445" s="5" t="s">
        <v>96</v>
      </c>
      <c r="U445" s="5" t="s">
        <v>515</v>
      </c>
      <c r="X445" s="5">
        <v>10</v>
      </c>
      <c r="Y445" s="31">
        <f t="shared" si="121"/>
        <v>72.079750332635967</v>
      </c>
      <c r="Z445" s="80" t="s">
        <v>764</v>
      </c>
      <c r="AA445" s="5">
        <v>10</v>
      </c>
      <c r="AB445" s="31">
        <f t="shared" si="122"/>
        <v>63.352807087567498</v>
      </c>
      <c r="AC445" s="80" t="s">
        <v>791</v>
      </c>
      <c r="AD445" s="5">
        <v>10</v>
      </c>
      <c r="AE445" s="31">
        <f t="shared" si="123"/>
        <v>64.319990168929081</v>
      </c>
      <c r="AF445" s="80" t="s">
        <v>787</v>
      </c>
      <c r="AG445" s="114">
        <v>10</v>
      </c>
      <c r="AH445" s="107">
        <f t="shared" si="124"/>
        <v>59.002347394461879</v>
      </c>
      <c r="AI445" s="112" t="s">
        <v>773</v>
      </c>
      <c r="AJ445" s="5">
        <v>10</v>
      </c>
      <c r="AK445" s="31">
        <f t="shared" si="125"/>
        <v>57.68746068595226</v>
      </c>
      <c r="AL445" s="80" t="s">
        <v>792</v>
      </c>
      <c r="AM445" s="5">
        <v>10</v>
      </c>
      <c r="AN445" s="31">
        <f t="shared" si="126"/>
        <v>54.89339976375399</v>
      </c>
      <c r="AO445" s="80" t="s">
        <v>873</v>
      </c>
    </row>
    <row r="446" spans="7:65" ht="13.8" x14ac:dyDescent="0.45">
      <c r="G446" s="5">
        <v>11</v>
      </c>
      <c r="I446" s="6" t="s">
        <v>31</v>
      </c>
      <c r="J446" s="6" t="s">
        <v>86</v>
      </c>
      <c r="K446" s="6"/>
      <c r="L446" s="6" t="s">
        <v>97</v>
      </c>
      <c r="M446" s="11" t="s">
        <v>471</v>
      </c>
      <c r="Q446" s="5" t="s">
        <v>31</v>
      </c>
      <c r="R446" s="5" t="s">
        <v>86</v>
      </c>
      <c r="T446" s="5" t="s">
        <v>97</v>
      </c>
      <c r="U446" s="5" t="s">
        <v>469</v>
      </c>
      <c r="X446" s="114">
        <v>11</v>
      </c>
      <c r="Y446" s="107">
        <f t="shared" si="121"/>
        <v>70.490554036267866</v>
      </c>
      <c r="Z446" s="112" t="s">
        <v>767</v>
      </c>
      <c r="AA446" s="5">
        <v>11</v>
      </c>
      <c r="AB446" s="31">
        <f t="shared" si="122"/>
        <v>64.319990168929081</v>
      </c>
      <c r="AC446" s="80" t="s">
        <v>787</v>
      </c>
      <c r="AD446" s="5">
        <v>11</v>
      </c>
      <c r="AE446" s="31">
        <f t="shared" si="123"/>
        <v>65.463749372686848</v>
      </c>
      <c r="AF446" s="80" t="s">
        <v>765</v>
      </c>
      <c r="AH446" s="31"/>
      <c r="AJ446" s="5">
        <v>11</v>
      </c>
      <c r="AK446" s="31">
        <f t="shared" si="125"/>
        <v>59.002347394461879</v>
      </c>
      <c r="AL446" s="80" t="s">
        <v>773</v>
      </c>
      <c r="AM446" s="5">
        <v>11</v>
      </c>
      <c r="AN446" s="31">
        <f t="shared" si="126"/>
        <v>55.327632324697404</v>
      </c>
      <c r="AO446" s="80" t="s">
        <v>769</v>
      </c>
      <c r="BM446" s="10" t="s">
        <v>431</v>
      </c>
    </row>
    <row r="447" spans="7:65" x14ac:dyDescent="0.45">
      <c r="G447" s="5">
        <v>12</v>
      </c>
      <c r="I447" s="6" t="s">
        <v>170</v>
      </c>
      <c r="J447" s="6" t="s">
        <v>81</v>
      </c>
      <c r="K447" s="6"/>
      <c r="L447" s="6" t="s">
        <v>98</v>
      </c>
      <c r="Q447" s="5" t="s">
        <v>170</v>
      </c>
      <c r="R447" s="5" t="s">
        <v>81</v>
      </c>
      <c r="T447" s="5" t="s">
        <v>98</v>
      </c>
      <c r="AA447" s="5">
        <v>12</v>
      </c>
      <c r="AB447" s="31">
        <f t="shared" si="122"/>
        <v>65.463749372686848</v>
      </c>
      <c r="AC447" s="80" t="s">
        <v>765</v>
      </c>
      <c r="AD447" s="5">
        <v>12</v>
      </c>
      <c r="AE447" s="31">
        <f t="shared" si="123"/>
        <v>66.013332488948294</v>
      </c>
      <c r="AF447" s="80" t="s">
        <v>776</v>
      </c>
      <c r="AH447" s="31"/>
      <c r="AJ447" s="5">
        <v>12</v>
      </c>
      <c r="AK447" s="31">
        <f t="shared" si="125"/>
        <v>60.266537294414391</v>
      </c>
      <c r="AL447" s="80" t="s">
        <v>774</v>
      </c>
      <c r="AM447" s="114">
        <v>12</v>
      </c>
      <c r="AN447" s="107">
        <f t="shared" si="126"/>
        <v>54.89339976375399</v>
      </c>
      <c r="AO447" s="112" t="s">
        <v>873</v>
      </c>
    </row>
    <row r="448" spans="7:65" x14ac:dyDescent="0.45">
      <c r="G448" s="5">
        <v>13</v>
      </c>
      <c r="I448" s="6" t="s">
        <v>121</v>
      </c>
      <c r="J448" s="6" t="s">
        <v>781</v>
      </c>
      <c r="K448" s="6"/>
      <c r="L448" s="6" t="s">
        <v>425</v>
      </c>
      <c r="M448" s="6"/>
      <c r="Q448" s="5" t="s">
        <v>121</v>
      </c>
      <c r="R448" s="5" t="s">
        <v>79</v>
      </c>
      <c r="T448" s="5" t="s">
        <v>92</v>
      </c>
      <c r="AA448" s="5">
        <v>13</v>
      </c>
      <c r="AB448" s="31">
        <f t="shared" si="122"/>
        <v>66.013332488948294</v>
      </c>
      <c r="AC448" s="80" t="s">
        <v>776</v>
      </c>
      <c r="AD448" s="5">
        <v>13</v>
      </c>
      <c r="AE448" s="31">
        <f t="shared" si="123"/>
        <v>68.097728766764959</v>
      </c>
      <c r="AF448" s="80" t="s">
        <v>775</v>
      </c>
      <c r="AH448" s="31"/>
      <c r="AJ448" s="5">
        <v>13</v>
      </c>
      <c r="AK448" s="31">
        <f t="shared" si="125"/>
        <v>60.819536609910429</v>
      </c>
      <c r="AL448" s="80" t="s">
        <v>770</v>
      </c>
      <c r="AN448" s="31"/>
    </row>
    <row r="449" spans="7:41" ht="13.8" x14ac:dyDescent="0.45">
      <c r="G449" s="5">
        <v>14</v>
      </c>
      <c r="I449" s="6" t="s">
        <v>480</v>
      </c>
      <c r="J449" s="6"/>
      <c r="K449" s="6"/>
      <c r="L449" s="6"/>
      <c r="M449" s="6"/>
      <c r="N449" s="10" t="s">
        <v>431</v>
      </c>
      <c r="Q449" s="5" t="s">
        <v>231</v>
      </c>
      <c r="V449" s="5">
        <f>COUNTA(P436:U449)</f>
        <v>70</v>
      </c>
      <c r="W449" s="10" t="s">
        <v>431</v>
      </c>
      <c r="AA449" s="5">
        <v>14</v>
      </c>
      <c r="AB449" s="31">
        <f t="shared" si="122"/>
        <v>68.097728766764959</v>
      </c>
      <c r="AC449" s="80" t="s">
        <v>775</v>
      </c>
      <c r="AD449" s="114">
        <v>14</v>
      </c>
      <c r="AE449" s="107">
        <f t="shared" si="123"/>
        <v>66.013332488948294</v>
      </c>
      <c r="AF449" s="112" t="s">
        <v>776</v>
      </c>
      <c r="AH449" s="31"/>
      <c r="AJ449" s="114">
        <v>14</v>
      </c>
      <c r="AK449" s="107">
        <f t="shared" si="125"/>
        <v>60.266537294414391</v>
      </c>
      <c r="AL449" s="112" t="s">
        <v>774</v>
      </c>
      <c r="AN449" s="31"/>
    </row>
    <row r="450" spans="7:41" x14ac:dyDescent="0.45">
      <c r="AA450" s="114">
        <v>15</v>
      </c>
      <c r="AB450" s="107">
        <f t="shared" si="122"/>
        <v>66.013332488948294</v>
      </c>
      <c r="AC450" s="112" t="s">
        <v>776</v>
      </c>
    </row>
    <row r="451" spans="7:41" x14ac:dyDescent="0.45">
      <c r="G451" s="5" t="s">
        <v>795</v>
      </c>
    </row>
    <row r="452" spans="7:41" x14ac:dyDescent="0.45">
      <c r="H452" s="5" t="s">
        <v>216</v>
      </c>
    </row>
    <row r="453" spans="7:41" x14ac:dyDescent="0.45">
      <c r="G453" s="7" t="s">
        <v>5</v>
      </c>
      <c r="H453" s="8" t="s">
        <v>28</v>
      </c>
      <c r="I453" s="8" t="s">
        <v>29</v>
      </c>
      <c r="J453" s="8" t="s">
        <v>110</v>
      </c>
      <c r="K453" s="8" t="s">
        <v>217</v>
      </c>
      <c r="L453" s="8" t="s">
        <v>218</v>
      </c>
      <c r="M453" s="8" t="s">
        <v>219</v>
      </c>
      <c r="O453" s="77">
        <v>22</v>
      </c>
      <c r="P453" s="8" t="s">
        <v>28</v>
      </c>
      <c r="Q453" s="8" t="s">
        <v>29</v>
      </c>
      <c r="R453" s="8" t="s">
        <v>110</v>
      </c>
      <c r="S453" s="8" t="s">
        <v>217</v>
      </c>
      <c r="T453" s="8" t="s">
        <v>218</v>
      </c>
      <c r="U453" s="8" t="s">
        <v>219</v>
      </c>
      <c r="X453" s="7" t="s">
        <v>5</v>
      </c>
      <c r="Z453" s="102" t="s">
        <v>28</v>
      </c>
      <c r="AA453" s="102"/>
      <c r="AB453" s="102"/>
      <c r="AC453" s="102" t="s">
        <v>29</v>
      </c>
      <c r="AD453" s="102"/>
      <c r="AE453" s="102"/>
      <c r="AF453" s="102" t="s">
        <v>110</v>
      </c>
      <c r="AG453" s="102"/>
      <c r="AH453" s="102"/>
      <c r="AI453" s="102" t="s">
        <v>217</v>
      </c>
      <c r="AJ453" s="102"/>
      <c r="AK453" s="102"/>
      <c r="AL453" s="102" t="s">
        <v>218</v>
      </c>
      <c r="AM453" s="102"/>
      <c r="AN453" s="102"/>
      <c r="AO453" s="102" t="s">
        <v>219</v>
      </c>
    </row>
    <row r="454" spans="7:41" x14ac:dyDescent="0.45">
      <c r="G454" s="5">
        <v>1</v>
      </c>
      <c r="H454" s="6" t="s">
        <v>114</v>
      </c>
      <c r="I454" s="6" t="s">
        <v>118</v>
      </c>
      <c r="J454" s="6" t="s">
        <v>126</v>
      </c>
      <c r="K454" s="6" t="s">
        <v>337</v>
      </c>
      <c r="L454" s="6" t="s">
        <v>580</v>
      </c>
      <c r="M454" s="6" t="s">
        <v>155</v>
      </c>
      <c r="P454" s="5" t="s">
        <v>114</v>
      </c>
      <c r="Q454" s="5" t="s">
        <v>118</v>
      </c>
      <c r="R454" s="5" t="s">
        <v>126</v>
      </c>
      <c r="S454" s="5" t="s">
        <v>337</v>
      </c>
      <c r="T454" s="5" t="s">
        <v>580</v>
      </c>
      <c r="U454" s="5" t="s">
        <v>155</v>
      </c>
      <c r="X454" s="5">
        <v>1</v>
      </c>
      <c r="Y454" s="31">
        <f t="shared" ref="Y454:Y468" si="127">VLOOKUP(Z454,$A$3:$B$36,2,FALSE)</f>
        <v>54.489683652199048</v>
      </c>
      <c r="Z454" s="80" t="s">
        <v>871</v>
      </c>
      <c r="AA454" s="5">
        <v>1</v>
      </c>
      <c r="AB454" s="31">
        <f t="shared" ref="AB454:AB468" si="128">VLOOKUP(AC454,$A$3:$B$36,2,FALSE)</f>
        <v>54.489683652199048</v>
      </c>
      <c r="AC454" s="80" t="s">
        <v>871</v>
      </c>
      <c r="AD454" s="5">
        <v>1</v>
      </c>
      <c r="AE454" s="31">
        <f t="shared" ref="AE454:AE462" si="129">VLOOKUP(AF454,$A$3:$B$36,2,FALSE)</f>
        <v>54.489683652199048</v>
      </c>
      <c r="AF454" s="80" t="s">
        <v>871</v>
      </c>
      <c r="AG454" s="5">
        <v>1</v>
      </c>
      <c r="AH454" s="24">
        <f t="shared" ref="AH454:AH469" si="130">VLOOKUP(AI454,$A$3:$B$36,2,FALSE)</f>
        <v>54.489683652199048</v>
      </c>
      <c r="AI454" s="80" t="s">
        <v>871</v>
      </c>
      <c r="AJ454" s="5">
        <v>1</v>
      </c>
      <c r="AK454" s="24">
        <f t="shared" ref="AK454:AK467" si="131">VLOOKUP(AL454,$A$3:$B$36,2,FALSE)</f>
        <v>54.489683652199048</v>
      </c>
      <c r="AL454" s="80" t="s">
        <v>871</v>
      </c>
      <c r="AM454" s="5">
        <v>1</v>
      </c>
      <c r="AN454" s="24">
        <f t="shared" ref="AN454:AN465" si="132">VLOOKUP(AO454,$A$3:$B$36,2,FALSE)</f>
        <v>54.489683652199048</v>
      </c>
      <c r="AO454" s="80" t="s">
        <v>871</v>
      </c>
    </row>
    <row r="455" spans="7:41" x14ac:dyDescent="0.45">
      <c r="G455" s="5">
        <v>2</v>
      </c>
      <c r="H455" s="6" t="s">
        <v>116</v>
      </c>
      <c r="I455" s="6" t="s">
        <v>119</v>
      </c>
      <c r="J455" s="6" t="s">
        <v>128</v>
      </c>
      <c r="K455" s="6" t="s">
        <v>338</v>
      </c>
      <c r="L455" s="6" t="s">
        <v>654</v>
      </c>
      <c r="M455" s="6" t="s">
        <v>18</v>
      </c>
      <c r="P455" s="5" t="s">
        <v>116</v>
      </c>
      <c r="Q455" s="5" t="s">
        <v>119</v>
      </c>
      <c r="R455" s="5" t="s">
        <v>128</v>
      </c>
      <c r="S455" s="5" t="s">
        <v>986</v>
      </c>
      <c r="T455" s="5" t="s">
        <v>1015</v>
      </c>
      <c r="U455" s="5" t="s">
        <v>18</v>
      </c>
      <c r="X455" s="5">
        <v>2</v>
      </c>
      <c r="Y455" s="31">
        <f t="shared" si="127"/>
        <v>57.68746068595226</v>
      </c>
      <c r="Z455" s="80" t="s">
        <v>792</v>
      </c>
      <c r="AA455" s="5">
        <v>2</v>
      </c>
      <c r="AB455" s="31">
        <f t="shared" si="128"/>
        <v>57.68746068595226</v>
      </c>
      <c r="AC455" s="80" t="s">
        <v>792</v>
      </c>
      <c r="AD455" s="5">
        <v>2</v>
      </c>
      <c r="AE455" s="31">
        <f t="shared" si="129"/>
        <v>57.68746068595226</v>
      </c>
      <c r="AF455" s="80" t="s">
        <v>792</v>
      </c>
      <c r="AG455" s="5">
        <v>2</v>
      </c>
      <c r="AH455" s="24">
        <f t="shared" si="130"/>
        <v>50.004135736053328</v>
      </c>
      <c r="AI455" s="80" t="s">
        <v>771</v>
      </c>
      <c r="AJ455" s="5">
        <v>2</v>
      </c>
      <c r="AK455" s="24">
        <f t="shared" si="131"/>
        <v>50.004135736053328</v>
      </c>
      <c r="AL455" s="80" t="s">
        <v>771</v>
      </c>
      <c r="AM455" s="5">
        <v>2</v>
      </c>
      <c r="AN455" s="24">
        <f t="shared" si="132"/>
        <v>57.68746068595226</v>
      </c>
      <c r="AO455" s="80" t="s">
        <v>792</v>
      </c>
    </row>
    <row r="456" spans="7:41" x14ac:dyDescent="0.45">
      <c r="G456" s="5">
        <v>3</v>
      </c>
      <c r="H456" s="6" t="s">
        <v>66</v>
      </c>
      <c r="I456" s="6" t="s">
        <v>120</v>
      </c>
      <c r="J456" s="13" t="s">
        <v>234</v>
      </c>
      <c r="K456" s="6" t="s">
        <v>798</v>
      </c>
      <c r="L456" s="6" t="s">
        <v>655</v>
      </c>
      <c r="M456" s="6" t="s">
        <v>210</v>
      </c>
      <c r="P456" s="5" t="s">
        <v>66</v>
      </c>
      <c r="Q456" s="5" t="s">
        <v>120</v>
      </c>
      <c r="R456" s="5" t="s">
        <v>856</v>
      </c>
      <c r="S456" s="5" t="s">
        <v>1016</v>
      </c>
      <c r="T456" s="5" t="s">
        <v>655</v>
      </c>
      <c r="U456" s="5" t="s">
        <v>61</v>
      </c>
      <c r="X456" s="5">
        <v>3</v>
      </c>
      <c r="Y456" s="31">
        <f t="shared" si="127"/>
        <v>61.678725235050933</v>
      </c>
      <c r="Z456" s="80" t="s">
        <v>766</v>
      </c>
      <c r="AA456" s="5">
        <v>3</v>
      </c>
      <c r="AB456" s="31">
        <f t="shared" si="128"/>
        <v>61.678725235050933</v>
      </c>
      <c r="AC456" s="80" t="s">
        <v>766</v>
      </c>
      <c r="AD456" s="5">
        <v>3</v>
      </c>
      <c r="AE456" s="31">
        <f t="shared" si="129"/>
        <v>61.678725235050933</v>
      </c>
      <c r="AF456" s="80" t="s">
        <v>766</v>
      </c>
      <c r="AG456" s="5">
        <v>3</v>
      </c>
      <c r="AH456" s="24">
        <f t="shared" si="130"/>
        <v>51.976540463598752</v>
      </c>
      <c r="AI456" s="80" t="s">
        <v>819</v>
      </c>
      <c r="AJ456" s="5">
        <v>3</v>
      </c>
      <c r="AK456" s="24">
        <f t="shared" si="131"/>
        <v>51.976540463598752</v>
      </c>
      <c r="AL456" s="80" t="s">
        <v>819</v>
      </c>
      <c r="AM456" s="5">
        <v>3</v>
      </c>
      <c r="AN456" s="24">
        <f t="shared" si="132"/>
        <v>61.678725235050933</v>
      </c>
      <c r="AO456" s="80" t="s">
        <v>766</v>
      </c>
    </row>
    <row r="457" spans="7:41" x14ac:dyDescent="0.45">
      <c r="G457" s="5">
        <v>4</v>
      </c>
      <c r="H457" s="6" t="s">
        <v>27</v>
      </c>
      <c r="I457" s="6" t="s">
        <v>327</v>
      </c>
      <c r="J457" s="23" t="s">
        <v>503</v>
      </c>
      <c r="K457" s="6" t="s">
        <v>799</v>
      </c>
      <c r="L457" s="6" t="s">
        <v>148</v>
      </c>
      <c r="M457" s="6" t="s">
        <v>211</v>
      </c>
      <c r="P457" s="5" t="s">
        <v>27</v>
      </c>
      <c r="Q457" s="5" t="s">
        <v>172</v>
      </c>
      <c r="R457" s="5" t="s">
        <v>129</v>
      </c>
      <c r="S457" s="5" t="s">
        <v>1017</v>
      </c>
      <c r="T457" s="5" t="s">
        <v>148</v>
      </c>
      <c r="U457" s="5" t="s">
        <v>211</v>
      </c>
      <c r="X457" s="5">
        <v>4</v>
      </c>
      <c r="Y457" s="31">
        <f t="shared" si="127"/>
        <v>66.013332488948294</v>
      </c>
      <c r="Z457" s="80" t="s">
        <v>776</v>
      </c>
      <c r="AA457" s="5">
        <v>4</v>
      </c>
      <c r="AB457" s="31">
        <f t="shared" si="128"/>
        <v>66.013332488948294</v>
      </c>
      <c r="AC457" s="80" t="s">
        <v>776</v>
      </c>
      <c r="AD457" s="5">
        <v>4</v>
      </c>
      <c r="AE457" s="31">
        <f t="shared" si="129"/>
        <v>60.266537294414391</v>
      </c>
      <c r="AF457" s="80" t="s">
        <v>774</v>
      </c>
      <c r="AG457" s="5">
        <v>4</v>
      </c>
      <c r="AH457" s="24">
        <f t="shared" si="130"/>
        <v>50.748796532329095</v>
      </c>
      <c r="AI457" s="80" t="s">
        <v>432</v>
      </c>
      <c r="AJ457" s="5">
        <v>4</v>
      </c>
      <c r="AK457" s="24">
        <f t="shared" si="131"/>
        <v>54.489683652199048</v>
      </c>
      <c r="AL457" s="80" t="s">
        <v>871</v>
      </c>
      <c r="AM457" s="5">
        <v>4</v>
      </c>
      <c r="AN457" s="24">
        <f t="shared" si="132"/>
        <v>60.266537294414391</v>
      </c>
      <c r="AO457" s="80" t="s">
        <v>774</v>
      </c>
    </row>
    <row r="458" spans="7:41" x14ac:dyDescent="0.45">
      <c r="G458" s="5">
        <v>5</v>
      </c>
      <c r="H458" s="6" t="s">
        <v>185</v>
      </c>
      <c r="I458" s="6" t="s">
        <v>328</v>
      </c>
      <c r="J458" s="6" t="s">
        <v>238</v>
      </c>
      <c r="K458" s="6" t="s">
        <v>339</v>
      </c>
      <c r="L458" s="6" t="s">
        <v>94</v>
      </c>
      <c r="M458" s="6" t="s">
        <v>16</v>
      </c>
      <c r="P458" s="5" t="s">
        <v>257</v>
      </c>
      <c r="Q458" s="5" t="s">
        <v>328</v>
      </c>
      <c r="R458" s="5" t="s">
        <v>39</v>
      </c>
      <c r="S458" s="5" t="s">
        <v>339</v>
      </c>
      <c r="T458" s="5" t="s">
        <v>94</v>
      </c>
      <c r="U458" s="5" t="s">
        <v>16</v>
      </c>
      <c r="X458" s="5">
        <v>5</v>
      </c>
      <c r="Y458" s="31">
        <f t="shared" si="127"/>
        <v>72.079750332635967</v>
      </c>
      <c r="Z458" s="80" t="s">
        <v>764</v>
      </c>
      <c r="AA458" s="5">
        <v>5</v>
      </c>
      <c r="AB458" s="31">
        <f t="shared" si="128"/>
        <v>64.319990168929081</v>
      </c>
      <c r="AC458" s="80" t="s">
        <v>787</v>
      </c>
      <c r="AD458" s="5">
        <v>5</v>
      </c>
      <c r="AE458" s="31">
        <f t="shared" si="129"/>
        <v>60.819536609910429</v>
      </c>
      <c r="AF458" s="80" t="s">
        <v>770</v>
      </c>
      <c r="AG458" s="5">
        <v>5</v>
      </c>
      <c r="AH458" s="24">
        <f t="shared" si="130"/>
        <v>51.976540463598752</v>
      </c>
      <c r="AI458" s="80" t="s">
        <v>819</v>
      </c>
      <c r="AJ458" s="5">
        <v>5</v>
      </c>
      <c r="AK458" s="24">
        <f t="shared" si="131"/>
        <v>55.327632324697404</v>
      </c>
      <c r="AL458" s="80" t="s">
        <v>769</v>
      </c>
      <c r="AM458" s="5">
        <v>5</v>
      </c>
      <c r="AN458" s="24">
        <f t="shared" si="132"/>
        <v>57.68746068595226</v>
      </c>
      <c r="AO458" s="80" t="s">
        <v>792</v>
      </c>
    </row>
    <row r="459" spans="7:41" x14ac:dyDescent="0.45">
      <c r="G459" s="5">
        <v>6</v>
      </c>
      <c r="H459" s="6" t="s">
        <v>296</v>
      </c>
      <c r="I459" s="6" t="s">
        <v>329</v>
      </c>
      <c r="J459" s="23" t="s">
        <v>623</v>
      </c>
      <c r="K459" s="6" t="s">
        <v>800</v>
      </c>
      <c r="L459" s="6" t="s">
        <v>96</v>
      </c>
      <c r="M459" s="6" t="s">
        <v>467</v>
      </c>
      <c r="P459" s="5" t="s">
        <v>23</v>
      </c>
      <c r="Q459" s="5" t="s">
        <v>329</v>
      </c>
      <c r="R459" s="5" t="s">
        <v>129</v>
      </c>
      <c r="S459" s="5" t="s">
        <v>800</v>
      </c>
      <c r="T459" s="5" t="s">
        <v>96</v>
      </c>
      <c r="U459" s="5" t="s">
        <v>356</v>
      </c>
      <c r="X459" s="5">
        <v>6</v>
      </c>
      <c r="Y459" s="31">
        <f t="shared" si="127"/>
        <v>69.54549044703198</v>
      </c>
      <c r="Z459" s="80" t="s">
        <v>772</v>
      </c>
      <c r="AA459" s="5">
        <v>6</v>
      </c>
      <c r="AB459" s="31">
        <f t="shared" si="128"/>
        <v>61.678725235050933</v>
      </c>
      <c r="AC459" s="80" t="s">
        <v>766</v>
      </c>
      <c r="AD459" s="5">
        <v>6</v>
      </c>
      <c r="AE459" s="31">
        <f t="shared" si="129"/>
        <v>60.266537294414391</v>
      </c>
      <c r="AF459" s="80" t="s">
        <v>774</v>
      </c>
      <c r="AG459" s="5">
        <v>6</v>
      </c>
      <c r="AH459" s="24">
        <f t="shared" si="130"/>
        <v>54.148149429121659</v>
      </c>
      <c r="AI459" s="80" t="s">
        <v>434</v>
      </c>
      <c r="AJ459" s="5">
        <v>6</v>
      </c>
      <c r="AK459" s="24">
        <f t="shared" si="131"/>
        <v>57.68746068595226</v>
      </c>
      <c r="AL459" s="80" t="s">
        <v>792</v>
      </c>
      <c r="AM459" s="5">
        <v>6</v>
      </c>
      <c r="AN459" s="24">
        <f t="shared" si="132"/>
        <v>55.327632324697404</v>
      </c>
      <c r="AO459" s="80" t="s">
        <v>769</v>
      </c>
    </row>
    <row r="460" spans="7:41" x14ac:dyDescent="0.45">
      <c r="G460" s="5">
        <v>7</v>
      </c>
      <c r="H460" s="6" t="s">
        <v>473</v>
      </c>
      <c r="I460" s="6" t="s">
        <v>456</v>
      </c>
      <c r="J460" s="6" t="s">
        <v>240</v>
      </c>
      <c r="K460" s="6" t="s">
        <v>136</v>
      </c>
      <c r="L460" s="11" t="s">
        <v>803</v>
      </c>
      <c r="M460" s="6" t="s">
        <v>428</v>
      </c>
      <c r="P460" s="5" t="s">
        <v>548</v>
      </c>
      <c r="Q460" s="5" t="s">
        <v>456</v>
      </c>
      <c r="R460" s="5" t="s">
        <v>240</v>
      </c>
      <c r="S460" s="5" t="s">
        <v>136</v>
      </c>
      <c r="T460" s="5" t="s">
        <v>346</v>
      </c>
      <c r="U460" s="5" t="s">
        <v>428</v>
      </c>
      <c r="X460" s="5">
        <v>7</v>
      </c>
      <c r="Y460" s="31">
        <f t="shared" si="127"/>
        <v>70.490554036267866</v>
      </c>
      <c r="Z460" s="80" t="s">
        <v>767</v>
      </c>
      <c r="AA460" s="5">
        <v>7</v>
      </c>
      <c r="AB460" s="31">
        <f t="shared" si="128"/>
        <v>60.266537294414391</v>
      </c>
      <c r="AC460" s="80" t="s">
        <v>774</v>
      </c>
      <c r="AD460" s="5">
        <v>7</v>
      </c>
      <c r="AE460" s="31">
        <f t="shared" si="129"/>
        <v>60.819536609910429</v>
      </c>
      <c r="AF460" s="80" t="s">
        <v>770</v>
      </c>
      <c r="AG460" s="5">
        <v>7</v>
      </c>
      <c r="AH460" s="24">
        <f t="shared" si="130"/>
        <v>54.489683652199048</v>
      </c>
      <c r="AI460" s="80" t="s">
        <v>871</v>
      </c>
      <c r="AJ460" s="5">
        <v>7</v>
      </c>
      <c r="AK460" s="24">
        <f t="shared" si="131"/>
        <v>60.266537294414391</v>
      </c>
      <c r="AL460" s="80" t="s">
        <v>774</v>
      </c>
      <c r="AM460" s="5">
        <v>7</v>
      </c>
      <c r="AN460" s="24">
        <f t="shared" si="132"/>
        <v>56.425600143309396</v>
      </c>
      <c r="AO460" s="80" t="s">
        <v>853</v>
      </c>
    </row>
    <row r="461" spans="7:41" x14ac:dyDescent="0.45">
      <c r="G461" s="5">
        <v>8</v>
      </c>
      <c r="H461" s="6" t="s">
        <v>186</v>
      </c>
      <c r="I461" s="6" t="s">
        <v>589</v>
      </c>
      <c r="J461" s="13" t="s">
        <v>418</v>
      </c>
      <c r="K461" s="6" t="s">
        <v>801</v>
      </c>
      <c r="L461" s="6" t="s">
        <v>511</v>
      </c>
      <c r="M461" s="6" t="s">
        <v>574</v>
      </c>
      <c r="P461" s="5" t="s">
        <v>186</v>
      </c>
      <c r="Q461" s="5" t="s">
        <v>119</v>
      </c>
      <c r="R461" s="5" t="s">
        <v>856</v>
      </c>
      <c r="S461" s="5" t="s">
        <v>801</v>
      </c>
      <c r="T461" s="5" t="s">
        <v>511</v>
      </c>
      <c r="U461" s="5" t="s">
        <v>16</v>
      </c>
      <c r="X461" s="5">
        <v>8</v>
      </c>
      <c r="Y461" s="31">
        <f t="shared" si="127"/>
        <v>69.54549044703198</v>
      </c>
      <c r="Z461" s="80" t="s">
        <v>772</v>
      </c>
      <c r="AA461" s="5">
        <v>8</v>
      </c>
      <c r="AB461" s="31">
        <f t="shared" si="128"/>
        <v>57.68746068595226</v>
      </c>
      <c r="AC461" s="80" t="s">
        <v>792</v>
      </c>
      <c r="AD461" s="5">
        <v>8</v>
      </c>
      <c r="AE461" s="31">
        <f t="shared" si="129"/>
        <v>61.678725235050933</v>
      </c>
      <c r="AF461" s="80" t="s">
        <v>766</v>
      </c>
      <c r="AG461" s="5">
        <v>8</v>
      </c>
      <c r="AH461" s="24">
        <f t="shared" si="130"/>
        <v>54.89339976375399</v>
      </c>
      <c r="AI461" s="80" t="s">
        <v>873</v>
      </c>
      <c r="AJ461" s="5">
        <v>8</v>
      </c>
      <c r="AK461" s="24">
        <f t="shared" si="131"/>
        <v>59.002347394461879</v>
      </c>
      <c r="AL461" s="80" t="s">
        <v>773</v>
      </c>
      <c r="AM461" s="5">
        <v>8</v>
      </c>
      <c r="AN461" s="24">
        <f t="shared" si="132"/>
        <v>57.68746068595226</v>
      </c>
      <c r="AO461" s="80" t="s">
        <v>792</v>
      </c>
    </row>
    <row r="462" spans="7:41" x14ac:dyDescent="0.45">
      <c r="G462" s="5">
        <v>9</v>
      </c>
      <c r="H462" s="6" t="s">
        <v>26</v>
      </c>
      <c r="I462" s="6" t="s">
        <v>272</v>
      </c>
      <c r="J462" s="6"/>
      <c r="K462" s="6" t="s">
        <v>340</v>
      </c>
      <c r="L462" s="13" t="s">
        <v>804</v>
      </c>
      <c r="M462" s="6" t="s">
        <v>807</v>
      </c>
      <c r="P462" s="5" t="s">
        <v>26</v>
      </c>
      <c r="Q462" s="5" t="s">
        <v>272</v>
      </c>
      <c r="S462" s="5" t="s">
        <v>340</v>
      </c>
      <c r="T462" s="5" t="s">
        <v>96</v>
      </c>
      <c r="U462" s="5" t="s">
        <v>428</v>
      </c>
      <c r="X462" s="5">
        <v>9</v>
      </c>
      <c r="Y462" s="31">
        <f t="shared" si="127"/>
        <v>68.097728766764959</v>
      </c>
      <c r="Z462" s="80" t="s">
        <v>775</v>
      </c>
      <c r="AA462" s="5">
        <v>9</v>
      </c>
      <c r="AB462" s="31">
        <f t="shared" si="128"/>
        <v>59.002347394461879</v>
      </c>
      <c r="AC462" s="80" t="s">
        <v>773</v>
      </c>
      <c r="AD462" s="114">
        <v>9</v>
      </c>
      <c r="AE462" s="107">
        <f t="shared" si="129"/>
        <v>60.819536609910429</v>
      </c>
      <c r="AF462" s="112" t="s">
        <v>770</v>
      </c>
      <c r="AG462" s="5">
        <v>9</v>
      </c>
      <c r="AH462" s="24">
        <f t="shared" si="130"/>
        <v>55.327632324697404</v>
      </c>
      <c r="AI462" s="80" t="s">
        <v>769</v>
      </c>
      <c r="AJ462" s="5">
        <v>9</v>
      </c>
      <c r="AK462" s="24">
        <f t="shared" si="131"/>
        <v>57.68746068595226</v>
      </c>
      <c r="AL462" s="80" t="s">
        <v>792</v>
      </c>
      <c r="AM462" s="5">
        <v>9</v>
      </c>
      <c r="AN462" s="24">
        <f t="shared" si="132"/>
        <v>56.425600143309396</v>
      </c>
      <c r="AO462" s="80" t="s">
        <v>853</v>
      </c>
    </row>
    <row r="463" spans="7:41" x14ac:dyDescent="0.45">
      <c r="G463" s="5">
        <v>10</v>
      </c>
      <c r="H463" s="6" t="s">
        <v>187</v>
      </c>
      <c r="I463" s="6" t="s">
        <v>273</v>
      </c>
      <c r="J463" s="6"/>
      <c r="K463" s="6" t="s">
        <v>286</v>
      </c>
      <c r="L463" s="6" t="s">
        <v>97</v>
      </c>
      <c r="M463" s="6" t="s">
        <v>18</v>
      </c>
      <c r="P463" s="5" t="s">
        <v>187</v>
      </c>
      <c r="Q463" s="5" t="s">
        <v>273</v>
      </c>
      <c r="S463" s="5" t="s">
        <v>286</v>
      </c>
      <c r="T463" s="5" t="s">
        <v>97</v>
      </c>
      <c r="U463" s="5" t="s">
        <v>18</v>
      </c>
      <c r="X463" s="5">
        <v>10</v>
      </c>
      <c r="Y463" s="31">
        <f t="shared" si="127"/>
        <v>66.013332488948294</v>
      </c>
      <c r="Z463" s="80" t="s">
        <v>776</v>
      </c>
      <c r="AA463" s="5">
        <v>10</v>
      </c>
      <c r="AB463" s="31">
        <f t="shared" si="128"/>
        <v>60.266537294414391</v>
      </c>
      <c r="AC463" s="80" t="s">
        <v>774</v>
      </c>
      <c r="AE463" s="31"/>
      <c r="AG463" s="5">
        <v>10</v>
      </c>
      <c r="AH463" s="24">
        <f t="shared" si="130"/>
        <v>56.425600143309396</v>
      </c>
      <c r="AI463" s="80" t="s">
        <v>853</v>
      </c>
      <c r="AJ463" s="5">
        <v>10</v>
      </c>
      <c r="AK463" s="24">
        <f t="shared" si="131"/>
        <v>59.002347394461879</v>
      </c>
      <c r="AL463" s="80" t="s">
        <v>773</v>
      </c>
      <c r="AM463" s="5">
        <v>10</v>
      </c>
      <c r="AN463" s="24">
        <f t="shared" si="132"/>
        <v>57.68746068595226</v>
      </c>
      <c r="AO463" s="80" t="s">
        <v>792</v>
      </c>
    </row>
    <row r="464" spans="7:41" x14ac:dyDescent="0.45">
      <c r="G464" s="5">
        <v>11</v>
      </c>
      <c r="H464" s="6" t="s">
        <v>602</v>
      </c>
      <c r="I464" s="6" t="s">
        <v>455</v>
      </c>
      <c r="J464" s="6"/>
      <c r="K464" s="6" t="s">
        <v>137</v>
      </c>
      <c r="L464" s="11" t="s">
        <v>805</v>
      </c>
      <c r="M464" s="6" t="s">
        <v>601</v>
      </c>
      <c r="P464" s="5" t="s">
        <v>602</v>
      </c>
      <c r="Q464" s="5" t="s">
        <v>835</v>
      </c>
      <c r="S464" s="5" t="s">
        <v>137</v>
      </c>
      <c r="T464" s="5" t="s">
        <v>346</v>
      </c>
      <c r="U464" s="5" t="s">
        <v>101</v>
      </c>
      <c r="X464" s="5">
        <v>11</v>
      </c>
      <c r="Y464" s="31">
        <f t="shared" si="127"/>
        <v>65.463749372686848</v>
      </c>
      <c r="Z464" s="80" t="s">
        <v>765</v>
      </c>
      <c r="AA464" s="5">
        <v>11</v>
      </c>
      <c r="AB464" s="31">
        <f t="shared" si="128"/>
        <v>60.819536609910429</v>
      </c>
      <c r="AC464" s="80" t="s">
        <v>770</v>
      </c>
      <c r="AE464" s="31"/>
      <c r="AG464" s="5">
        <v>11</v>
      </c>
      <c r="AH464" s="24">
        <f t="shared" si="130"/>
        <v>57.68746068595226</v>
      </c>
      <c r="AI464" s="80" t="s">
        <v>792</v>
      </c>
      <c r="AJ464" s="5">
        <v>11</v>
      </c>
      <c r="AK464" s="24">
        <f t="shared" si="131"/>
        <v>60.266537294414391</v>
      </c>
      <c r="AL464" s="80" t="s">
        <v>774</v>
      </c>
      <c r="AM464" s="5">
        <v>11</v>
      </c>
      <c r="AN464" s="24">
        <f t="shared" si="132"/>
        <v>59.002347394461879</v>
      </c>
      <c r="AO464" s="80" t="s">
        <v>773</v>
      </c>
    </row>
    <row r="465" spans="7:65" x14ac:dyDescent="0.45">
      <c r="G465" s="5">
        <v>12</v>
      </c>
      <c r="H465" s="6" t="s">
        <v>65</v>
      </c>
      <c r="I465" s="6" t="s">
        <v>797</v>
      </c>
      <c r="J465" s="6"/>
      <c r="K465" s="6" t="s">
        <v>89</v>
      </c>
      <c r="L465" s="6" t="s">
        <v>511</v>
      </c>
      <c r="P465" s="5" t="s">
        <v>65</v>
      </c>
      <c r="Q465" s="5" t="s">
        <v>273</v>
      </c>
      <c r="S465" s="5" t="s">
        <v>89</v>
      </c>
      <c r="T465" s="5" t="s">
        <v>511</v>
      </c>
      <c r="X465" s="5">
        <v>12</v>
      </c>
      <c r="Y465" s="31">
        <f t="shared" si="127"/>
        <v>64.319990168929081</v>
      </c>
      <c r="Z465" s="80" t="s">
        <v>787</v>
      </c>
      <c r="AA465" s="5">
        <v>12</v>
      </c>
      <c r="AB465" s="31">
        <f t="shared" si="128"/>
        <v>60.266537294414391</v>
      </c>
      <c r="AC465" s="80" t="s">
        <v>774</v>
      </c>
      <c r="AE465" s="31"/>
      <c r="AG465" s="5">
        <v>12</v>
      </c>
      <c r="AH465" s="24">
        <f t="shared" si="130"/>
        <v>59.002347394461879</v>
      </c>
      <c r="AI465" s="80" t="s">
        <v>773</v>
      </c>
      <c r="AJ465" s="5">
        <v>12</v>
      </c>
      <c r="AK465" s="24">
        <f t="shared" si="131"/>
        <v>59.002347394461879</v>
      </c>
      <c r="AL465" s="80" t="s">
        <v>773</v>
      </c>
      <c r="AM465" s="114">
        <v>12</v>
      </c>
      <c r="AN465" s="107">
        <f t="shared" si="132"/>
        <v>57.68746068595226</v>
      </c>
      <c r="AO465" s="112" t="s">
        <v>792</v>
      </c>
    </row>
    <row r="466" spans="7:65" x14ac:dyDescent="0.45">
      <c r="G466" s="5">
        <v>13</v>
      </c>
      <c r="H466" s="6" t="s">
        <v>260</v>
      </c>
      <c r="I466" s="6" t="s">
        <v>30</v>
      </c>
      <c r="J466" s="6"/>
      <c r="K466" s="6" t="s">
        <v>343</v>
      </c>
      <c r="L466" s="13" t="s">
        <v>806</v>
      </c>
      <c r="M466" s="6"/>
      <c r="P466" s="5" t="s">
        <v>67</v>
      </c>
      <c r="Q466" s="5" t="s">
        <v>30</v>
      </c>
      <c r="S466" s="5" t="s">
        <v>508</v>
      </c>
      <c r="T466" s="5" t="s">
        <v>96</v>
      </c>
      <c r="X466" s="5">
        <v>13</v>
      </c>
      <c r="Y466" s="31">
        <f t="shared" si="127"/>
        <v>63.352807087567498</v>
      </c>
      <c r="Z466" s="80" t="s">
        <v>791</v>
      </c>
      <c r="AA466" s="5">
        <v>13</v>
      </c>
      <c r="AB466" s="31">
        <f t="shared" si="128"/>
        <v>60.819536609910429</v>
      </c>
      <c r="AC466" s="80" t="s">
        <v>770</v>
      </c>
      <c r="AE466" s="31"/>
      <c r="AG466" s="5">
        <v>13</v>
      </c>
      <c r="AH466" s="24">
        <f t="shared" si="130"/>
        <v>60.266537294414391</v>
      </c>
      <c r="AI466" s="80" t="s">
        <v>774</v>
      </c>
      <c r="AJ466" s="5">
        <v>13</v>
      </c>
      <c r="AK466" s="24">
        <f t="shared" si="131"/>
        <v>57.68746068595226</v>
      </c>
      <c r="AL466" s="80" t="s">
        <v>792</v>
      </c>
    </row>
    <row r="467" spans="7:65" ht="13.8" x14ac:dyDescent="0.45">
      <c r="G467" s="5">
        <v>14</v>
      </c>
      <c r="H467" s="6" t="s">
        <v>796</v>
      </c>
      <c r="I467" s="6" t="s">
        <v>332</v>
      </c>
      <c r="J467" s="6"/>
      <c r="K467" s="6" t="s">
        <v>802</v>
      </c>
      <c r="L467" s="6"/>
      <c r="M467" s="6"/>
      <c r="P467" s="5" t="s">
        <v>65</v>
      </c>
      <c r="Q467" s="5" t="s">
        <v>329</v>
      </c>
      <c r="S467" s="5" t="s">
        <v>802</v>
      </c>
      <c r="X467" s="5">
        <v>14</v>
      </c>
      <c r="Y467" s="31">
        <f t="shared" si="127"/>
        <v>64.319990168929081</v>
      </c>
      <c r="Z467" s="80" t="s">
        <v>787</v>
      </c>
      <c r="AA467" s="5">
        <v>14</v>
      </c>
      <c r="AB467" s="31">
        <f t="shared" si="128"/>
        <v>61.678725235050933</v>
      </c>
      <c r="AC467" s="80" t="s">
        <v>766</v>
      </c>
      <c r="AE467" s="31"/>
      <c r="AG467" s="5">
        <v>14</v>
      </c>
      <c r="AH467" s="24">
        <f t="shared" si="130"/>
        <v>59.002347394461879</v>
      </c>
      <c r="AI467" s="80" t="s">
        <v>773</v>
      </c>
      <c r="AJ467" s="114">
        <v>14</v>
      </c>
      <c r="AK467" s="107">
        <f t="shared" si="131"/>
        <v>59.002347394461879</v>
      </c>
      <c r="AL467" s="112" t="s">
        <v>773</v>
      </c>
      <c r="BM467" s="10" t="s">
        <v>431</v>
      </c>
    </row>
    <row r="468" spans="7:65" ht="13.8" x14ac:dyDescent="0.45">
      <c r="G468" s="5">
        <v>15</v>
      </c>
      <c r="H468" s="6"/>
      <c r="I468" s="6"/>
      <c r="J468" s="6"/>
      <c r="K468" s="6" t="s">
        <v>379</v>
      </c>
      <c r="L468" s="6"/>
      <c r="M468" s="6"/>
      <c r="N468" s="10" t="s">
        <v>431</v>
      </c>
      <c r="S468" s="5" t="s">
        <v>137</v>
      </c>
      <c r="V468" s="5">
        <f>COUNTA(P454:U468)</f>
        <v>75</v>
      </c>
      <c r="W468" s="10" t="s">
        <v>431</v>
      </c>
      <c r="X468" s="114">
        <v>15</v>
      </c>
      <c r="Y468" s="107">
        <f t="shared" si="127"/>
        <v>63.352807087567498</v>
      </c>
      <c r="Z468" s="112" t="s">
        <v>791</v>
      </c>
      <c r="AA468" s="114">
        <v>15</v>
      </c>
      <c r="AB468" s="107">
        <f t="shared" si="128"/>
        <v>60.819536609910429</v>
      </c>
      <c r="AC468" s="112" t="s">
        <v>770</v>
      </c>
      <c r="AG468" s="5">
        <v>15</v>
      </c>
      <c r="AH468" s="24">
        <f t="shared" si="130"/>
        <v>57.68746068595226</v>
      </c>
      <c r="AI468" s="80" t="s">
        <v>792</v>
      </c>
    </row>
    <row r="469" spans="7:65" x14ac:dyDescent="0.45">
      <c r="AG469" s="114">
        <v>16</v>
      </c>
      <c r="AH469" s="107">
        <f t="shared" si="130"/>
        <v>59.002347394461879</v>
      </c>
      <c r="AI469" s="112" t="s">
        <v>773</v>
      </c>
    </row>
    <row r="470" spans="7:65" x14ac:dyDescent="0.45">
      <c r="G470" s="5" t="s">
        <v>808</v>
      </c>
    </row>
    <row r="471" spans="7:65" x14ac:dyDescent="0.45">
      <c r="H471" s="5" t="s">
        <v>216</v>
      </c>
    </row>
    <row r="472" spans="7:65" x14ac:dyDescent="0.45">
      <c r="G472" s="7" t="s">
        <v>5</v>
      </c>
      <c r="H472" s="8" t="s">
        <v>28</v>
      </c>
      <c r="I472" s="8" t="s">
        <v>29</v>
      </c>
      <c r="J472" s="8" t="s">
        <v>110</v>
      </c>
      <c r="K472" s="8" t="s">
        <v>217</v>
      </c>
      <c r="L472" s="8" t="s">
        <v>218</v>
      </c>
      <c r="M472" s="8" t="s">
        <v>219</v>
      </c>
      <c r="O472" s="77">
        <v>23</v>
      </c>
      <c r="P472" s="77" t="s">
        <v>28</v>
      </c>
      <c r="Q472" s="77" t="s">
        <v>29</v>
      </c>
      <c r="R472" s="77" t="s">
        <v>110</v>
      </c>
      <c r="S472" s="77" t="s">
        <v>217</v>
      </c>
      <c r="T472" s="77" t="s">
        <v>218</v>
      </c>
      <c r="U472" s="77" t="s">
        <v>219</v>
      </c>
      <c r="X472" s="7" t="s">
        <v>5</v>
      </c>
      <c r="Z472" s="102" t="s">
        <v>28</v>
      </c>
      <c r="AA472" s="102"/>
      <c r="AB472" s="102"/>
      <c r="AC472" s="102" t="s">
        <v>29</v>
      </c>
      <c r="AD472" s="102"/>
      <c r="AE472" s="102"/>
      <c r="AF472" s="102" t="s">
        <v>110</v>
      </c>
      <c r="AG472" s="102"/>
      <c r="AH472" s="102"/>
      <c r="AI472" s="102" t="s">
        <v>217</v>
      </c>
      <c r="AJ472" s="102"/>
      <c r="AK472" s="102"/>
      <c r="AL472" s="102" t="s">
        <v>218</v>
      </c>
      <c r="AM472" s="102"/>
      <c r="AN472" s="102"/>
      <c r="AO472" s="102" t="s">
        <v>219</v>
      </c>
    </row>
    <row r="473" spans="7:65" x14ac:dyDescent="0.45">
      <c r="G473" s="5">
        <v>1</v>
      </c>
      <c r="H473" s="6" t="s">
        <v>114</v>
      </c>
      <c r="I473" s="6" t="s">
        <v>118</v>
      </c>
      <c r="J473" s="6" t="s">
        <v>126</v>
      </c>
      <c r="K473" s="6" t="s">
        <v>136</v>
      </c>
      <c r="L473" s="6" t="s">
        <v>148</v>
      </c>
      <c r="M473" s="6" t="s">
        <v>353</v>
      </c>
      <c r="P473" s="5" t="s">
        <v>114</v>
      </c>
      <c r="Q473" s="5" t="s">
        <v>118</v>
      </c>
      <c r="R473" s="5" t="s">
        <v>126</v>
      </c>
      <c r="S473" s="5" t="s">
        <v>136</v>
      </c>
      <c r="T473" s="5" t="s">
        <v>148</v>
      </c>
      <c r="U473" s="5" t="s">
        <v>353</v>
      </c>
      <c r="X473" s="5">
        <v>1</v>
      </c>
      <c r="Y473" s="31">
        <f t="shared" ref="Y473:Y487" si="133">VLOOKUP(Z473,$A$3:$B$36,2,FALSE)</f>
        <v>54.489683652199048</v>
      </c>
      <c r="Z473" s="80" t="s">
        <v>871</v>
      </c>
      <c r="AA473" s="5">
        <v>1</v>
      </c>
      <c r="AB473" s="31">
        <f t="shared" ref="AB473:AB482" si="134">VLOOKUP(AC473,$A$3:$B$36,2,FALSE)</f>
        <v>54.489683652199048</v>
      </c>
      <c r="AC473" s="80" t="s">
        <v>871</v>
      </c>
      <c r="AD473" s="5">
        <v>1</v>
      </c>
      <c r="AE473" s="31">
        <f t="shared" ref="AE473:AE482" si="135">VLOOKUP(AF473,$A$3:$B$36,2,FALSE)</f>
        <v>54.489683652199048</v>
      </c>
      <c r="AF473" s="80" t="s">
        <v>871</v>
      </c>
      <c r="AG473" s="5">
        <v>1</v>
      </c>
      <c r="AH473" s="31">
        <f t="shared" ref="AH473:AH480" si="136">VLOOKUP(AI473,$A$3:$B$36,2,FALSE)</f>
        <v>54.489683652199048</v>
      </c>
      <c r="AI473" s="80" t="s">
        <v>871</v>
      </c>
      <c r="AJ473" s="5">
        <v>1</v>
      </c>
      <c r="AK473" s="31">
        <f t="shared" ref="AK473:AK480" si="137">VLOOKUP(AL473,$A$3:$B$36,2,FALSE)</f>
        <v>54.489683652199048</v>
      </c>
      <c r="AL473" s="80" t="s">
        <v>871</v>
      </c>
      <c r="AM473" s="5">
        <v>1</v>
      </c>
      <c r="AN473" s="31">
        <f t="shared" ref="AN473:AN481" si="138">VLOOKUP(AO473,$A$3:$B$36,2,FALSE)</f>
        <v>54.489683652199048</v>
      </c>
      <c r="AO473" s="80" t="s">
        <v>871</v>
      </c>
    </row>
    <row r="474" spans="7:65" x14ac:dyDescent="0.45">
      <c r="G474" s="5">
        <v>2</v>
      </c>
      <c r="H474" s="6" t="s">
        <v>116</v>
      </c>
      <c r="I474" s="6" t="s">
        <v>119</v>
      </c>
      <c r="J474" s="6" t="s">
        <v>128</v>
      </c>
      <c r="K474" s="6" t="s">
        <v>137</v>
      </c>
      <c r="L474" s="11" t="s">
        <v>290</v>
      </c>
      <c r="M474" s="6" t="s">
        <v>627</v>
      </c>
      <c r="P474" s="5" t="s">
        <v>116</v>
      </c>
      <c r="Q474" s="5" t="s">
        <v>119</v>
      </c>
      <c r="R474" s="5" t="s">
        <v>128</v>
      </c>
      <c r="S474" s="5" t="s">
        <v>137</v>
      </c>
      <c r="T474" s="5" t="s">
        <v>93</v>
      </c>
      <c r="U474" s="5" t="s">
        <v>627</v>
      </c>
      <c r="X474" s="5">
        <v>2</v>
      </c>
      <c r="Y474" s="31">
        <f t="shared" si="133"/>
        <v>57.68746068595226</v>
      </c>
      <c r="Z474" s="80" t="s">
        <v>792</v>
      </c>
      <c r="AA474" s="5">
        <v>2</v>
      </c>
      <c r="AB474" s="31">
        <f t="shared" si="134"/>
        <v>57.68746068595226</v>
      </c>
      <c r="AC474" s="80" t="s">
        <v>792</v>
      </c>
      <c r="AD474" s="5">
        <v>2</v>
      </c>
      <c r="AE474" s="31">
        <f t="shared" si="135"/>
        <v>57.68746068595226</v>
      </c>
      <c r="AF474" s="80" t="s">
        <v>792</v>
      </c>
      <c r="AG474" s="5">
        <v>2</v>
      </c>
      <c r="AH474" s="31">
        <f t="shared" si="136"/>
        <v>57.68746068595226</v>
      </c>
      <c r="AI474" s="80" t="s">
        <v>792</v>
      </c>
      <c r="AJ474" s="5">
        <v>2</v>
      </c>
      <c r="AK474" s="31">
        <f t="shared" si="137"/>
        <v>57.68746068595226</v>
      </c>
      <c r="AL474" s="80" t="s">
        <v>792</v>
      </c>
      <c r="AM474" s="5">
        <v>2</v>
      </c>
      <c r="AN474" s="31">
        <f t="shared" si="138"/>
        <v>50.004135736053328</v>
      </c>
      <c r="AO474" s="80" t="s">
        <v>771</v>
      </c>
    </row>
    <row r="475" spans="7:65" x14ac:dyDescent="0.45">
      <c r="G475" s="5">
        <v>3</v>
      </c>
      <c r="H475" s="6" t="s">
        <v>66</v>
      </c>
      <c r="I475" s="6" t="s">
        <v>167</v>
      </c>
      <c r="J475" s="11" t="s">
        <v>234</v>
      </c>
      <c r="K475" s="6" t="s">
        <v>199</v>
      </c>
      <c r="L475" s="6" t="s">
        <v>291</v>
      </c>
      <c r="M475" s="6" t="s">
        <v>629</v>
      </c>
      <c r="P475" s="5" t="s">
        <v>66</v>
      </c>
      <c r="Q475" s="5" t="s">
        <v>329</v>
      </c>
      <c r="R475" s="5" t="s">
        <v>856</v>
      </c>
      <c r="S475" s="5" t="s">
        <v>507</v>
      </c>
      <c r="T475" s="5" t="s">
        <v>94</v>
      </c>
      <c r="U475" s="5" t="s">
        <v>1010</v>
      </c>
      <c r="X475" s="5">
        <v>3</v>
      </c>
      <c r="Y475" s="31">
        <f t="shared" si="133"/>
        <v>61.678725235050933</v>
      </c>
      <c r="Z475" s="80" t="s">
        <v>766</v>
      </c>
      <c r="AA475" s="5">
        <v>3</v>
      </c>
      <c r="AB475" s="31">
        <f t="shared" si="134"/>
        <v>61.678725235050933</v>
      </c>
      <c r="AC475" s="80" t="s">
        <v>766</v>
      </c>
      <c r="AD475" s="5">
        <v>3</v>
      </c>
      <c r="AE475" s="31">
        <f t="shared" si="135"/>
        <v>57.68746068595226</v>
      </c>
      <c r="AF475" s="80" t="s">
        <v>792</v>
      </c>
      <c r="AG475" s="5">
        <v>3</v>
      </c>
      <c r="AH475" s="31">
        <f t="shared" si="136"/>
        <v>61.678725235050933</v>
      </c>
      <c r="AI475" s="80" t="s">
        <v>766</v>
      </c>
      <c r="AJ475" s="5">
        <v>3</v>
      </c>
      <c r="AK475" s="31">
        <f t="shared" si="137"/>
        <v>55.327632324697404</v>
      </c>
      <c r="AL475" s="80" t="s">
        <v>769</v>
      </c>
      <c r="AM475" s="5">
        <v>3</v>
      </c>
      <c r="AN475" s="31">
        <f t="shared" si="138"/>
        <v>46.633602860806874</v>
      </c>
      <c r="AO475" s="80" t="s">
        <v>877</v>
      </c>
    </row>
    <row r="476" spans="7:65" x14ac:dyDescent="0.45">
      <c r="G476" s="5">
        <v>4</v>
      </c>
      <c r="H476" s="6" t="s">
        <v>27</v>
      </c>
      <c r="I476" s="6" t="s">
        <v>168</v>
      </c>
      <c r="J476" s="6" t="s">
        <v>503</v>
      </c>
      <c r="K476" s="13" t="s">
        <v>200</v>
      </c>
      <c r="L476" s="6" t="s">
        <v>95</v>
      </c>
      <c r="M476" s="11" t="s">
        <v>630</v>
      </c>
      <c r="P476" s="5" t="s">
        <v>27</v>
      </c>
      <c r="Q476" s="5" t="s">
        <v>273</v>
      </c>
      <c r="R476" s="5" t="s">
        <v>129</v>
      </c>
      <c r="S476" s="5" t="s">
        <v>90</v>
      </c>
      <c r="T476" s="5" t="s">
        <v>95</v>
      </c>
      <c r="U476" s="5" t="s">
        <v>1011</v>
      </c>
      <c r="X476" s="5">
        <v>4</v>
      </c>
      <c r="Y476" s="31">
        <f t="shared" si="133"/>
        <v>66.013332488948294</v>
      </c>
      <c r="Z476" s="80" t="s">
        <v>776</v>
      </c>
      <c r="AA476" s="5">
        <v>4</v>
      </c>
      <c r="AB476" s="31">
        <f t="shared" si="134"/>
        <v>60.266537294414391</v>
      </c>
      <c r="AC476" s="80" t="s">
        <v>1056</v>
      </c>
      <c r="AD476" s="5">
        <v>4</v>
      </c>
      <c r="AE476" s="31">
        <f t="shared" si="135"/>
        <v>60.266537294414391</v>
      </c>
      <c r="AF476" s="80" t="s">
        <v>774</v>
      </c>
      <c r="AG476" s="5">
        <v>4</v>
      </c>
      <c r="AH476" s="31">
        <f t="shared" si="136"/>
        <v>60.266537294414391</v>
      </c>
      <c r="AI476" s="80" t="s">
        <v>774</v>
      </c>
      <c r="AJ476" s="5">
        <v>4</v>
      </c>
      <c r="AK476" s="31">
        <f t="shared" si="137"/>
        <v>56.425600143309396</v>
      </c>
      <c r="AL476" s="80" t="s">
        <v>853</v>
      </c>
      <c r="AM476" s="5">
        <v>4</v>
      </c>
      <c r="AN476" s="31">
        <f t="shared" si="138"/>
        <v>48.040677434069437</v>
      </c>
      <c r="AO476" s="80" t="s">
        <v>879</v>
      </c>
    </row>
    <row r="477" spans="7:65" x14ac:dyDescent="0.45">
      <c r="G477" s="5">
        <v>5</v>
      </c>
      <c r="H477" s="6" t="s">
        <v>185</v>
      </c>
      <c r="I477" s="6" t="s">
        <v>455</v>
      </c>
      <c r="J477" s="6" t="s">
        <v>240</v>
      </c>
      <c r="K477" s="11" t="s">
        <v>201</v>
      </c>
      <c r="L477" s="11" t="s">
        <v>811</v>
      </c>
      <c r="M477" s="6" t="s">
        <v>814</v>
      </c>
      <c r="P477" s="5" t="s">
        <v>257</v>
      </c>
      <c r="Q477" s="5" t="s">
        <v>835</v>
      </c>
      <c r="R477" s="5" t="s">
        <v>240</v>
      </c>
      <c r="S477" s="5" t="s">
        <v>88</v>
      </c>
      <c r="T477" s="5" t="s">
        <v>93</v>
      </c>
      <c r="U477" s="5" t="s">
        <v>1018</v>
      </c>
      <c r="X477" s="5">
        <v>5</v>
      </c>
      <c r="Y477" s="31">
        <f t="shared" si="133"/>
        <v>72.079750332635967</v>
      </c>
      <c r="Z477" s="80" t="s">
        <v>764</v>
      </c>
      <c r="AA477" s="5">
        <v>5</v>
      </c>
      <c r="AB477" s="31">
        <f t="shared" si="134"/>
        <v>60.819536609910429</v>
      </c>
      <c r="AC477" s="80" t="s">
        <v>770</v>
      </c>
      <c r="AD477" s="5">
        <v>5</v>
      </c>
      <c r="AE477" s="31">
        <f t="shared" si="135"/>
        <v>60.819536609910429</v>
      </c>
      <c r="AF477" s="80" t="s">
        <v>770</v>
      </c>
      <c r="AG477" s="5">
        <v>5</v>
      </c>
      <c r="AH477" s="31">
        <f t="shared" si="136"/>
        <v>60.819536609910429</v>
      </c>
      <c r="AI477" s="80" t="s">
        <v>770</v>
      </c>
      <c r="AJ477" s="5">
        <v>5</v>
      </c>
      <c r="AK477" s="31">
        <f t="shared" si="137"/>
        <v>57.68746068595226</v>
      </c>
      <c r="AL477" s="80" t="s">
        <v>792</v>
      </c>
      <c r="AM477" s="5">
        <v>5</v>
      </c>
      <c r="AN477" s="31">
        <f t="shared" si="138"/>
        <v>47.512048795465276</v>
      </c>
      <c r="AO477" s="80" t="s">
        <v>878</v>
      </c>
    </row>
    <row r="478" spans="7:65" x14ac:dyDescent="0.45">
      <c r="G478" s="5">
        <v>6</v>
      </c>
      <c r="H478" s="6" t="s">
        <v>186</v>
      </c>
      <c r="I478" s="6" t="s">
        <v>456</v>
      </c>
      <c r="J478" s="11" t="s">
        <v>504</v>
      </c>
      <c r="K478" s="13" t="s">
        <v>202</v>
      </c>
      <c r="L478" s="6" t="s">
        <v>812</v>
      </c>
      <c r="M478" s="6" t="s">
        <v>815</v>
      </c>
      <c r="P478" s="5" t="s">
        <v>186</v>
      </c>
      <c r="Q478" s="5" t="s">
        <v>456</v>
      </c>
      <c r="R478" s="5" t="s">
        <v>856</v>
      </c>
      <c r="S478" s="5" t="s">
        <v>90</v>
      </c>
      <c r="T478" s="5" t="s">
        <v>95</v>
      </c>
      <c r="U478" s="5" t="s">
        <v>815</v>
      </c>
      <c r="X478" s="5">
        <v>6</v>
      </c>
      <c r="Y478" s="31">
        <f t="shared" si="133"/>
        <v>69.54549044703198</v>
      </c>
      <c r="Z478" s="80" t="s">
        <v>772</v>
      </c>
      <c r="AA478" s="5">
        <v>6</v>
      </c>
      <c r="AB478" s="31">
        <f t="shared" si="134"/>
        <v>60.266537294414391</v>
      </c>
      <c r="AC478" s="80" t="s">
        <v>774</v>
      </c>
      <c r="AD478" s="5">
        <v>6</v>
      </c>
      <c r="AE478" s="31">
        <f t="shared" si="135"/>
        <v>61.678725235050933</v>
      </c>
      <c r="AF478" s="80" t="s">
        <v>766</v>
      </c>
      <c r="AG478" s="5">
        <v>6</v>
      </c>
      <c r="AH478" s="31">
        <f t="shared" si="136"/>
        <v>60.266537294414391</v>
      </c>
      <c r="AI478" s="80" t="s">
        <v>774</v>
      </c>
      <c r="AJ478" s="5">
        <v>6</v>
      </c>
      <c r="AK478" s="31">
        <f t="shared" si="137"/>
        <v>56.425600143309396</v>
      </c>
      <c r="AL478" s="80" t="s">
        <v>853</v>
      </c>
      <c r="AM478" s="5">
        <v>6</v>
      </c>
      <c r="AN478" s="31">
        <f t="shared" si="138"/>
        <v>48.040677434069437</v>
      </c>
      <c r="AO478" s="80" t="s">
        <v>879</v>
      </c>
    </row>
    <row r="479" spans="7:65" x14ac:dyDescent="0.45">
      <c r="G479" s="5">
        <v>7</v>
      </c>
      <c r="H479" s="6" t="s">
        <v>187</v>
      </c>
      <c r="I479" s="6" t="s">
        <v>457</v>
      </c>
      <c r="J479" s="6" t="s">
        <v>505</v>
      </c>
      <c r="K479" s="11" t="s">
        <v>810</v>
      </c>
      <c r="L479" s="11" t="s">
        <v>813</v>
      </c>
      <c r="M479" s="6" t="s">
        <v>816</v>
      </c>
      <c r="P479" s="5" t="s">
        <v>187</v>
      </c>
      <c r="Q479" s="5" t="s">
        <v>457</v>
      </c>
      <c r="R479" s="5" t="s">
        <v>240</v>
      </c>
      <c r="S479" s="5" t="s">
        <v>46</v>
      </c>
      <c r="T479" s="5" t="s">
        <v>93</v>
      </c>
      <c r="U479" s="5" t="s">
        <v>1019</v>
      </c>
      <c r="X479" s="5">
        <v>7</v>
      </c>
      <c r="Y479" s="31">
        <f t="shared" si="133"/>
        <v>66.013332488948294</v>
      </c>
      <c r="Z479" s="80" t="s">
        <v>776</v>
      </c>
      <c r="AA479" s="5">
        <v>7</v>
      </c>
      <c r="AB479" s="31">
        <f t="shared" si="134"/>
        <v>59.002347394461879</v>
      </c>
      <c r="AC479" s="80" t="s">
        <v>773</v>
      </c>
      <c r="AD479" s="5">
        <v>7</v>
      </c>
      <c r="AE479" s="31">
        <f t="shared" si="135"/>
        <v>60.819536609910429</v>
      </c>
      <c r="AF479" s="80" t="s">
        <v>770</v>
      </c>
      <c r="AG479" s="5">
        <v>7</v>
      </c>
      <c r="AH479" s="31">
        <f t="shared" si="136"/>
        <v>60.819536609910429</v>
      </c>
      <c r="AI479" s="80" t="s">
        <v>770</v>
      </c>
      <c r="AJ479" s="5">
        <v>7</v>
      </c>
      <c r="AK479" s="31">
        <f t="shared" si="137"/>
        <v>57.68746068595226</v>
      </c>
      <c r="AL479" s="80" t="s">
        <v>792</v>
      </c>
      <c r="AM479" s="5">
        <v>7</v>
      </c>
      <c r="AN479" s="31">
        <f t="shared" si="138"/>
        <v>49.231774947903332</v>
      </c>
      <c r="AO479" s="80" t="s">
        <v>790</v>
      </c>
    </row>
    <row r="480" spans="7:65" x14ac:dyDescent="0.45">
      <c r="G480" s="5">
        <v>8</v>
      </c>
      <c r="H480" s="6" t="s">
        <v>188</v>
      </c>
      <c r="I480" s="6" t="s">
        <v>458</v>
      </c>
      <c r="J480" s="6" t="s">
        <v>130</v>
      </c>
      <c r="K480" s="6"/>
      <c r="L480" s="6"/>
      <c r="M480" s="11" t="s">
        <v>817</v>
      </c>
      <c r="P480" s="5" t="s">
        <v>21</v>
      </c>
      <c r="Q480" s="5" t="s">
        <v>119</v>
      </c>
      <c r="R480" s="5" t="s">
        <v>130</v>
      </c>
      <c r="U480" s="5" t="s">
        <v>815</v>
      </c>
      <c r="X480" s="5">
        <v>8</v>
      </c>
      <c r="Y480" s="31">
        <f t="shared" si="133"/>
        <v>64.319990168929081</v>
      </c>
      <c r="Z480" s="80" t="s">
        <v>787</v>
      </c>
      <c r="AA480" s="5">
        <v>8</v>
      </c>
      <c r="AB480" s="31">
        <f t="shared" si="134"/>
        <v>57.68746068595226</v>
      </c>
      <c r="AC480" s="80" t="s">
        <v>792</v>
      </c>
      <c r="AD480" s="5">
        <v>8</v>
      </c>
      <c r="AE480" s="31">
        <f t="shared" si="135"/>
        <v>61.678725235050933</v>
      </c>
      <c r="AF480" s="80" t="s">
        <v>766</v>
      </c>
      <c r="AG480" s="114">
        <v>8</v>
      </c>
      <c r="AH480" s="107">
        <f t="shared" si="136"/>
        <v>60.266537294414391</v>
      </c>
      <c r="AI480" s="112" t="s">
        <v>774</v>
      </c>
      <c r="AJ480" s="114">
        <v>8</v>
      </c>
      <c r="AK480" s="107">
        <f t="shared" si="137"/>
        <v>56.425600143309396</v>
      </c>
      <c r="AL480" s="112" t="s">
        <v>853</v>
      </c>
      <c r="AM480" s="5">
        <v>8</v>
      </c>
      <c r="AN480" s="31">
        <f t="shared" si="138"/>
        <v>48.040677434069437</v>
      </c>
      <c r="AO480" s="80" t="s">
        <v>879</v>
      </c>
    </row>
    <row r="481" spans="7:65" x14ac:dyDescent="0.45">
      <c r="G481" s="5">
        <v>9</v>
      </c>
      <c r="H481" s="6" t="s">
        <v>165</v>
      </c>
      <c r="I481" s="6" t="s">
        <v>591</v>
      </c>
      <c r="J481" s="6" t="s">
        <v>506</v>
      </c>
      <c r="K481" s="6"/>
      <c r="L481" s="6"/>
      <c r="M481" s="6"/>
      <c r="P481" s="5" t="s">
        <v>602</v>
      </c>
      <c r="Q481" s="5" t="s">
        <v>457</v>
      </c>
      <c r="R481" s="5" t="s">
        <v>998</v>
      </c>
      <c r="X481" s="5">
        <v>9</v>
      </c>
      <c r="Y481" s="31">
        <f t="shared" si="133"/>
        <v>65.463749372686848</v>
      </c>
      <c r="Z481" s="80" t="s">
        <v>765</v>
      </c>
      <c r="AA481" s="5">
        <v>9</v>
      </c>
      <c r="AB481" s="31">
        <f t="shared" si="134"/>
        <v>59.002347394461879</v>
      </c>
      <c r="AC481" s="80" t="s">
        <v>773</v>
      </c>
      <c r="AD481" s="5">
        <v>9</v>
      </c>
      <c r="AE481" s="31">
        <f t="shared" si="135"/>
        <v>63.352807087567498</v>
      </c>
      <c r="AF481" s="80" t="s">
        <v>791</v>
      </c>
      <c r="AJ481" s="114"/>
      <c r="AK481" s="107"/>
      <c r="AL481" s="112"/>
      <c r="AM481" s="114">
        <v>9</v>
      </c>
      <c r="AN481" s="107">
        <f t="shared" si="138"/>
        <v>49.231774947903332</v>
      </c>
      <c r="AO481" s="112" t="s">
        <v>790</v>
      </c>
    </row>
    <row r="482" spans="7:65" x14ac:dyDescent="0.45">
      <c r="G482" s="5">
        <v>10</v>
      </c>
      <c r="H482" s="6" t="s">
        <v>65</v>
      </c>
      <c r="I482" s="6"/>
      <c r="J482" s="6"/>
      <c r="K482" s="6"/>
      <c r="L482" s="6"/>
      <c r="M482" s="6"/>
      <c r="P482" s="5" t="s">
        <v>65</v>
      </c>
      <c r="X482" s="5">
        <v>10</v>
      </c>
      <c r="Y482" s="31">
        <f t="shared" si="133"/>
        <v>64.319990168929081</v>
      </c>
      <c r="Z482" s="80" t="s">
        <v>787</v>
      </c>
      <c r="AA482" s="114">
        <v>10</v>
      </c>
      <c r="AB482" s="107">
        <f t="shared" si="134"/>
        <v>57.68746068595226</v>
      </c>
      <c r="AC482" s="112" t="s">
        <v>792</v>
      </c>
      <c r="AD482" s="114">
        <v>10</v>
      </c>
      <c r="AE482" s="107">
        <f t="shared" si="135"/>
        <v>61.678725235050933</v>
      </c>
      <c r="AF482" s="112" t="s">
        <v>766</v>
      </c>
    </row>
    <row r="483" spans="7:65" x14ac:dyDescent="0.45">
      <c r="G483" s="5">
        <v>11</v>
      </c>
      <c r="H483" s="6" t="s">
        <v>260</v>
      </c>
      <c r="I483" s="6"/>
      <c r="J483" s="6"/>
      <c r="K483" s="6"/>
      <c r="L483" s="6"/>
      <c r="M483" s="6"/>
      <c r="P483" s="5" t="s">
        <v>67</v>
      </c>
      <c r="X483" s="5">
        <v>11</v>
      </c>
      <c r="Y483" s="31">
        <f t="shared" si="133"/>
        <v>63.352807087567498</v>
      </c>
      <c r="Z483" s="80" t="s">
        <v>791</v>
      </c>
    </row>
    <row r="484" spans="7:65" x14ac:dyDescent="0.45">
      <c r="G484" s="5">
        <v>12</v>
      </c>
      <c r="H484" s="6" t="s">
        <v>21</v>
      </c>
      <c r="I484" s="6"/>
      <c r="J484" s="6"/>
      <c r="K484" s="6"/>
      <c r="L484" s="6"/>
      <c r="M484" s="6"/>
      <c r="P484" s="5" t="s">
        <v>21</v>
      </c>
      <c r="X484" s="5">
        <v>12</v>
      </c>
      <c r="Y484" s="31">
        <f t="shared" si="133"/>
        <v>64.319990168929081</v>
      </c>
      <c r="Z484" s="80" t="s">
        <v>787</v>
      </c>
    </row>
    <row r="485" spans="7:65" x14ac:dyDescent="0.45">
      <c r="G485" s="5">
        <v>13</v>
      </c>
      <c r="H485" s="6" t="s">
        <v>68</v>
      </c>
      <c r="I485" s="6"/>
      <c r="J485" s="6"/>
      <c r="K485" s="6"/>
      <c r="L485" s="6"/>
      <c r="M485" s="6"/>
      <c r="P485" s="5" t="s">
        <v>68</v>
      </c>
      <c r="X485" s="5">
        <v>13</v>
      </c>
      <c r="Y485" s="31">
        <f t="shared" si="133"/>
        <v>65.463749372686848</v>
      </c>
      <c r="Z485" s="80" t="s">
        <v>765</v>
      </c>
    </row>
    <row r="486" spans="7:65" ht="13.8" x14ac:dyDescent="0.45">
      <c r="G486" s="5">
        <v>14</v>
      </c>
      <c r="H486" s="6" t="s">
        <v>809</v>
      </c>
      <c r="I486" s="6"/>
      <c r="J486" s="6"/>
      <c r="K486" s="6"/>
      <c r="L486" s="6"/>
      <c r="M486" s="6"/>
      <c r="N486" s="10" t="s">
        <v>431</v>
      </c>
      <c r="P486" s="5" t="s">
        <v>187</v>
      </c>
      <c r="V486" s="5">
        <f>COUNTA(P473:U486)</f>
        <v>54</v>
      </c>
      <c r="W486" s="10" t="s">
        <v>431</v>
      </c>
      <c r="X486" s="5">
        <v>14</v>
      </c>
      <c r="Y486" s="31">
        <f t="shared" si="133"/>
        <v>66.013332488948294</v>
      </c>
      <c r="Z486" s="80" t="s">
        <v>776</v>
      </c>
    </row>
    <row r="487" spans="7:65" ht="13.8" x14ac:dyDescent="0.45">
      <c r="H487" s="6"/>
      <c r="I487" s="6"/>
      <c r="J487" s="6"/>
      <c r="K487" s="6"/>
      <c r="L487" s="6"/>
      <c r="M487" s="6"/>
      <c r="X487" s="114">
        <v>15</v>
      </c>
      <c r="Y487" s="107">
        <f t="shared" si="133"/>
        <v>65.463749372686848</v>
      </c>
      <c r="Z487" s="112" t="s">
        <v>765</v>
      </c>
      <c r="BM487" s="10" t="s">
        <v>431</v>
      </c>
    </row>
    <row r="488" spans="7:65" x14ac:dyDescent="0.45">
      <c r="G488" s="5" t="s">
        <v>818</v>
      </c>
    </row>
    <row r="489" spans="7:65" x14ac:dyDescent="0.45">
      <c r="H489" s="5" t="s">
        <v>216</v>
      </c>
    </row>
    <row r="490" spans="7:65" x14ac:dyDescent="0.45">
      <c r="G490" s="7" t="s">
        <v>5</v>
      </c>
      <c r="H490" s="8" t="s">
        <v>28</v>
      </c>
      <c r="I490" s="8" t="s">
        <v>29</v>
      </c>
      <c r="J490" s="8" t="s">
        <v>110</v>
      </c>
      <c r="K490" s="8" t="s">
        <v>217</v>
      </c>
      <c r="L490" s="8" t="s">
        <v>218</v>
      </c>
      <c r="M490" s="8" t="s">
        <v>219</v>
      </c>
      <c r="O490" s="77">
        <v>24</v>
      </c>
      <c r="P490" s="77" t="s">
        <v>28</v>
      </c>
      <c r="Q490" s="77" t="s">
        <v>29</v>
      </c>
      <c r="R490" s="77" t="s">
        <v>110</v>
      </c>
      <c r="S490" s="77" t="s">
        <v>217</v>
      </c>
      <c r="T490" s="77" t="s">
        <v>218</v>
      </c>
      <c r="U490" s="77" t="s">
        <v>219</v>
      </c>
      <c r="X490" s="7" t="s">
        <v>5</v>
      </c>
      <c r="Z490" s="102" t="s">
        <v>28</v>
      </c>
      <c r="AA490" s="102"/>
      <c r="AB490" s="102"/>
      <c r="AC490" s="102" t="s">
        <v>29</v>
      </c>
      <c r="AD490" s="102"/>
      <c r="AE490" s="102"/>
      <c r="AF490" s="102" t="s">
        <v>110</v>
      </c>
      <c r="AG490" s="102"/>
      <c r="AH490" s="102"/>
      <c r="AI490" s="102" t="s">
        <v>217</v>
      </c>
      <c r="AJ490" s="102"/>
      <c r="AK490" s="102"/>
      <c r="AL490" s="102" t="s">
        <v>218</v>
      </c>
      <c r="AM490" s="102"/>
      <c r="AN490" s="102"/>
      <c r="AO490" s="102" t="s">
        <v>219</v>
      </c>
    </row>
    <row r="491" spans="7:65" x14ac:dyDescent="0.45">
      <c r="G491" s="5">
        <v>1</v>
      </c>
      <c r="H491" s="6" t="s">
        <v>114</v>
      </c>
      <c r="I491" s="6" t="s">
        <v>118</v>
      </c>
      <c r="J491" s="6" t="s">
        <v>123</v>
      </c>
      <c r="K491" s="6" t="s">
        <v>136</v>
      </c>
      <c r="L491" s="6" t="s">
        <v>148</v>
      </c>
      <c r="M491" s="6" t="s">
        <v>353</v>
      </c>
      <c r="P491" s="5" t="s">
        <v>114</v>
      </c>
      <c r="Q491" s="5" t="s">
        <v>118</v>
      </c>
      <c r="R491" s="5" t="s">
        <v>123</v>
      </c>
      <c r="S491" s="5" t="s">
        <v>136</v>
      </c>
      <c r="T491" s="5" t="s">
        <v>148</v>
      </c>
      <c r="U491" s="5" t="s">
        <v>353</v>
      </c>
      <c r="X491" s="5">
        <v>1</v>
      </c>
      <c r="Y491" s="31">
        <f t="shared" ref="Y491:Y506" si="139">VLOOKUP(Z491,$A$3:$B$36,2,FALSE)</f>
        <v>54.489683652199048</v>
      </c>
      <c r="Z491" s="80" t="s">
        <v>871</v>
      </c>
      <c r="AA491" s="5">
        <v>1</v>
      </c>
      <c r="AB491" s="31">
        <f t="shared" ref="AB491:AB499" si="140">VLOOKUP(AC491,$A$3:$B$36,2,FALSE)</f>
        <v>54.489683652199048</v>
      </c>
      <c r="AC491" s="80" t="s">
        <v>871</v>
      </c>
      <c r="AD491" s="5">
        <v>1</v>
      </c>
      <c r="AE491" s="31">
        <f t="shared" ref="AE491:AE504" si="141">VLOOKUP(AF491,$A$3:$B$36,2,FALSE)</f>
        <v>54.489683652199048</v>
      </c>
      <c r="AF491" s="80" t="s">
        <v>871</v>
      </c>
      <c r="AG491" s="5">
        <v>1</v>
      </c>
      <c r="AH491" s="31">
        <f t="shared" ref="AH491:AH498" si="142">VLOOKUP(AI491,$A$3:$B$36,2,FALSE)</f>
        <v>54.489683652199048</v>
      </c>
      <c r="AI491" s="80" t="s">
        <v>871</v>
      </c>
      <c r="AJ491" s="5">
        <v>1</v>
      </c>
      <c r="AK491" s="31">
        <f t="shared" ref="AK491:AK509" si="143">VLOOKUP(AL491,$A$3:$B$36,2,FALSE)</f>
        <v>54.489683652199048</v>
      </c>
      <c r="AL491" s="80" t="s">
        <v>871</v>
      </c>
      <c r="AM491" s="5">
        <v>1</v>
      </c>
      <c r="AN491" s="31">
        <f t="shared" ref="AN491:AN500" si="144">VLOOKUP(AO491,$A$3:$B$36,2,FALSE)</f>
        <v>54.489683652199048</v>
      </c>
      <c r="AO491" s="80" t="s">
        <v>871</v>
      </c>
    </row>
    <row r="492" spans="7:65" x14ac:dyDescent="0.45">
      <c r="G492" s="5">
        <v>2</v>
      </c>
      <c r="H492" s="6" t="s">
        <v>116</v>
      </c>
      <c r="I492" s="6" t="s">
        <v>119</v>
      </c>
      <c r="J492" s="6" t="s">
        <v>124</v>
      </c>
      <c r="K492" s="6" t="s">
        <v>137</v>
      </c>
      <c r="L492" s="6" t="s">
        <v>96</v>
      </c>
      <c r="M492" s="6" t="s">
        <v>354</v>
      </c>
      <c r="P492" s="5" t="s">
        <v>116</v>
      </c>
      <c r="Q492" s="5" t="s">
        <v>119</v>
      </c>
      <c r="R492" s="5" t="s">
        <v>994</v>
      </c>
      <c r="S492" s="5" t="s">
        <v>137</v>
      </c>
      <c r="T492" s="5" t="s">
        <v>96</v>
      </c>
      <c r="U492" s="5" t="s">
        <v>988</v>
      </c>
      <c r="X492" s="5">
        <v>2</v>
      </c>
      <c r="Y492" s="31">
        <f t="shared" si="139"/>
        <v>57.68746068595226</v>
      </c>
      <c r="Z492" s="80" t="s">
        <v>792</v>
      </c>
      <c r="AA492" s="5">
        <v>2</v>
      </c>
      <c r="AB492" s="31">
        <f t="shared" si="140"/>
        <v>57.68746068595226</v>
      </c>
      <c r="AC492" s="80" t="s">
        <v>792</v>
      </c>
      <c r="AD492" s="5">
        <v>2</v>
      </c>
      <c r="AE492" s="31">
        <f t="shared" si="141"/>
        <v>50.004135736053328</v>
      </c>
      <c r="AF492" s="80" t="s">
        <v>771</v>
      </c>
      <c r="AG492" s="5">
        <v>2</v>
      </c>
      <c r="AH492" s="31">
        <f t="shared" si="142"/>
        <v>57.68746068595226</v>
      </c>
      <c r="AI492" s="80" t="s">
        <v>792</v>
      </c>
      <c r="AJ492" s="5">
        <v>2</v>
      </c>
      <c r="AK492" s="31">
        <f t="shared" si="143"/>
        <v>57.68746068595226</v>
      </c>
      <c r="AL492" s="80" t="s">
        <v>792</v>
      </c>
      <c r="AM492" s="5">
        <v>2</v>
      </c>
      <c r="AN492" s="31">
        <f t="shared" si="144"/>
        <v>50.004135736053328</v>
      </c>
      <c r="AO492" s="80" t="s">
        <v>771</v>
      </c>
    </row>
    <row r="493" spans="7:65" x14ac:dyDescent="0.45">
      <c r="G493" s="5">
        <v>3</v>
      </c>
      <c r="H493" s="6" t="s">
        <v>66</v>
      </c>
      <c r="I493" s="6" t="s">
        <v>167</v>
      </c>
      <c r="J493" s="6" t="s">
        <v>125</v>
      </c>
      <c r="K493" s="6" t="s">
        <v>199</v>
      </c>
      <c r="L493" s="6" t="s">
        <v>99</v>
      </c>
      <c r="M493" s="6" t="s">
        <v>355</v>
      </c>
      <c r="P493" s="5" t="s">
        <v>66</v>
      </c>
      <c r="Q493" s="5" t="s">
        <v>329</v>
      </c>
      <c r="R493" s="5" t="s">
        <v>125</v>
      </c>
      <c r="S493" s="5" t="s">
        <v>507</v>
      </c>
      <c r="T493" s="5" t="s">
        <v>99</v>
      </c>
      <c r="U493" s="5" t="s">
        <v>355</v>
      </c>
      <c r="X493" s="5">
        <v>3</v>
      </c>
      <c r="Y493" s="31">
        <f t="shared" si="139"/>
        <v>61.678725235050933</v>
      </c>
      <c r="Z493" s="80" t="s">
        <v>766</v>
      </c>
      <c r="AA493" s="5">
        <v>3</v>
      </c>
      <c r="AB493" s="31">
        <f t="shared" si="140"/>
        <v>61.678725235050933</v>
      </c>
      <c r="AC493" s="80" t="s">
        <v>766</v>
      </c>
      <c r="AD493" s="5">
        <v>3</v>
      </c>
      <c r="AE493" s="31">
        <f t="shared" si="141"/>
        <v>51.976540463598752</v>
      </c>
      <c r="AF493" s="80" t="s">
        <v>819</v>
      </c>
      <c r="AG493" s="5">
        <v>3</v>
      </c>
      <c r="AH493" s="31">
        <f t="shared" si="142"/>
        <v>61.678725235050933</v>
      </c>
      <c r="AI493" s="80" t="s">
        <v>766</v>
      </c>
      <c r="AJ493" s="5">
        <v>3</v>
      </c>
      <c r="AK493" s="31">
        <f t="shared" si="143"/>
        <v>61.678725235050933</v>
      </c>
      <c r="AL493" s="80" t="s">
        <v>766</v>
      </c>
      <c r="AM493" s="5">
        <v>3</v>
      </c>
      <c r="AN493" s="31">
        <f t="shared" si="144"/>
        <v>51.976540463598752</v>
      </c>
      <c r="AO493" s="80" t="s">
        <v>819</v>
      </c>
    </row>
    <row r="494" spans="7:65" x14ac:dyDescent="0.45">
      <c r="G494" s="5">
        <v>4</v>
      </c>
      <c r="H494" s="6" t="s">
        <v>27</v>
      </c>
      <c r="I494" s="11" t="s">
        <v>168</v>
      </c>
      <c r="J494" s="6" t="s">
        <v>126</v>
      </c>
      <c r="K494" s="11" t="s">
        <v>200</v>
      </c>
      <c r="L494" s="6" t="s">
        <v>312</v>
      </c>
      <c r="M494" s="6" t="s">
        <v>155</v>
      </c>
      <c r="P494" s="5" t="s">
        <v>27</v>
      </c>
      <c r="Q494" s="5" t="s">
        <v>273</v>
      </c>
      <c r="R494" s="5" t="s">
        <v>126</v>
      </c>
      <c r="S494" s="5" t="s">
        <v>90</v>
      </c>
      <c r="T494" s="5" t="s">
        <v>55</v>
      </c>
      <c r="U494" s="5" t="s">
        <v>155</v>
      </c>
      <c r="X494" s="5">
        <v>4</v>
      </c>
      <c r="Y494" s="31">
        <f t="shared" si="139"/>
        <v>66.013332488948294</v>
      </c>
      <c r="Z494" s="80" t="s">
        <v>776</v>
      </c>
      <c r="AA494" s="5">
        <v>4</v>
      </c>
      <c r="AB494" s="31">
        <f t="shared" si="140"/>
        <v>60.266537294414391</v>
      </c>
      <c r="AC494" s="80" t="s">
        <v>774</v>
      </c>
      <c r="AD494" s="5">
        <v>4</v>
      </c>
      <c r="AE494" s="31">
        <f t="shared" si="141"/>
        <v>54.489683652199048</v>
      </c>
      <c r="AF494" s="80" t="s">
        <v>871</v>
      </c>
      <c r="AG494" s="5">
        <v>4</v>
      </c>
      <c r="AH494" s="31">
        <f t="shared" si="142"/>
        <v>60.266537294414391</v>
      </c>
      <c r="AI494" s="80" t="s">
        <v>774</v>
      </c>
      <c r="AJ494" s="5">
        <v>4</v>
      </c>
      <c r="AK494" s="31">
        <f t="shared" si="143"/>
        <v>66.013332488948294</v>
      </c>
      <c r="AL494" s="80" t="s">
        <v>776</v>
      </c>
      <c r="AM494" s="5">
        <v>4</v>
      </c>
      <c r="AN494" s="31">
        <f t="shared" si="144"/>
        <v>54.489683652199048</v>
      </c>
      <c r="AO494" s="80" t="s">
        <v>871</v>
      </c>
    </row>
    <row r="495" spans="7:65" x14ac:dyDescent="0.45">
      <c r="G495" s="5">
        <v>5</v>
      </c>
      <c r="H495" s="6" t="s">
        <v>185</v>
      </c>
      <c r="I495" s="6" t="s">
        <v>455</v>
      </c>
      <c r="J495" s="6" t="s">
        <v>127</v>
      </c>
      <c r="K495" s="13" t="s">
        <v>201</v>
      </c>
      <c r="L495" s="6" t="s">
        <v>91</v>
      </c>
      <c r="M495" s="6" t="s">
        <v>356</v>
      </c>
      <c r="P495" s="5" t="s">
        <v>257</v>
      </c>
      <c r="Q495" s="5" t="s">
        <v>835</v>
      </c>
      <c r="R495" s="5" t="s">
        <v>127</v>
      </c>
      <c r="S495" s="5" t="s">
        <v>88</v>
      </c>
      <c r="T495" s="5" t="s">
        <v>91</v>
      </c>
      <c r="U495" s="5" t="s">
        <v>356</v>
      </c>
      <c r="X495" s="5">
        <v>5</v>
      </c>
      <c r="Y495" s="31">
        <f t="shared" si="139"/>
        <v>72.079750332635967</v>
      </c>
      <c r="Z495" s="80" t="s">
        <v>764</v>
      </c>
      <c r="AA495" s="5">
        <v>5</v>
      </c>
      <c r="AB495" s="31">
        <f t="shared" si="140"/>
        <v>60.819536609910429</v>
      </c>
      <c r="AC495" s="80" t="s">
        <v>770</v>
      </c>
      <c r="AD495" s="5">
        <v>5</v>
      </c>
      <c r="AE495" s="31">
        <f t="shared" si="141"/>
        <v>55.327632324697404</v>
      </c>
      <c r="AF495" s="80" t="s">
        <v>769</v>
      </c>
      <c r="AG495" s="5">
        <v>5</v>
      </c>
      <c r="AH495" s="31">
        <f t="shared" si="142"/>
        <v>60.819536609910429</v>
      </c>
      <c r="AI495" s="80" t="s">
        <v>770</v>
      </c>
      <c r="AJ495" s="5">
        <v>5</v>
      </c>
      <c r="AK495" s="31">
        <f t="shared" si="143"/>
        <v>64.319990168929081</v>
      </c>
      <c r="AL495" s="80" t="s">
        <v>787</v>
      </c>
      <c r="AM495" s="5">
        <v>5</v>
      </c>
      <c r="AN495" s="31">
        <f t="shared" si="144"/>
        <v>55.327632324697404</v>
      </c>
      <c r="AO495" s="80" t="s">
        <v>769</v>
      </c>
    </row>
    <row r="496" spans="7:65" x14ac:dyDescent="0.45">
      <c r="G496" s="5">
        <v>6</v>
      </c>
      <c r="H496" s="6" t="s">
        <v>186</v>
      </c>
      <c r="I496" s="6" t="s">
        <v>456</v>
      </c>
      <c r="J496" s="6" t="s">
        <v>128</v>
      </c>
      <c r="K496" s="11" t="s">
        <v>202</v>
      </c>
      <c r="L496" s="6" t="s">
        <v>782</v>
      </c>
      <c r="M496" s="11" t="s">
        <v>832</v>
      </c>
      <c r="P496" s="5" t="s">
        <v>186</v>
      </c>
      <c r="Q496" s="5" t="s">
        <v>456</v>
      </c>
      <c r="R496" s="5" t="s">
        <v>128</v>
      </c>
      <c r="S496" s="5" t="s">
        <v>90</v>
      </c>
      <c r="T496" s="5" t="s">
        <v>782</v>
      </c>
      <c r="U496" s="5" t="s">
        <v>16</v>
      </c>
      <c r="X496" s="5">
        <v>6</v>
      </c>
      <c r="Y496" s="31">
        <f t="shared" si="139"/>
        <v>69.54549044703198</v>
      </c>
      <c r="Z496" s="80" t="s">
        <v>772</v>
      </c>
      <c r="AA496" s="5">
        <v>6</v>
      </c>
      <c r="AB496" s="31">
        <f t="shared" si="140"/>
        <v>60.266537294414391</v>
      </c>
      <c r="AC496" s="80" t="s">
        <v>774</v>
      </c>
      <c r="AD496" s="5">
        <v>6</v>
      </c>
      <c r="AE496" s="31">
        <f t="shared" si="141"/>
        <v>57.68746068595226</v>
      </c>
      <c r="AF496" s="80" t="s">
        <v>792</v>
      </c>
      <c r="AG496" s="5">
        <v>6</v>
      </c>
      <c r="AH496" s="31">
        <f t="shared" si="142"/>
        <v>60.266537294414391</v>
      </c>
      <c r="AI496" s="80" t="s">
        <v>774</v>
      </c>
      <c r="AJ496" s="5">
        <v>6</v>
      </c>
      <c r="AK496" s="31">
        <f t="shared" si="143"/>
        <v>61.678725235050933</v>
      </c>
      <c r="AL496" s="80" t="s">
        <v>766</v>
      </c>
      <c r="AM496" s="5">
        <v>6</v>
      </c>
      <c r="AN496" s="31">
        <f t="shared" si="144"/>
        <v>57.68746068595226</v>
      </c>
      <c r="AO496" s="80" t="s">
        <v>792</v>
      </c>
    </row>
    <row r="497" spans="7:65" x14ac:dyDescent="0.45">
      <c r="G497" s="5">
        <v>7</v>
      </c>
      <c r="H497" s="6" t="s">
        <v>388</v>
      </c>
      <c r="I497" s="6" t="s">
        <v>576</v>
      </c>
      <c r="J497" s="6" t="s">
        <v>129</v>
      </c>
      <c r="K497" s="13" t="s">
        <v>831</v>
      </c>
      <c r="L497" s="6" t="s">
        <v>346</v>
      </c>
      <c r="M497" s="13" t="s">
        <v>833</v>
      </c>
      <c r="P497" s="5" t="s">
        <v>27</v>
      </c>
      <c r="Q497" s="5" t="s">
        <v>272</v>
      </c>
      <c r="R497" s="5" t="s">
        <v>129</v>
      </c>
      <c r="S497" s="5" t="s">
        <v>88</v>
      </c>
      <c r="T497" s="5" t="s">
        <v>346</v>
      </c>
      <c r="U497" s="5" t="s">
        <v>428</v>
      </c>
      <c r="X497" s="5">
        <v>7</v>
      </c>
      <c r="Y497" s="31">
        <f t="shared" si="139"/>
        <v>66.013332488948294</v>
      </c>
      <c r="Z497" s="80" t="s">
        <v>776</v>
      </c>
      <c r="AA497" s="5">
        <v>7</v>
      </c>
      <c r="AB497" s="31">
        <f t="shared" si="140"/>
        <v>59.002347394461879</v>
      </c>
      <c r="AC497" s="80" t="s">
        <v>773</v>
      </c>
      <c r="AD497" s="5">
        <v>7</v>
      </c>
      <c r="AE497" s="31">
        <f t="shared" si="141"/>
        <v>60.266537294414391</v>
      </c>
      <c r="AF497" s="80" t="s">
        <v>774</v>
      </c>
      <c r="AG497" s="5">
        <v>7</v>
      </c>
      <c r="AH497" s="31">
        <f t="shared" si="142"/>
        <v>60.819536609910429</v>
      </c>
      <c r="AI497" s="80" t="s">
        <v>770</v>
      </c>
      <c r="AJ497" s="5">
        <v>7</v>
      </c>
      <c r="AK497" s="31">
        <f t="shared" si="143"/>
        <v>60.266537294414391</v>
      </c>
      <c r="AL497" s="80" t="s">
        <v>774</v>
      </c>
      <c r="AM497" s="5">
        <v>7</v>
      </c>
      <c r="AN497" s="31">
        <f t="shared" si="144"/>
        <v>56.425600143309396</v>
      </c>
      <c r="AO497" s="80" t="s">
        <v>853</v>
      </c>
    </row>
    <row r="498" spans="7:65" x14ac:dyDescent="0.45">
      <c r="G498" s="5">
        <v>8</v>
      </c>
      <c r="H498" s="6" t="s">
        <v>22</v>
      </c>
      <c r="I498" s="11" t="s">
        <v>577</v>
      </c>
      <c r="J498" s="6" t="s">
        <v>820</v>
      </c>
      <c r="K498" s="6"/>
      <c r="L498" s="6" t="s">
        <v>422</v>
      </c>
      <c r="M498" s="11" t="s">
        <v>429</v>
      </c>
      <c r="P498" s="5" t="s">
        <v>22</v>
      </c>
      <c r="Q498" s="5" t="s">
        <v>456</v>
      </c>
      <c r="R498" s="5" t="s">
        <v>856</v>
      </c>
      <c r="T498" s="5" t="s">
        <v>96</v>
      </c>
      <c r="U498" s="5" t="s">
        <v>16</v>
      </c>
      <c r="X498" s="5">
        <v>8</v>
      </c>
      <c r="Y498" s="31">
        <f t="shared" si="139"/>
        <v>68.097728766764959</v>
      </c>
      <c r="Z498" s="80" t="s">
        <v>775</v>
      </c>
      <c r="AA498" s="5">
        <v>8</v>
      </c>
      <c r="AB498" s="31">
        <f t="shared" si="140"/>
        <v>60.266537294414391</v>
      </c>
      <c r="AC498" s="80" t="s">
        <v>774</v>
      </c>
      <c r="AD498" s="5">
        <v>8</v>
      </c>
      <c r="AE498" s="31">
        <f t="shared" si="141"/>
        <v>61.678725235050933</v>
      </c>
      <c r="AF498" s="80" t="s">
        <v>766</v>
      </c>
      <c r="AG498" s="114">
        <v>8</v>
      </c>
      <c r="AH498" s="107">
        <f t="shared" si="142"/>
        <v>60.266537294414391</v>
      </c>
      <c r="AI498" s="112" t="s">
        <v>774</v>
      </c>
      <c r="AJ498" s="5">
        <v>8</v>
      </c>
      <c r="AK498" s="31">
        <f t="shared" si="143"/>
        <v>57.68746068595226</v>
      </c>
      <c r="AL498" s="80" t="s">
        <v>792</v>
      </c>
      <c r="AM498" s="5">
        <v>8</v>
      </c>
      <c r="AN498" s="31">
        <f t="shared" si="144"/>
        <v>57.68746068595226</v>
      </c>
      <c r="AO498" s="80" t="s">
        <v>792</v>
      </c>
    </row>
    <row r="499" spans="7:65" x14ac:dyDescent="0.45">
      <c r="G499" s="5">
        <v>9</v>
      </c>
      <c r="H499" s="6" t="s">
        <v>389</v>
      </c>
      <c r="I499" s="6"/>
      <c r="J499" s="6" t="s">
        <v>39</v>
      </c>
      <c r="K499" s="6"/>
      <c r="L499" s="6" t="s">
        <v>97</v>
      </c>
      <c r="M499" s="13" t="s">
        <v>430</v>
      </c>
      <c r="P499" s="5" t="s">
        <v>186</v>
      </c>
      <c r="R499" s="5" t="s">
        <v>39</v>
      </c>
      <c r="T499" s="5" t="s">
        <v>97</v>
      </c>
      <c r="U499" s="5" t="s">
        <v>428</v>
      </c>
      <c r="X499" s="5">
        <v>9</v>
      </c>
      <c r="Y499" s="31">
        <f t="shared" si="139"/>
        <v>69.54549044703198</v>
      </c>
      <c r="Z499" s="80" t="s">
        <v>772</v>
      </c>
      <c r="AA499" s="114">
        <v>9</v>
      </c>
      <c r="AB499" s="107">
        <f t="shared" si="140"/>
        <v>59.002347394461879</v>
      </c>
      <c r="AC499" s="112" t="s">
        <v>773</v>
      </c>
      <c r="AD499" s="5">
        <v>9</v>
      </c>
      <c r="AE499" s="31">
        <f t="shared" si="141"/>
        <v>60.819536609910429</v>
      </c>
      <c r="AF499" s="80" t="s">
        <v>770</v>
      </c>
      <c r="AJ499" s="5">
        <v>9</v>
      </c>
      <c r="AK499" s="31">
        <f t="shared" si="143"/>
        <v>59.002347394461879</v>
      </c>
      <c r="AL499" s="80" t="s">
        <v>773</v>
      </c>
      <c r="AM499" s="5">
        <v>9</v>
      </c>
      <c r="AN499" s="31">
        <f t="shared" si="144"/>
        <v>56.425600143309396</v>
      </c>
      <c r="AO499" s="80" t="s">
        <v>853</v>
      </c>
    </row>
    <row r="500" spans="7:65" x14ac:dyDescent="0.45">
      <c r="G500" s="5">
        <v>10</v>
      </c>
      <c r="H500" s="6" t="s">
        <v>26</v>
      </c>
      <c r="I500" s="6"/>
      <c r="J500" s="6" t="s">
        <v>821</v>
      </c>
      <c r="K500" s="6"/>
      <c r="L500" s="6" t="s">
        <v>98</v>
      </c>
      <c r="M500" s="6"/>
      <c r="P500" s="5" t="s">
        <v>26</v>
      </c>
      <c r="R500" s="5" t="s">
        <v>129</v>
      </c>
      <c r="T500" s="5" t="s">
        <v>98</v>
      </c>
      <c r="X500" s="5">
        <v>10</v>
      </c>
      <c r="Y500" s="31">
        <f t="shared" si="139"/>
        <v>68.097728766764959</v>
      </c>
      <c r="Z500" s="80" t="s">
        <v>775</v>
      </c>
      <c r="AD500" s="5">
        <v>10</v>
      </c>
      <c r="AE500" s="31">
        <f t="shared" si="141"/>
        <v>60.266537294414391</v>
      </c>
      <c r="AF500" s="80" t="s">
        <v>774</v>
      </c>
      <c r="AJ500" s="5">
        <v>10</v>
      </c>
      <c r="AK500" s="31">
        <f t="shared" si="143"/>
        <v>60.266537294414391</v>
      </c>
      <c r="AL500" s="80" t="s">
        <v>774</v>
      </c>
      <c r="AM500" s="114">
        <v>10</v>
      </c>
      <c r="AN500" s="107">
        <f t="shared" si="144"/>
        <v>57.68746068595226</v>
      </c>
      <c r="AO500" s="112" t="s">
        <v>792</v>
      </c>
    </row>
    <row r="501" spans="7:65" x14ac:dyDescent="0.45">
      <c r="G501" s="5">
        <v>11</v>
      </c>
      <c r="H501" s="6" t="s">
        <v>187</v>
      </c>
      <c r="I501" s="6"/>
      <c r="J501" s="6" t="s">
        <v>822</v>
      </c>
      <c r="K501" s="6"/>
      <c r="L501" s="6" t="s">
        <v>292</v>
      </c>
      <c r="M501" s="6"/>
      <c r="P501" s="5" t="s">
        <v>187</v>
      </c>
      <c r="R501" s="5" t="s">
        <v>39</v>
      </c>
      <c r="T501" s="5" t="s">
        <v>92</v>
      </c>
      <c r="X501" s="5">
        <v>11</v>
      </c>
      <c r="Y501" s="31">
        <f t="shared" si="139"/>
        <v>66.013332488948294</v>
      </c>
      <c r="Z501" s="80" t="s">
        <v>776</v>
      </c>
      <c r="AD501" s="5">
        <v>11</v>
      </c>
      <c r="AE501" s="31">
        <f t="shared" si="141"/>
        <v>60.819536609910429</v>
      </c>
      <c r="AF501" s="80" t="s">
        <v>770</v>
      </c>
      <c r="AJ501" s="5">
        <v>11</v>
      </c>
      <c r="AK501" s="31">
        <f t="shared" si="143"/>
        <v>60.819536609910429</v>
      </c>
      <c r="AL501" s="80" t="s">
        <v>770</v>
      </c>
    </row>
    <row r="502" spans="7:65" x14ac:dyDescent="0.45">
      <c r="G502" s="5">
        <v>12</v>
      </c>
      <c r="H502" s="6" t="s">
        <v>190</v>
      </c>
      <c r="I502" s="6"/>
      <c r="J502" s="6" t="s">
        <v>45</v>
      </c>
      <c r="K502" s="6"/>
      <c r="L502" s="6" t="s">
        <v>346</v>
      </c>
      <c r="M502" s="6"/>
      <c r="P502" s="5" t="s">
        <v>68</v>
      </c>
      <c r="R502" s="5" t="s">
        <v>45</v>
      </c>
      <c r="T502" s="5" t="s">
        <v>346</v>
      </c>
      <c r="X502" s="5">
        <v>12</v>
      </c>
      <c r="Y502" s="31">
        <f t="shared" si="139"/>
        <v>65.463749372686848</v>
      </c>
      <c r="Z502" s="80" t="s">
        <v>765</v>
      </c>
      <c r="AD502" s="5">
        <v>12</v>
      </c>
      <c r="AE502" s="31">
        <f t="shared" si="141"/>
        <v>60.266537294414391</v>
      </c>
      <c r="AF502" s="80" t="s">
        <v>774</v>
      </c>
      <c r="AJ502" s="5">
        <v>12</v>
      </c>
      <c r="AK502" s="31">
        <f t="shared" si="143"/>
        <v>60.266537294414391</v>
      </c>
      <c r="AL502" s="80" t="s">
        <v>774</v>
      </c>
    </row>
    <row r="503" spans="7:65" x14ac:dyDescent="0.45">
      <c r="G503" s="5">
        <v>13</v>
      </c>
      <c r="H503" s="6" t="s">
        <v>27</v>
      </c>
      <c r="I503" s="6"/>
      <c r="J503" s="6" t="s">
        <v>608</v>
      </c>
      <c r="K503" s="6"/>
      <c r="L503" s="6" t="s">
        <v>511</v>
      </c>
      <c r="M503" s="6"/>
      <c r="P503" s="5" t="s">
        <v>27</v>
      </c>
      <c r="R503" s="5" t="s">
        <v>40</v>
      </c>
      <c r="T503" s="5" t="s">
        <v>511</v>
      </c>
      <c r="X503" s="5">
        <v>13</v>
      </c>
      <c r="Y503" s="31">
        <f t="shared" si="139"/>
        <v>66.013332488948294</v>
      </c>
      <c r="Z503" s="80" t="s">
        <v>776</v>
      </c>
      <c r="AD503" s="5">
        <v>13</v>
      </c>
      <c r="AE503" s="31">
        <f t="shared" si="141"/>
        <v>59.002347394461879</v>
      </c>
      <c r="AF503" s="80" t="s">
        <v>773</v>
      </c>
      <c r="AJ503" s="5">
        <v>13</v>
      </c>
      <c r="AK503" s="31">
        <f t="shared" si="143"/>
        <v>59.002347394461879</v>
      </c>
      <c r="AL503" s="80" t="s">
        <v>773</v>
      </c>
    </row>
    <row r="504" spans="7:65" ht="13.8" x14ac:dyDescent="0.45">
      <c r="G504" s="5">
        <v>14</v>
      </c>
      <c r="H504" s="6" t="s">
        <v>22</v>
      </c>
      <c r="I504" s="6"/>
      <c r="J504" s="6"/>
      <c r="K504" s="6"/>
      <c r="L504" s="6" t="s">
        <v>93</v>
      </c>
      <c r="M504" s="6"/>
      <c r="P504" s="5" t="s">
        <v>22</v>
      </c>
      <c r="T504" s="5" t="s">
        <v>93</v>
      </c>
      <c r="X504" s="5">
        <v>14</v>
      </c>
      <c r="Y504" s="31">
        <f t="shared" si="139"/>
        <v>68.097728766764959</v>
      </c>
      <c r="Z504" s="80" t="s">
        <v>775</v>
      </c>
      <c r="AD504" s="114">
        <v>14</v>
      </c>
      <c r="AE504" s="107">
        <f t="shared" si="141"/>
        <v>60.266537294414391</v>
      </c>
      <c r="AF504" s="112" t="s">
        <v>774</v>
      </c>
      <c r="AJ504" s="5">
        <v>14</v>
      </c>
      <c r="AK504" s="31">
        <f t="shared" si="143"/>
        <v>57.68746068595226</v>
      </c>
      <c r="AL504" s="80" t="s">
        <v>792</v>
      </c>
      <c r="BM504" s="10" t="s">
        <v>431</v>
      </c>
    </row>
    <row r="505" spans="7:65" x14ac:dyDescent="0.45">
      <c r="G505" s="5">
        <v>15</v>
      </c>
      <c r="H505" s="6" t="s">
        <v>475</v>
      </c>
      <c r="I505" s="6"/>
      <c r="J505" s="6"/>
      <c r="K505" s="6"/>
      <c r="L505" s="6" t="s">
        <v>812</v>
      </c>
      <c r="M505" s="6"/>
      <c r="P505" s="5" t="s">
        <v>186</v>
      </c>
      <c r="T505" s="5" t="s">
        <v>95</v>
      </c>
      <c r="X505" s="5">
        <v>15</v>
      </c>
      <c r="Y505" s="31">
        <f t="shared" si="139"/>
        <v>69.54549044703198</v>
      </c>
      <c r="Z505" s="80" t="s">
        <v>772</v>
      </c>
      <c r="AJ505" s="5">
        <v>15</v>
      </c>
      <c r="AK505" s="31">
        <f t="shared" si="143"/>
        <v>56.425600143309396</v>
      </c>
      <c r="AL505" s="80" t="s">
        <v>853</v>
      </c>
    </row>
    <row r="506" spans="7:65" x14ac:dyDescent="0.45">
      <c r="G506" s="5">
        <v>16</v>
      </c>
      <c r="H506" s="6"/>
      <c r="I506" s="6"/>
      <c r="J506" s="6"/>
      <c r="K506" s="6"/>
      <c r="L506" s="6" t="s">
        <v>96</v>
      </c>
      <c r="M506" s="6"/>
      <c r="T506" s="5" t="s">
        <v>96</v>
      </c>
      <c r="X506" s="114">
        <v>16</v>
      </c>
      <c r="Y506" s="107">
        <f t="shared" si="139"/>
        <v>68.097728766764959</v>
      </c>
      <c r="Z506" s="112" t="s">
        <v>775</v>
      </c>
      <c r="AJ506" s="5">
        <v>16</v>
      </c>
      <c r="AK506" s="31">
        <f t="shared" si="143"/>
        <v>57.68746068595226</v>
      </c>
      <c r="AL506" s="80" t="s">
        <v>792</v>
      </c>
    </row>
    <row r="507" spans="7:65" x14ac:dyDescent="0.45">
      <c r="G507" s="5">
        <v>17</v>
      </c>
      <c r="H507" s="6"/>
      <c r="I507" s="6"/>
      <c r="J507" s="6"/>
      <c r="K507" s="6"/>
      <c r="L507" s="6" t="s">
        <v>97</v>
      </c>
      <c r="M507" s="6"/>
      <c r="T507" s="5" t="s">
        <v>97</v>
      </c>
      <c r="AJ507" s="5">
        <v>17</v>
      </c>
      <c r="AK507" s="31">
        <f t="shared" si="143"/>
        <v>59.002347394461879</v>
      </c>
      <c r="AL507" s="80" t="s">
        <v>773</v>
      </c>
    </row>
    <row r="508" spans="7:65" ht="13.8" x14ac:dyDescent="0.45">
      <c r="G508" s="5">
        <v>18</v>
      </c>
      <c r="H508" s="6"/>
      <c r="I508" s="6"/>
      <c r="J508" s="6"/>
      <c r="K508" s="6"/>
      <c r="L508" s="6" t="s">
        <v>598</v>
      </c>
      <c r="M508" s="6"/>
      <c r="N508" s="10" t="s">
        <v>431</v>
      </c>
      <c r="T508" s="5" t="s">
        <v>346</v>
      </c>
      <c r="V508" s="5">
        <f>COUNTA(P491:U508)</f>
        <v>70</v>
      </c>
      <c r="W508" s="10" t="s">
        <v>431</v>
      </c>
      <c r="AJ508" s="5">
        <v>18</v>
      </c>
      <c r="AK508" s="31">
        <f t="shared" si="143"/>
        <v>60.266537294414391</v>
      </c>
      <c r="AL508" s="80" t="s">
        <v>774</v>
      </c>
    </row>
    <row r="509" spans="7:65" x14ac:dyDescent="0.45">
      <c r="H509" s="6"/>
      <c r="I509" s="6"/>
      <c r="J509" s="6"/>
      <c r="AJ509" s="114">
        <v>19</v>
      </c>
      <c r="AK509" s="107">
        <f t="shared" si="143"/>
        <v>59.002347394461879</v>
      </c>
      <c r="AL509" s="112" t="s">
        <v>773</v>
      </c>
    </row>
    <row r="511" spans="7:65" x14ac:dyDescent="0.45">
      <c r="G511" s="5" t="s">
        <v>823</v>
      </c>
    </row>
    <row r="512" spans="7:65" x14ac:dyDescent="0.45">
      <c r="H512" s="5" t="s">
        <v>216</v>
      </c>
    </row>
    <row r="513" spans="7:65" x14ac:dyDescent="0.45">
      <c r="G513" s="7" t="s">
        <v>5</v>
      </c>
      <c r="H513" s="8" t="s">
        <v>28</v>
      </c>
      <c r="I513" s="8" t="s">
        <v>29</v>
      </c>
      <c r="J513" s="8" t="s">
        <v>110</v>
      </c>
      <c r="K513" s="8" t="s">
        <v>217</v>
      </c>
      <c r="L513" s="8" t="s">
        <v>218</v>
      </c>
      <c r="M513" s="8" t="s">
        <v>219</v>
      </c>
      <c r="O513" s="77">
        <v>25</v>
      </c>
      <c r="P513" s="8" t="s">
        <v>28</v>
      </c>
      <c r="Q513" s="8" t="s">
        <v>29</v>
      </c>
      <c r="R513" s="8" t="s">
        <v>110</v>
      </c>
      <c r="S513" s="8" t="s">
        <v>217</v>
      </c>
      <c r="T513" s="8" t="s">
        <v>218</v>
      </c>
      <c r="U513" s="8" t="s">
        <v>219</v>
      </c>
      <c r="X513" s="7" t="s">
        <v>5</v>
      </c>
      <c r="Z513" s="102" t="s">
        <v>28</v>
      </c>
      <c r="AA513" s="102"/>
      <c r="AB513" s="102"/>
      <c r="AC513" s="102" t="s">
        <v>29</v>
      </c>
      <c r="AD513" s="102"/>
      <c r="AE513" s="102"/>
      <c r="AF513" s="102" t="s">
        <v>110</v>
      </c>
      <c r="AG513" s="102"/>
      <c r="AH513" s="102"/>
      <c r="AI513" s="102" t="s">
        <v>217</v>
      </c>
      <c r="AJ513" s="102"/>
      <c r="AK513" s="102"/>
      <c r="AL513" s="102" t="s">
        <v>218</v>
      </c>
      <c r="AM513" s="102"/>
      <c r="AN513" s="102"/>
      <c r="AO513" s="102" t="s">
        <v>219</v>
      </c>
    </row>
    <row r="514" spans="7:65" x14ac:dyDescent="0.45">
      <c r="G514" s="5">
        <v>1</v>
      </c>
      <c r="H514" s="6" t="s">
        <v>114</v>
      </c>
      <c r="I514" s="6" t="s">
        <v>118</v>
      </c>
      <c r="J514" s="6" t="s">
        <v>126</v>
      </c>
      <c r="K514" s="6" t="s">
        <v>136</v>
      </c>
      <c r="L514" s="6" t="s">
        <v>148</v>
      </c>
      <c r="M514" s="6" t="s">
        <v>155</v>
      </c>
      <c r="P514" s="5" t="s">
        <v>114</v>
      </c>
      <c r="Q514" s="5" t="s">
        <v>118</v>
      </c>
      <c r="R514" s="5" t="s">
        <v>126</v>
      </c>
      <c r="S514" s="5" t="s">
        <v>136</v>
      </c>
      <c r="T514" s="5" t="s">
        <v>148</v>
      </c>
      <c r="U514" s="5" t="s">
        <v>155</v>
      </c>
      <c r="X514" s="5">
        <v>1</v>
      </c>
      <c r="Y514" s="31">
        <f t="shared" ref="Y514:Y525" si="145">VLOOKUP(Z514,$A$3:$B$36,2,FALSE)</f>
        <v>54.489683652199048</v>
      </c>
      <c r="Z514" s="80" t="s">
        <v>871</v>
      </c>
      <c r="AA514" s="5">
        <v>1</v>
      </c>
      <c r="AB514" s="31">
        <f t="shared" ref="AB514:AB524" si="146">VLOOKUP(AC514,$A$3:$B$36,2,FALSE)</f>
        <v>54.489683652199048</v>
      </c>
      <c r="AC514" s="80" t="s">
        <v>871</v>
      </c>
      <c r="AD514" s="5">
        <v>1</v>
      </c>
      <c r="AE514" s="31">
        <f t="shared" ref="AE514:AE521" si="147">VLOOKUP(AF514,$A$3:$B$36,2,FALSE)</f>
        <v>54.489683652199048</v>
      </c>
      <c r="AF514" s="80" t="s">
        <v>871</v>
      </c>
      <c r="AG514" s="5">
        <v>1</v>
      </c>
      <c r="AH514" s="31">
        <f t="shared" ref="AH514:AH525" si="148">VLOOKUP(AI514,$A$3:$B$36,2,FALSE)</f>
        <v>54.489683652199048</v>
      </c>
      <c r="AI514" s="80" t="s">
        <v>871</v>
      </c>
      <c r="AJ514" s="5">
        <v>1</v>
      </c>
      <c r="AK514" s="31">
        <f t="shared" ref="AK514:AK528" si="149">VLOOKUP(AL514,$A$3:$B$36,2,FALSE)</f>
        <v>54.489683652199048</v>
      </c>
      <c r="AL514" s="80" t="s">
        <v>871</v>
      </c>
      <c r="AM514" s="5">
        <v>1</v>
      </c>
      <c r="AN514" s="31">
        <f t="shared" ref="AN514:AN526" si="150">VLOOKUP(AO514,$A$3:$B$36,2,FALSE)</f>
        <v>54.489683652199048</v>
      </c>
      <c r="AO514" s="80" t="s">
        <v>871</v>
      </c>
    </row>
    <row r="515" spans="7:65" x14ac:dyDescent="0.45">
      <c r="G515" s="5">
        <v>2</v>
      </c>
      <c r="H515" s="6" t="s">
        <v>116</v>
      </c>
      <c r="I515" s="6" t="s">
        <v>119</v>
      </c>
      <c r="J515" s="6" t="s">
        <v>275</v>
      </c>
      <c r="K515" s="6" t="s">
        <v>284</v>
      </c>
      <c r="L515" s="6" t="s">
        <v>96</v>
      </c>
      <c r="M515" s="6" t="s">
        <v>18</v>
      </c>
      <c r="P515" s="5" t="s">
        <v>116</v>
      </c>
      <c r="Q515" s="5" t="s">
        <v>119</v>
      </c>
      <c r="R515" s="5" t="s">
        <v>42</v>
      </c>
      <c r="S515" s="5" t="s">
        <v>984</v>
      </c>
      <c r="T515" s="5" t="s">
        <v>96</v>
      </c>
      <c r="U515" s="5" t="s">
        <v>18</v>
      </c>
      <c r="X515" s="5">
        <v>2</v>
      </c>
      <c r="Y515" s="31">
        <f t="shared" si="145"/>
        <v>57.68746068595226</v>
      </c>
      <c r="Z515" s="80" t="s">
        <v>792</v>
      </c>
      <c r="AA515" s="5">
        <v>2</v>
      </c>
      <c r="AB515" s="31">
        <f t="shared" si="146"/>
        <v>57.68746068595226</v>
      </c>
      <c r="AC515" s="80" t="s">
        <v>792</v>
      </c>
      <c r="AD515" s="5">
        <v>2</v>
      </c>
      <c r="AE515" s="31">
        <f t="shared" si="147"/>
        <v>57.68746068595226</v>
      </c>
      <c r="AF515" s="80" t="s">
        <v>792</v>
      </c>
      <c r="AG515" s="5">
        <v>2</v>
      </c>
      <c r="AH515" s="31">
        <f t="shared" si="148"/>
        <v>57.68746068595226</v>
      </c>
      <c r="AI515" s="80" t="s">
        <v>792</v>
      </c>
      <c r="AJ515" s="5">
        <v>2</v>
      </c>
      <c r="AK515" s="31">
        <f t="shared" si="149"/>
        <v>57.68746068595226</v>
      </c>
      <c r="AL515" s="80" t="s">
        <v>792</v>
      </c>
      <c r="AM515" s="5">
        <v>2</v>
      </c>
      <c r="AN515" s="31">
        <f t="shared" si="150"/>
        <v>57.68746068595226</v>
      </c>
      <c r="AO515" s="80" t="s">
        <v>792</v>
      </c>
    </row>
    <row r="516" spans="7:65" x14ac:dyDescent="0.45">
      <c r="G516" s="5">
        <v>3</v>
      </c>
      <c r="H516" s="6" t="s">
        <v>66</v>
      </c>
      <c r="I516" s="6" t="s">
        <v>120</v>
      </c>
      <c r="J516" s="11" t="s">
        <v>333</v>
      </c>
      <c r="K516" s="11" t="s">
        <v>285</v>
      </c>
      <c r="L516" s="11" t="s">
        <v>345</v>
      </c>
      <c r="M516" s="6" t="s">
        <v>210</v>
      </c>
      <c r="P516" s="5" t="s">
        <v>66</v>
      </c>
      <c r="Q516" s="5" t="s">
        <v>120</v>
      </c>
      <c r="R516" s="5" t="s">
        <v>127</v>
      </c>
      <c r="S516" s="5" t="s">
        <v>340</v>
      </c>
      <c r="T516" s="5" t="s">
        <v>782</v>
      </c>
      <c r="U516" s="5" t="s">
        <v>61</v>
      </c>
      <c r="X516" s="5">
        <v>3</v>
      </c>
      <c r="Y516" s="31">
        <f t="shared" si="145"/>
        <v>61.678725235050933</v>
      </c>
      <c r="Z516" s="80" t="s">
        <v>766</v>
      </c>
      <c r="AA516" s="5">
        <v>3</v>
      </c>
      <c r="AB516" s="31">
        <f t="shared" si="146"/>
        <v>61.678725235050933</v>
      </c>
      <c r="AC516" s="80" t="s">
        <v>766</v>
      </c>
      <c r="AD516" s="5">
        <v>3</v>
      </c>
      <c r="AE516" s="31">
        <f t="shared" si="147"/>
        <v>55.327632324697404</v>
      </c>
      <c r="AF516" s="80" t="s">
        <v>769</v>
      </c>
      <c r="AG516" s="5">
        <v>3</v>
      </c>
      <c r="AH516" s="31">
        <f t="shared" si="148"/>
        <v>55.327632324697404</v>
      </c>
      <c r="AI516" s="80" t="s">
        <v>769</v>
      </c>
      <c r="AJ516" s="5">
        <v>3</v>
      </c>
      <c r="AK516" s="31">
        <f t="shared" si="149"/>
        <v>61.678725235050933</v>
      </c>
      <c r="AL516" s="80" t="s">
        <v>766</v>
      </c>
      <c r="AM516" s="5">
        <v>3</v>
      </c>
      <c r="AN516" s="31">
        <f t="shared" si="150"/>
        <v>61.678725235050933</v>
      </c>
      <c r="AO516" s="80" t="s">
        <v>766</v>
      </c>
    </row>
    <row r="517" spans="7:65" x14ac:dyDescent="0.45">
      <c r="G517" s="5">
        <v>4</v>
      </c>
      <c r="H517" s="6" t="s">
        <v>27</v>
      </c>
      <c r="I517" s="6" t="s">
        <v>121</v>
      </c>
      <c r="J517" s="6" t="s">
        <v>416</v>
      </c>
      <c r="K517" s="6" t="s">
        <v>827</v>
      </c>
      <c r="L517" s="6" t="s">
        <v>404</v>
      </c>
      <c r="M517" s="6" t="s">
        <v>211</v>
      </c>
      <c r="P517" s="5" t="s">
        <v>27</v>
      </c>
      <c r="Q517" s="5" t="s">
        <v>121</v>
      </c>
      <c r="R517" s="5" t="s">
        <v>43</v>
      </c>
      <c r="S517" s="5" t="s">
        <v>1020</v>
      </c>
      <c r="T517" s="5" t="s">
        <v>98</v>
      </c>
      <c r="U517" s="5" t="s">
        <v>211</v>
      </c>
      <c r="X517" s="5">
        <v>4</v>
      </c>
      <c r="Y517" s="31">
        <f t="shared" si="145"/>
        <v>66.013332488948294</v>
      </c>
      <c r="Z517" s="80" t="s">
        <v>776</v>
      </c>
      <c r="AA517" s="5">
        <v>4</v>
      </c>
      <c r="AB517" s="31">
        <f t="shared" si="146"/>
        <v>66.013332488948294</v>
      </c>
      <c r="AC517" s="80" t="s">
        <v>776</v>
      </c>
      <c r="AD517" s="5">
        <v>4</v>
      </c>
      <c r="AE517" s="31">
        <f t="shared" si="147"/>
        <v>56.425600143309396</v>
      </c>
      <c r="AF517" s="80" t="s">
        <v>853</v>
      </c>
      <c r="AG517" s="5">
        <v>4</v>
      </c>
      <c r="AH517" s="31">
        <f t="shared" si="148"/>
        <v>56.425600143309396</v>
      </c>
      <c r="AI517" s="80" t="s">
        <v>853</v>
      </c>
      <c r="AJ517" s="5">
        <v>4</v>
      </c>
      <c r="AK517" s="31">
        <f t="shared" si="149"/>
        <v>60.266537294414391</v>
      </c>
      <c r="AL517" s="80" t="s">
        <v>774</v>
      </c>
      <c r="AM517" s="5">
        <v>4</v>
      </c>
      <c r="AN517" s="31">
        <f t="shared" si="150"/>
        <v>60.266537294414391</v>
      </c>
      <c r="AO517" s="80" t="s">
        <v>774</v>
      </c>
    </row>
    <row r="518" spans="7:65" x14ac:dyDescent="0.45">
      <c r="G518" s="5">
        <v>5</v>
      </c>
      <c r="H518" s="6" t="s">
        <v>185</v>
      </c>
      <c r="I518" s="11" t="s">
        <v>564</v>
      </c>
      <c r="J518" s="6" t="s">
        <v>44</v>
      </c>
      <c r="K518" s="11" t="s">
        <v>828</v>
      </c>
      <c r="L518" s="6" t="s">
        <v>53</v>
      </c>
      <c r="M518" s="6" t="s">
        <v>16</v>
      </c>
      <c r="P518" s="5" t="s">
        <v>257</v>
      </c>
      <c r="Q518" s="5" t="s">
        <v>34</v>
      </c>
      <c r="R518" s="5" t="s">
        <v>44</v>
      </c>
      <c r="S518" s="5" t="s">
        <v>340</v>
      </c>
      <c r="T518" s="5" t="s">
        <v>53</v>
      </c>
      <c r="U518" s="5" t="s">
        <v>16</v>
      </c>
      <c r="X518" s="5">
        <v>5</v>
      </c>
      <c r="Y518" s="31">
        <f t="shared" si="145"/>
        <v>72.079750332635967</v>
      </c>
      <c r="Z518" s="80" t="s">
        <v>764</v>
      </c>
      <c r="AA518" s="5">
        <v>5</v>
      </c>
      <c r="AB518" s="31">
        <f t="shared" si="146"/>
        <v>72.079750332635967</v>
      </c>
      <c r="AC518" s="80" t="s">
        <v>764</v>
      </c>
      <c r="AD518" s="5">
        <v>5</v>
      </c>
      <c r="AE518" s="31">
        <f t="shared" si="147"/>
        <v>55.327632324697404</v>
      </c>
      <c r="AF518" s="80" t="s">
        <v>769</v>
      </c>
      <c r="AG518" s="5">
        <v>5</v>
      </c>
      <c r="AH518" s="31">
        <f t="shared" si="148"/>
        <v>55.327632324697404</v>
      </c>
      <c r="AI518" s="80" t="s">
        <v>769</v>
      </c>
      <c r="AJ518" s="5">
        <v>5</v>
      </c>
      <c r="AK518" s="31">
        <f t="shared" si="149"/>
        <v>60.819536609910429</v>
      </c>
      <c r="AL518" s="80" t="s">
        <v>770</v>
      </c>
      <c r="AM518" s="5">
        <v>5</v>
      </c>
      <c r="AN518" s="31">
        <f t="shared" si="150"/>
        <v>57.68746068595226</v>
      </c>
      <c r="AO518" s="80" t="s">
        <v>792</v>
      </c>
    </row>
    <row r="519" spans="7:65" x14ac:dyDescent="0.45">
      <c r="G519" s="5">
        <v>6</v>
      </c>
      <c r="H519" s="6" t="s">
        <v>186</v>
      </c>
      <c r="I519" s="6" t="s">
        <v>565</v>
      </c>
      <c r="J519" s="6" t="s">
        <v>826</v>
      </c>
      <c r="K519" s="6" t="s">
        <v>286</v>
      </c>
      <c r="L519" s="11" t="s">
        <v>572</v>
      </c>
      <c r="M519" s="6" t="s">
        <v>467</v>
      </c>
      <c r="P519" s="5" t="s">
        <v>186</v>
      </c>
      <c r="Q519" s="5" t="s">
        <v>174</v>
      </c>
      <c r="R519" s="5" t="s">
        <v>236</v>
      </c>
      <c r="S519" s="5" t="s">
        <v>286</v>
      </c>
      <c r="T519" s="5" t="s">
        <v>782</v>
      </c>
      <c r="U519" s="5" t="s">
        <v>356</v>
      </c>
      <c r="X519" s="5">
        <v>6</v>
      </c>
      <c r="Y519" s="31">
        <f t="shared" si="145"/>
        <v>69.54549044703198</v>
      </c>
      <c r="Z519" s="80" t="s">
        <v>772</v>
      </c>
      <c r="AA519" s="5">
        <v>6</v>
      </c>
      <c r="AB519" s="31">
        <f t="shared" si="146"/>
        <v>69.54549044703198</v>
      </c>
      <c r="AC519" s="80" t="s">
        <v>772</v>
      </c>
      <c r="AD519" s="5">
        <v>6</v>
      </c>
      <c r="AE519" s="31">
        <f t="shared" si="147"/>
        <v>54.89339976375399</v>
      </c>
      <c r="AF519" s="80" t="s">
        <v>873</v>
      </c>
      <c r="AG519" s="5">
        <v>6</v>
      </c>
      <c r="AH519" s="31">
        <f t="shared" si="148"/>
        <v>56.425600143309396</v>
      </c>
      <c r="AI519" s="80" t="s">
        <v>853</v>
      </c>
      <c r="AJ519" s="5">
        <v>6</v>
      </c>
      <c r="AK519" s="31">
        <f t="shared" si="149"/>
        <v>61.678725235050933</v>
      </c>
      <c r="AL519" s="80" t="s">
        <v>766</v>
      </c>
      <c r="AM519" s="5">
        <v>6</v>
      </c>
      <c r="AN519" s="31">
        <f t="shared" si="150"/>
        <v>55.327632324697404</v>
      </c>
      <c r="AO519" s="80" t="s">
        <v>769</v>
      </c>
    </row>
    <row r="520" spans="7:65" x14ac:dyDescent="0.45">
      <c r="G520" s="5">
        <v>7</v>
      </c>
      <c r="H520" s="11" t="s">
        <v>388</v>
      </c>
      <c r="I520" s="6" t="s">
        <v>36</v>
      </c>
      <c r="J520" s="11" t="s">
        <v>652</v>
      </c>
      <c r="K520" s="6" t="s">
        <v>137</v>
      </c>
      <c r="L520" s="6" t="s">
        <v>829</v>
      </c>
      <c r="M520" s="6" t="s">
        <v>428</v>
      </c>
      <c r="P520" s="5" t="s">
        <v>27</v>
      </c>
      <c r="Q520" s="5" t="s">
        <v>36</v>
      </c>
      <c r="R520" s="5" t="s">
        <v>44</v>
      </c>
      <c r="S520" s="5" t="s">
        <v>137</v>
      </c>
      <c r="T520" s="5" t="s">
        <v>53</v>
      </c>
      <c r="U520" s="5" t="s">
        <v>428</v>
      </c>
      <c r="X520" s="5">
        <v>7</v>
      </c>
      <c r="Y520" s="31">
        <f t="shared" si="145"/>
        <v>66.013332488948294</v>
      </c>
      <c r="Z520" s="80" t="s">
        <v>776</v>
      </c>
      <c r="AA520" s="5">
        <v>7</v>
      </c>
      <c r="AB520" s="31">
        <f t="shared" si="146"/>
        <v>70.490554036267866</v>
      </c>
      <c r="AC520" s="80" t="s">
        <v>767</v>
      </c>
      <c r="AD520" s="5">
        <v>7</v>
      </c>
      <c r="AE520" s="31">
        <f t="shared" si="147"/>
        <v>55.327632324697404</v>
      </c>
      <c r="AF520" s="80" t="s">
        <v>769</v>
      </c>
      <c r="AG520" s="5">
        <v>7</v>
      </c>
      <c r="AH520" s="31">
        <f t="shared" si="148"/>
        <v>57.68746068595226</v>
      </c>
      <c r="AI520" s="80" t="s">
        <v>792</v>
      </c>
      <c r="AJ520" s="5">
        <v>7</v>
      </c>
      <c r="AK520" s="31">
        <f t="shared" si="149"/>
        <v>60.819536609910429</v>
      </c>
      <c r="AL520" s="80" t="s">
        <v>770</v>
      </c>
      <c r="AM520" s="5">
        <v>7</v>
      </c>
      <c r="AN520" s="31">
        <f t="shared" si="150"/>
        <v>56.425600143309396</v>
      </c>
      <c r="AO520" s="80" t="s">
        <v>853</v>
      </c>
    </row>
    <row r="521" spans="7:65" x14ac:dyDescent="0.45">
      <c r="G521" s="5">
        <v>8</v>
      </c>
      <c r="H521" s="6" t="s">
        <v>588</v>
      </c>
      <c r="I521" s="11" t="s">
        <v>824</v>
      </c>
      <c r="J521" s="6"/>
      <c r="K521" s="6" t="s">
        <v>89</v>
      </c>
      <c r="L521" s="6" t="s">
        <v>99</v>
      </c>
      <c r="M521" s="6" t="s">
        <v>18</v>
      </c>
      <c r="P521" s="5" t="s">
        <v>26</v>
      </c>
      <c r="Q521" s="5" t="s">
        <v>34</v>
      </c>
      <c r="S521" s="5" t="s">
        <v>89</v>
      </c>
      <c r="T521" s="5" t="s">
        <v>99</v>
      </c>
      <c r="U521" s="5" t="s">
        <v>18</v>
      </c>
      <c r="X521" s="5">
        <v>8</v>
      </c>
      <c r="Y521" s="31">
        <f t="shared" si="145"/>
        <v>68.097728766764959</v>
      </c>
      <c r="Z521" s="80" t="s">
        <v>775</v>
      </c>
      <c r="AA521" s="5">
        <v>8</v>
      </c>
      <c r="AB521" s="31">
        <f t="shared" si="146"/>
        <v>72.079750332635967</v>
      </c>
      <c r="AC521" s="80" t="s">
        <v>764</v>
      </c>
      <c r="AD521" s="114">
        <v>8</v>
      </c>
      <c r="AE521" s="107">
        <f t="shared" si="147"/>
        <v>54.89339976375399</v>
      </c>
      <c r="AF521" s="112" t="s">
        <v>873</v>
      </c>
      <c r="AG521" s="5">
        <v>8</v>
      </c>
      <c r="AH521" s="31">
        <f t="shared" si="148"/>
        <v>59.002347394461879</v>
      </c>
      <c r="AI521" s="80" t="s">
        <v>773</v>
      </c>
      <c r="AJ521" s="5">
        <v>8</v>
      </c>
      <c r="AK521" s="31">
        <f t="shared" si="149"/>
        <v>61.678725235050933</v>
      </c>
      <c r="AL521" s="80" t="s">
        <v>766</v>
      </c>
      <c r="AM521" s="5">
        <v>8</v>
      </c>
      <c r="AN521" s="31">
        <f t="shared" si="150"/>
        <v>57.68746068595226</v>
      </c>
      <c r="AO521" s="80" t="s">
        <v>792</v>
      </c>
    </row>
    <row r="522" spans="7:65" ht="13.8" x14ac:dyDescent="0.45">
      <c r="G522" s="5">
        <v>9</v>
      </c>
      <c r="H522" s="11" t="s">
        <v>390</v>
      </c>
      <c r="I522" s="6" t="s">
        <v>825</v>
      </c>
      <c r="J522" s="6"/>
      <c r="K522" s="6" t="s">
        <v>90</v>
      </c>
      <c r="L522" s="6" t="s">
        <v>100</v>
      </c>
      <c r="M522" s="6" t="s">
        <v>830</v>
      </c>
      <c r="P522" s="5" t="s">
        <v>27</v>
      </c>
      <c r="Q522" s="5" t="s">
        <v>36</v>
      </c>
      <c r="S522" s="5" t="s">
        <v>90</v>
      </c>
      <c r="T522" s="5" t="s">
        <v>100</v>
      </c>
      <c r="U522" s="5" t="s">
        <v>101</v>
      </c>
      <c r="X522" s="5">
        <v>9</v>
      </c>
      <c r="Y522" s="31">
        <f t="shared" si="145"/>
        <v>66.013332488948294</v>
      </c>
      <c r="Z522" s="80" t="s">
        <v>776</v>
      </c>
      <c r="AA522" s="5">
        <v>9</v>
      </c>
      <c r="AB522" s="31">
        <f t="shared" si="146"/>
        <v>70.490554036267866</v>
      </c>
      <c r="AC522" s="80" t="s">
        <v>767</v>
      </c>
      <c r="AG522" s="5">
        <v>9</v>
      </c>
      <c r="AH522" s="31">
        <f t="shared" si="148"/>
        <v>60.266537294414391</v>
      </c>
      <c r="AI522" s="80" t="s">
        <v>774</v>
      </c>
      <c r="AJ522" s="5">
        <v>9</v>
      </c>
      <c r="AK522" s="31">
        <f t="shared" si="149"/>
        <v>63.352807087567498</v>
      </c>
      <c r="AL522" s="80" t="s">
        <v>791</v>
      </c>
      <c r="AM522" s="5">
        <v>9</v>
      </c>
      <c r="AN522" s="31">
        <f t="shared" si="150"/>
        <v>59.002347394461879</v>
      </c>
      <c r="AO522" s="80" t="s">
        <v>773</v>
      </c>
      <c r="BL522" s="10"/>
    </row>
    <row r="523" spans="7:65" x14ac:dyDescent="0.45">
      <c r="G523" s="5">
        <v>10</v>
      </c>
      <c r="H523" s="6" t="s">
        <v>22</v>
      </c>
      <c r="I523" s="6" t="s">
        <v>394</v>
      </c>
      <c r="J523" s="6"/>
      <c r="K523" s="6" t="s">
        <v>46</v>
      </c>
      <c r="L523" s="6" t="s">
        <v>54</v>
      </c>
      <c r="M523" s="6" t="s">
        <v>385</v>
      </c>
      <c r="P523" s="5" t="s">
        <v>22</v>
      </c>
      <c r="Q523" s="5" t="s">
        <v>34</v>
      </c>
      <c r="S523" s="5" t="s">
        <v>46</v>
      </c>
      <c r="T523" s="5" t="s">
        <v>54</v>
      </c>
      <c r="U523" s="5" t="s">
        <v>18</v>
      </c>
      <c r="X523" s="5">
        <v>10</v>
      </c>
      <c r="Y523" s="31">
        <f t="shared" si="145"/>
        <v>68.097728766764959</v>
      </c>
      <c r="Z523" s="80" t="s">
        <v>775</v>
      </c>
      <c r="AA523" s="5">
        <v>10</v>
      </c>
      <c r="AB523" s="31">
        <f t="shared" si="146"/>
        <v>72.079750332635967</v>
      </c>
      <c r="AC523" s="80" t="s">
        <v>764</v>
      </c>
      <c r="AG523" s="5">
        <v>10</v>
      </c>
      <c r="AH523" s="31">
        <f t="shared" si="148"/>
        <v>60.819536609910429</v>
      </c>
      <c r="AI523" s="80" t="s">
        <v>770</v>
      </c>
      <c r="AJ523" s="5">
        <v>10</v>
      </c>
      <c r="AK523" s="31">
        <f t="shared" si="149"/>
        <v>64.319990168929081</v>
      </c>
      <c r="AL523" s="80" t="s">
        <v>787</v>
      </c>
      <c r="AM523" s="5">
        <v>10</v>
      </c>
      <c r="AN523" s="31">
        <f t="shared" si="150"/>
        <v>57.68746068595226</v>
      </c>
      <c r="AO523" s="80" t="s">
        <v>792</v>
      </c>
    </row>
    <row r="524" spans="7:65" x14ac:dyDescent="0.45">
      <c r="G524" s="5">
        <v>11</v>
      </c>
      <c r="H524" s="6" t="s">
        <v>475</v>
      </c>
      <c r="I524" s="6"/>
      <c r="J524" s="6"/>
      <c r="K524" s="6" t="s">
        <v>289</v>
      </c>
      <c r="L524" s="6" t="s">
        <v>58</v>
      </c>
      <c r="M524" s="6" t="s">
        <v>17</v>
      </c>
      <c r="P524" s="5" t="s">
        <v>186</v>
      </c>
      <c r="S524" s="5" t="s">
        <v>507</v>
      </c>
      <c r="T524" s="5" t="s">
        <v>58</v>
      </c>
      <c r="U524" s="5" t="s">
        <v>17</v>
      </c>
      <c r="X524" s="5">
        <v>11</v>
      </c>
      <c r="Y524" s="31">
        <f t="shared" si="145"/>
        <v>69.54549044703198</v>
      </c>
      <c r="Z524" s="80" t="s">
        <v>772</v>
      </c>
      <c r="AA524" s="114">
        <v>11</v>
      </c>
      <c r="AB524" s="107">
        <f t="shared" si="146"/>
        <v>70.490554036267866</v>
      </c>
      <c r="AC524" s="112" t="s">
        <v>767</v>
      </c>
      <c r="AG524" s="5">
        <v>11</v>
      </c>
      <c r="AH524" s="31">
        <f t="shared" si="148"/>
        <v>61.678725235050933</v>
      </c>
      <c r="AI524" s="80" t="s">
        <v>766</v>
      </c>
      <c r="AJ524" s="5">
        <v>11</v>
      </c>
      <c r="AK524" s="31">
        <f t="shared" si="149"/>
        <v>65.463749372686848</v>
      </c>
      <c r="AL524" s="80" t="s">
        <v>765</v>
      </c>
      <c r="AM524" s="5">
        <v>11</v>
      </c>
      <c r="AN524" s="31">
        <f t="shared" si="150"/>
        <v>59.002347394461879</v>
      </c>
      <c r="AO524" s="80" t="s">
        <v>773</v>
      </c>
    </row>
    <row r="525" spans="7:65" ht="13.8" x14ac:dyDescent="0.45">
      <c r="G525" s="5">
        <v>12</v>
      </c>
      <c r="I525" s="6"/>
      <c r="J525" s="6"/>
      <c r="K525" s="6"/>
      <c r="L525" s="6" t="s">
        <v>57</v>
      </c>
      <c r="M525" s="6" t="s">
        <v>660</v>
      </c>
      <c r="T525" s="5" t="s">
        <v>57</v>
      </c>
      <c r="U525" s="5" t="s">
        <v>211</v>
      </c>
      <c r="X525" s="114">
        <v>12</v>
      </c>
      <c r="Y525" s="107">
        <f t="shared" si="145"/>
        <v>68.097728766764959</v>
      </c>
      <c r="Z525" s="112" t="s">
        <v>775</v>
      </c>
      <c r="AG525" s="114">
        <v>12</v>
      </c>
      <c r="AH525" s="107">
        <f t="shared" si="148"/>
        <v>60.819536609910429</v>
      </c>
      <c r="AI525" s="112" t="s">
        <v>770</v>
      </c>
      <c r="AJ525" s="5">
        <v>12</v>
      </c>
      <c r="AK525" s="31">
        <f t="shared" si="149"/>
        <v>66.013332488948294</v>
      </c>
      <c r="AL525" s="80" t="s">
        <v>776</v>
      </c>
      <c r="AM525" s="5">
        <v>12</v>
      </c>
      <c r="AN525" s="31">
        <f t="shared" si="150"/>
        <v>60.266537294414391</v>
      </c>
      <c r="AO525" s="80" t="s">
        <v>774</v>
      </c>
      <c r="BM525" s="10" t="s">
        <v>431</v>
      </c>
    </row>
    <row r="526" spans="7:65" x14ac:dyDescent="0.45">
      <c r="G526" s="5">
        <v>13</v>
      </c>
      <c r="I526" s="6"/>
      <c r="J526" s="6"/>
      <c r="K526" s="6"/>
      <c r="L526" s="6" t="s">
        <v>177</v>
      </c>
      <c r="M526" s="6"/>
      <c r="T526" s="5" t="s">
        <v>177</v>
      </c>
      <c r="AJ526" s="5">
        <v>13</v>
      </c>
      <c r="AK526" s="31">
        <f t="shared" si="149"/>
        <v>68.097728766764959</v>
      </c>
      <c r="AL526" s="80" t="s">
        <v>775</v>
      </c>
      <c r="AM526" s="114">
        <v>13</v>
      </c>
      <c r="AN526" s="107">
        <f t="shared" si="150"/>
        <v>59.002347394461879</v>
      </c>
      <c r="AO526" s="112" t="s">
        <v>773</v>
      </c>
    </row>
    <row r="527" spans="7:65" ht="13.8" x14ac:dyDescent="0.45">
      <c r="G527" s="5">
        <v>14</v>
      </c>
      <c r="I527" s="6"/>
      <c r="J527" s="6"/>
      <c r="K527" s="6"/>
      <c r="L527" s="6" t="s">
        <v>559</v>
      </c>
      <c r="M527" s="6"/>
      <c r="N527" s="10" t="s">
        <v>431</v>
      </c>
      <c r="T527" s="5" t="s">
        <v>181</v>
      </c>
      <c r="V527" s="5">
        <f>COUNTA(P514:U527)</f>
        <v>65</v>
      </c>
      <c r="W527" s="10" t="s">
        <v>431</v>
      </c>
      <c r="AJ527" s="5">
        <v>14</v>
      </c>
      <c r="AK527" s="31">
        <f t="shared" si="149"/>
        <v>69.54549044703198</v>
      </c>
      <c r="AL527" s="80" t="s">
        <v>772</v>
      </c>
    </row>
    <row r="528" spans="7:65" x14ac:dyDescent="0.45">
      <c r="AJ528" s="114">
        <v>15</v>
      </c>
      <c r="AK528" s="107">
        <f t="shared" si="149"/>
        <v>68.097728766764959</v>
      </c>
      <c r="AL528" s="112" t="s">
        <v>775</v>
      </c>
    </row>
    <row r="529" spans="7:65" x14ac:dyDescent="0.45">
      <c r="G529" s="5" t="s">
        <v>834</v>
      </c>
    </row>
    <row r="530" spans="7:65" x14ac:dyDescent="0.45">
      <c r="H530" s="5" t="s">
        <v>216</v>
      </c>
    </row>
    <row r="531" spans="7:65" x14ac:dyDescent="0.45">
      <c r="G531" s="7" t="s">
        <v>5</v>
      </c>
      <c r="H531" s="8" t="s">
        <v>28</v>
      </c>
      <c r="I531" s="8" t="s">
        <v>29</v>
      </c>
      <c r="J531" s="8" t="s">
        <v>110</v>
      </c>
      <c r="K531" s="8" t="s">
        <v>217</v>
      </c>
      <c r="L531" s="8" t="s">
        <v>218</v>
      </c>
      <c r="M531" s="8" t="s">
        <v>219</v>
      </c>
      <c r="O531" s="5">
        <v>26</v>
      </c>
      <c r="P531" s="8" t="s">
        <v>28</v>
      </c>
      <c r="Q531" s="8" t="s">
        <v>29</v>
      </c>
      <c r="R531" s="8" t="s">
        <v>110</v>
      </c>
      <c r="S531" s="8" t="s">
        <v>217</v>
      </c>
      <c r="T531" s="8" t="s">
        <v>218</v>
      </c>
      <c r="U531" s="8" t="s">
        <v>219</v>
      </c>
      <c r="X531" s="7" t="s">
        <v>5</v>
      </c>
      <c r="Z531" s="102" t="s">
        <v>28</v>
      </c>
      <c r="AA531" s="102"/>
      <c r="AB531" s="102"/>
      <c r="AC531" s="102" t="s">
        <v>29</v>
      </c>
      <c r="AD531" s="102"/>
      <c r="AE531" s="102"/>
      <c r="AF531" s="102" t="s">
        <v>110</v>
      </c>
      <c r="AG531" s="102"/>
      <c r="AH531" s="102"/>
      <c r="AI531" s="102" t="s">
        <v>217</v>
      </c>
      <c r="AJ531" s="102"/>
      <c r="AK531" s="102"/>
      <c r="AL531" s="102" t="s">
        <v>218</v>
      </c>
      <c r="AM531" s="102"/>
      <c r="AN531" s="102"/>
      <c r="AO531" s="102" t="s">
        <v>219</v>
      </c>
    </row>
    <row r="532" spans="7:65" x14ac:dyDescent="0.45">
      <c r="G532" s="5">
        <v>1</v>
      </c>
      <c r="H532" s="6" t="s">
        <v>114</v>
      </c>
      <c r="I532" s="6" t="s">
        <v>118</v>
      </c>
      <c r="J532" s="6" t="s">
        <v>126</v>
      </c>
      <c r="K532" s="6" t="s">
        <v>136</v>
      </c>
      <c r="L532" s="6" t="s">
        <v>148</v>
      </c>
      <c r="M532" s="6" t="s">
        <v>155</v>
      </c>
      <c r="P532" s="5" t="s">
        <v>114</v>
      </c>
      <c r="Q532" s="5" t="s">
        <v>118</v>
      </c>
      <c r="R532" s="5" t="s">
        <v>126</v>
      </c>
      <c r="S532" s="5" t="s">
        <v>136</v>
      </c>
      <c r="T532" s="5" t="s">
        <v>148</v>
      </c>
      <c r="U532" s="5" t="s">
        <v>155</v>
      </c>
      <c r="X532" s="5">
        <v>1</v>
      </c>
      <c r="Y532" s="31">
        <f t="shared" ref="Y532:Y540" si="151">VLOOKUP(Z532,$A$3:$B$36,2,FALSE)</f>
        <v>54.489683652199048</v>
      </c>
      <c r="Z532" s="80" t="s">
        <v>871</v>
      </c>
      <c r="AA532" s="5">
        <v>1</v>
      </c>
      <c r="AB532" s="31">
        <f t="shared" ref="AB532:AB544" si="152">VLOOKUP(AC532,$A$3:$B$36,2,FALSE)</f>
        <v>54.489683652199048</v>
      </c>
      <c r="AC532" s="80" t="s">
        <v>871</v>
      </c>
      <c r="AD532" s="5">
        <v>1</v>
      </c>
      <c r="AE532" s="31">
        <f t="shared" ref="AE532:AE540" si="153">VLOOKUP(AF532,$A$3:$B$36,2,FALSE)</f>
        <v>54.489683652199048</v>
      </c>
      <c r="AF532" s="80" t="s">
        <v>871</v>
      </c>
      <c r="AG532" s="5">
        <v>1</v>
      </c>
      <c r="AH532" s="24">
        <f t="shared" ref="AH532:AH541" si="154">VLOOKUP(AI532,$A$3:$B$36,2,FALSE)</f>
        <v>54.489683652199048</v>
      </c>
      <c r="AI532" s="80" t="s">
        <v>871</v>
      </c>
      <c r="AJ532" s="5">
        <v>1</v>
      </c>
      <c r="AK532" s="24">
        <f t="shared" ref="AK532:AK541" si="155">VLOOKUP(AL532,$A$3:$B$36,2,FALSE)</f>
        <v>54.489683652199048</v>
      </c>
      <c r="AL532" s="80" t="s">
        <v>871</v>
      </c>
      <c r="AM532" s="5">
        <v>1</v>
      </c>
      <c r="AN532" s="24">
        <f t="shared" ref="AN532:AN547" si="156">VLOOKUP(AO532,$A$3:$B$36,2,FALSE)</f>
        <v>54.489683652199048</v>
      </c>
      <c r="AO532" s="80" t="s">
        <v>871</v>
      </c>
    </row>
    <row r="533" spans="7:65" x14ac:dyDescent="0.45">
      <c r="G533" s="5">
        <v>2</v>
      </c>
      <c r="H533" s="6" t="s">
        <v>116</v>
      </c>
      <c r="I533" s="6" t="s">
        <v>119</v>
      </c>
      <c r="J533" s="6" t="s">
        <v>128</v>
      </c>
      <c r="K533" s="6" t="s">
        <v>137</v>
      </c>
      <c r="L533" s="6" t="s">
        <v>290</v>
      </c>
      <c r="M533" s="6" t="s">
        <v>18</v>
      </c>
      <c r="P533" s="5" t="s">
        <v>116</v>
      </c>
      <c r="Q533" s="5" t="s">
        <v>119</v>
      </c>
      <c r="R533" s="5" t="s">
        <v>128</v>
      </c>
      <c r="S533" s="5" t="s">
        <v>137</v>
      </c>
      <c r="T533" s="5" t="s">
        <v>93</v>
      </c>
      <c r="U533" s="5" t="s">
        <v>18</v>
      </c>
      <c r="X533" s="5">
        <v>2</v>
      </c>
      <c r="Y533" s="31">
        <f t="shared" si="151"/>
        <v>57.68746068595226</v>
      </c>
      <c r="Z533" s="80" t="s">
        <v>792</v>
      </c>
      <c r="AA533" s="5">
        <v>2</v>
      </c>
      <c r="AB533" s="31">
        <f t="shared" si="152"/>
        <v>57.68746068595226</v>
      </c>
      <c r="AC533" s="80" t="s">
        <v>792</v>
      </c>
      <c r="AD533" s="5">
        <v>2</v>
      </c>
      <c r="AE533" s="31">
        <f t="shared" si="153"/>
        <v>57.68746068595226</v>
      </c>
      <c r="AF533" s="80" t="s">
        <v>792</v>
      </c>
      <c r="AG533" s="5">
        <v>2</v>
      </c>
      <c r="AH533" s="24">
        <f t="shared" si="154"/>
        <v>57.68746068595226</v>
      </c>
      <c r="AI533" s="80" t="s">
        <v>792</v>
      </c>
      <c r="AJ533" s="5">
        <v>2</v>
      </c>
      <c r="AK533" s="24">
        <f t="shared" si="155"/>
        <v>57.68746068595226</v>
      </c>
      <c r="AL533" s="80" t="s">
        <v>792</v>
      </c>
      <c r="AM533" s="5">
        <v>2</v>
      </c>
      <c r="AN533" s="24">
        <f t="shared" si="156"/>
        <v>57.68746068595226</v>
      </c>
      <c r="AO533" s="80" t="s">
        <v>792</v>
      </c>
    </row>
    <row r="534" spans="7:65" x14ac:dyDescent="0.45">
      <c r="G534" s="5">
        <v>3</v>
      </c>
      <c r="H534" s="11" t="s">
        <v>163</v>
      </c>
      <c r="I534" s="11" t="s">
        <v>167</v>
      </c>
      <c r="J534" s="6" t="s">
        <v>234</v>
      </c>
      <c r="K534" s="6" t="s">
        <v>138</v>
      </c>
      <c r="L534" s="6" t="s">
        <v>291</v>
      </c>
      <c r="M534" s="6" t="s">
        <v>210</v>
      </c>
      <c r="P534" s="5" t="s">
        <v>72</v>
      </c>
      <c r="Q534" s="5" t="s">
        <v>329</v>
      </c>
      <c r="R534" s="5" t="s">
        <v>856</v>
      </c>
      <c r="S534" s="5" t="s">
        <v>138</v>
      </c>
      <c r="T534" s="5" t="s">
        <v>94</v>
      </c>
      <c r="U534" s="5" t="s">
        <v>61</v>
      </c>
      <c r="X534" s="5">
        <v>3</v>
      </c>
      <c r="Y534" s="31">
        <f t="shared" si="151"/>
        <v>61.678725235050933</v>
      </c>
      <c r="Z534" s="80" t="s">
        <v>766</v>
      </c>
      <c r="AA534" s="5">
        <v>3</v>
      </c>
      <c r="AB534" s="31">
        <f t="shared" si="152"/>
        <v>61.678725235050933</v>
      </c>
      <c r="AC534" s="80" t="s">
        <v>766</v>
      </c>
      <c r="AD534" s="5">
        <v>3</v>
      </c>
      <c r="AE534" s="31">
        <f t="shared" si="153"/>
        <v>61.678725235050933</v>
      </c>
      <c r="AF534" s="80" t="s">
        <v>766</v>
      </c>
      <c r="AG534" s="5">
        <v>3</v>
      </c>
      <c r="AH534" s="24">
        <f t="shared" si="154"/>
        <v>61.678725235050933</v>
      </c>
      <c r="AI534" s="80" t="s">
        <v>766</v>
      </c>
      <c r="AJ534" s="5">
        <v>3</v>
      </c>
      <c r="AK534" s="24">
        <f t="shared" si="155"/>
        <v>55.327632324697404</v>
      </c>
      <c r="AL534" s="80" t="s">
        <v>769</v>
      </c>
      <c r="AM534" s="5">
        <v>3</v>
      </c>
      <c r="AN534" s="24">
        <f t="shared" si="156"/>
        <v>61.678725235050933</v>
      </c>
      <c r="AO534" s="80" t="s">
        <v>766</v>
      </c>
    </row>
    <row r="535" spans="7:65" x14ac:dyDescent="0.45">
      <c r="G535" s="5">
        <v>4</v>
      </c>
      <c r="H535" s="6" t="s">
        <v>164</v>
      </c>
      <c r="I535" s="13" t="s">
        <v>168</v>
      </c>
      <c r="J535" s="11" t="s">
        <v>503</v>
      </c>
      <c r="K535" s="6" t="s">
        <v>243</v>
      </c>
      <c r="L535" s="6" t="s">
        <v>95</v>
      </c>
      <c r="M535" s="6" t="s">
        <v>211</v>
      </c>
      <c r="P535" s="5" t="s">
        <v>117</v>
      </c>
      <c r="Q535" s="5" t="s">
        <v>273</v>
      </c>
      <c r="R535" s="5" t="s">
        <v>129</v>
      </c>
      <c r="S535" s="5" t="s">
        <v>48</v>
      </c>
      <c r="T535" s="5" t="s">
        <v>95</v>
      </c>
      <c r="U535" s="5" t="s">
        <v>211</v>
      </c>
      <c r="X535" s="5">
        <v>4</v>
      </c>
      <c r="Y535" s="31">
        <f t="shared" si="151"/>
        <v>60.266537294414391</v>
      </c>
      <c r="Z535" s="80" t="s">
        <v>774</v>
      </c>
      <c r="AA535" s="5">
        <v>4</v>
      </c>
      <c r="AB535" s="31">
        <f t="shared" si="152"/>
        <v>60.266537294414391</v>
      </c>
      <c r="AC535" s="80" t="s">
        <v>774</v>
      </c>
      <c r="AD535" s="5">
        <v>4</v>
      </c>
      <c r="AE535" s="31">
        <f t="shared" si="153"/>
        <v>60.266537294414391</v>
      </c>
      <c r="AF535" s="80" t="s">
        <v>774</v>
      </c>
      <c r="AG535" s="5">
        <v>4</v>
      </c>
      <c r="AH535" s="24">
        <f t="shared" si="154"/>
        <v>66.013332488948294</v>
      </c>
      <c r="AI535" s="80" t="s">
        <v>776</v>
      </c>
      <c r="AJ535" s="5">
        <v>4</v>
      </c>
      <c r="AK535" s="24">
        <f t="shared" si="155"/>
        <v>56.425600143309396</v>
      </c>
      <c r="AL535" s="80" t="s">
        <v>853</v>
      </c>
      <c r="AM535" s="5">
        <v>4</v>
      </c>
      <c r="AN535" s="24">
        <f t="shared" si="156"/>
        <v>60.266537294414391</v>
      </c>
      <c r="AO535" s="80" t="s">
        <v>774</v>
      </c>
    </row>
    <row r="536" spans="7:65" x14ac:dyDescent="0.45">
      <c r="G536" s="5">
        <v>5</v>
      </c>
      <c r="H536" s="6" t="s">
        <v>20</v>
      </c>
      <c r="I536" s="6" t="s">
        <v>30</v>
      </c>
      <c r="J536" s="6" t="s">
        <v>238</v>
      </c>
      <c r="K536" s="6" t="s">
        <v>244</v>
      </c>
      <c r="L536" s="6" t="s">
        <v>96</v>
      </c>
      <c r="M536" s="6" t="s">
        <v>16</v>
      </c>
      <c r="P536" s="5" t="s">
        <v>20</v>
      </c>
      <c r="Q536" s="5" t="s">
        <v>30</v>
      </c>
      <c r="R536" s="5" t="s">
        <v>39</v>
      </c>
      <c r="S536" s="5" t="s">
        <v>244</v>
      </c>
      <c r="T536" s="5" t="s">
        <v>96</v>
      </c>
      <c r="U536" s="5" t="s">
        <v>16</v>
      </c>
      <c r="X536" s="5">
        <v>5</v>
      </c>
      <c r="Y536" s="31">
        <f t="shared" si="151"/>
        <v>60.819536609910429</v>
      </c>
      <c r="Z536" s="80" t="s">
        <v>770</v>
      </c>
      <c r="AA536" s="5">
        <v>5</v>
      </c>
      <c r="AB536" s="31">
        <f t="shared" si="152"/>
        <v>60.819536609910429</v>
      </c>
      <c r="AC536" s="80" t="s">
        <v>770</v>
      </c>
      <c r="AD536" s="5">
        <v>5</v>
      </c>
      <c r="AE536" s="31">
        <f t="shared" si="153"/>
        <v>60.819536609910429</v>
      </c>
      <c r="AF536" s="80" t="s">
        <v>770</v>
      </c>
      <c r="AG536" s="5">
        <v>5</v>
      </c>
      <c r="AH536" s="24">
        <f t="shared" si="154"/>
        <v>64.319990168929081</v>
      </c>
      <c r="AI536" s="80" t="s">
        <v>787</v>
      </c>
      <c r="AJ536" s="5">
        <v>5</v>
      </c>
      <c r="AK536" s="24">
        <f t="shared" si="155"/>
        <v>57.68746068595226</v>
      </c>
      <c r="AL536" s="80" t="s">
        <v>792</v>
      </c>
      <c r="AM536" s="5">
        <v>5</v>
      </c>
      <c r="AN536" s="24">
        <f t="shared" si="156"/>
        <v>57.68746068595226</v>
      </c>
      <c r="AO536" s="80" t="s">
        <v>792</v>
      </c>
    </row>
    <row r="537" spans="7:65" x14ac:dyDescent="0.45">
      <c r="G537" s="5">
        <v>6</v>
      </c>
      <c r="H537" s="11" t="s">
        <v>227</v>
      </c>
      <c r="I537" s="11" t="s">
        <v>330</v>
      </c>
      <c r="J537" s="6" t="s">
        <v>45</v>
      </c>
      <c r="K537" s="11" t="s">
        <v>245</v>
      </c>
      <c r="L537" s="6" t="s">
        <v>97</v>
      </c>
      <c r="M537" s="6" t="s">
        <v>469</v>
      </c>
      <c r="P537" s="5" t="s">
        <v>72</v>
      </c>
      <c r="Q537" s="5" t="s">
        <v>329</v>
      </c>
      <c r="R537" s="5" t="s">
        <v>45</v>
      </c>
      <c r="S537" s="5" t="s">
        <v>138</v>
      </c>
      <c r="T537" s="5" t="s">
        <v>97</v>
      </c>
      <c r="U537" s="5" t="s">
        <v>469</v>
      </c>
      <c r="X537" s="5">
        <v>6</v>
      </c>
      <c r="Y537" s="31">
        <f t="shared" si="151"/>
        <v>61.678725235050933</v>
      </c>
      <c r="Z537" s="80" t="s">
        <v>766</v>
      </c>
      <c r="AA537" s="5">
        <v>6</v>
      </c>
      <c r="AB537" s="31">
        <f t="shared" si="152"/>
        <v>61.678725235050933</v>
      </c>
      <c r="AC537" s="80" t="s">
        <v>766</v>
      </c>
      <c r="AD537" s="5">
        <v>6</v>
      </c>
      <c r="AE537" s="31">
        <f t="shared" si="153"/>
        <v>60.266537294414391</v>
      </c>
      <c r="AF537" s="80" t="s">
        <v>774</v>
      </c>
      <c r="AG537" s="5">
        <v>6</v>
      </c>
      <c r="AH537" s="24">
        <f t="shared" si="154"/>
        <v>61.678725235050933</v>
      </c>
      <c r="AI537" s="80" t="s">
        <v>766</v>
      </c>
      <c r="AJ537" s="5">
        <v>6</v>
      </c>
      <c r="AK537" s="24">
        <f t="shared" si="155"/>
        <v>59.002347394461879</v>
      </c>
      <c r="AL537" s="80" t="s">
        <v>773</v>
      </c>
      <c r="AM537" s="5">
        <v>6</v>
      </c>
      <c r="AN537" s="24">
        <f t="shared" si="156"/>
        <v>55.327632324697404</v>
      </c>
      <c r="AO537" s="80" t="s">
        <v>769</v>
      </c>
    </row>
    <row r="538" spans="7:65" x14ac:dyDescent="0.45">
      <c r="G538" s="5">
        <v>7</v>
      </c>
      <c r="H538" s="6" t="s">
        <v>228</v>
      </c>
      <c r="I538" s="6" t="s">
        <v>835</v>
      </c>
      <c r="J538" s="6" t="s">
        <v>239</v>
      </c>
      <c r="K538" s="13" t="s">
        <v>246</v>
      </c>
      <c r="L538" s="11" t="s">
        <v>510</v>
      </c>
      <c r="M538" s="6" t="s">
        <v>514</v>
      </c>
      <c r="P538" s="5" t="s">
        <v>20</v>
      </c>
      <c r="Q538" s="5" t="s">
        <v>835</v>
      </c>
      <c r="R538" s="5" t="s">
        <v>40</v>
      </c>
      <c r="S538" s="5" t="s">
        <v>87</v>
      </c>
      <c r="T538" s="5" t="s">
        <v>346</v>
      </c>
      <c r="U538" s="5" t="s">
        <v>155</v>
      </c>
      <c r="X538" s="5">
        <v>7</v>
      </c>
      <c r="Y538" s="31">
        <f t="shared" si="151"/>
        <v>60.819536609910429</v>
      </c>
      <c r="Z538" s="80" t="s">
        <v>770</v>
      </c>
      <c r="AA538" s="5">
        <v>7</v>
      </c>
      <c r="AB538" s="31">
        <f t="shared" si="152"/>
        <v>60.819536609910429</v>
      </c>
      <c r="AC538" s="80" t="s">
        <v>770</v>
      </c>
      <c r="AD538" s="5">
        <v>7</v>
      </c>
      <c r="AE538" s="31">
        <f t="shared" si="153"/>
        <v>59.002347394461879</v>
      </c>
      <c r="AF538" s="80" t="s">
        <v>773</v>
      </c>
      <c r="AG538" s="5">
        <v>7</v>
      </c>
      <c r="AH538" s="24">
        <f t="shared" si="154"/>
        <v>63.352807087567498</v>
      </c>
      <c r="AI538" s="80" t="s">
        <v>791</v>
      </c>
      <c r="AJ538" s="5">
        <v>7</v>
      </c>
      <c r="AK538" s="24">
        <f t="shared" si="155"/>
        <v>60.266537294414391</v>
      </c>
      <c r="AL538" s="80" t="s">
        <v>774</v>
      </c>
      <c r="AM538" s="5">
        <v>7</v>
      </c>
      <c r="AN538" s="24">
        <f t="shared" si="156"/>
        <v>54.489683652199048</v>
      </c>
      <c r="AO538" s="80" t="s">
        <v>871</v>
      </c>
    </row>
    <row r="539" spans="7:65" x14ac:dyDescent="0.45">
      <c r="G539" s="5">
        <v>8</v>
      </c>
      <c r="H539" s="11" t="s">
        <v>411</v>
      </c>
      <c r="I539" s="6" t="s">
        <v>456</v>
      </c>
      <c r="J539" s="11" t="s">
        <v>397</v>
      </c>
      <c r="K539" s="11" t="s">
        <v>247</v>
      </c>
      <c r="L539" s="6" t="s">
        <v>573</v>
      </c>
      <c r="M539" s="6" t="s">
        <v>515</v>
      </c>
      <c r="P539" s="5" t="s">
        <v>72</v>
      </c>
      <c r="Q539" s="5" t="s">
        <v>456</v>
      </c>
      <c r="R539" s="5" t="s">
        <v>45</v>
      </c>
      <c r="S539" s="5" t="s">
        <v>138</v>
      </c>
      <c r="T539" s="5" t="s">
        <v>97</v>
      </c>
      <c r="U539" s="5" t="s">
        <v>515</v>
      </c>
      <c r="X539" s="5">
        <v>8</v>
      </c>
      <c r="Y539" s="31">
        <f t="shared" si="151"/>
        <v>61.678725235050933</v>
      </c>
      <c r="Z539" s="80" t="s">
        <v>766</v>
      </c>
      <c r="AA539" s="5">
        <v>8</v>
      </c>
      <c r="AB539" s="31">
        <f t="shared" si="152"/>
        <v>60.266537294414391</v>
      </c>
      <c r="AC539" s="80" t="s">
        <v>774</v>
      </c>
      <c r="AD539" s="5">
        <v>8</v>
      </c>
      <c r="AE539" s="31">
        <f t="shared" si="153"/>
        <v>60.266537294414391</v>
      </c>
      <c r="AF539" s="80" t="s">
        <v>774</v>
      </c>
      <c r="AG539" s="5">
        <v>8</v>
      </c>
      <c r="AH539" s="24">
        <f t="shared" si="154"/>
        <v>61.678725235050933</v>
      </c>
      <c r="AI539" s="80" t="s">
        <v>766</v>
      </c>
      <c r="AJ539" s="5">
        <v>8</v>
      </c>
      <c r="AK539" s="24">
        <f t="shared" si="155"/>
        <v>59.002347394461879</v>
      </c>
      <c r="AL539" s="80" t="s">
        <v>773</v>
      </c>
      <c r="AM539" s="5">
        <v>8</v>
      </c>
      <c r="AN539" s="24">
        <f t="shared" si="156"/>
        <v>54.89339976375399</v>
      </c>
      <c r="AO539" s="80" t="s">
        <v>873</v>
      </c>
    </row>
    <row r="540" spans="7:65" x14ac:dyDescent="0.45">
      <c r="G540" s="5">
        <v>9</v>
      </c>
      <c r="H540" s="6"/>
      <c r="I540" s="6" t="s">
        <v>457</v>
      </c>
      <c r="K540" s="13" t="s">
        <v>248</v>
      </c>
      <c r="L540" s="11" t="s">
        <v>598</v>
      </c>
      <c r="M540" s="6" t="s">
        <v>356</v>
      </c>
      <c r="Q540" s="5" t="s">
        <v>457</v>
      </c>
      <c r="S540" s="5" t="s">
        <v>87</v>
      </c>
      <c r="T540" s="5" t="s">
        <v>346</v>
      </c>
      <c r="U540" s="5" t="s">
        <v>356</v>
      </c>
      <c r="X540" s="114">
        <v>9</v>
      </c>
      <c r="Y540" s="107">
        <f t="shared" si="151"/>
        <v>60.819536609910429</v>
      </c>
      <c r="Z540" s="112" t="s">
        <v>770</v>
      </c>
      <c r="AA540" s="5">
        <v>9</v>
      </c>
      <c r="AB540" s="31">
        <f t="shared" si="152"/>
        <v>59.002347394461879</v>
      </c>
      <c r="AC540" s="80" t="s">
        <v>773</v>
      </c>
      <c r="AD540" s="114">
        <v>9</v>
      </c>
      <c r="AE540" s="107">
        <f t="shared" si="153"/>
        <v>59.002347394461879</v>
      </c>
      <c r="AF540" s="112" t="s">
        <v>773</v>
      </c>
      <c r="AG540" s="5">
        <v>9</v>
      </c>
      <c r="AH540" s="24">
        <f t="shared" si="154"/>
        <v>63.352807087567498</v>
      </c>
      <c r="AI540" s="80" t="s">
        <v>791</v>
      </c>
      <c r="AJ540" s="5">
        <v>9</v>
      </c>
      <c r="AK540" s="24">
        <f t="shared" si="155"/>
        <v>60.266537294414391</v>
      </c>
      <c r="AL540" s="80" t="s">
        <v>774</v>
      </c>
      <c r="AM540" s="5">
        <v>9</v>
      </c>
      <c r="AN540" s="24">
        <f t="shared" si="156"/>
        <v>55.327632324697404</v>
      </c>
      <c r="AO540" s="80" t="s">
        <v>769</v>
      </c>
    </row>
    <row r="541" spans="7:65" x14ac:dyDescent="0.45">
      <c r="G541" s="5">
        <v>10</v>
      </c>
      <c r="H541" s="6"/>
      <c r="I541" s="6" t="s">
        <v>458</v>
      </c>
      <c r="J541" s="6"/>
      <c r="K541" s="6"/>
      <c r="L541" s="6"/>
      <c r="M541" s="6" t="s">
        <v>428</v>
      </c>
      <c r="Q541" s="5" t="s">
        <v>119</v>
      </c>
      <c r="U541" s="5" t="s">
        <v>428</v>
      </c>
      <c r="X541" s="114"/>
      <c r="Y541" s="107"/>
      <c r="Z541" s="112"/>
      <c r="AA541" s="5">
        <v>10</v>
      </c>
      <c r="AB541" s="31">
        <f t="shared" si="152"/>
        <v>57.68746068595226</v>
      </c>
      <c r="AC541" s="80" t="s">
        <v>792</v>
      </c>
      <c r="AG541" s="114">
        <v>10</v>
      </c>
      <c r="AH541" s="107">
        <f t="shared" si="154"/>
        <v>61.678725235050933</v>
      </c>
      <c r="AI541" s="112" t="s">
        <v>766</v>
      </c>
      <c r="AJ541" s="114">
        <v>10</v>
      </c>
      <c r="AK541" s="107">
        <f t="shared" si="155"/>
        <v>59.002347394461879</v>
      </c>
      <c r="AL541" s="112" t="s">
        <v>773</v>
      </c>
      <c r="AM541" s="5">
        <v>10</v>
      </c>
      <c r="AN541" s="24">
        <f t="shared" si="156"/>
        <v>56.425600143309396</v>
      </c>
      <c r="AO541" s="80" t="s">
        <v>853</v>
      </c>
    </row>
    <row r="542" spans="7:65" x14ac:dyDescent="0.45">
      <c r="G542" s="5">
        <v>11</v>
      </c>
      <c r="H542" s="6"/>
      <c r="I542" s="6" t="s">
        <v>272</v>
      </c>
      <c r="J542" s="6"/>
      <c r="K542" s="6"/>
      <c r="L542" s="6"/>
      <c r="M542" s="6" t="s">
        <v>18</v>
      </c>
      <c r="Q542" s="5" t="s">
        <v>272</v>
      </c>
      <c r="U542" s="5" t="s">
        <v>18</v>
      </c>
      <c r="AA542" s="5">
        <v>11</v>
      </c>
      <c r="AB542" s="31">
        <f t="shared" si="152"/>
        <v>59.002347394461879</v>
      </c>
      <c r="AC542" s="80" t="s">
        <v>773</v>
      </c>
      <c r="AM542" s="5">
        <v>11</v>
      </c>
      <c r="AN542" s="24">
        <f t="shared" si="156"/>
        <v>57.68746068595226</v>
      </c>
      <c r="AO542" s="80" t="s">
        <v>792</v>
      </c>
    </row>
    <row r="543" spans="7:65" ht="13.8" x14ac:dyDescent="0.45">
      <c r="G543" s="5">
        <v>12</v>
      </c>
      <c r="H543" s="6"/>
      <c r="I543" s="13" t="s">
        <v>577</v>
      </c>
      <c r="J543" s="6"/>
      <c r="K543" s="6"/>
      <c r="L543" s="6"/>
      <c r="M543" s="6" t="s">
        <v>17</v>
      </c>
      <c r="Q543" s="5" t="s">
        <v>456</v>
      </c>
      <c r="U543" s="5" t="s">
        <v>17</v>
      </c>
      <c r="AA543" s="5">
        <v>12</v>
      </c>
      <c r="AB543" s="31">
        <f t="shared" si="152"/>
        <v>60.266537294414391</v>
      </c>
      <c r="AC543" s="80" t="s">
        <v>774</v>
      </c>
      <c r="AM543" s="5">
        <v>12</v>
      </c>
      <c r="AN543" s="24">
        <f t="shared" si="156"/>
        <v>59.002347394461879</v>
      </c>
      <c r="AO543" s="80" t="s">
        <v>773</v>
      </c>
      <c r="BM543" s="10" t="s">
        <v>431</v>
      </c>
    </row>
    <row r="544" spans="7:65" x14ac:dyDescent="0.45">
      <c r="G544" s="5">
        <v>13</v>
      </c>
      <c r="H544" s="6"/>
      <c r="I544" s="6"/>
      <c r="J544" s="6"/>
      <c r="K544" s="6"/>
      <c r="L544" s="6"/>
      <c r="M544" s="11" t="s">
        <v>836</v>
      </c>
      <c r="U544" s="5" t="s">
        <v>211</v>
      </c>
      <c r="AA544" s="114">
        <v>13</v>
      </c>
      <c r="AB544" s="107">
        <f t="shared" si="152"/>
        <v>59.002347394461879</v>
      </c>
      <c r="AC544" s="112" t="s">
        <v>773</v>
      </c>
      <c r="AM544" s="5">
        <v>13</v>
      </c>
      <c r="AN544" s="24">
        <f t="shared" si="156"/>
        <v>60.266537294414391</v>
      </c>
      <c r="AO544" s="80" t="s">
        <v>774</v>
      </c>
    </row>
    <row r="545" spans="7:41" x14ac:dyDescent="0.45">
      <c r="G545" s="5">
        <v>14</v>
      </c>
      <c r="H545" s="6"/>
      <c r="I545" s="6"/>
      <c r="J545" s="6"/>
      <c r="K545" s="6"/>
      <c r="L545" s="6"/>
      <c r="M545" s="6" t="s">
        <v>837</v>
      </c>
      <c r="U545" s="5" t="s">
        <v>17</v>
      </c>
      <c r="AM545" s="5">
        <v>14</v>
      </c>
      <c r="AN545" s="24">
        <f t="shared" si="156"/>
        <v>59.002347394461879</v>
      </c>
      <c r="AO545" s="80" t="s">
        <v>773</v>
      </c>
    </row>
    <row r="546" spans="7:41" ht="13.8" x14ac:dyDescent="0.45">
      <c r="G546" s="5">
        <v>15</v>
      </c>
      <c r="H546" s="6"/>
      <c r="I546" s="6"/>
      <c r="J546" s="6"/>
      <c r="K546" s="6"/>
      <c r="L546" s="6"/>
      <c r="M546" s="11" t="s">
        <v>660</v>
      </c>
      <c r="N546" s="10" t="s">
        <v>431</v>
      </c>
      <c r="U546" s="5" t="s">
        <v>211</v>
      </c>
      <c r="V546" s="5">
        <f>COUNTA(P532:U546)</f>
        <v>61</v>
      </c>
      <c r="W546" s="10" t="s">
        <v>431</v>
      </c>
      <c r="AM546" s="5">
        <v>15</v>
      </c>
      <c r="AN546" s="24">
        <f t="shared" si="156"/>
        <v>60.266537294414391</v>
      </c>
      <c r="AO546" s="80" t="s">
        <v>774</v>
      </c>
    </row>
    <row r="547" spans="7:41" x14ac:dyDescent="0.45">
      <c r="AM547" s="114">
        <v>16</v>
      </c>
      <c r="AN547" s="107">
        <f t="shared" si="156"/>
        <v>59.002347394461879</v>
      </c>
      <c r="AO547" s="112" t="s">
        <v>773</v>
      </c>
    </row>
    <row r="548" spans="7:41" x14ac:dyDescent="0.45">
      <c r="G548" s="5" t="s">
        <v>838</v>
      </c>
    </row>
    <row r="549" spans="7:41" x14ac:dyDescent="0.45">
      <c r="H549" s="5" t="s">
        <v>216</v>
      </c>
    </row>
    <row r="550" spans="7:41" x14ac:dyDescent="0.45">
      <c r="G550" s="7" t="s">
        <v>5</v>
      </c>
      <c r="H550" s="8" t="s">
        <v>28</v>
      </c>
      <c r="I550" s="8" t="s">
        <v>29</v>
      </c>
      <c r="J550" s="8" t="s">
        <v>110</v>
      </c>
      <c r="K550" s="8" t="s">
        <v>217</v>
      </c>
      <c r="L550" s="8" t="s">
        <v>218</v>
      </c>
      <c r="M550" s="8" t="s">
        <v>219</v>
      </c>
      <c r="O550" s="5">
        <v>27</v>
      </c>
      <c r="P550" s="8" t="s">
        <v>28</v>
      </c>
      <c r="Q550" s="8" t="s">
        <v>29</v>
      </c>
      <c r="R550" s="8" t="s">
        <v>110</v>
      </c>
      <c r="S550" s="8" t="s">
        <v>217</v>
      </c>
      <c r="T550" s="8" t="s">
        <v>218</v>
      </c>
      <c r="U550" s="8" t="s">
        <v>219</v>
      </c>
      <c r="X550" s="7" t="s">
        <v>5</v>
      </c>
      <c r="Z550" s="102" t="s">
        <v>28</v>
      </c>
      <c r="AA550" s="102"/>
      <c r="AB550" s="102"/>
      <c r="AC550" s="102" t="s">
        <v>29</v>
      </c>
      <c r="AD550" s="102"/>
      <c r="AE550" s="102"/>
      <c r="AF550" s="102" t="s">
        <v>110</v>
      </c>
      <c r="AG550" s="102"/>
      <c r="AH550" s="102"/>
      <c r="AI550" s="102" t="s">
        <v>217</v>
      </c>
      <c r="AJ550" s="102"/>
      <c r="AK550" s="102"/>
      <c r="AL550" s="102" t="s">
        <v>218</v>
      </c>
      <c r="AM550" s="102"/>
      <c r="AN550" s="102"/>
      <c r="AO550" s="102" t="s">
        <v>219</v>
      </c>
    </row>
    <row r="551" spans="7:41" x14ac:dyDescent="0.45">
      <c r="G551" s="5">
        <v>1</v>
      </c>
      <c r="H551" s="6" t="s">
        <v>114</v>
      </c>
      <c r="I551" s="6" t="s">
        <v>118</v>
      </c>
      <c r="J551" s="6" t="s">
        <v>123</v>
      </c>
      <c r="K551" s="6" t="s">
        <v>136</v>
      </c>
      <c r="L551" s="6" t="s">
        <v>148</v>
      </c>
      <c r="M551" s="6" t="s">
        <v>353</v>
      </c>
      <c r="P551" s="5" t="s">
        <v>114</v>
      </c>
      <c r="Q551" s="5" t="s">
        <v>118</v>
      </c>
      <c r="R551" s="5" t="s">
        <v>123</v>
      </c>
      <c r="S551" s="5" t="s">
        <v>136</v>
      </c>
      <c r="T551" s="5" t="s">
        <v>148</v>
      </c>
      <c r="U551" s="5" t="s">
        <v>353</v>
      </c>
      <c r="X551" s="5">
        <v>1</v>
      </c>
      <c r="Y551" s="31">
        <f t="shared" ref="Y551:Y560" si="157">VLOOKUP(Z551,$A$3:$B$36,2,FALSE)</f>
        <v>54.489683652199048</v>
      </c>
      <c r="Z551" s="80" t="s">
        <v>871</v>
      </c>
      <c r="AA551" s="5">
        <v>1</v>
      </c>
      <c r="AB551" s="24">
        <f t="shared" ref="AB551:AB563" si="158">VLOOKUP(AC551,$A$3:$B$36,2,FALSE)</f>
        <v>54.489683652199048</v>
      </c>
      <c r="AC551" s="80" t="s">
        <v>871</v>
      </c>
      <c r="AD551" s="5">
        <v>1</v>
      </c>
      <c r="AE551" s="24">
        <f t="shared" ref="AE551:AE561" si="159">VLOOKUP(AF551,$A$3:$B$36,2,FALSE)</f>
        <v>54.489683652199048</v>
      </c>
      <c r="AF551" s="80" t="s">
        <v>871</v>
      </c>
      <c r="AG551" s="5">
        <v>1</v>
      </c>
      <c r="AH551" s="24">
        <f t="shared" ref="AH551:AH562" si="160">VLOOKUP(AI551,$A$3:$B$36,2,FALSE)</f>
        <v>54.489683652199048</v>
      </c>
      <c r="AI551" s="80" t="s">
        <v>871</v>
      </c>
      <c r="AJ551" s="5">
        <v>1</v>
      </c>
      <c r="AK551" s="24">
        <f t="shared" ref="AK551:AK565" si="161">VLOOKUP(AL551,$A$3:$B$36,2,FALSE)</f>
        <v>54.489683652199048</v>
      </c>
      <c r="AL551" s="80" t="s">
        <v>871</v>
      </c>
      <c r="AM551" s="5">
        <v>1</v>
      </c>
      <c r="AN551" s="24">
        <f t="shared" ref="AN551:AN561" si="162">VLOOKUP(AO551,$A$3:$B$36,2,FALSE)</f>
        <v>54.489683652199048</v>
      </c>
      <c r="AO551" s="80" t="s">
        <v>871</v>
      </c>
    </row>
    <row r="552" spans="7:41" x14ac:dyDescent="0.45">
      <c r="G552" s="5">
        <v>2</v>
      </c>
      <c r="H552" s="6" t="s">
        <v>116</v>
      </c>
      <c r="I552" s="6" t="s">
        <v>119</v>
      </c>
      <c r="J552" s="6" t="s">
        <v>124</v>
      </c>
      <c r="K552" s="6" t="s">
        <v>137</v>
      </c>
      <c r="L552" s="6" t="s">
        <v>96</v>
      </c>
      <c r="M552" s="6" t="s">
        <v>354</v>
      </c>
      <c r="P552" s="5" t="s">
        <v>116</v>
      </c>
      <c r="Q552" s="5" t="s">
        <v>119</v>
      </c>
      <c r="R552" s="5" t="s">
        <v>994</v>
      </c>
      <c r="S552" s="5" t="s">
        <v>137</v>
      </c>
      <c r="T552" s="5" t="s">
        <v>96</v>
      </c>
      <c r="U552" s="5" t="s">
        <v>988</v>
      </c>
      <c r="X552" s="5">
        <v>2</v>
      </c>
      <c r="Y552" s="31">
        <f t="shared" si="157"/>
        <v>57.68746068595226</v>
      </c>
      <c r="Z552" s="80" t="s">
        <v>792</v>
      </c>
      <c r="AA552" s="5">
        <v>2</v>
      </c>
      <c r="AB552" s="24">
        <f t="shared" si="158"/>
        <v>57.68746068595226</v>
      </c>
      <c r="AC552" s="80" t="s">
        <v>792</v>
      </c>
      <c r="AD552" s="5">
        <v>2</v>
      </c>
      <c r="AE552" s="24">
        <f t="shared" si="159"/>
        <v>50.004135736053328</v>
      </c>
      <c r="AF552" s="80" t="s">
        <v>771</v>
      </c>
      <c r="AG552" s="5">
        <v>2</v>
      </c>
      <c r="AH552" s="24">
        <f t="shared" si="160"/>
        <v>57.68746068595226</v>
      </c>
      <c r="AI552" s="80" t="s">
        <v>792</v>
      </c>
      <c r="AJ552" s="5">
        <v>2</v>
      </c>
      <c r="AK552" s="24">
        <f t="shared" si="161"/>
        <v>57.68746068595226</v>
      </c>
      <c r="AL552" s="80" t="s">
        <v>792</v>
      </c>
      <c r="AM552" s="5">
        <v>2</v>
      </c>
      <c r="AN552" s="24">
        <f t="shared" si="162"/>
        <v>50.004135736053328</v>
      </c>
      <c r="AO552" s="80" t="s">
        <v>771</v>
      </c>
    </row>
    <row r="553" spans="7:41" x14ac:dyDescent="0.45">
      <c r="G553" s="5">
        <v>3</v>
      </c>
      <c r="H553" s="6" t="s">
        <v>163</v>
      </c>
      <c r="I553" s="6" t="s">
        <v>167</v>
      </c>
      <c r="J553" s="6" t="s">
        <v>125</v>
      </c>
      <c r="K553" s="11" t="s">
        <v>199</v>
      </c>
      <c r="L553" s="6" t="s">
        <v>99</v>
      </c>
      <c r="M553" s="6" t="s">
        <v>847</v>
      </c>
      <c r="P553" s="5" t="s">
        <v>72</v>
      </c>
      <c r="Q553" s="5" t="s">
        <v>329</v>
      </c>
      <c r="R553" s="5" t="s">
        <v>125</v>
      </c>
      <c r="S553" s="5" t="s">
        <v>507</v>
      </c>
      <c r="T553" s="5" t="s">
        <v>99</v>
      </c>
      <c r="U553" s="5" t="s">
        <v>1021</v>
      </c>
      <c r="X553" s="5">
        <v>3</v>
      </c>
      <c r="Y553" s="31">
        <f t="shared" si="157"/>
        <v>61.678725235050933</v>
      </c>
      <c r="Z553" s="80" t="s">
        <v>766</v>
      </c>
      <c r="AA553" s="5">
        <v>3</v>
      </c>
      <c r="AB553" s="24">
        <f t="shared" si="158"/>
        <v>61.678725235050933</v>
      </c>
      <c r="AC553" s="80" t="s">
        <v>766</v>
      </c>
      <c r="AD553" s="5">
        <v>3</v>
      </c>
      <c r="AE553" s="24">
        <f t="shared" si="159"/>
        <v>51.976540463598752</v>
      </c>
      <c r="AF553" s="80" t="s">
        <v>819</v>
      </c>
      <c r="AG553" s="5">
        <v>3</v>
      </c>
      <c r="AH553" s="24">
        <f t="shared" si="160"/>
        <v>61.678725235050933</v>
      </c>
      <c r="AI553" s="80" t="s">
        <v>766</v>
      </c>
      <c r="AJ553" s="5">
        <v>3</v>
      </c>
      <c r="AK553" s="24">
        <f t="shared" si="161"/>
        <v>61.678725235050933</v>
      </c>
      <c r="AL553" s="80" t="s">
        <v>766</v>
      </c>
      <c r="AM553" s="5">
        <v>3</v>
      </c>
      <c r="AN553" s="24">
        <f t="shared" si="162"/>
        <v>51.976540463598752</v>
      </c>
      <c r="AO553" s="80" t="s">
        <v>819</v>
      </c>
    </row>
    <row r="554" spans="7:41" x14ac:dyDescent="0.45">
      <c r="G554" s="5">
        <v>4</v>
      </c>
      <c r="H554" s="11" t="s">
        <v>164</v>
      </c>
      <c r="I554" s="11" t="s">
        <v>168</v>
      </c>
      <c r="J554" s="6" t="s">
        <v>126</v>
      </c>
      <c r="K554" s="13" t="s">
        <v>200</v>
      </c>
      <c r="L554" s="6" t="s">
        <v>57</v>
      </c>
      <c r="M554" s="6" t="s">
        <v>848</v>
      </c>
      <c r="P554" s="5" t="s">
        <v>117</v>
      </c>
      <c r="Q554" s="5" t="s">
        <v>273</v>
      </c>
      <c r="R554" s="5" t="s">
        <v>126</v>
      </c>
      <c r="S554" s="5" t="s">
        <v>90</v>
      </c>
      <c r="T554" s="5" t="s">
        <v>57</v>
      </c>
      <c r="U554" s="5" t="s">
        <v>1022</v>
      </c>
      <c r="X554" s="5">
        <v>4</v>
      </c>
      <c r="Y554" s="31">
        <f t="shared" si="157"/>
        <v>60.266537294414391</v>
      </c>
      <c r="Z554" s="80" t="s">
        <v>774</v>
      </c>
      <c r="AA554" s="5">
        <v>4</v>
      </c>
      <c r="AB554" s="24">
        <f t="shared" si="158"/>
        <v>60.266537294414391</v>
      </c>
      <c r="AC554" s="80" t="s">
        <v>774</v>
      </c>
      <c r="AD554" s="5">
        <v>4</v>
      </c>
      <c r="AE554" s="24">
        <f t="shared" si="159"/>
        <v>54.489683652199048</v>
      </c>
      <c r="AF554" s="80" t="s">
        <v>871</v>
      </c>
      <c r="AG554" s="5">
        <v>4</v>
      </c>
      <c r="AH554" s="24">
        <f t="shared" si="160"/>
        <v>60.266537294414391</v>
      </c>
      <c r="AI554" s="80" t="s">
        <v>774</v>
      </c>
      <c r="AJ554" s="5">
        <v>4</v>
      </c>
      <c r="AK554" s="24">
        <f t="shared" si="161"/>
        <v>66.013332488948294</v>
      </c>
      <c r="AL554" s="80" t="s">
        <v>776</v>
      </c>
      <c r="AM554" s="5">
        <v>4</v>
      </c>
      <c r="AN554" s="24">
        <f t="shared" si="162"/>
        <v>50.748796532329095</v>
      </c>
      <c r="AO554" s="80" t="s">
        <v>432</v>
      </c>
    </row>
    <row r="555" spans="7:41" x14ac:dyDescent="0.45">
      <c r="G555" s="5">
        <v>5</v>
      </c>
      <c r="H555" s="6" t="s">
        <v>20</v>
      </c>
      <c r="I555" s="6" t="s">
        <v>455</v>
      </c>
      <c r="J555" s="6" t="s">
        <v>127</v>
      </c>
      <c r="K555" s="6" t="s">
        <v>46</v>
      </c>
      <c r="L555" s="6" t="s">
        <v>491</v>
      </c>
      <c r="M555" s="6" t="s">
        <v>355</v>
      </c>
      <c r="P555" s="5" t="s">
        <v>20</v>
      </c>
      <c r="Q555" s="5" t="s">
        <v>835</v>
      </c>
      <c r="R555" s="5" t="s">
        <v>127</v>
      </c>
      <c r="S555" s="5" t="s">
        <v>46</v>
      </c>
      <c r="T555" s="5" t="s">
        <v>946</v>
      </c>
      <c r="U555" s="5" t="s">
        <v>355</v>
      </c>
      <c r="X555" s="5">
        <v>5</v>
      </c>
      <c r="Y555" s="31">
        <f t="shared" si="157"/>
        <v>60.819536609910429</v>
      </c>
      <c r="Z555" s="80" t="s">
        <v>770</v>
      </c>
      <c r="AA555" s="5">
        <v>5</v>
      </c>
      <c r="AB555" s="24">
        <f t="shared" si="158"/>
        <v>60.819536609910429</v>
      </c>
      <c r="AC555" s="80" t="s">
        <v>770</v>
      </c>
      <c r="AD555" s="5">
        <v>5</v>
      </c>
      <c r="AE555" s="24">
        <f t="shared" si="159"/>
        <v>55.327632324697404</v>
      </c>
      <c r="AF555" s="80" t="s">
        <v>769</v>
      </c>
      <c r="AG555" s="5">
        <v>5</v>
      </c>
      <c r="AH555" s="24">
        <f t="shared" si="160"/>
        <v>60.819536609910429</v>
      </c>
      <c r="AI555" s="80" t="s">
        <v>770</v>
      </c>
      <c r="AJ555" s="5">
        <v>5</v>
      </c>
      <c r="AK555" s="24">
        <f t="shared" si="161"/>
        <v>72.079750332635967</v>
      </c>
      <c r="AL555" s="80" t="s">
        <v>764</v>
      </c>
      <c r="AM555" s="5">
        <v>5</v>
      </c>
      <c r="AN555" s="24">
        <f t="shared" si="162"/>
        <v>51.976540463598752</v>
      </c>
      <c r="AO555" s="80" t="s">
        <v>819</v>
      </c>
    </row>
    <row r="556" spans="7:41" x14ac:dyDescent="0.45">
      <c r="G556" s="5">
        <v>6</v>
      </c>
      <c r="H556" s="6" t="s">
        <v>227</v>
      </c>
      <c r="I556" s="11" t="s">
        <v>797</v>
      </c>
      <c r="J556" s="6" t="s">
        <v>840</v>
      </c>
      <c r="K556" s="11" t="s">
        <v>464</v>
      </c>
      <c r="L556" s="6" t="s">
        <v>844</v>
      </c>
      <c r="M556" s="6" t="s">
        <v>849</v>
      </c>
      <c r="P556" s="5" t="s">
        <v>72</v>
      </c>
      <c r="Q556" s="5" t="s">
        <v>273</v>
      </c>
      <c r="R556" s="5" t="s">
        <v>42</v>
      </c>
      <c r="S556" s="5" t="s">
        <v>507</v>
      </c>
      <c r="T556" s="5" t="s">
        <v>178</v>
      </c>
      <c r="U556" s="5" t="s">
        <v>849</v>
      </c>
      <c r="X556" s="5">
        <v>6</v>
      </c>
      <c r="Y556" s="31">
        <f t="shared" si="157"/>
        <v>61.678725235050933</v>
      </c>
      <c r="Z556" s="80" t="s">
        <v>766</v>
      </c>
      <c r="AA556" s="5">
        <v>6</v>
      </c>
      <c r="AB556" s="24">
        <f t="shared" si="158"/>
        <v>60.266537294414391</v>
      </c>
      <c r="AC556" s="80" t="s">
        <v>774</v>
      </c>
      <c r="AD556" s="5">
        <v>6</v>
      </c>
      <c r="AE556" s="24">
        <f t="shared" si="159"/>
        <v>57.68746068595226</v>
      </c>
      <c r="AF556" s="80" t="s">
        <v>792</v>
      </c>
      <c r="AG556" s="5">
        <v>6</v>
      </c>
      <c r="AH556" s="24">
        <f t="shared" si="160"/>
        <v>61.678725235050933</v>
      </c>
      <c r="AI556" s="80" t="s">
        <v>766</v>
      </c>
      <c r="AJ556" s="5">
        <v>6</v>
      </c>
      <c r="AK556" s="24">
        <f t="shared" si="161"/>
        <v>69.54549044703198</v>
      </c>
      <c r="AL556" s="80" t="s">
        <v>772</v>
      </c>
      <c r="AM556" s="5">
        <v>6</v>
      </c>
      <c r="AN556" s="24">
        <f t="shared" si="162"/>
        <v>54.148149429121659</v>
      </c>
      <c r="AO556" s="80" t="s">
        <v>434</v>
      </c>
    </row>
    <row r="557" spans="7:41" x14ac:dyDescent="0.45">
      <c r="G557" s="5">
        <v>7</v>
      </c>
      <c r="H557" s="6" t="s">
        <v>453</v>
      </c>
      <c r="I557" s="6" t="s">
        <v>30</v>
      </c>
      <c r="J557" s="6" t="s">
        <v>43</v>
      </c>
      <c r="K557" s="6" t="s">
        <v>88</v>
      </c>
      <c r="L557" s="6" t="s">
        <v>493</v>
      </c>
      <c r="M557" s="6" t="s">
        <v>155</v>
      </c>
      <c r="P557" s="5" t="s">
        <v>453</v>
      </c>
      <c r="Q557" s="5" t="s">
        <v>30</v>
      </c>
      <c r="R557" s="5" t="s">
        <v>43</v>
      </c>
      <c r="S557" s="5" t="s">
        <v>88</v>
      </c>
      <c r="T557" s="5" t="s">
        <v>180</v>
      </c>
      <c r="U557" s="5" t="s">
        <v>155</v>
      </c>
      <c r="X557" s="5">
        <v>7</v>
      </c>
      <c r="Y557" s="31">
        <f t="shared" si="157"/>
        <v>60.819536609910429</v>
      </c>
      <c r="Z557" s="80" t="s">
        <v>770</v>
      </c>
      <c r="AA557" s="5">
        <v>7</v>
      </c>
      <c r="AB557" s="24">
        <f t="shared" si="158"/>
        <v>60.819536609910429</v>
      </c>
      <c r="AC557" s="80" t="s">
        <v>770</v>
      </c>
      <c r="AD557" s="5">
        <v>7</v>
      </c>
      <c r="AE557" s="24">
        <f t="shared" si="159"/>
        <v>56.425600143309396</v>
      </c>
      <c r="AF557" s="80" t="s">
        <v>853</v>
      </c>
      <c r="AG557" s="5">
        <v>7</v>
      </c>
      <c r="AH557" s="24">
        <f t="shared" si="160"/>
        <v>60.819536609910429</v>
      </c>
      <c r="AI557" s="80" t="s">
        <v>770</v>
      </c>
      <c r="AJ557" s="5">
        <v>7</v>
      </c>
      <c r="AK557" s="24">
        <f t="shared" si="161"/>
        <v>70.490554036267866</v>
      </c>
      <c r="AL557" s="80" t="s">
        <v>767</v>
      </c>
      <c r="AM557" s="5">
        <v>7</v>
      </c>
      <c r="AN557" s="24">
        <f t="shared" si="162"/>
        <v>54.489683652199048</v>
      </c>
      <c r="AO557" s="80" t="s">
        <v>871</v>
      </c>
    </row>
    <row r="558" spans="7:41" x14ac:dyDescent="0.45">
      <c r="G558" s="5">
        <v>8</v>
      </c>
      <c r="H558" s="11" t="s">
        <v>325</v>
      </c>
      <c r="I558" s="6" t="s">
        <v>120</v>
      </c>
      <c r="J558" s="11" t="s">
        <v>841</v>
      </c>
      <c r="K558" s="13" t="s">
        <v>202</v>
      </c>
      <c r="L558" s="6" t="s">
        <v>181</v>
      </c>
      <c r="M558" s="6" t="s">
        <v>515</v>
      </c>
      <c r="P558" s="5" t="s">
        <v>117</v>
      </c>
      <c r="Q558" s="5" t="s">
        <v>120</v>
      </c>
      <c r="R558" s="5" t="s">
        <v>127</v>
      </c>
      <c r="S558" s="5" t="s">
        <v>90</v>
      </c>
      <c r="T558" s="5" t="s">
        <v>181</v>
      </c>
      <c r="U558" s="5" t="s">
        <v>515</v>
      </c>
      <c r="X558" s="5">
        <v>8</v>
      </c>
      <c r="Y558" s="31">
        <f t="shared" si="157"/>
        <v>60.266537294414391</v>
      </c>
      <c r="Z558" s="80" t="s">
        <v>774</v>
      </c>
      <c r="AA558" s="5">
        <v>8</v>
      </c>
      <c r="AB558" s="24">
        <f t="shared" si="158"/>
        <v>61.678725235050933</v>
      </c>
      <c r="AC558" s="80" t="s">
        <v>766</v>
      </c>
      <c r="AD558" s="5">
        <v>8</v>
      </c>
      <c r="AE558" s="24">
        <f t="shared" si="159"/>
        <v>55.327632324697404</v>
      </c>
      <c r="AF558" s="80" t="s">
        <v>769</v>
      </c>
      <c r="AG558" s="5">
        <v>8</v>
      </c>
      <c r="AH558" s="24">
        <f t="shared" si="160"/>
        <v>60.266537294414391</v>
      </c>
      <c r="AI558" s="80" t="s">
        <v>774</v>
      </c>
      <c r="AJ558" s="5">
        <v>8</v>
      </c>
      <c r="AK558" s="24">
        <f t="shared" si="161"/>
        <v>69.54549044703198</v>
      </c>
      <c r="AL558" s="80" t="s">
        <v>772</v>
      </c>
      <c r="AM558" s="5">
        <v>8</v>
      </c>
      <c r="AN558" s="24">
        <f t="shared" si="162"/>
        <v>54.89339976375399</v>
      </c>
      <c r="AO558" s="80" t="s">
        <v>873</v>
      </c>
    </row>
    <row r="559" spans="7:41" x14ac:dyDescent="0.45">
      <c r="G559" s="5">
        <v>9</v>
      </c>
      <c r="H559" s="6" t="s">
        <v>326</v>
      </c>
      <c r="I559" s="6" t="s">
        <v>169</v>
      </c>
      <c r="J559" s="6" t="s">
        <v>842</v>
      </c>
      <c r="K559" s="6" t="s">
        <v>46</v>
      </c>
      <c r="L559" s="6" t="s">
        <v>56</v>
      </c>
      <c r="M559" s="6" t="s">
        <v>850</v>
      </c>
      <c r="P559" s="5" t="s">
        <v>453</v>
      </c>
      <c r="Q559" s="5" t="s">
        <v>169</v>
      </c>
      <c r="R559" s="5" t="s">
        <v>43</v>
      </c>
      <c r="S559" s="5" t="s">
        <v>46</v>
      </c>
      <c r="T559" s="5" t="s">
        <v>56</v>
      </c>
      <c r="U559" s="5" t="s">
        <v>469</v>
      </c>
      <c r="X559" s="5">
        <v>9</v>
      </c>
      <c r="Y559" s="31">
        <f t="shared" si="157"/>
        <v>60.819536609910429</v>
      </c>
      <c r="Z559" s="80" t="s">
        <v>770</v>
      </c>
      <c r="AA559" s="5">
        <v>9</v>
      </c>
      <c r="AB559" s="24">
        <f t="shared" si="158"/>
        <v>63.352807087567498</v>
      </c>
      <c r="AC559" s="80" t="s">
        <v>791</v>
      </c>
      <c r="AD559" s="5">
        <v>9</v>
      </c>
      <c r="AE559" s="24">
        <f t="shared" si="159"/>
        <v>56.425600143309396</v>
      </c>
      <c r="AF559" s="80" t="s">
        <v>853</v>
      </c>
      <c r="AG559" s="5">
        <v>9</v>
      </c>
      <c r="AH559" s="24">
        <f t="shared" si="160"/>
        <v>60.819536609910429</v>
      </c>
      <c r="AI559" s="80" t="s">
        <v>770</v>
      </c>
      <c r="AJ559" s="5">
        <v>9</v>
      </c>
      <c r="AK559" s="24">
        <f t="shared" si="161"/>
        <v>68.097728766764959</v>
      </c>
      <c r="AL559" s="80" t="s">
        <v>775</v>
      </c>
      <c r="AM559" s="5">
        <v>9</v>
      </c>
      <c r="AN559" s="24">
        <f t="shared" si="162"/>
        <v>55.327632324697404</v>
      </c>
      <c r="AO559" s="80" t="s">
        <v>769</v>
      </c>
    </row>
    <row r="560" spans="7:41" x14ac:dyDescent="0.45">
      <c r="G560" s="5">
        <v>10</v>
      </c>
      <c r="H560" s="6"/>
      <c r="I560" s="6" t="s">
        <v>31</v>
      </c>
      <c r="J560" s="11" t="s">
        <v>843</v>
      </c>
      <c r="K560" s="6" t="s">
        <v>138</v>
      </c>
      <c r="L560" s="6" t="s">
        <v>55</v>
      </c>
      <c r="M560" s="6" t="s">
        <v>851</v>
      </c>
      <c r="Q560" s="5" t="s">
        <v>31</v>
      </c>
      <c r="R560" s="5" t="s">
        <v>127</v>
      </c>
      <c r="S560" s="5" t="s">
        <v>138</v>
      </c>
      <c r="T560" s="5" t="s">
        <v>55</v>
      </c>
      <c r="U560" s="5" t="s">
        <v>515</v>
      </c>
      <c r="X560" s="114">
        <v>10</v>
      </c>
      <c r="Y560" s="107">
        <f t="shared" si="157"/>
        <v>60.266537294414391</v>
      </c>
      <c r="Z560" s="112" t="s">
        <v>774</v>
      </c>
      <c r="AA560" s="5">
        <v>10</v>
      </c>
      <c r="AB560" s="24">
        <f t="shared" si="158"/>
        <v>64.319990168929081</v>
      </c>
      <c r="AC560" s="80" t="s">
        <v>787</v>
      </c>
      <c r="AD560" s="5">
        <v>10</v>
      </c>
      <c r="AE560" s="24">
        <f t="shared" si="159"/>
        <v>55.327632324697404</v>
      </c>
      <c r="AF560" s="80" t="s">
        <v>769</v>
      </c>
      <c r="AG560" s="5">
        <v>10</v>
      </c>
      <c r="AH560" s="24">
        <f t="shared" si="160"/>
        <v>61.678725235050933</v>
      </c>
      <c r="AI560" s="80" t="s">
        <v>766</v>
      </c>
      <c r="AJ560" s="5">
        <v>10</v>
      </c>
      <c r="AK560" s="24">
        <f t="shared" si="161"/>
        <v>66.013332488948294</v>
      </c>
      <c r="AL560" s="80" t="s">
        <v>776</v>
      </c>
      <c r="AM560" s="5">
        <v>10</v>
      </c>
      <c r="AN560" s="24">
        <f t="shared" si="162"/>
        <v>54.89339976375399</v>
      </c>
      <c r="AO560" s="80" t="s">
        <v>873</v>
      </c>
    </row>
    <row r="561" spans="7:65" x14ac:dyDescent="0.45">
      <c r="G561" s="5">
        <v>11</v>
      </c>
      <c r="H561" s="6"/>
      <c r="I561" s="6" t="s">
        <v>170</v>
      </c>
      <c r="J561" s="6"/>
      <c r="K561" s="6" t="s">
        <v>248</v>
      </c>
      <c r="L561" s="6" t="s">
        <v>845</v>
      </c>
      <c r="M561" s="6"/>
      <c r="Q561" s="5" t="s">
        <v>170</v>
      </c>
      <c r="S561" s="5" t="s">
        <v>87</v>
      </c>
      <c r="T561" s="5" t="s">
        <v>845</v>
      </c>
      <c r="AA561" s="5">
        <v>11</v>
      </c>
      <c r="AB561" s="24">
        <f t="shared" si="158"/>
        <v>65.463749372686848</v>
      </c>
      <c r="AC561" s="80" t="s">
        <v>765</v>
      </c>
      <c r="AD561" s="114">
        <v>11</v>
      </c>
      <c r="AE561" s="107">
        <f t="shared" si="159"/>
        <v>56.425600143309396</v>
      </c>
      <c r="AF561" s="112" t="s">
        <v>853</v>
      </c>
      <c r="AG561" s="5">
        <v>11</v>
      </c>
      <c r="AH561" s="24">
        <f t="shared" si="160"/>
        <v>63.352807087567498</v>
      </c>
      <c r="AI561" s="80" t="s">
        <v>791</v>
      </c>
      <c r="AJ561" s="5">
        <v>11</v>
      </c>
      <c r="AK561" s="24">
        <f t="shared" si="161"/>
        <v>65.463749372686848</v>
      </c>
      <c r="AL561" s="80" t="s">
        <v>765</v>
      </c>
      <c r="AM561" s="114">
        <v>11</v>
      </c>
      <c r="AN561" s="107">
        <f t="shared" si="162"/>
        <v>55.327632324697404</v>
      </c>
      <c r="AO561" s="112" t="s">
        <v>769</v>
      </c>
    </row>
    <row r="562" spans="7:65" x14ac:dyDescent="0.45">
      <c r="G562" s="5">
        <v>12</v>
      </c>
      <c r="H562" s="6"/>
      <c r="I562" s="6" t="s">
        <v>839</v>
      </c>
      <c r="J562" s="6"/>
      <c r="K562" s="6"/>
      <c r="L562" s="6" t="s">
        <v>315</v>
      </c>
      <c r="M562" s="6"/>
      <c r="Q562" s="5" t="s">
        <v>172</v>
      </c>
      <c r="T562" s="5" t="s">
        <v>54</v>
      </c>
      <c r="AA562" s="5">
        <v>12</v>
      </c>
      <c r="AB562" s="24">
        <f t="shared" si="158"/>
        <v>66.013332488948294</v>
      </c>
      <c r="AC562" s="80" t="s">
        <v>776</v>
      </c>
      <c r="AG562" s="114">
        <v>12</v>
      </c>
      <c r="AH562" s="107">
        <f t="shared" si="160"/>
        <v>61.678725235050933</v>
      </c>
      <c r="AI562" s="112" t="s">
        <v>766</v>
      </c>
      <c r="AJ562" s="5">
        <v>12</v>
      </c>
      <c r="AK562" s="24">
        <f t="shared" si="161"/>
        <v>64.319990168929081</v>
      </c>
      <c r="AL562" s="80" t="s">
        <v>787</v>
      </c>
    </row>
    <row r="563" spans="7:65" ht="13.8" x14ac:dyDescent="0.45">
      <c r="G563" s="5">
        <v>13</v>
      </c>
      <c r="H563" s="6"/>
      <c r="I563" s="6"/>
      <c r="J563" s="6"/>
      <c r="K563" s="6"/>
      <c r="L563" s="6" t="s">
        <v>58</v>
      </c>
      <c r="M563" s="6"/>
      <c r="T563" s="5" t="s">
        <v>58</v>
      </c>
      <c r="AA563" s="114">
        <v>13</v>
      </c>
      <c r="AB563" s="107">
        <f t="shared" si="158"/>
        <v>65.463749372686848</v>
      </c>
      <c r="AC563" s="112" t="s">
        <v>765</v>
      </c>
      <c r="AJ563" s="5">
        <v>13</v>
      </c>
      <c r="AK563" s="24">
        <f t="shared" si="161"/>
        <v>65.463749372686848</v>
      </c>
      <c r="AL563" s="80" t="s">
        <v>765</v>
      </c>
      <c r="BM563" s="10" t="s">
        <v>431</v>
      </c>
    </row>
    <row r="564" spans="7:65" ht="13.8" x14ac:dyDescent="0.45">
      <c r="G564" s="5">
        <v>14</v>
      </c>
      <c r="H564" s="6"/>
      <c r="I564" s="6"/>
      <c r="J564" s="6"/>
      <c r="K564" s="6"/>
      <c r="L564" s="6" t="s">
        <v>846</v>
      </c>
      <c r="M564" s="6"/>
      <c r="N564" s="10" t="s">
        <v>431</v>
      </c>
      <c r="T564" s="5" t="s">
        <v>55</v>
      </c>
      <c r="V564" s="5">
        <f>COUNTA(P551:U564)</f>
        <v>66</v>
      </c>
      <c r="W564" s="10" t="s">
        <v>431</v>
      </c>
      <c r="AJ564" s="5">
        <v>14</v>
      </c>
      <c r="AK564" s="24">
        <f t="shared" si="161"/>
        <v>66.013332488948294</v>
      </c>
      <c r="AL564" s="80" t="s">
        <v>776</v>
      </c>
    </row>
    <row r="565" spans="7:65" x14ac:dyDescent="0.45">
      <c r="AJ565" s="114">
        <v>15</v>
      </c>
      <c r="AK565" s="107">
        <f t="shared" si="161"/>
        <v>65.463749372686848</v>
      </c>
      <c r="AL565" s="112" t="s">
        <v>765</v>
      </c>
    </row>
    <row r="566" spans="7:65" x14ac:dyDescent="0.45">
      <c r="G566" s="5" t="s">
        <v>852</v>
      </c>
    </row>
    <row r="567" spans="7:65" x14ac:dyDescent="0.45">
      <c r="H567" s="5" t="s">
        <v>216</v>
      </c>
    </row>
    <row r="568" spans="7:65" x14ac:dyDescent="0.45">
      <c r="G568" s="7" t="s">
        <v>5</v>
      </c>
      <c r="H568" s="8" t="s">
        <v>28</v>
      </c>
      <c r="I568" s="8" t="s">
        <v>29</v>
      </c>
      <c r="J568" s="8" t="s">
        <v>110</v>
      </c>
      <c r="K568" s="8" t="s">
        <v>217</v>
      </c>
      <c r="L568" s="8" t="s">
        <v>218</v>
      </c>
      <c r="M568" s="8" t="s">
        <v>219</v>
      </c>
      <c r="O568" s="5">
        <v>28</v>
      </c>
      <c r="P568" s="5" t="s">
        <v>28</v>
      </c>
      <c r="Q568" s="5" t="s">
        <v>29</v>
      </c>
      <c r="R568" s="5" t="s">
        <v>110</v>
      </c>
      <c r="S568" s="5" t="s">
        <v>217</v>
      </c>
      <c r="T568" s="5" t="s">
        <v>218</v>
      </c>
      <c r="U568" s="5" t="s">
        <v>219</v>
      </c>
      <c r="X568" s="7" t="s">
        <v>5</v>
      </c>
      <c r="Z568" s="102" t="s">
        <v>28</v>
      </c>
      <c r="AA568" s="102"/>
      <c r="AB568" s="102"/>
      <c r="AC568" s="102" t="s">
        <v>29</v>
      </c>
      <c r="AD568" s="102"/>
      <c r="AE568" s="102"/>
      <c r="AF568" s="102" t="s">
        <v>110</v>
      </c>
      <c r="AG568" s="102"/>
      <c r="AH568" s="102"/>
      <c r="AI568" s="102" t="s">
        <v>217</v>
      </c>
      <c r="AJ568" s="102"/>
      <c r="AK568" s="102"/>
      <c r="AL568" s="102" t="s">
        <v>218</v>
      </c>
      <c r="AM568" s="102"/>
      <c r="AN568" s="102"/>
      <c r="AO568" s="102" t="s">
        <v>219</v>
      </c>
    </row>
    <row r="569" spans="7:65" x14ac:dyDescent="0.45">
      <c r="G569" s="5">
        <v>1</v>
      </c>
      <c r="H569" s="6" t="s">
        <v>114</v>
      </c>
      <c r="I569" s="6" t="s">
        <v>118</v>
      </c>
      <c r="J569" s="6" t="s">
        <v>126</v>
      </c>
      <c r="K569" s="6" t="s">
        <v>136</v>
      </c>
      <c r="L569" s="6" t="s">
        <v>148</v>
      </c>
      <c r="M569" s="6" t="s">
        <v>155</v>
      </c>
      <c r="P569" s="5" t="s">
        <v>114</v>
      </c>
      <c r="Q569" s="5" t="s">
        <v>118</v>
      </c>
      <c r="R569" s="5" t="s">
        <v>126</v>
      </c>
      <c r="S569" s="5" t="s">
        <v>136</v>
      </c>
      <c r="T569" s="5" t="s">
        <v>148</v>
      </c>
      <c r="U569" s="5" t="s">
        <v>155</v>
      </c>
      <c r="X569" s="5">
        <v>1</v>
      </c>
      <c r="Y569" s="31">
        <f t="shared" ref="Y569:Y585" si="163">VLOOKUP(Z569,$A$3:$B$36,2,FALSE)</f>
        <v>54.489683652199048</v>
      </c>
      <c r="Z569" s="80" t="s">
        <v>871</v>
      </c>
      <c r="AA569" s="5">
        <v>1</v>
      </c>
      <c r="AB569" s="31">
        <f t="shared" ref="AB569:AB577" si="164">VLOOKUP(AC569,$A$3:$B$36,2,FALSE)</f>
        <v>54.489683652199048</v>
      </c>
      <c r="AC569" s="80" t="s">
        <v>871</v>
      </c>
      <c r="AD569" s="5">
        <v>1</v>
      </c>
      <c r="AE569" s="24">
        <f t="shared" ref="AE569:AE579" si="165">VLOOKUP(AF569,$A$3:$B$36,2,FALSE)</f>
        <v>54.489683652199048</v>
      </c>
      <c r="AF569" s="80" t="s">
        <v>871</v>
      </c>
      <c r="AG569" s="5">
        <v>1</v>
      </c>
      <c r="AH569" s="24">
        <f t="shared" ref="AH569:AH581" si="166">VLOOKUP(AI569,$A$3:$B$36,2,FALSE)</f>
        <v>54.489683652199048</v>
      </c>
      <c r="AI569" s="80" t="s">
        <v>871</v>
      </c>
      <c r="AJ569" s="5">
        <v>1</v>
      </c>
      <c r="AK569" s="24">
        <f t="shared" ref="AK569:AK580" si="167">VLOOKUP(AL569,$A$3:$B$36,2,FALSE)</f>
        <v>54.489683652199048</v>
      </c>
      <c r="AL569" s="80" t="s">
        <v>871</v>
      </c>
      <c r="AM569" s="5">
        <v>1</v>
      </c>
      <c r="AN569" s="24">
        <f t="shared" ref="AN569:AN578" si="168">VLOOKUP(AO569,$A$3:$B$36,2,FALSE)</f>
        <v>54.489683652199048</v>
      </c>
      <c r="AO569" s="80" t="s">
        <v>871</v>
      </c>
    </row>
    <row r="570" spans="7:65" x14ac:dyDescent="0.45">
      <c r="G570" s="5">
        <v>2</v>
      </c>
      <c r="H570" s="6" t="s">
        <v>116</v>
      </c>
      <c r="I570" s="6" t="s">
        <v>119</v>
      </c>
      <c r="J570" s="6" t="s">
        <v>128</v>
      </c>
      <c r="K570" s="6" t="s">
        <v>137</v>
      </c>
      <c r="L570" s="6" t="s">
        <v>96</v>
      </c>
      <c r="M570" s="11" t="s">
        <v>466</v>
      </c>
      <c r="P570" s="5" t="s">
        <v>116</v>
      </c>
      <c r="Q570" s="5" t="s">
        <v>119</v>
      </c>
      <c r="R570" s="5" t="s">
        <v>128</v>
      </c>
      <c r="S570" s="5" t="s">
        <v>137</v>
      </c>
      <c r="T570" s="5" t="s">
        <v>96</v>
      </c>
      <c r="U570" s="5" t="s">
        <v>16</v>
      </c>
      <c r="X570" s="5">
        <v>2</v>
      </c>
      <c r="Y570" s="31">
        <f t="shared" si="163"/>
        <v>57.68746068595226</v>
      </c>
      <c r="Z570" s="80" t="s">
        <v>792</v>
      </c>
      <c r="AA570" s="5">
        <v>2</v>
      </c>
      <c r="AB570" s="31">
        <f t="shared" si="164"/>
        <v>57.68746068595226</v>
      </c>
      <c r="AC570" s="80" t="s">
        <v>792</v>
      </c>
      <c r="AD570" s="5">
        <v>2</v>
      </c>
      <c r="AE570" s="24">
        <f t="shared" si="165"/>
        <v>57.68746068595226</v>
      </c>
      <c r="AF570" s="80" t="s">
        <v>792</v>
      </c>
      <c r="AG570" s="5">
        <v>2</v>
      </c>
      <c r="AH570" s="24">
        <f t="shared" si="166"/>
        <v>57.68746068595226</v>
      </c>
      <c r="AI570" s="80" t="s">
        <v>792</v>
      </c>
      <c r="AJ570" s="5">
        <v>2</v>
      </c>
      <c r="AK570" s="24">
        <f t="shared" si="167"/>
        <v>57.68746068595226</v>
      </c>
      <c r="AL570" s="80" t="s">
        <v>792</v>
      </c>
      <c r="AM570" s="5">
        <v>2</v>
      </c>
      <c r="AN570" s="24">
        <f t="shared" si="168"/>
        <v>57.68746068595226</v>
      </c>
      <c r="AO570" s="80" t="s">
        <v>792</v>
      </c>
    </row>
    <row r="571" spans="7:65" x14ac:dyDescent="0.45">
      <c r="G571" s="5">
        <v>3</v>
      </c>
      <c r="H571" s="6" t="s">
        <v>66</v>
      </c>
      <c r="I571" s="6" t="s">
        <v>167</v>
      </c>
      <c r="J571" s="6" t="s">
        <v>234</v>
      </c>
      <c r="K571" s="6" t="s">
        <v>138</v>
      </c>
      <c r="L571" s="6" t="s">
        <v>99</v>
      </c>
      <c r="M571" s="6" t="s">
        <v>467</v>
      </c>
      <c r="P571" s="5" t="s">
        <v>66</v>
      </c>
      <c r="Q571" s="5" t="s">
        <v>329</v>
      </c>
      <c r="R571" s="5" t="s">
        <v>856</v>
      </c>
      <c r="S571" s="5" t="s">
        <v>138</v>
      </c>
      <c r="T571" s="5" t="s">
        <v>99</v>
      </c>
      <c r="U571" s="5" t="s">
        <v>356</v>
      </c>
      <c r="X571" s="5">
        <v>3</v>
      </c>
      <c r="Y571" s="31">
        <f t="shared" si="163"/>
        <v>61.678725235050933</v>
      </c>
      <c r="Z571" s="80" t="s">
        <v>766</v>
      </c>
      <c r="AA571" s="5">
        <v>3</v>
      </c>
      <c r="AB571" s="31">
        <f t="shared" si="164"/>
        <v>61.678725235050933</v>
      </c>
      <c r="AC571" s="80" t="s">
        <v>766</v>
      </c>
      <c r="AD571" s="5">
        <v>3</v>
      </c>
      <c r="AE571" s="24">
        <f t="shared" si="165"/>
        <v>61.678725235050933</v>
      </c>
      <c r="AF571" s="80" t="s">
        <v>766</v>
      </c>
      <c r="AG571" s="5">
        <v>3</v>
      </c>
      <c r="AH571" s="24">
        <f t="shared" si="166"/>
        <v>61.678725235050933</v>
      </c>
      <c r="AI571" s="80" t="s">
        <v>766</v>
      </c>
      <c r="AJ571" s="5">
        <v>3</v>
      </c>
      <c r="AK571" s="24">
        <f t="shared" si="167"/>
        <v>61.678725235050933</v>
      </c>
      <c r="AL571" s="80" t="s">
        <v>766</v>
      </c>
      <c r="AM571" s="5">
        <v>3</v>
      </c>
      <c r="AN571" s="24">
        <f t="shared" si="168"/>
        <v>55.327632324697404</v>
      </c>
      <c r="AO571" s="80" t="s">
        <v>769</v>
      </c>
    </row>
    <row r="572" spans="7:65" x14ac:dyDescent="0.45">
      <c r="G572" s="5">
        <v>4</v>
      </c>
      <c r="H572" s="6" t="s">
        <v>27</v>
      </c>
      <c r="I572" s="6" t="s">
        <v>456</v>
      </c>
      <c r="J572" s="6" t="s">
        <v>45</v>
      </c>
      <c r="K572" s="6" t="s">
        <v>51</v>
      </c>
      <c r="L572" s="6" t="s">
        <v>312</v>
      </c>
      <c r="M572" s="6" t="s">
        <v>428</v>
      </c>
      <c r="P572" s="5" t="s">
        <v>27</v>
      </c>
      <c r="Q572" s="5" t="s">
        <v>456</v>
      </c>
      <c r="R572" s="5" t="s">
        <v>45</v>
      </c>
      <c r="S572" s="5" t="s">
        <v>51</v>
      </c>
      <c r="T572" s="5" t="s">
        <v>55</v>
      </c>
      <c r="U572" s="5" t="s">
        <v>428</v>
      </c>
      <c r="X572" s="5">
        <v>4</v>
      </c>
      <c r="Y572" s="31">
        <f t="shared" si="163"/>
        <v>66.013332488948294</v>
      </c>
      <c r="Z572" s="80" t="s">
        <v>776</v>
      </c>
      <c r="AA572" s="5">
        <v>4</v>
      </c>
      <c r="AB572" s="31">
        <f t="shared" si="164"/>
        <v>60.266537294414391</v>
      </c>
      <c r="AC572" s="80" t="s">
        <v>774</v>
      </c>
      <c r="AD572" s="5">
        <v>4</v>
      </c>
      <c r="AE572" s="24">
        <f t="shared" si="165"/>
        <v>60.266537294414391</v>
      </c>
      <c r="AF572" s="80" t="s">
        <v>774</v>
      </c>
      <c r="AG572" s="5">
        <v>4</v>
      </c>
      <c r="AH572" s="24">
        <f t="shared" si="166"/>
        <v>66.013332488948294</v>
      </c>
      <c r="AI572" s="80" t="s">
        <v>776</v>
      </c>
      <c r="AJ572" s="5">
        <v>4</v>
      </c>
      <c r="AK572" s="24">
        <f t="shared" si="167"/>
        <v>66.013332488948294</v>
      </c>
      <c r="AL572" s="80" t="s">
        <v>776</v>
      </c>
      <c r="AM572" s="5">
        <v>4</v>
      </c>
      <c r="AN572" s="24">
        <f t="shared" si="168"/>
        <v>56.425600143309396</v>
      </c>
      <c r="AO572" s="80" t="s">
        <v>853</v>
      </c>
    </row>
    <row r="573" spans="7:65" x14ac:dyDescent="0.45">
      <c r="G573" s="5">
        <v>5</v>
      </c>
      <c r="H573" s="6" t="s">
        <v>185</v>
      </c>
      <c r="I573" s="13" t="s">
        <v>589</v>
      </c>
      <c r="J573" s="6" t="s">
        <v>42</v>
      </c>
      <c r="K573" s="6" t="s">
        <v>142</v>
      </c>
      <c r="L573" s="6" t="s">
        <v>91</v>
      </c>
      <c r="M573" s="6" t="s">
        <v>18</v>
      </c>
      <c r="P573" s="5" t="s">
        <v>257</v>
      </c>
      <c r="Q573" s="5" t="s">
        <v>119</v>
      </c>
      <c r="R573" s="5" t="s">
        <v>42</v>
      </c>
      <c r="S573" s="5" t="s">
        <v>142</v>
      </c>
      <c r="T573" s="5" t="s">
        <v>91</v>
      </c>
      <c r="U573" s="5" t="s">
        <v>18</v>
      </c>
      <c r="X573" s="5">
        <v>5</v>
      </c>
      <c r="Y573" s="31">
        <f t="shared" si="163"/>
        <v>72.079750332635967</v>
      </c>
      <c r="Z573" s="80" t="s">
        <v>764</v>
      </c>
      <c r="AA573" s="5">
        <v>5</v>
      </c>
      <c r="AB573" s="31">
        <f t="shared" si="164"/>
        <v>57.68746068595226</v>
      </c>
      <c r="AC573" s="80" t="s">
        <v>792</v>
      </c>
      <c r="AD573" s="5">
        <v>5</v>
      </c>
      <c r="AE573" s="24">
        <f t="shared" si="165"/>
        <v>57.68746068595226</v>
      </c>
      <c r="AF573" s="80" t="s">
        <v>792</v>
      </c>
      <c r="AG573" s="5">
        <v>5</v>
      </c>
      <c r="AH573" s="24">
        <f t="shared" si="166"/>
        <v>72.079750332635967</v>
      </c>
      <c r="AI573" s="80" t="s">
        <v>764</v>
      </c>
      <c r="AJ573" s="5">
        <v>5</v>
      </c>
      <c r="AK573" s="24">
        <f t="shared" si="167"/>
        <v>64.319990168929081</v>
      </c>
      <c r="AL573" s="80" t="s">
        <v>787</v>
      </c>
      <c r="AM573" s="5">
        <v>5</v>
      </c>
      <c r="AN573" s="24">
        <f t="shared" si="168"/>
        <v>57.68746068595226</v>
      </c>
      <c r="AO573" s="80" t="s">
        <v>792</v>
      </c>
    </row>
    <row r="574" spans="7:65" x14ac:dyDescent="0.45">
      <c r="G574" s="5">
        <v>6</v>
      </c>
      <c r="H574" s="6" t="s">
        <v>296</v>
      </c>
      <c r="I574" s="11" t="s">
        <v>590</v>
      </c>
      <c r="J574" s="6" t="s">
        <v>333</v>
      </c>
      <c r="K574" s="6" t="s">
        <v>175</v>
      </c>
      <c r="L574" s="11" t="s">
        <v>380</v>
      </c>
      <c r="M574" s="6" t="s">
        <v>830</v>
      </c>
      <c r="P574" s="5" t="s">
        <v>23</v>
      </c>
      <c r="Q574" s="5" t="s">
        <v>457</v>
      </c>
      <c r="R574" s="5" t="s">
        <v>127</v>
      </c>
      <c r="S574" s="5" t="s">
        <v>176</v>
      </c>
      <c r="T574" s="5" t="s">
        <v>99</v>
      </c>
      <c r="U574" s="5" t="s">
        <v>101</v>
      </c>
      <c r="X574" s="5">
        <v>6</v>
      </c>
      <c r="Y574" s="31">
        <f t="shared" si="163"/>
        <v>69.54549044703198</v>
      </c>
      <c r="Z574" s="80" t="s">
        <v>772</v>
      </c>
      <c r="AA574" s="5">
        <v>6</v>
      </c>
      <c r="AB574" s="31">
        <f t="shared" si="164"/>
        <v>59.002347394461879</v>
      </c>
      <c r="AC574" s="80" t="s">
        <v>773</v>
      </c>
      <c r="AD574" s="5">
        <v>6</v>
      </c>
      <c r="AE574" s="24">
        <f t="shared" si="165"/>
        <v>55.327632324697404</v>
      </c>
      <c r="AF574" s="80" t="s">
        <v>769</v>
      </c>
      <c r="AG574" s="5">
        <v>6</v>
      </c>
      <c r="AH574" s="24">
        <f t="shared" si="166"/>
        <v>75.329698455056743</v>
      </c>
      <c r="AI574" s="80" t="s">
        <v>768</v>
      </c>
      <c r="AJ574" s="5">
        <v>6</v>
      </c>
      <c r="AK574" s="24">
        <f t="shared" si="167"/>
        <v>61.678725235050933</v>
      </c>
      <c r="AL574" s="80" t="s">
        <v>766</v>
      </c>
      <c r="AM574" s="5">
        <v>6</v>
      </c>
      <c r="AN574" s="24">
        <f t="shared" si="168"/>
        <v>59.002347394461879</v>
      </c>
      <c r="AO574" s="80" t="s">
        <v>773</v>
      </c>
    </row>
    <row r="575" spans="7:65" x14ac:dyDescent="0.45">
      <c r="G575" s="5">
        <v>7</v>
      </c>
      <c r="H575" s="6" t="s">
        <v>24</v>
      </c>
      <c r="I575" s="13" t="s">
        <v>458</v>
      </c>
      <c r="J575" s="6" t="s">
        <v>237</v>
      </c>
      <c r="K575" s="6" t="s">
        <v>595</v>
      </c>
      <c r="L575" s="6" t="s">
        <v>381</v>
      </c>
      <c r="M575" s="6" t="s">
        <v>16</v>
      </c>
      <c r="P575" s="5" t="s">
        <v>24</v>
      </c>
      <c r="Q575" s="5" t="s">
        <v>119</v>
      </c>
      <c r="R575" s="5" t="s">
        <v>237</v>
      </c>
      <c r="S575" s="5" t="s">
        <v>595</v>
      </c>
      <c r="T575" s="5" t="s">
        <v>930</v>
      </c>
      <c r="U575" s="5" t="s">
        <v>16</v>
      </c>
      <c r="X575" s="5">
        <v>7</v>
      </c>
      <c r="Y575" s="31">
        <f t="shared" si="163"/>
        <v>70.490554036267866</v>
      </c>
      <c r="Z575" s="80" t="s">
        <v>767</v>
      </c>
      <c r="AA575" s="5">
        <v>7</v>
      </c>
      <c r="AB575" s="31">
        <f t="shared" si="164"/>
        <v>57.68746068595226</v>
      </c>
      <c r="AC575" s="80" t="s">
        <v>792</v>
      </c>
      <c r="AD575" s="5">
        <v>7</v>
      </c>
      <c r="AE575" s="24">
        <f t="shared" si="165"/>
        <v>56.425600143309396</v>
      </c>
      <c r="AF575" s="80" t="s">
        <v>853</v>
      </c>
      <c r="AG575" s="5">
        <v>7</v>
      </c>
      <c r="AH575" s="24">
        <f t="shared" si="166"/>
        <v>73.613616639838867</v>
      </c>
      <c r="AI575" s="80" t="s">
        <v>784</v>
      </c>
      <c r="AJ575" s="5">
        <v>7</v>
      </c>
      <c r="AK575" s="24">
        <f t="shared" si="167"/>
        <v>63.352807087567498</v>
      </c>
      <c r="AL575" s="80" t="s">
        <v>791</v>
      </c>
      <c r="AM575" s="5">
        <v>7</v>
      </c>
      <c r="AN575" s="24">
        <f t="shared" si="168"/>
        <v>57.68746068595226</v>
      </c>
      <c r="AO575" s="80" t="s">
        <v>792</v>
      </c>
    </row>
    <row r="576" spans="7:65" x14ac:dyDescent="0.45">
      <c r="G576" s="5">
        <v>8</v>
      </c>
      <c r="H576" s="6" t="s">
        <v>25</v>
      </c>
      <c r="I576" s="11" t="s">
        <v>591</v>
      </c>
      <c r="J576" s="11" t="s">
        <v>334</v>
      </c>
      <c r="K576" s="6" t="s">
        <v>609</v>
      </c>
      <c r="L576" s="11" t="s">
        <v>382</v>
      </c>
      <c r="M576" s="6" t="s">
        <v>807</v>
      </c>
      <c r="P576" s="5" t="s">
        <v>25</v>
      </c>
      <c r="Q576" s="5" t="s">
        <v>457</v>
      </c>
      <c r="R576" s="5" t="s">
        <v>42</v>
      </c>
      <c r="S576" s="5" t="s">
        <v>609</v>
      </c>
      <c r="T576" s="5" t="s">
        <v>99</v>
      </c>
      <c r="U576" s="5" t="s">
        <v>428</v>
      </c>
      <c r="X576" s="5">
        <v>8</v>
      </c>
      <c r="Y576" s="31">
        <f t="shared" si="163"/>
        <v>72.079750332635967</v>
      </c>
      <c r="Z576" s="80" t="s">
        <v>764</v>
      </c>
      <c r="AA576" s="5">
        <v>8</v>
      </c>
      <c r="AB576" s="31">
        <f t="shared" si="164"/>
        <v>59.002347394461879</v>
      </c>
      <c r="AC576" s="80" t="s">
        <v>773</v>
      </c>
      <c r="AD576" s="5">
        <v>8</v>
      </c>
      <c r="AE576" s="24">
        <f t="shared" si="165"/>
        <v>57.68746068595226</v>
      </c>
      <c r="AF576" s="80" t="s">
        <v>792</v>
      </c>
      <c r="AG576" s="5">
        <v>8</v>
      </c>
      <c r="AH576" s="24">
        <f t="shared" si="166"/>
        <v>72.079750332635967</v>
      </c>
      <c r="AI576" s="80" t="s">
        <v>764</v>
      </c>
      <c r="AJ576" s="5">
        <v>8</v>
      </c>
      <c r="AK576" s="24">
        <f t="shared" si="167"/>
        <v>61.678725235050933</v>
      </c>
      <c r="AL576" s="80" t="s">
        <v>766</v>
      </c>
      <c r="AM576" s="5">
        <v>8</v>
      </c>
      <c r="AN576" s="24">
        <f t="shared" si="168"/>
        <v>56.425600143309396</v>
      </c>
      <c r="AO576" s="80" t="s">
        <v>853</v>
      </c>
    </row>
    <row r="577" spans="7:65" x14ac:dyDescent="0.45">
      <c r="G577" s="5">
        <v>9</v>
      </c>
      <c r="H577" s="6" t="s">
        <v>547</v>
      </c>
      <c r="I577" s="6"/>
      <c r="J577" s="6" t="s">
        <v>335</v>
      </c>
      <c r="K577" s="13" t="s">
        <v>140</v>
      </c>
      <c r="L577" s="6" t="s">
        <v>100</v>
      </c>
      <c r="M577" s="11" t="s">
        <v>854</v>
      </c>
      <c r="P577" s="5" t="s">
        <v>1005</v>
      </c>
      <c r="R577" s="5" t="s">
        <v>237</v>
      </c>
      <c r="S577" s="5" t="s">
        <v>402</v>
      </c>
      <c r="T577" s="5" t="s">
        <v>100</v>
      </c>
      <c r="U577" s="5" t="s">
        <v>16</v>
      </c>
      <c r="X577" s="5">
        <v>9</v>
      </c>
      <c r="Y577" s="31">
        <f t="shared" si="163"/>
        <v>73.788479760617932</v>
      </c>
      <c r="Z577" s="80" t="s">
        <v>786</v>
      </c>
      <c r="AA577" s="114">
        <v>9</v>
      </c>
      <c r="AB577" s="107">
        <f t="shared" si="164"/>
        <v>57.68746068595226</v>
      </c>
      <c r="AC577" s="112" t="s">
        <v>792</v>
      </c>
      <c r="AD577" s="5">
        <v>9</v>
      </c>
      <c r="AE577" s="24">
        <f t="shared" si="165"/>
        <v>56.425600143309396</v>
      </c>
      <c r="AF577" s="80" t="s">
        <v>853</v>
      </c>
      <c r="AG577" s="5">
        <v>9</v>
      </c>
      <c r="AH577" s="24">
        <f t="shared" si="166"/>
        <v>69.54549044703198</v>
      </c>
      <c r="AI577" s="80" t="s">
        <v>772</v>
      </c>
      <c r="AJ577" s="5">
        <v>9</v>
      </c>
      <c r="AK577" s="24">
        <f t="shared" si="167"/>
        <v>63.352807087567498</v>
      </c>
      <c r="AL577" s="80" t="s">
        <v>791</v>
      </c>
      <c r="AM577" s="5">
        <v>9</v>
      </c>
      <c r="AN577" s="24">
        <f t="shared" si="168"/>
        <v>57.68746068595226</v>
      </c>
      <c r="AO577" s="80" t="s">
        <v>792</v>
      </c>
    </row>
    <row r="578" spans="7:65" x14ac:dyDescent="0.45">
      <c r="G578" s="5">
        <v>10</v>
      </c>
      <c r="H578" s="6" t="s">
        <v>257</v>
      </c>
      <c r="I578" s="6"/>
      <c r="J578" s="11" t="s">
        <v>578</v>
      </c>
      <c r="K578" s="11" t="s">
        <v>398</v>
      </c>
      <c r="L578" s="6" t="s">
        <v>54</v>
      </c>
      <c r="M578" s="6"/>
      <c r="P578" s="5" t="s">
        <v>257</v>
      </c>
      <c r="R578" s="5" t="s">
        <v>42</v>
      </c>
      <c r="S578" s="5" t="s">
        <v>488</v>
      </c>
      <c r="T578" s="5" t="s">
        <v>54</v>
      </c>
      <c r="X578" s="5">
        <v>10</v>
      </c>
      <c r="Y578" s="31">
        <f t="shared" si="163"/>
        <v>72.079750332635967</v>
      </c>
      <c r="Z578" s="80" t="s">
        <v>764</v>
      </c>
      <c r="AD578" s="5">
        <v>10</v>
      </c>
      <c r="AE578" s="24">
        <f t="shared" si="165"/>
        <v>57.68746068595226</v>
      </c>
      <c r="AF578" s="80" t="s">
        <v>792</v>
      </c>
      <c r="AG578" s="5">
        <v>10</v>
      </c>
      <c r="AH578" s="24">
        <f t="shared" si="166"/>
        <v>70.490554036267866</v>
      </c>
      <c r="AI578" s="80" t="s">
        <v>767</v>
      </c>
      <c r="AJ578" s="5">
        <v>10</v>
      </c>
      <c r="AK578" s="24">
        <f t="shared" si="167"/>
        <v>64.319990168929081</v>
      </c>
      <c r="AL578" s="80" t="s">
        <v>787</v>
      </c>
      <c r="AM578" s="114">
        <v>10</v>
      </c>
      <c r="AN578" s="107">
        <f t="shared" si="168"/>
        <v>56.425600143309396</v>
      </c>
      <c r="AO578" s="112" t="s">
        <v>853</v>
      </c>
    </row>
    <row r="579" spans="7:65" x14ac:dyDescent="0.45">
      <c r="G579" s="5">
        <v>11</v>
      </c>
      <c r="H579" s="6" t="s">
        <v>548</v>
      </c>
      <c r="I579" s="6"/>
      <c r="J579" s="6"/>
      <c r="K579" s="13" t="s">
        <v>489</v>
      </c>
      <c r="L579" s="6" t="s">
        <v>316</v>
      </c>
      <c r="M579" s="6"/>
      <c r="P579" s="5" t="s">
        <v>548</v>
      </c>
      <c r="S579" s="5" t="s">
        <v>402</v>
      </c>
      <c r="T579" s="5" t="s">
        <v>845</v>
      </c>
      <c r="X579" s="5">
        <v>11</v>
      </c>
      <c r="Y579" s="31">
        <f t="shared" si="163"/>
        <v>70.490554036267866</v>
      </c>
      <c r="Z579" s="80" t="s">
        <v>767</v>
      </c>
      <c r="AD579" s="114">
        <v>11</v>
      </c>
      <c r="AE579" s="107">
        <f t="shared" si="165"/>
        <v>56.425600143309396</v>
      </c>
      <c r="AF579" s="112" t="s">
        <v>853</v>
      </c>
      <c r="AG579" s="5">
        <v>11</v>
      </c>
      <c r="AH579" s="24">
        <f t="shared" si="166"/>
        <v>69.54549044703198</v>
      </c>
      <c r="AI579" s="80" t="s">
        <v>772</v>
      </c>
      <c r="AJ579" s="5">
        <v>11</v>
      </c>
      <c r="AK579" s="24">
        <f t="shared" si="167"/>
        <v>65.463749372686848</v>
      </c>
      <c r="AL579" s="80" t="s">
        <v>765</v>
      </c>
    </row>
    <row r="580" spans="7:65" x14ac:dyDescent="0.45">
      <c r="G580" s="5">
        <v>12</v>
      </c>
      <c r="H580" s="6" t="s">
        <v>186</v>
      </c>
      <c r="I580" s="6"/>
      <c r="J580" s="6"/>
      <c r="K580" s="11" t="s">
        <v>403</v>
      </c>
      <c r="L580" s="6"/>
      <c r="M580" s="6"/>
      <c r="P580" s="5" t="s">
        <v>186</v>
      </c>
      <c r="S580" s="5" t="s">
        <v>488</v>
      </c>
      <c r="X580" s="5">
        <v>12</v>
      </c>
      <c r="Y580" s="31">
        <f t="shared" si="163"/>
        <v>69.54549044703198</v>
      </c>
      <c r="Z580" s="80" t="s">
        <v>772</v>
      </c>
      <c r="AG580" s="5">
        <v>12</v>
      </c>
      <c r="AH580" s="24">
        <f t="shared" si="166"/>
        <v>70.490554036267866</v>
      </c>
      <c r="AI580" s="80" t="s">
        <v>767</v>
      </c>
      <c r="AJ580" s="114">
        <v>12</v>
      </c>
      <c r="AK580" s="107">
        <f t="shared" si="167"/>
        <v>64.319990168929081</v>
      </c>
      <c r="AL580" s="112" t="s">
        <v>787</v>
      </c>
    </row>
    <row r="581" spans="7:65" x14ac:dyDescent="0.45">
      <c r="G581" s="5">
        <v>13</v>
      </c>
      <c r="H581" s="6" t="s">
        <v>26</v>
      </c>
      <c r="I581" s="6"/>
      <c r="J581" s="6"/>
      <c r="K581" s="6"/>
      <c r="L581" s="6"/>
      <c r="M581" s="6"/>
      <c r="P581" s="5" t="s">
        <v>26</v>
      </c>
      <c r="X581" s="5">
        <v>13</v>
      </c>
      <c r="Y581" s="31">
        <f t="shared" si="163"/>
        <v>68.097728766764959</v>
      </c>
      <c r="Z581" s="80" t="s">
        <v>775</v>
      </c>
      <c r="AG581" s="114">
        <v>13</v>
      </c>
      <c r="AH581" s="107">
        <f t="shared" si="166"/>
        <v>69.54549044703198</v>
      </c>
      <c r="AI581" s="112" t="s">
        <v>772</v>
      </c>
    </row>
    <row r="582" spans="7:65" x14ac:dyDescent="0.45">
      <c r="G582" s="5">
        <v>14</v>
      </c>
      <c r="H582" s="6" t="s">
        <v>187</v>
      </c>
      <c r="I582" s="6"/>
      <c r="J582" s="6"/>
      <c r="K582" s="6"/>
      <c r="L582" s="6"/>
      <c r="M582" s="6"/>
      <c r="P582" s="5" t="s">
        <v>187</v>
      </c>
      <c r="X582" s="5">
        <v>14</v>
      </c>
      <c r="Y582" s="31">
        <f t="shared" si="163"/>
        <v>66.013332488948294</v>
      </c>
      <c r="Z582" s="80" t="s">
        <v>776</v>
      </c>
    </row>
    <row r="583" spans="7:65" ht="13.8" x14ac:dyDescent="0.45">
      <c r="G583" s="5">
        <v>15</v>
      </c>
      <c r="H583" s="6" t="s">
        <v>190</v>
      </c>
      <c r="I583" s="6"/>
      <c r="J583" s="6"/>
      <c r="K583" s="6"/>
      <c r="L583" s="6"/>
      <c r="M583" s="6"/>
      <c r="P583" s="5" t="s">
        <v>68</v>
      </c>
      <c r="X583" s="5">
        <v>15</v>
      </c>
      <c r="Y583" s="31">
        <f t="shared" si="163"/>
        <v>65.463749372686848</v>
      </c>
      <c r="Z583" s="80" t="s">
        <v>765</v>
      </c>
      <c r="BM583" s="10" t="s">
        <v>431</v>
      </c>
    </row>
    <row r="584" spans="7:65" ht="13.8" x14ac:dyDescent="0.45">
      <c r="G584" s="5">
        <v>16</v>
      </c>
      <c r="H584" s="6" t="s">
        <v>809</v>
      </c>
      <c r="I584" s="6"/>
      <c r="J584" s="6"/>
      <c r="K584" s="6"/>
      <c r="L584" s="6"/>
      <c r="M584" s="6"/>
      <c r="N584" s="10" t="s">
        <v>431</v>
      </c>
      <c r="P584" s="5" t="s">
        <v>187</v>
      </c>
      <c r="V584" s="5">
        <f>COUNTA(P569:U584)</f>
        <v>66</v>
      </c>
      <c r="W584" s="10" t="s">
        <v>431</v>
      </c>
      <c r="X584" s="5">
        <v>16</v>
      </c>
      <c r="Y584" s="31">
        <f t="shared" si="163"/>
        <v>66.013332488948294</v>
      </c>
      <c r="Z584" s="80" t="s">
        <v>776</v>
      </c>
    </row>
    <row r="585" spans="7:65" x14ac:dyDescent="0.45">
      <c r="X585" s="114">
        <v>17</v>
      </c>
      <c r="Y585" s="107">
        <f t="shared" si="163"/>
        <v>65.463749372686848</v>
      </c>
      <c r="Z585" s="112" t="s">
        <v>765</v>
      </c>
    </row>
    <row r="586" spans="7:65" x14ac:dyDescent="0.45">
      <c r="G586" s="5" t="s">
        <v>855</v>
      </c>
    </row>
    <row r="587" spans="7:65" x14ac:dyDescent="0.45">
      <c r="H587" s="5" t="s">
        <v>216</v>
      </c>
    </row>
    <row r="588" spans="7:65" x14ac:dyDescent="0.45">
      <c r="G588" s="7" t="s">
        <v>5</v>
      </c>
      <c r="H588" s="8" t="s">
        <v>28</v>
      </c>
      <c r="I588" s="8" t="s">
        <v>29</v>
      </c>
      <c r="J588" s="8" t="s">
        <v>110</v>
      </c>
      <c r="K588" s="8" t="s">
        <v>217</v>
      </c>
      <c r="L588" s="8" t="s">
        <v>218</v>
      </c>
      <c r="M588" s="8" t="s">
        <v>219</v>
      </c>
      <c r="O588" s="5">
        <v>29</v>
      </c>
      <c r="P588" s="8" t="s">
        <v>28</v>
      </c>
      <c r="Q588" s="8" t="s">
        <v>29</v>
      </c>
      <c r="R588" s="8" t="s">
        <v>110</v>
      </c>
      <c r="S588" s="8" t="s">
        <v>217</v>
      </c>
      <c r="T588" s="8" t="s">
        <v>218</v>
      </c>
      <c r="U588" s="8" t="s">
        <v>219</v>
      </c>
      <c r="X588" s="7" t="s">
        <v>5</v>
      </c>
      <c r="Z588" s="102" t="s">
        <v>28</v>
      </c>
      <c r="AA588" s="102"/>
      <c r="AB588" s="102"/>
      <c r="AC588" s="102" t="s">
        <v>29</v>
      </c>
      <c r="AD588" s="102"/>
      <c r="AE588" s="102"/>
      <c r="AF588" s="102" t="s">
        <v>110</v>
      </c>
      <c r="AG588" s="102"/>
      <c r="AH588" s="102"/>
      <c r="AI588" s="102" t="s">
        <v>217</v>
      </c>
      <c r="AJ588" s="102"/>
      <c r="AK588" s="102"/>
      <c r="AL588" s="102" t="s">
        <v>218</v>
      </c>
      <c r="AM588" s="102"/>
      <c r="AN588" s="102"/>
      <c r="AO588" s="102" t="s">
        <v>219</v>
      </c>
    </row>
    <row r="589" spans="7:65" x14ac:dyDescent="0.45">
      <c r="G589" s="5">
        <v>1</v>
      </c>
      <c r="H589" s="6" t="s">
        <v>114</v>
      </c>
      <c r="I589" s="6" t="s">
        <v>118</v>
      </c>
      <c r="J589" s="6" t="s">
        <v>126</v>
      </c>
      <c r="K589" s="6" t="s">
        <v>136</v>
      </c>
      <c r="L589" s="6" t="s">
        <v>148</v>
      </c>
      <c r="M589" s="6" t="s">
        <v>155</v>
      </c>
      <c r="P589" s="5" t="s">
        <v>114</v>
      </c>
      <c r="Q589" s="5" t="s">
        <v>118</v>
      </c>
      <c r="R589" s="5" t="s">
        <v>126</v>
      </c>
      <c r="S589" s="5" t="s">
        <v>136</v>
      </c>
      <c r="T589" s="5" t="s">
        <v>148</v>
      </c>
      <c r="U589" s="5" t="s">
        <v>155</v>
      </c>
      <c r="X589" s="5">
        <v>1</v>
      </c>
      <c r="Y589" s="24">
        <f t="shared" ref="Y589:Y601" si="169">VLOOKUP(Z589,$A$3:$B$36,2,FALSE)</f>
        <v>54.489683652199048</v>
      </c>
      <c r="Z589" s="80" t="s">
        <v>871</v>
      </c>
      <c r="AA589" s="5">
        <v>1</v>
      </c>
      <c r="AB589" s="24">
        <f t="shared" ref="AB589:AB601" si="170">VLOOKUP(AC589,$A$3:$B$36,2,FALSE)</f>
        <v>54.489683652199048</v>
      </c>
      <c r="AC589" s="80" t="s">
        <v>871</v>
      </c>
      <c r="AD589" s="5">
        <v>1</v>
      </c>
      <c r="AE589" s="24">
        <f t="shared" ref="AE589:AE606" si="171">VLOOKUP(AF589,$A$3:$B$36,2,FALSE)</f>
        <v>54.489683652199048</v>
      </c>
      <c r="AF589" s="80" t="s">
        <v>871</v>
      </c>
      <c r="AG589" s="5">
        <v>1</v>
      </c>
      <c r="AH589" s="24">
        <f t="shared" ref="AH589:AH605" si="172">VLOOKUP(AI589,$A$3:$B$36,2,FALSE)</f>
        <v>54.489683652199048</v>
      </c>
      <c r="AI589" s="80" t="s">
        <v>871</v>
      </c>
      <c r="AJ589" s="5">
        <v>1</v>
      </c>
      <c r="AK589" s="24">
        <f t="shared" ref="AK589:AK602" si="173">VLOOKUP(AL589,$A$3:$B$36,2,FALSE)</f>
        <v>54.489683652199048</v>
      </c>
      <c r="AL589" s="80" t="s">
        <v>871</v>
      </c>
      <c r="AM589" s="5">
        <v>1</v>
      </c>
      <c r="AN589" s="24">
        <f t="shared" ref="AN589:AN599" si="174">VLOOKUP(AO589,$A$3:$B$36,2,FALSE)</f>
        <v>54.489683652199048</v>
      </c>
      <c r="AO589" s="80" t="s">
        <v>871</v>
      </c>
    </row>
    <row r="590" spans="7:65" x14ac:dyDescent="0.45">
      <c r="G590" s="5">
        <v>2</v>
      </c>
      <c r="H590" s="6" t="s">
        <v>116</v>
      </c>
      <c r="I590" s="6" t="s">
        <v>262</v>
      </c>
      <c r="J590" s="6" t="s">
        <v>128</v>
      </c>
      <c r="K590" s="6" t="s">
        <v>137</v>
      </c>
      <c r="L590" s="6" t="s">
        <v>290</v>
      </c>
      <c r="M590" s="6" t="s">
        <v>18</v>
      </c>
      <c r="P590" s="5" t="s">
        <v>116</v>
      </c>
      <c r="Q590" s="5" t="s">
        <v>549</v>
      </c>
      <c r="R590" s="5" t="s">
        <v>128</v>
      </c>
      <c r="S590" s="5" t="s">
        <v>137</v>
      </c>
      <c r="T590" s="5" t="s">
        <v>93</v>
      </c>
      <c r="U590" s="5" t="s">
        <v>18</v>
      </c>
      <c r="X590" s="5">
        <v>2</v>
      </c>
      <c r="Y590" s="24">
        <f t="shared" si="169"/>
        <v>57.68746068595226</v>
      </c>
      <c r="Z590" s="80" t="s">
        <v>792</v>
      </c>
      <c r="AA590" s="5">
        <v>2</v>
      </c>
      <c r="AB590" s="24">
        <f t="shared" si="170"/>
        <v>57.68746068595226</v>
      </c>
      <c r="AC590" s="80" t="s">
        <v>792</v>
      </c>
      <c r="AD590" s="5">
        <v>2</v>
      </c>
      <c r="AE590" s="24">
        <f t="shared" si="171"/>
        <v>57.68746068595226</v>
      </c>
      <c r="AF590" s="80" t="s">
        <v>792</v>
      </c>
      <c r="AG590" s="5">
        <v>2</v>
      </c>
      <c r="AH590" s="24">
        <f t="shared" si="172"/>
        <v>57.68746068595226</v>
      </c>
      <c r="AI590" s="80" t="s">
        <v>792</v>
      </c>
      <c r="AJ590" s="5">
        <v>2</v>
      </c>
      <c r="AK590" s="24">
        <f t="shared" si="173"/>
        <v>57.68746068595226</v>
      </c>
      <c r="AL590" s="80" t="s">
        <v>792</v>
      </c>
      <c r="AM590" s="5">
        <v>2</v>
      </c>
      <c r="AN590" s="24">
        <f t="shared" si="174"/>
        <v>57.68746068595226</v>
      </c>
      <c r="AO590" s="80" t="s">
        <v>792</v>
      </c>
    </row>
    <row r="591" spans="7:65" x14ac:dyDescent="0.45">
      <c r="G591" s="5">
        <v>3</v>
      </c>
      <c r="H591" s="6" t="s">
        <v>163</v>
      </c>
      <c r="I591" s="6" t="s">
        <v>550</v>
      </c>
      <c r="J591" s="6" t="s">
        <v>130</v>
      </c>
      <c r="K591" s="6" t="s">
        <v>199</v>
      </c>
      <c r="L591" s="6" t="s">
        <v>291</v>
      </c>
      <c r="M591" s="6" t="s">
        <v>14</v>
      </c>
      <c r="P591" s="5" t="s">
        <v>72</v>
      </c>
      <c r="Q591" s="5" t="s">
        <v>270</v>
      </c>
      <c r="R591" s="5" t="s">
        <v>130</v>
      </c>
      <c r="S591" s="5" t="s">
        <v>507</v>
      </c>
      <c r="T591" s="5" t="s">
        <v>94</v>
      </c>
      <c r="U591" s="5" t="s">
        <v>14</v>
      </c>
      <c r="X591" s="5">
        <v>3</v>
      </c>
      <c r="Y591" s="24">
        <f t="shared" si="169"/>
        <v>61.678725235050933</v>
      </c>
      <c r="Z591" s="80" t="s">
        <v>766</v>
      </c>
      <c r="AA591" s="5">
        <v>3</v>
      </c>
      <c r="AB591" s="24">
        <f t="shared" si="170"/>
        <v>55.327632324697404</v>
      </c>
      <c r="AC591" s="80" t="s">
        <v>769</v>
      </c>
      <c r="AD591" s="5">
        <v>3</v>
      </c>
      <c r="AE591" s="24">
        <f t="shared" si="171"/>
        <v>61.678725235050933</v>
      </c>
      <c r="AF591" s="80" t="s">
        <v>766</v>
      </c>
      <c r="AG591" s="5">
        <v>3</v>
      </c>
      <c r="AH591" s="24">
        <f t="shared" si="172"/>
        <v>61.678725235050933</v>
      </c>
      <c r="AI591" s="80" t="s">
        <v>766</v>
      </c>
      <c r="AJ591" s="5">
        <v>3</v>
      </c>
      <c r="AK591" s="24">
        <f t="shared" si="173"/>
        <v>55.327632324697404</v>
      </c>
      <c r="AL591" s="80" t="s">
        <v>769</v>
      </c>
      <c r="AM591" s="5">
        <v>3</v>
      </c>
      <c r="AN591" s="24">
        <f t="shared" si="174"/>
        <v>61.678725235050933</v>
      </c>
      <c r="AO591" s="80" t="s">
        <v>766</v>
      </c>
    </row>
    <row r="592" spans="7:65" x14ac:dyDescent="0.45">
      <c r="G592" s="5">
        <v>4</v>
      </c>
      <c r="H592" s="6" t="s">
        <v>164</v>
      </c>
      <c r="I592" s="6" t="s">
        <v>271</v>
      </c>
      <c r="J592" s="6" t="s">
        <v>619</v>
      </c>
      <c r="K592" s="6" t="s">
        <v>200</v>
      </c>
      <c r="L592" s="6" t="s">
        <v>95</v>
      </c>
      <c r="M592" s="6" t="s">
        <v>11</v>
      </c>
      <c r="P592" s="5" t="s">
        <v>117</v>
      </c>
      <c r="Q592" s="5" t="s">
        <v>271</v>
      </c>
      <c r="R592" s="5" t="s">
        <v>80</v>
      </c>
      <c r="S592" s="5" t="s">
        <v>90</v>
      </c>
      <c r="T592" s="5" t="s">
        <v>95</v>
      </c>
      <c r="U592" s="5" t="s">
        <v>11</v>
      </c>
      <c r="X592" s="5">
        <v>4</v>
      </c>
      <c r="Y592" s="24">
        <f t="shared" si="169"/>
        <v>60.266537294414391</v>
      </c>
      <c r="Z592" s="80" t="s">
        <v>774</v>
      </c>
      <c r="AA592" s="5">
        <v>4</v>
      </c>
      <c r="AB592" s="24">
        <f t="shared" si="170"/>
        <v>56.425600143309396</v>
      </c>
      <c r="AC592" s="80" t="s">
        <v>853</v>
      </c>
      <c r="AD592" s="5">
        <v>4</v>
      </c>
      <c r="AE592" s="24">
        <f t="shared" si="171"/>
        <v>66.013332488948294</v>
      </c>
      <c r="AF592" s="80" t="s">
        <v>776</v>
      </c>
      <c r="AG592" s="5">
        <v>4</v>
      </c>
      <c r="AH592" s="24">
        <f t="shared" si="172"/>
        <v>60.266537294414391</v>
      </c>
      <c r="AI592" s="80" t="s">
        <v>774</v>
      </c>
      <c r="AJ592" s="5">
        <v>4</v>
      </c>
      <c r="AK592" s="24">
        <f t="shared" si="173"/>
        <v>56.425600143309396</v>
      </c>
      <c r="AL592" s="80" t="s">
        <v>853</v>
      </c>
      <c r="AM592" s="5">
        <v>4</v>
      </c>
      <c r="AN592" s="24">
        <f t="shared" si="174"/>
        <v>66.013332488948294</v>
      </c>
      <c r="AO592" s="80" t="s">
        <v>776</v>
      </c>
    </row>
    <row r="593" spans="7:65" x14ac:dyDescent="0.45">
      <c r="G593" s="5">
        <v>5</v>
      </c>
      <c r="H593" s="6" t="s">
        <v>20</v>
      </c>
      <c r="I593" s="6" t="s">
        <v>119</v>
      </c>
      <c r="J593" s="6" t="s">
        <v>620</v>
      </c>
      <c r="K593" s="6" t="s">
        <v>46</v>
      </c>
      <c r="L593" s="6" t="s">
        <v>96</v>
      </c>
      <c r="M593" s="13" t="s">
        <v>317</v>
      </c>
      <c r="P593" s="5" t="s">
        <v>20</v>
      </c>
      <c r="Q593" s="5" t="s">
        <v>119</v>
      </c>
      <c r="R593" s="5" t="s">
        <v>620</v>
      </c>
      <c r="S593" s="5" t="s">
        <v>46</v>
      </c>
      <c r="T593" s="5" t="s">
        <v>96</v>
      </c>
      <c r="U593" s="5" t="s">
        <v>985</v>
      </c>
      <c r="X593" s="5">
        <v>5</v>
      </c>
      <c r="Y593" s="24">
        <f t="shared" si="169"/>
        <v>60.819536609910429</v>
      </c>
      <c r="Z593" s="80" t="s">
        <v>770</v>
      </c>
      <c r="AA593" s="5">
        <v>5</v>
      </c>
      <c r="AB593" s="24">
        <f t="shared" si="170"/>
        <v>57.68746068595226</v>
      </c>
      <c r="AC593" s="80" t="s">
        <v>792</v>
      </c>
      <c r="AD593" s="5">
        <v>5</v>
      </c>
      <c r="AE593" s="24">
        <f t="shared" si="171"/>
        <v>64.319990168929081</v>
      </c>
      <c r="AF593" s="80" t="s">
        <v>787</v>
      </c>
      <c r="AG593" s="5">
        <v>5</v>
      </c>
      <c r="AH593" s="24">
        <f t="shared" si="172"/>
        <v>60.819536609910429</v>
      </c>
      <c r="AI593" s="80" t="s">
        <v>770</v>
      </c>
      <c r="AJ593" s="5">
        <v>5</v>
      </c>
      <c r="AK593" s="24">
        <f t="shared" si="173"/>
        <v>57.68746068595226</v>
      </c>
      <c r="AL593" s="80" t="s">
        <v>792</v>
      </c>
      <c r="AM593" s="5">
        <v>5</v>
      </c>
      <c r="AN593" s="24">
        <f t="shared" si="174"/>
        <v>72.079750332635967</v>
      </c>
      <c r="AO593" s="80" t="s">
        <v>764</v>
      </c>
    </row>
    <row r="594" spans="7:65" x14ac:dyDescent="0.45">
      <c r="G594" s="5">
        <v>6</v>
      </c>
      <c r="H594" s="6" t="s">
        <v>66</v>
      </c>
      <c r="I594" s="6" t="s">
        <v>272</v>
      </c>
      <c r="J594" s="6" t="s">
        <v>856</v>
      </c>
      <c r="K594" s="6" t="s">
        <v>138</v>
      </c>
      <c r="L594" s="6" t="s">
        <v>97</v>
      </c>
      <c r="M594" s="6" t="s">
        <v>863</v>
      </c>
      <c r="P594" s="5" t="s">
        <v>66</v>
      </c>
      <c r="Q594" s="5" t="s">
        <v>272</v>
      </c>
      <c r="R594" s="5" t="s">
        <v>856</v>
      </c>
      <c r="S594" s="5" t="s">
        <v>138</v>
      </c>
      <c r="T594" s="5" t="s">
        <v>97</v>
      </c>
      <c r="U594" s="5" t="s">
        <v>9</v>
      </c>
      <c r="X594" s="5">
        <v>6</v>
      </c>
      <c r="Y594" s="24">
        <f t="shared" si="169"/>
        <v>61.678725235050933</v>
      </c>
      <c r="Z594" s="80" t="s">
        <v>766</v>
      </c>
      <c r="AA594" s="5">
        <v>6</v>
      </c>
      <c r="AB594" s="24">
        <f t="shared" si="170"/>
        <v>59.002347394461879</v>
      </c>
      <c r="AC594" s="80" t="s">
        <v>773</v>
      </c>
      <c r="AD594" s="5">
        <v>6</v>
      </c>
      <c r="AE594" s="24">
        <f t="shared" si="171"/>
        <v>61.678725235050933</v>
      </c>
      <c r="AF594" s="80" t="s">
        <v>766</v>
      </c>
      <c r="AG594" s="5">
        <v>6</v>
      </c>
      <c r="AH594" s="24">
        <f t="shared" si="172"/>
        <v>61.678725235050933</v>
      </c>
      <c r="AI594" s="80" t="s">
        <v>766</v>
      </c>
      <c r="AJ594" s="5">
        <v>6</v>
      </c>
      <c r="AK594" s="24">
        <f t="shared" si="173"/>
        <v>59.002347394461879</v>
      </c>
      <c r="AL594" s="80" t="s">
        <v>773</v>
      </c>
      <c r="AM594" s="5">
        <v>6</v>
      </c>
      <c r="AN594" s="24">
        <f t="shared" si="174"/>
        <v>69.54549044703198</v>
      </c>
      <c r="AO594" s="80" t="s">
        <v>772</v>
      </c>
    </row>
    <row r="595" spans="7:65" x14ac:dyDescent="0.45">
      <c r="G595" s="5">
        <v>7</v>
      </c>
      <c r="H595" s="6" t="s">
        <v>67</v>
      </c>
      <c r="I595" s="6" t="s">
        <v>273</v>
      </c>
      <c r="J595" s="6" t="s">
        <v>45</v>
      </c>
      <c r="K595" s="6" t="s">
        <v>203</v>
      </c>
      <c r="L595" s="6" t="s">
        <v>98</v>
      </c>
      <c r="M595" s="11" t="s">
        <v>864</v>
      </c>
      <c r="P595" s="5" t="s">
        <v>67</v>
      </c>
      <c r="Q595" s="5" t="s">
        <v>273</v>
      </c>
      <c r="R595" s="5" t="s">
        <v>45</v>
      </c>
      <c r="S595" s="5" t="s">
        <v>203</v>
      </c>
      <c r="T595" s="5" t="s">
        <v>98</v>
      </c>
      <c r="U595" s="5" t="s">
        <v>1023</v>
      </c>
      <c r="X595" s="5">
        <v>7</v>
      </c>
      <c r="Y595" s="24">
        <f t="shared" si="169"/>
        <v>63.352807087567498</v>
      </c>
      <c r="Z595" s="80" t="s">
        <v>791</v>
      </c>
      <c r="AA595" s="5">
        <v>7</v>
      </c>
      <c r="AB595" s="24">
        <f t="shared" si="170"/>
        <v>60.266537294414391</v>
      </c>
      <c r="AC595" s="80" t="s">
        <v>774</v>
      </c>
      <c r="AD595" s="5">
        <v>7</v>
      </c>
      <c r="AE595" s="24">
        <f t="shared" si="171"/>
        <v>60.266537294414391</v>
      </c>
      <c r="AF595" s="80" t="s">
        <v>774</v>
      </c>
      <c r="AG595" s="5">
        <v>7</v>
      </c>
      <c r="AH595" s="24">
        <f t="shared" si="172"/>
        <v>63.352807087567498</v>
      </c>
      <c r="AI595" s="80" t="s">
        <v>791</v>
      </c>
      <c r="AJ595" s="5">
        <v>7</v>
      </c>
      <c r="AK595" s="24">
        <f t="shared" si="173"/>
        <v>60.266537294414391</v>
      </c>
      <c r="AL595" s="80" t="s">
        <v>774</v>
      </c>
      <c r="AM595" s="5">
        <v>7</v>
      </c>
      <c r="AN595" s="24">
        <f t="shared" si="174"/>
        <v>70.490554036267866</v>
      </c>
      <c r="AO595" s="80" t="s">
        <v>767</v>
      </c>
    </row>
    <row r="596" spans="7:65" x14ac:dyDescent="0.45">
      <c r="G596" s="5">
        <v>8</v>
      </c>
      <c r="H596" s="6" t="s">
        <v>21</v>
      </c>
      <c r="I596" s="6" t="s">
        <v>30</v>
      </c>
      <c r="J596" s="6" t="s">
        <v>42</v>
      </c>
      <c r="K596" s="6" t="s">
        <v>47</v>
      </c>
      <c r="L596" s="6" t="s">
        <v>53</v>
      </c>
      <c r="M596" s="6" t="s">
        <v>865</v>
      </c>
      <c r="P596" s="5" t="s">
        <v>21</v>
      </c>
      <c r="Q596" s="5" t="s">
        <v>30</v>
      </c>
      <c r="R596" s="5" t="s">
        <v>42</v>
      </c>
      <c r="S596" s="5" t="s">
        <v>47</v>
      </c>
      <c r="T596" s="5" t="s">
        <v>53</v>
      </c>
      <c r="U596" s="5" t="s">
        <v>9</v>
      </c>
      <c r="X596" s="5">
        <v>8</v>
      </c>
      <c r="Y596" s="24">
        <f t="shared" si="169"/>
        <v>64.319990168929081</v>
      </c>
      <c r="Z596" s="80" t="s">
        <v>787</v>
      </c>
      <c r="AA596" s="5">
        <v>8</v>
      </c>
      <c r="AB596" s="24">
        <f t="shared" si="170"/>
        <v>60.819536609910429</v>
      </c>
      <c r="AC596" s="80" t="s">
        <v>770</v>
      </c>
      <c r="AD596" s="5">
        <v>8</v>
      </c>
      <c r="AE596" s="24">
        <f t="shared" si="171"/>
        <v>57.68746068595226</v>
      </c>
      <c r="AF596" s="80" t="s">
        <v>792</v>
      </c>
      <c r="AG596" s="5">
        <v>8</v>
      </c>
      <c r="AH596" s="24">
        <f t="shared" si="172"/>
        <v>64.319990168929081</v>
      </c>
      <c r="AI596" s="80" t="s">
        <v>787</v>
      </c>
      <c r="AJ596" s="5">
        <v>8</v>
      </c>
      <c r="AK596" s="24">
        <f t="shared" si="173"/>
        <v>60.819536609910429</v>
      </c>
      <c r="AL596" s="80" t="s">
        <v>770</v>
      </c>
      <c r="AM596" s="5">
        <v>8</v>
      </c>
      <c r="AN596" s="24">
        <f t="shared" si="174"/>
        <v>69.54549044703198</v>
      </c>
      <c r="AO596" s="80" t="s">
        <v>772</v>
      </c>
    </row>
    <row r="597" spans="7:65" x14ac:dyDescent="0.45">
      <c r="G597" s="5">
        <v>9</v>
      </c>
      <c r="H597" s="6" t="s">
        <v>68</v>
      </c>
      <c r="I597" s="6" t="s">
        <v>330</v>
      </c>
      <c r="J597" s="11" t="s">
        <v>333</v>
      </c>
      <c r="K597" s="6" t="s">
        <v>50</v>
      </c>
      <c r="L597" s="6" t="s">
        <v>99</v>
      </c>
      <c r="M597" s="11" t="s">
        <v>8</v>
      </c>
      <c r="P597" s="5" t="s">
        <v>68</v>
      </c>
      <c r="Q597" s="5" t="s">
        <v>329</v>
      </c>
      <c r="R597" s="5" t="s">
        <v>127</v>
      </c>
      <c r="S597" s="5" t="s">
        <v>50</v>
      </c>
      <c r="T597" s="5" t="s">
        <v>99</v>
      </c>
      <c r="U597" s="5" t="s">
        <v>8</v>
      </c>
      <c r="X597" s="5">
        <v>9</v>
      </c>
      <c r="Y597" s="24">
        <f t="shared" si="169"/>
        <v>65.463749372686848</v>
      </c>
      <c r="Z597" s="80" t="s">
        <v>765</v>
      </c>
      <c r="AA597" s="5">
        <v>9</v>
      </c>
      <c r="AB597" s="24">
        <f t="shared" si="170"/>
        <v>61.678725235050933</v>
      </c>
      <c r="AC597" s="80" t="s">
        <v>766</v>
      </c>
      <c r="AD597" s="5">
        <v>9</v>
      </c>
      <c r="AE597" s="24">
        <f t="shared" si="171"/>
        <v>55.327632324697404</v>
      </c>
      <c r="AF597" s="80" t="s">
        <v>769</v>
      </c>
      <c r="AG597" s="5">
        <v>9</v>
      </c>
      <c r="AH597" s="24">
        <f t="shared" si="172"/>
        <v>65.463749372686848</v>
      </c>
      <c r="AI597" s="80" t="s">
        <v>765</v>
      </c>
      <c r="AJ597" s="5">
        <v>9</v>
      </c>
      <c r="AK597" s="24">
        <f t="shared" si="173"/>
        <v>61.678725235050933</v>
      </c>
      <c r="AL597" s="80" t="s">
        <v>766</v>
      </c>
      <c r="AM597" s="5">
        <v>9</v>
      </c>
      <c r="AN597" s="24">
        <f t="shared" si="174"/>
        <v>70.490554036267866</v>
      </c>
      <c r="AO597" s="80" t="s">
        <v>767</v>
      </c>
    </row>
    <row r="598" spans="7:65" x14ac:dyDescent="0.45">
      <c r="G598" s="5">
        <v>10</v>
      </c>
      <c r="H598" s="11" t="s">
        <v>189</v>
      </c>
      <c r="I598" s="6" t="s">
        <v>835</v>
      </c>
      <c r="J598" s="6" t="s">
        <v>237</v>
      </c>
      <c r="K598" s="6" t="s">
        <v>51</v>
      </c>
      <c r="L598" s="6" t="s">
        <v>100</v>
      </c>
      <c r="M598" s="13" t="s">
        <v>866</v>
      </c>
      <c r="P598" s="5" t="s">
        <v>187</v>
      </c>
      <c r="Q598" s="5" t="s">
        <v>835</v>
      </c>
      <c r="R598" s="5" t="s">
        <v>237</v>
      </c>
      <c r="S598" s="5" t="s">
        <v>51</v>
      </c>
      <c r="T598" s="5" t="s">
        <v>100</v>
      </c>
      <c r="U598" s="5" t="s">
        <v>985</v>
      </c>
      <c r="X598" s="5">
        <v>10</v>
      </c>
      <c r="Y598" s="24">
        <f t="shared" si="169"/>
        <v>66.013332488948294</v>
      </c>
      <c r="Z598" s="80" t="s">
        <v>776</v>
      </c>
      <c r="AA598" s="5">
        <v>10</v>
      </c>
      <c r="AB598" s="24">
        <f t="shared" si="170"/>
        <v>60.819536609910429</v>
      </c>
      <c r="AC598" s="80" t="s">
        <v>770</v>
      </c>
      <c r="AD598" s="5">
        <v>10</v>
      </c>
      <c r="AE598" s="24">
        <f t="shared" si="171"/>
        <v>56.425600143309396</v>
      </c>
      <c r="AF598" s="80" t="s">
        <v>853</v>
      </c>
      <c r="AG598" s="5">
        <v>10</v>
      </c>
      <c r="AH598" s="24">
        <f t="shared" si="172"/>
        <v>66.013332488948294</v>
      </c>
      <c r="AI598" s="80" t="s">
        <v>776</v>
      </c>
      <c r="AJ598" s="5">
        <v>10</v>
      </c>
      <c r="AK598" s="24">
        <f t="shared" si="173"/>
        <v>63.352807087567498</v>
      </c>
      <c r="AL598" s="80" t="s">
        <v>791</v>
      </c>
      <c r="AM598" s="5">
        <v>10</v>
      </c>
      <c r="AN598" s="24">
        <f t="shared" si="174"/>
        <v>72.079750332635967</v>
      </c>
      <c r="AO598" s="80" t="s">
        <v>764</v>
      </c>
    </row>
    <row r="599" spans="7:65" x14ac:dyDescent="0.45">
      <c r="G599" s="5">
        <v>11</v>
      </c>
      <c r="H599" s="6" t="s">
        <v>190</v>
      </c>
      <c r="I599" s="6" t="s">
        <v>797</v>
      </c>
      <c r="J599" s="6" t="s">
        <v>128</v>
      </c>
      <c r="K599" s="6" t="s">
        <v>401</v>
      </c>
      <c r="L599" s="11" t="s">
        <v>860</v>
      </c>
      <c r="M599" s="6"/>
      <c r="P599" s="5" t="s">
        <v>68</v>
      </c>
      <c r="Q599" s="5" t="s">
        <v>273</v>
      </c>
      <c r="R599" s="5" t="s">
        <v>128</v>
      </c>
      <c r="S599" s="5" t="s">
        <v>401</v>
      </c>
      <c r="T599" s="5" t="s">
        <v>91</v>
      </c>
      <c r="X599" s="5">
        <v>11</v>
      </c>
      <c r="Y599" s="24">
        <f t="shared" si="169"/>
        <v>65.463749372686848</v>
      </c>
      <c r="Z599" s="80" t="s">
        <v>765</v>
      </c>
      <c r="AA599" s="5">
        <v>11</v>
      </c>
      <c r="AB599" s="24">
        <f t="shared" si="170"/>
        <v>60.266537294414391</v>
      </c>
      <c r="AC599" s="80" t="s">
        <v>774</v>
      </c>
      <c r="AD599" s="5">
        <v>11</v>
      </c>
      <c r="AE599" s="24">
        <f t="shared" si="171"/>
        <v>57.68746068595226</v>
      </c>
      <c r="AF599" s="80" t="s">
        <v>792</v>
      </c>
      <c r="AG599" s="5">
        <v>11</v>
      </c>
      <c r="AH599" s="24">
        <f t="shared" si="172"/>
        <v>68.097728766764959</v>
      </c>
      <c r="AI599" s="80" t="s">
        <v>775</v>
      </c>
      <c r="AJ599" s="5">
        <v>11</v>
      </c>
      <c r="AK599" s="24">
        <f t="shared" si="173"/>
        <v>64.319990168929081</v>
      </c>
      <c r="AL599" s="80" t="s">
        <v>787</v>
      </c>
      <c r="AM599" s="114">
        <v>11</v>
      </c>
      <c r="AN599" s="107">
        <f t="shared" si="174"/>
        <v>70.490554036267866</v>
      </c>
      <c r="AO599" s="112" t="s">
        <v>767</v>
      </c>
    </row>
    <row r="600" spans="7:65" ht="13.8" x14ac:dyDescent="0.45">
      <c r="G600" s="5">
        <v>12</v>
      </c>
      <c r="H600" s="11" t="s">
        <v>809</v>
      </c>
      <c r="I600" s="6" t="s">
        <v>459</v>
      </c>
      <c r="J600" s="6" t="s">
        <v>857</v>
      </c>
      <c r="K600" s="6" t="s">
        <v>858</v>
      </c>
      <c r="L600" s="6" t="s">
        <v>861</v>
      </c>
      <c r="M600" s="6"/>
      <c r="P600" s="5" t="s">
        <v>187</v>
      </c>
      <c r="Q600" s="5" t="s">
        <v>835</v>
      </c>
      <c r="R600" s="5" t="s">
        <v>41</v>
      </c>
      <c r="S600" s="5" t="s">
        <v>399</v>
      </c>
      <c r="T600" s="5" t="s">
        <v>100</v>
      </c>
      <c r="X600" s="5">
        <v>12</v>
      </c>
      <c r="Y600" s="24">
        <f t="shared" si="169"/>
        <v>66.013332488948294</v>
      </c>
      <c r="Z600" s="80" t="s">
        <v>776</v>
      </c>
      <c r="AA600" s="5">
        <v>12</v>
      </c>
      <c r="AB600" s="24">
        <f t="shared" si="170"/>
        <v>60.819536609910429</v>
      </c>
      <c r="AC600" s="80" t="s">
        <v>770</v>
      </c>
      <c r="AD600" s="5">
        <v>12</v>
      </c>
      <c r="AE600" s="24">
        <f t="shared" si="171"/>
        <v>59.002347394461879</v>
      </c>
      <c r="AF600" s="80" t="s">
        <v>773</v>
      </c>
      <c r="AG600" s="5">
        <v>12</v>
      </c>
      <c r="AH600" s="24">
        <f t="shared" si="172"/>
        <v>69.54549044703198</v>
      </c>
      <c r="AI600" s="80" t="s">
        <v>772</v>
      </c>
      <c r="AJ600" s="5">
        <v>12</v>
      </c>
      <c r="AK600" s="24">
        <f t="shared" si="173"/>
        <v>63.352807087567498</v>
      </c>
      <c r="AL600" s="80" t="s">
        <v>791</v>
      </c>
      <c r="BM600" s="10" t="s">
        <v>431</v>
      </c>
    </row>
    <row r="601" spans="7:65" x14ac:dyDescent="0.45">
      <c r="G601" s="5">
        <v>13</v>
      </c>
      <c r="H601" s="6"/>
      <c r="I601" s="6"/>
      <c r="J601" s="6" t="s">
        <v>42</v>
      </c>
      <c r="K601" s="6" t="s">
        <v>859</v>
      </c>
      <c r="L601" s="11" t="s">
        <v>862</v>
      </c>
      <c r="M601" s="6"/>
      <c r="R601" s="5" t="s">
        <v>42</v>
      </c>
      <c r="S601" s="5" t="s">
        <v>401</v>
      </c>
      <c r="T601" s="5" t="s">
        <v>91</v>
      </c>
      <c r="X601" s="114">
        <v>13</v>
      </c>
      <c r="Y601" s="107">
        <f t="shared" si="169"/>
        <v>65.463749372686848</v>
      </c>
      <c r="Z601" s="112" t="s">
        <v>765</v>
      </c>
      <c r="AA601" s="114">
        <v>13</v>
      </c>
      <c r="AB601" s="107">
        <f t="shared" si="170"/>
        <v>60.266537294414391</v>
      </c>
      <c r="AC601" s="112" t="s">
        <v>774</v>
      </c>
      <c r="AD601" s="5">
        <v>13</v>
      </c>
      <c r="AE601" s="24">
        <f t="shared" si="171"/>
        <v>57.68746068595226</v>
      </c>
      <c r="AF601" s="80" t="s">
        <v>792</v>
      </c>
      <c r="AG601" s="5">
        <v>13</v>
      </c>
      <c r="AH601" s="24">
        <f t="shared" si="172"/>
        <v>68.097728766764959</v>
      </c>
      <c r="AI601" s="80" t="s">
        <v>775</v>
      </c>
      <c r="AJ601" s="5">
        <v>13</v>
      </c>
      <c r="AK601" s="24">
        <f t="shared" si="173"/>
        <v>64.319990168929081</v>
      </c>
      <c r="AL601" s="80" t="s">
        <v>787</v>
      </c>
    </row>
    <row r="602" spans="7:65" x14ac:dyDescent="0.45">
      <c r="G602" s="5">
        <v>14</v>
      </c>
      <c r="H602" s="6"/>
      <c r="I602" s="6"/>
      <c r="J602" s="6" t="s">
        <v>43</v>
      </c>
      <c r="K602" s="6" t="s">
        <v>402</v>
      </c>
      <c r="L602" s="6"/>
      <c r="M602" s="6"/>
      <c r="R602" s="5" t="s">
        <v>43</v>
      </c>
      <c r="S602" s="5" t="s">
        <v>402</v>
      </c>
      <c r="AD602" s="5">
        <v>14</v>
      </c>
      <c r="AE602" s="24">
        <f t="shared" si="171"/>
        <v>56.425600143309396</v>
      </c>
      <c r="AF602" s="80" t="s">
        <v>853</v>
      </c>
      <c r="AG602" s="5">
        <v>14</v>
      </c>
      <c r="AH602" s="24">
        <f t="shared" si="172"/>
        <v>69.54549044703198</v>
      </c>
      <c r="AI602" s="80" t="s">
        <v>772</v>
      </c>
      <c r="AJ602" s="114">
        <v>14</v>
      </c>
      <c r="AK602" s="107">
        <f t="shared" si="173"/>
        <v>63.352807087567498</v>
      </c>
      <c r="AL602" s="112" t="s">
        <v>791</v>
      </c>
    </row>
    <row r="603" spans="7:65" x14ac:dyDescent="0.45">
      <c r="G603" s="5">
        <v>15</v>
      </c>
      <c r="H603" s="6"/>
      <c r="I603" s="6"/>
      <c r="J603" s="6" t="s">
        <v>44</v>
      </c>
      <c r="K603" s="6" t="s">
        <v>141</v>
      </c>
      <c r="L603" s="6"/>
      <c r="M603" s="6"/>
      <c r="R603" s="5" t="s">
        <v>44</v>
      </c>
      <c r="S603" s="5" t="s">
        <v>141</v>
      </c>
      <c r="AD603" s="5">
        <v>15</v>
      </c>
      <c r="AE603" s="24">
        <f t="shared" si="171"/>
        <v>55.327632324697404</v>
      </c>
      <c r="AF603" s="80" t="s">
        <v>769</v>
      </c>
      <c r="AG603" s="5">
        <v>15</v>
      </c>
      <c r="AH603" s="24">
        <f t="shared" si="172"/>
        <v>70.490554036267866</v>
      </c>
      <c r="AI603" s="80" t="s">
        <v>767</v>
      </c>
    </row>
    <row r="604" spans="7:65" ht="13.8" x14ac:dyDescent="0.45">
      <c r="G604" s="5">
        <v>16</v>
      </c>
      <c r="H604" s="6"/>
      <c r="I604" s="6"/>
      <c r="J604" s="6" t="s">
        <v>826</v>
      </c>
      <c r="K604" s="6" t="s">
        <v>490</v>
      </c>
      <c r="L604" s="6"/>
      <c r="M604" s="6"/>
      <c r="N604" s="10" t="s">
        <v>431</v>
      </c>
      <c r="R604" s="5" t="s">
        <v>236</v>
      </c>
      <c r="S604" s="5" t="s">
        <v>609</v>
      </c>
      <c r="AD604" s="5">
        <v>16</v>
      </c>
      <c r="AE604" s="24">
        <f t="shared" si="171"/>
        <v>54.89339976375399</v>
      </c>
      <c r="AF604" s="80" t="s">
        <v>873</v>
      </c>
      <c r="AG604" s="5">
        <v>16</v>
      </c>
      <c r="AH604" s="24">
        <f t="shared" si="172"/>
        <v>72.079750332635967</v>
      </c>
      <c r="AI604" s="80" t="s">
        <v>764</v>
      </c>
    </row>
    <row r="605" spans="7:65" ht="13.8" x14ac:dyDescent="0.45">
      <c r="G605" s="5">
        <v>17</v>
      </c>
      <c r="H605" s="6"/>
      <c r="I605" s="6"/>
      <c r="J605" s="11" t="s">
        <v>652</v>
      </c>
      <c r="K605" s="6"/>
      <c r="L605" s="6"/>
      <c r="M605" s="6"/>
      <c r="R605" s="5" t="s">
        <v>44</v>
      </c>
      <c r="V605" s="5">
        <f>COUNTA(P589:U605)</f>
        <v>80</v>
      </c>
      <c r="W605" s="10" t="s">
        <v>431</v>
      </c>
      <c r="AD605" s="5">
        <v>17</v>
      </c>
      <c r="AE605" s="24">
        <f t="shared" si="171"/>
        <v>55.327632324697404</v>
      </c>
      <c r="AF605" s="80" t="s">
        <v>769</v>
      </c>
      <c r="AG605" s="114">
        <v>17</v>
      </c>
      <c r="AH605" s="107">
        <f t="shared" si="172"/>
        <v>70.490554036267866</v>
      </c>
      <c r="AI605" s="112" t="s">
        <v>767</v>
      </c>
    </row>
    <row r="606" spans="7:65" x14ac:dyDescent="0.45">
      <c r="AD606" s="114">
        <v>18</v>
      </c>
      <c r="AE606" s="115">
        <f t="shared" si="171"/>
        <v>54.89339976375399</v>
      </c>
      <c r="AF606" s="112" t="s">
        <v>873</v>
      </c>
    </row>
    <row r="607" spans="7:65" x14ac:dyDescent="0.45">
      <c r="G607" s="5" t="s">
        <v>925</v>
      </c>
    </row>
    <row r="608" spans="7:65" ht="12" thickBot="1" x14ac:dyDescent="0.5">
      <c r="H608" s="5" t="s">
        <v>216</v>
      </c>
    </row>
    <row r="609" spans="7:65" x14ac:dyDescent="0.45">
      <c r="G609" s="7" t="s">
        <v>5</v>
      </c>
      <c r="H609" s="8" t="s">
        <v>28</v>
      </c>
      <c r="I609" s="73" t="s">
        <v>29</v>
      </c>
      <c r="J609" s="8" t="s">
        <v>110</v>
      </c>
      <c r="K609" s="73" t="s">
        <v>217</v>
      </c>
      <c r="L609" s="8" t="s">
        <v>218</v>
      </c>
      <c r="M609" s="8" t="s">
        <v>219</v>
      </c>
      <c r="O609" s="5">
        <v>30</v>
      </c>
      <c r="P609" s="8" t="s">
        <v>28</v>
      </c>
      <c r="Q609" s="8" t="s">
        <v>29</v>
      </c>
      <c r="R609" s="8" t="s">
        <v>110</v>
      </c>
      <c r="S609" s="8" t="s">
        <v>217</v>
      </c>
      <c r="T609" s="8" t="s">
        <v>218</v>
      </c>
      <c r="U609" s="8" t="s">
        <v>219</v>
      </c>
      <c r="X609" s="7" t="s">
        <v>5</v>
      </c>
      <c r="Z609" s="102" t="s">
        <v>28</v>
      </c>
      <c r="AA609" s="102"/>
      <c r="AB609" s="102"/>
      <c r="AC609" s="102" t="s">
        <v>29</v>
      </c>
      <c r="AD609" s="102"/>
      <c r="AE609" s="102"/>
      <c r="AF609" s="102" t="s">
        <v>110</v>
      </c>
      <c r="AG609" s="102"/>
      <c r="AH609" s="102"/>
      <c r="AI609" s="102" t="s">
        <v>217</v>
      </c>
      <c r="AJ609" s="102"/>
      <c r="AK609" s="102"/>
      <c r="AL609" s="102" t="s">
        <v>218</v>
      </c>
      <c r="AM609" s="102"/>
      <c r="AN609" s="102"/>
      <c r="AO609" s="102" t="s">
        <v>219</v>
      </c>
    </row>
    <row r="610" spans="7:65" x14ac:dyDescent="0.45">
      <c r="G610" s="5">
        <v>1</v>
      </c>
      <c r="H610" s="6" t="s">
        <v>114</v>
      </c>
      <c r="I610" s="74" t="s">
        <v>118</v>
      </c>
      <c r="J610" s="6" t="s">
        <v>126</v>
      </c>
      <c r="K610" s="74" t="s">
        <v>136</v>
      </c>
      <c r="L610" s="6" t="s">
        <v>580</v>
      </c>
      <c r="M610" s="6" t="s">
        <v>155</v>
      </c>
      <c r="N610" s="6"/>
      <c r="P610" s="5" t="s">
        <v>114</v>
      </c>
      <c r="Q610" s="5" t="s">
        <v>118</v>
      </c>
      <c r="R610" s="5" t="s">
        <v>126</v>
      </c>
      <c r="S610" s="5" t="s">
        <v>136</v>
      </c>
      <c r="T610" s="5" t="s">
        <v>580</v>
      </c>
      <c r="U610" s="5" t="s">
        <v>155</v>
      </c>
      <c r="X610" s="5">
        <v>1</v>
      </c>
      <c r="Y610" s="24">
        <f t="shared" ref="Y610:Y623" si="175">VLOOKUP(Z610,$A$3:$B$36,2,FALSE)</f>
        <v>54.489683652199048</v>
      </c>
      <c r="Z610" s="80" t="s">
        <v>871</v>
      </c>
      <c r="AA610" s="5">
        <v>1</v>
      </c>
      <c r="AB610" s="24">
        <f t="shared" ref="AB610:AB627" si="176">VLOOKUP(AC610,$A$3:$B$36,2,FALSE)</f>
        <v>54.489683652199048</v>
      </c>
      <c r="AC610" s="80" t="s">
        <v>871</v>
      </c>
      <c r="AD610" s="5">
        <v>1</v>
      </c>
      <c r="AE610" s="24">
        <f t="shared" ref="AE610:AE618" si="177">VLOOKUP(AF610,$A$3:$B$36,2,FALSE)</f>
        <v>54.489683652199048</v>
      </c>
      <c r="AF610" s="80" t="s">
        <v>871</v>
      </c>
      <c r="AG610" s="5">
        <v>1</v>
      </c>
      <c r="AH610" s="24">
        <f t="shared" ref="AH610:AH622" si="178">VLOOKUP(AI610,$A$3:$B$36,2,FALSE)</f>
        <v>54.489683652199048</v>
      </c>
      <c r="AI610" s="80" t="s">
        <v>871</v>
      </c>
      <c r="AJ610" s="5">
        <v>1</v>
      </c>
      <c r="AK610" s="24">
        <f t="shared" ref="AK610:AK624" si="179">VLOOKUP(AL610,$A$3:$B$36,2,FALSE)</f>
        <v>54.489683652199048</v>
      </c>
      <c r="AL610" s="80" t="s">
        <v>871</v>
      </c>
      <c r="AM610" s="5">
        <v>1</v>
      </c>
      <c r="AN610" s="24">
        <f t="shared" ref="AN610:AN618" si="180">VLOOKUP(AO610,$A$3:$B$36,2,FALSE)</f>
        <v>54.489683652199048</v>
      </c>
      <c r="AO610" s="80" t="s">
        <v>871</v>
      </c>
    </row>
    <row r="611" spans="7:65" x14ac:dyDescent="0.45">
      <c r="G611" s="5">
        <v>2</v>
      </c>
      <c r="H611" s="6" t="s">
        <v>116</v>
      </c>
      <c r="I611" s="75" t="s">
        <v>262</v>
      </c>
      <c r="J611" s="6" t="s">
        <v>128</v>
      </c>
      <c r="K611" s="74" t="s">
        <v>137</v>
      </c>
      <c r="L611" s="6" t="s">
        <v>654</v>
      </c>
      <c r="M611" s="6" t="s">
        <v>466</v>
      </c>
      <c r="N611" s="6"/>
      <c r="P611" s="5" t="s">
        <v>116</v>
      </c>
      <c r="Q611" s="5" t="s">
        <v>549</v>
      </c>
      <c r="R611" s="5" t="s">
        <v>128</v>
      </c>
      <c r="S611" s="5" t="s">
        <v>137</v>
      </c>
      <c r="T611" s="5" t="s">
        <v>1015</v>
      </c>
      <c r="U611" s="5" t="s">
        <v>16</v>
      </c>
      <c r="X611" s="5">
        <v>2</v>
      </c>
      <c r="Y611" s="24">
        <f t="shared" si="175"/>
        <v>57.68746068595226</v>
      </c>
      <c r="Z611" s="80" t="s">
        <v>792</v>
      </c>
      <c r="AA611" s="5">
        <v>2</v>
      </c>
      <c r="AB611" s="24">
        <f t="shared" si="176"/>
        <v>57.68746068595226</v>
      </c>
      <c r="AC611" s="80" t="s">
        <v>792</v>
      </c>
      <c r="AD611" s="5">
        <v>2</v>
      </c>
      <c r="AE611" s="24">
        <f t="shared" si="177"/>
        <v>57.68746068595226</v>
      </c>
      <c r="AF611" s="80" t="s">
        <v>792</v>
      </c>
      <c r="AG611" s="5">
        <v>2</v>
      </c>
      <c r="AH611" s="24">
        <f t="shared" si="178"/>
        <v>57.68746068595226</v>
      </c>
      <c r="AI611" s="80" t="s">
        <v>792</v>
      </c>
      <c r="AJ611" s="5">
        <v>2</v>
      </c>
      <c r="AK611" s="24">
        <f t="shared" si="179"/>
        <v>50.004135736053328</v>
      </c>
      <c r="AL611" s="80" t="s">
        <v>771</v>
      </c>
      <c r="AM611" s="5">
        <v>2</v>
      </c>
      <c r="AN611" s="24">
        <f t="shared" si="180"/>
        <v>57.68746068595226</v>
      </c>
      <c r="AO611" s="80" t="s">
        <v>792</v>
      </c>
    </row>
    <row r="612" spans="7:65" x14ac:dyDescent="0.45">
      <c r="G612" s="5">
        <v>3</v>
      </c>
      <c r="H612" s="6" t="s">
        <v>66</v>
      </c>
      <c r="I612" s="74" t="s">
        <v>550</v>
      </c>
      <c r="J612" s="11" t="s">
        <v>234</v>
      </c>
      <c r="K612" s="74" t="s">
        <v>199</v>
      </c>
      <c r="L612" s="6" t="s">
        <v>655</v>
      </c>
      <c r="M612" s="6" t="s">
        <v>467</v>
      </c>
      <c r="N612" s="6"/>
      <c r="P612" s="5" t="s">
        <v>66</v>
      </c>
      <c r="Q612" s="5" t="s">
        <v>270</v>
      </c>
      <c r="R612" s="5" t="s">
        <v>856</v>
      </c>
      <c r="S612" s="5" t="s">
        <v>507</v>
      </c>
      <c r="T612" s="5" t="s">
        <v>655</v>
      </c>
      <c r="U612" s="5" t="s">
        <v>356</v>
      </c>
      <c r="X612" s="5">
        <v>3</v>
      </c>
      <c r="Y612" s="24">
        <f t="shared" si="175"/>
        <v>61.678725235050933</v>
      </c>
      <c r="Z612" s="80" t="s">
        <v>766</v>
      </c>
      <c r="AA612" s="5">
        <v>3</v>
      </c>
      <c r="AB612" s="24">
        <f t="shared" si="176"/>
        <v>55.327632324697404</v>
      </c>
      <c r="AC612" s="80" t="s">
        <v>769</v>
      </c>
      <c r="AD612" s="5">
        <v>3</v>
      </c>
      <c r="AE612" s="24">
        <f t="shared" si="177"/>
        <v>61.678725235050933</v>
      </c>
      <c r="AF612" s="80" t="s">
        <v>766</v>
      </c>
      <c r="AG612" s="5">
        <v>3</v>
      </c>
      <c r="AH612" s="24">
        <f t="shared" si="178"/>
        <v>61.678725235050933</v>
      </c>
      <c r="AI612" s="80" t="s">
        <v>766</v>
      </c>
      <c r="AJ612" s="5">
        <v>3</v>
      </c>
      <c r="AK612" s="24">
        <f t="shared" si="179"/>
        <v>51.976540463598752</v>
      </c>
      <c r="AL612" s="80" t="s">
        <v>819</v>
      </c>
      <c r="AM612" s="5">
        <v>3</v>
      </c>
      <c r="AN612" s="24">
        <f t="shared" si="180"/>
        <v>55.327632324697404</v>
      </c>
      <c r="AO612" s="80" t="s">
        <v>769</v>
      </c>
    </row>
    <row r="613" spans="7:65" x14ac:dyDescent="0.45">
      <c r="G613" s="5">
        <v>4</v>
      </c>
      <c r="H613" s="6" t="s">
        <v>27</v>
      </c>
      <c r="I613" s="74" t="s">
        <v>271</v>
      </c>
      <c r="J613" s="6" t="s">
        <v>503</v>
      </c>
      <c r="K613" s="75" t="s">
        <v>200</v>
      </c>
      <c r="L613" s="6" t="s">
        <v>148</v>
      </c>
      <c r="M613" s="11" t="s">
        <v>468</v>
      </c>
      <c r="N613" s="6"/>
      <c r="P613" s="5" t="s">
        <v>27</v>
      </c>
      <c r="Q613" s="5" t="s">
        <v>271</v>
      </c>
      <c r="R613" s="5" t="s">
        <v>129</v>
      </c>
      <c r="S613" s="5" t="s">
        <v>90</v>
      </c>
      <c r="T613" s="5" t="s">
        <v>148</v>
      </c>
      <c r="U613" s="5" t="s">
        <v>19</v>
      </c>
      <c r="X613" s="5">
        <v>4</v>
      </c>
      <c r="Y613" s="24">
        <f t="shared" si="175"/>
        <v>66.013332488948294</v>
      </c>
      <c r="Z613" s="80" t="s">
        <v>776</v>
      </c>
      <c r="AA613" s="5">
        <v>4</v>
      </c>
      <c r="AB613" s="24">
        <f t="shared" si="176"/>
        <v>56.425600143309396</v>
      </c>
      <c r="AC613" s="80" t="s">
        <v>853</v>
      </c>
      <c r="AD613" s="5">
        <v>4</v>
      </c>
      <c r="AE613" s="24">
        <f t="shared" si="177"/>
        <v>60.266537294414391</v>
      </c>
      <c r="AF613" s="80" t="s">
        <v>774</v>
      </c>
      <c r="AG613" s="5">
        <v>4</v>
      </c>
      <c r="AH613" s="24">
        <f t="shared" si="178"/>
        <v>60.266537294414391</v>
      </c>
      <c r="AI613" s="80" t="s">
        <v>774</v>
      </c>
      <c r="AJ613" s="5">
        <v>4</v>
      </c>
      <c r="AK613" s="24">
        <f t="shared" si="179"/>
        <v>54.489683652199048</v>
      </c>
      <c r="AL613" s="80" t="s">
        <v>871</v>
      </c>
      <c r="AM613" s="5">
        <v>4</v>
      </c>
      <c r="AN613" s="24">
        <f t="shared" si="180"/>
        <v>56.425600143309396</v>
      </c>
      <c r="AO613" s="80" t="s">
        <v>853</v>
      </c>
    </row>
    <row r="614" spans="7:65" x14ac:dyDescent="0.45">
      <c r="G614" s="5">
        <v>5</v>
      </c>
      <c r="H614" s="11" t="s">
        <v>185</v>
      </c>
      <c r="I614" s="74" t="s">
        <v>119</v>
      </c>
      <c r="J614" s="6" t="s">
        <v>240</v>
      </c>
      <c r="K614" s="74" t="s">
        <v>201</v>
      </c>
      <c r="L614" s="6" t="s">
        <v>94</v>
      </c>
      <c r="M614" s="6" t="s">
        <v>469</v>
      </c>
      <c r="N614" s="6"/>
      <c r="P614" s="5" t="s">
        <v>257</v>
      </c>
      <c r="Q614" s="5" t="s">
        <v>119</v>
      </c>
      <c r="R614" s="5" t="s">
        <v>240</v>
      </c>
      <c r="S614" s="5" t="s">
        <v>88</v>
      </c>
      <c r="T614" s="5" t="s">
        <v>94</v>
      </c>
      <c r="U614" s="5" t="s">
        <v>469</v>
      </c>
      <c r="X614" s="5">
        <v>5</v>
      </c>
      <c r="Y614" s="24">
        <f t="shared" si="175"/>
        <v>72.079750332635967</v>
      </c>
      <c r="Z614" s="80" t="s">
        <v>764</v>
      </c>
      <c r="AA614" s="5">
        <v>5</v>
      </c>
      <c r="AB614" s="24">
        <f t="shared" si="176"/>
        <v>57.68746068595226</v>
      </c>
      <c r="AC614" s="80" t="s">
        <v>792</v>
      </c>
      <c r="AD614" s="5">
        <v>5</v>
      </c>
      <c r="AE614" s="24">
        <f t="shared" si="177"/>
        <v>60.819536609910429</v>
      </c>
      <c r="AF614" s="80" t="s">
        <v>770</v>
      </c>
      <c r="AG614" s="5">
        <v>5</v>
      </c>
      <c r="AH614" s="24">
        <f t="shared" si="178"/>
        <v>60.819536609910429</v>
      </c>
      <c r="AI614" s="80" t="s">
        <v>770</v>
      </c>
      <c r="AJ614" s="5">
        <v>5</v>
      </c>
      <c r="AK614" s="24">
        <f t="shared" si="179"/>
        <v>55.327632324697404</v>
      </c>
      <c r="AL614" s="80" t="s">
        <v>769</v>
      </c>
      <c r="AM614" s="5">
        <v>5</v>
      </c>
      <c r="AN614" s="24">
        <f t="shared" si="180"/>
        <v>55.327632324697404</v>
      </c>
      <c r="AO614" s="80" t="s">
        <v>769</v>
      </c>
    </row>
    <row r="615" spans="7:65" x14ac:dyDescent="0.45">
      <c r="G615" s="5">
        <v>6</v>
      </c>
      <c r="H615" s="13" t="s">
        <v>296</v>
      </c>
      <c r="I615" s="74" t="s">
        <v>590</v>
      </c>
      <c r="J615" s="11" t="s">
        <v>504</v>
      </c>
      <c r="K615" s="75" t="s">
        <v>202</v>
      </c>
      <c r="L615" s="6" t="s">
        <v>96</v>
      </c>
      <c r="M615" s="6" t="s">
        <v>470</v>
      </c>
      <c r="N615" s="6"/>
      <c r="P615" s="5" t="s">
        <v>23</v>
      </c>
      <c r="Q615" s="5" t="s">
        <v>457</v>
      </c>
      <c r="R615" s="5" t="s">
        <v>856</v>
      </c>
      <c r="S615" s="5" t="s">
        <v>90</v>
      </c>
      <c r="T615" s="5" t="s">
        <v>96</v>
      </c>
      <c r="U615" s="5" t="s">
        <v>515</v>
      </c>
      <c r="X615" s="5">
        <v>6</v>
      </c>
      <c r="Y615" s="24">
        <f t="shared" si="175"/>
        <v>69.54549044703198</v>
      </c>
      <c r="Z615" s="80" t="s">
        <v>772</v>
      </c>
      <c r="AA615" s="5">
        <v>6</v>
      </c>
      <c r="AB615" s="24">
        <f t="shared" si="176"/>
        <v>59.002347394461879</v>
      </c>
      <c r="AC615" s="80" t="s">
        <v>773</v>
      </c>
      <c r="AD615" s="5">
        <v>6</v>
      </c>
      <c r="AE615" s="24">
        <f t="shared" si="177"/>
        <v>61.678725235050933</v>
      </c>
      <c r="AF615" s="80" t="s">
        <v>766</v>
      </c>
      <c r="AG615" s="5">
        <v>6</v>
      </c>
      <c r="AH615" s="24">
        <f t="shared" si="178"/>
        <v>60.266537294414391</v>
      </c>
      <c r="AI615" s="80" t="s">
        <v>774</v>
      </c>
      <c r="AJ615" s="5">
        <v>6</v>
      </c>
      <c r="AK615" s="24">
        <f t="shared" si="179"/>
        <v>57.68746068595226</v>
      </c>
      <c r="AL615" s="80" t="s">
        <v>792</v>
      </c>
      <c r="AM615" s="5">
        <v>6</v>
      </c>
      <c r="AN615" s="24">
        <f t="shared" si="180"/>
        <v>54.89339976375399</v>
      </c>
      <c r="AO615" s="80" t="s">
        <v>873</v>
      </c>
    </row>
    <row r="616" spans="7:65" x14ac:dyDescent="0.45">
      <c r="G616" s="5">
        <v>7</v>
      </c>
      <c r="H616" s="6" t="s">
        <v>24</v>
      </c>
      <c r="I616" s="75" t="s">
        <v>458</v>
      </c>
      <c r="J616" s="6" t="s">
        <v>505</v>
      </c>
      <c r="K616" s="74" t="s">
        <v>46</v>
      </c>
      <c r="L616" s="6" t="s">
        <v>98</v>
      </c>
      <c r="M616" s="6" t="s">
        <v>356</v>
      </c>
      <c r="N616" s="6"/>
      <c r="P616" s="5" t="s">
        <v>24</v>
      </c>
      <c r="Q616" s="5" t="s">
        <v>119</v>
      </c>
      <c r="R616" s="5" t="s">
        <v>240</v>
      </c>
      <c r="S616" s="5" t="s">
        <v>46</v>
      </c>
      <c r="T616" s="5" t="s">
        <v>98</v>
      </c>
      <c r="U616" s="5" t="s">
        <v>356</v>
      </c>
      <c r="X616" s="5">
        <v>7</v>
      </c>
      <c r="Y616" s="24">
        <f t="shared" si="175"/>
        <v>70.490554036267866</v>
      </c>
      <c r="Z616" s="80" t="s">
        <v>767</v>
      </c>
      <c r="AA616" s="5">
        <v>7</v>
      </c>
      <c r="AB616" s="24">
        <f t="shared" si="176"/>
        <v>57.68746068595226</v>
      </c>
      <c r="AC616" s="80" t="s">
        <v>792</v>
      </c>
      <c r="AD616" s="5">
        <v>7</v>
      </c>
      <c r="AE616" s="24">
        <f t="shared" si="177"/>
        <v>60.819536609910429</v>
      </c>
      <c r="AF616" s="80" t="s">
        <v>770</v>
      </c>
      <c r="AG616" s="5">
        <v>7</v>
      </c>
      <c r="AH616" s="24">
        <f t="shared" si="178"/>
        <v>60.819536609910429</v>
      </c>
      <c r="AI616" s="80" t="s">
        <v>770</v>
      </c>
      <c r="AJ616" s="5">
        <v>7</v>
      </c>
      <c r="AK616" s="24">
        <f t="shared" si="179"/>
        <v>60.266537294414391</v>
      </c>
      <c r="AL616" s="80" t="s">
        <v>774</v>
      </c>
      <c r="AM616" s="5">
        <v>7</v>
      </c>
      <c r="AN616" s="24">
        <f t="shared" si="180"/>
        <v>55.327632324697404</v>
      </c>
      <c r="AO616" s="80" t="s">
        <v>769</v>
      </c>
    </row>
    <row r="617" spans="7:65" x14ac:dyDescent="0.45">
      <c r="G617" s="5">
        <v>8</v>
      </c>
      <c r="H617" s="11" t="s">
        <v>617</v>
      </c>
      <c r="I617" s="74" t="s">
        <v>272</v>
      </c>
      <c r="J617" s="11" t="s">
        <v>418</v>
      </c>
      <c r="K617" s="74" t="s">
        <v>138</v>
      </c>
      <c r="L617" s="6" t="s">
        <v>99</v>
      </c>
      <c r="M617" s="11" t="s">
        <v>517</v>
      </c>
      <c r="N617" s="6"/>
      <c r="P617" s="5" t="s">
        <v>257</v>
      </c>
      <c r="Q617" s="5" t="s">
        <v>272</v>
      </c>
      <c r="R617" s="5" t="s">
        <v>856</v>
      </c>
      <c r="S617" s="5" t="s">
        <v>138</v>
      </c>
      <c r="T617" s="5" t="s">
        <v>99</v>
      </c>
      <c r="U617" s="5" t="s">
        <v>19</v>
      </c>
      <c r="X617" s="5">
        <v>8</v>
      </c>
      <c r="Y617" s="24">
        <f t="shared" si="175"/>
        <v>72.079750332635967</v>
      </c>
      <c r="Z617" s="80" t="s">
        <v>764</v>
      </c>
      <c r="AA617" s="5">
        <v>8</v>
      </c>
      <c r="AB617" s="24">
        <f t="shared" si="176"/>
        <v>59.002347394461879</v>
      </c>
      <c r="AC617" s="80" t="s">
        <v>773</v>
      </c>
      <c r="AD617" s="5">
        <v>8</v>
      </c>
      <c r="AE617" s="24">
        <f t="shared" si="177"/>
        <v>61.678725235050933</v>
      </c>
      <c r="AF617" s="80" t="s">
        <v>766</v>
      </c>
      <c r="AG617" s="5">
        <v>8</v>
      </c>
      <c r="AH617" s="24">
        <f t="shared" si="178"/>
        <v>61.678725235050933</v>
      </c>
      <c r="AI617" s="80" t="s">
        <v>766</v>
      </c>
      <c r="AJ617" s="5">
        <v>8</v>
      </c>
      <c r="AK617" s="24">
        <f t="shared" si="179"/>
        <v>61.678725235050933</v>
      </c>
      <c r="AL617" s="80" t="s">
        <v>766</v>
      </c>
      <c r="AM617" s="5">
        <v>8</v>
      </c>
      <c r="AN617" s="24">
        <f t="shared" si="180"/>
        <v>56.425600143309396</v>
      </c>
      <c r="AO617" s="80" t="s">
        <v>853</v>
      </c>
    </row>
    <row r="618" spans="7:65" x14ac:dyDescent="0.45">
      <c r="G618" s="5">
        <v>9</v>
      </c>
      <c r="H618" s="6" t="s">
        <v>548</v>
      </c>
      <c r="I618" s="74" t="s">
        <v>273</v>
      </c>
      <c r="J618" s="6"/>
      <c r="K618" s="74" t="s">
        <v>203</v>
      </c>
      <c r="L618" s="11" t="s">
        <v>927</v>
      </c>
      <c r="M618" s="6"/>
      <c r="N618" s="6"/>
      <c r="P618" s="5" t="s">
        <v>548</v>
      </c>
      <c r="Q618" s="5" t="s">
        <v>273</v>
      </c>
      <c r="S618" s="5" t="s">
        <v>203</v>
      </c>
      <c r="T618" s="5" t="s">
        <v>91</v>
      </c>
      <c r="X618" s="5">
        <v>9</v>
      </c>
      <c r="Y618" s="24">
        <f t="shared" si="175"/>
        <v>70.490554036267866</v>
      </c>
      <c r="Z618" s="80" t="s">
        <v>767</v>
      </c>
      <c r="AA618" s="5">
        <v>9</v>
      </c>
      <c r="AB618" s="24">
        <f t="shared" si="176"/>
        <v>59.002347394461879</v>
      </c>
      <c r="AC618" s="80" t="s">
        <v>773</v>
      </c>
      <c r="AD618" s="114">
        <v>9</v>
      </c>
      <c r="AE618" s="107">
        <f t="shared" si="177"/>
        <v>60.819536609910429</v>
      </c>
      <c r="AF618" s="112" t="s">
        <v>770</v>
      </c>
      <c r="AG618" s="5">
        <v>9</v>
      </c>
      <c r="AH618" s="24">
        <f t="shared" si="178"/>
        <v>63.352807087567498</v>
      </c>
      <c r="AI618" s="80" t="s">
        <v>791</v>
      </c>
      <c r="AJ618" s="5">
        <v>9</v>
      </c>
      <c r="AK618" s="24">
        <f t="shared" si="179"/>
        <v>64.319990168929081</v>
      </c>
      <c r="AL618" s="80" t="s">
        <v>787</v>
      </c>
      <c r="AM618" s="114">
        <v>9</v>
      </c>
      <c r="AN618" s="107">
        <f t="shared" si="180"/>
        <v>55.327632324697404</v>
      </c>
      <c r="AO618" s="112" t="s">
        <v>769</v>
      </c>
    </row>
    <row r="619" spans="7:65" x14ac:dyDescent="0.45">
      <c r="G619" s="5">
        <v>10</v>
      </c>
      <c r="H619" s="13" t="s">
        <v>498</v>
      </c>
      <c r="I619" s="74" t="s">
        <v>30</v>
      </c>
      <c r="J619" s="6"/>
      <c r="K619" s="74" t="s">
        <v>47</v>
      </c>
      <c r="L619" s="6" t="s">
        <v>928</v>
      </c>
      <c r="M619" s="6"/>
      <c r="N619" s="6"/>
      <c r="P619" s="5" t="s">
        <v>23</v>
      </c>
      <c r="Q619" s="5" t="s">
        <v>30</v>
      </c>
      <c r="S619" s="5" t="s">
        <v>47</v>
      </c>
      <c r="T619" s="5" t="s">
        <v>100</v>
      </c>
      <c r="X619" s="5">
        <v>10</v>
      </c>
      <c r="Y619" s="24">
        <f t="shared" si="175"/>
        <v>69.54549044703198</v>
      </c>
      <c r="Z619" s="80" t="s">
        <v>772</v>
      </c>
      <c r="AA619" s="5">
        <v>10</v>
      </c>
      <c r="AB619" s="24">
        <f t="shared" si="176"/>
        <v>60.819536609910429</v>
      </c>
      <c r="AC619" s="80" t="s">
        <v>770</v>
      </c>
      <c r="AG619" s="5">
        <v>10</v>
      </c>
      <c r="AH619" s="24">
        <f t="shared" si="178"/>
        <v>64.319990168929081</v>
      </c>
      <c r="AI619" s="80" t="s">
        <v>787</v>
      </c>
      <c r="AJ619" s="5">
        <v>10</v>
      </c>
      <c r="AK619" s="24">
        <f t="shared" si="179"/>
        <v>63.352807087567498</v>
      </c>
      <c r="AL619" s="80" t="s">
        <v>791</v>
      </c>
    </row>
    <row r="620" spans="7:65" x14ac:dyDescent="0.45">
      <c r="G620" s="5">
        <v>11</v>
      </c>
      <c r="H620" s="6" t="s">
        <v>24</v>
      </c>
      <c r="I620" s="74" t="s">
        <v>120</v>
      </c>
      <c r="J620" s="6"/>
      <c r="K620" s="74" t="s">
        <v>50</v>
      </c>
      <c r="L620" s="11" t="s">
        <v>929</v>
      </c>
      <c r="M620" s="6"/>
      <c r="N620" s="6"/>
      <c r="P620" s="5" t="s">
        <v>24</v>
      </c>
      <c r="Q620" s="5" t="s">
        <v>120</v>
      </c>
      <c r="S620" s="5" t="s">
        <v>50</v>
      </c>
      <c r="T620" s="5" t="s">
        <v>91</v>
      </c>
      <c r="X620" s="5">
        <v>11</v>
      </c>
      <c r="Y620" s="24">
        <f t="shared" si="175"/>
        <v>70.490554036267866</v>
      </c>
      <c r="Z620" s="80" t="s">
        <v>767</v>
      </c>
      <c r="AA620" s="5">
        <v>11</v>
      </c>
      <c r="AB620" s="24">
        <f t="shared" si="176"/>
        <v>61.678725235050933</v>
      </c>
      <c r="AC620" s="80" t="s">
        <v>766</v>
      </c>
      <c r="AG620" s="5">
        <v>11</v>
      </c>
      <c r="AH620" s="24">
        <f t="shared" si="178"/>
        <v>65.463749372686848</v>
      </c>
      <c r="AI620" s="80" t="s">
        <v>765</v>
      </c>
      <c r="AJ620" s="5">
        <v>11</v>
      </c>
      <c r="AK620" s="24">
        <f t="shared" si="179"/>
        <v>64.319990168929081</v>
      </c>
      <c r="AL620" s="80" t="s">
        <v>787</v>
      </c>
    </row>
    <row r="621" spans="7:65" ht="14.1" thickBot="1" x14ac:dyDescent="0.5">
      <c r="G621" s="5">
        <v>12</v>
      </c>
      <c r="H621" s="6" t="s">
        <v>25</v>
      </c>
      <c r="I621" s="74" t="s">
        <v>169</v>
      </c>
      <c r="J621" s="6"/>
      <c r="K621" s="76" t="s">
        <v>311</v>
      </c>
      <c r="L621" s="6" t="s">
        <v>930</v>
      </c>
      <c r="M621" s="6"/>
      <c r="N621" s="6"/>
      <c r="P621" s="5" t="s">
        <v>25</v>
      </c>
      <c r="Q621" s="5" t="s">
        <v>169</v>
      </c>
      <c r="S621" s="5" t="s">
        <v>48</v>
      </c>
      <c r="T621" s="5" t="s">
        <v>930</v>
      </c>
      <c r="X621" s="5">
        <v>12</v>
      </c>
      <c r="Y621" s="24">
        <f t="shared" si="175"/>
        <v>72.079750332635967</v>
      </c>
      <c r="Z621" s="80" t="s">
        <v>764</v>
      </c>
      <c r="AA621" s="5">
        <v>12</v>
      </c>
      <c r="AB621" s="24">
        <f t="shared" si="176"/>
        <v>63.352807087567498</v>
      </c>
      <c r="AC621" s="80" t="s">
        <v>791</v>
      </c>
      <c r="AG621" s="5">
        <v>12</v>
      </c>
      <c r="AH621" s="24">
        <f t="shared" si="178"/>
        <v>66.013332488948294</v>
      </c>
      <c r="AI621" s="80" t="s">
        <v>776</v>
      </c>
      <c r="AJ621" s="5">
        <v>12</v>
      </c>
      <c r="AK621" s="24">
        <f t="shared" si="179"/>
        <v>63.352807087567498</v>
      </c>
      <c r="AL621" s="80" t="s">
        <v>791</v>
      </c>
      <c r="BM621" s="10" t="s">
        <v>431</v>
      </c>
    </row>
    <row r="622" spans="7:65" x14ac:dyDescent="0.45">
      <c r="G622" s="5">
        <v>13</v>
      </c>
      <c r="H622" s="6" t="s">
        <v>926</v>
      </c>
      <c r="I622" s="74" t="s">
        <v>31</v>
      </c>
      <c r="J622" s="6"/>
      <c r="K622" s="6"/>
      <c r="L622" s="6" t="s">
        <v>782</v>
      </c>
      <c r="M622" s="6"/>
      <c r="N622" s="6"/>
      <c r="P622" s="5" t="s">
        <v>1005</v>
      </c>
      <c r="Q622" s="5" t="s">
        <v>31</v>
      </c>
      <c r="T622" s="5" t="s">
        <v>782</v>
      </c>
      <c r="X622" s="5">
        <v>13</v>
      </c>
      <c r="Y622" s="24">
        <f t="shared" si="175"/>
        <v>73.788479760617932</v>
      </c>
      <c r="Z622" s="80" t="s">
        <v>786</v>
      </c>
      <c r="AA622" s="5">
        <v>13</v>
      </c>
      <c r="AB622" s="24">
        <f t="shared" si="176"/>
        <v>64.319990168929081</v>
      </c>
      <c r="AC622" s="80" t="s">
        <v>787</v>
      </c>
      <c r="AG622" s="114">
        <v>13</v>
      </c>
      <c r="AH622" s="107">
        <f t="shared" si="178"/>
        <v>65.463749372686848</v>
      </c>
      <c r="AI622" s="112" t="s">
        <v>765</v>
      </c>
      <c r="AJ622" s="5">
        <v>13</v>
      </c>
      <c r="AK622" s="24">
        <f t="shared" si="179"/>
        <v>61.678725235050933</v>
      </c>
      <c r="AL622" s="80" t="s">
        <v>766</v>
      </c>
    </row>
    <row r="623" spans="7:65" x14ac:dyDescent="0.45">
      <c r="G623" s="5">
        <v>14</v>
      </c>
      <c r="H623" s="6"/>
      <c r="I623" s="74" t="s">
        <v>170</v>
      </c>
      <c r="J623" s="6"/>
      <c r="K623" s="6"/>
      <c r="L623" s="6" t="s">
        <v>931</v>
      </c>
      <c r="M623" s="6"/>
      <c r="N623" s="6"/>
      <c r="Q623" s="5" t="s">
        <v>170</v>
      </c>
      <c r="T623" s="5" t="s">
        <v>53</v>
      </c>
      <c r="X623" s="114">
        <v>14</v>
      </c>
      <c r="Y623" s="107">
        <f t="shared" si="175"/>
        <v>72.079750332635967</v>
      </c>
      <c r="Z623" s="112" t="s">
        <v>764</v>
      </c>
      <c r="AA623" s="5">
        <v>14</v>
      </c>
      <c r="AB623" s="24">
        <f t="shared" si="176"/>
        <v>65.463749372686848</v>
      </c>
      <c r="AC623" s="80" t="s">
        <v>765</v>
      </c>
      <c r="AJ623" s="5">
        <v>14</v>
      </c>
      <c r="AK623" s="24">
        <f t="shared" si="179"/>
        <v>60.819536609910429</v>
      </c>
      <c r="AL623" s="80" t="s">
        <v>770</v>
      </c>
    </row>
    <row r="624" spans="7:65" x14ac:dyDescent="0.45">
      <c r="G624" s="5">
        <v>15</v>
      </c>
      <c r="H624" s="6"/>
      <c r="I624" s="74" t="s">
        <v>121</v>
      </c>
      <c r="J624" s="6"/>
      <c r="K624" s="6"/>
      <c r="L624" s="6"/>
      <c r="M624" s="6"/>
      <c r="N624" s="6"/>
      <c r="Q624" s="5" t="s">
        <v>121</v>
      </c>
      <c r="AA624" s="5">
        <v>15</v>
      </c>
      <c r="AB624" s="24">
        <f t="shared" si="176"/>
        <v>66.013332488948294</v>
      </c>
      <c r="AC624" s="80" t="s">
        <v>776</v>
      </c>
      <c r="AJ624" s="114">
        <v>15</v>
      </c>
      <c r="AK624" s="107">
        <f t="shared" si="179"/>
        <v>61.678725235050933</v>
      </c>
      <c r="AL624" s="112" t="s">
        <v>766</v>
      </c>
    </row>
    <row r="625" spans="7:41" x14ac:dyDescent="0.45">
      <c r="G625" s="5">
        <v>16</v>
      </c>
      <c r="H625" s="6"/>
      <c r="I625" s="74" t="s">
        <v>32</v>
      </c>
      <c r="J625" s="6"/>
      <c r="K625" s="6"/>
      <c r="L625" s="6"/>
      <c r="M625" s="6"/>
      <c r="N625" s="6"/>
      <c r="Q625" s="5" t="s">
        <v>32</v>
      </c>
      <c r="AA625" s="5">
        <v>16</v>
      </c>
      <c r="AB625" s="24">
        <f t="shared" si="176"/>
        <v>68.097728766764959</v>
      </c>
      <c r="AC625" s="80" t="s">
        <v>775</v>
      </c>
    </row>
    <row r="626" spans="7:41" ht="14.1" thickBot="1" x14ac:dyDescent="0.5">
      <c r="G626" s="5">
        <v>17</v>
      </c>
      <c r="H626" s="6"/>
      <c r="I626" s="76" t="s">
        <v>302</v>
      </c>
      <c r="J626" s="6"/>
      <c r="K626" s="6"/>
      <c r="L626" s="6"/>
      <c r="M626" s="6"/>
      <c r="N626" s="10" t="s">
        <v>431</v>
      </c>
      <c r="Q626" s="5" t="s">
        <v>478</v>
      </c>
      <c r="V626" s="5">
        <f>COUNTA(P610:U626)</f>
        <v>72</v>
      </c>
      <c r="W626" s="10" t="s">
        <v>431</v>
      </c>
      <c r="AA626" s="5">
        <v>17</v>
      </c>
      <c r="AB626" s="24">
        <f t="shared" si="176"/>
        <v>69.54549044703198</v>
      </c>
      <c r="AC626" s="80" t="s">
        <v>772</v>
      </c>
    </row>
    <row r="627" spans="7:41" x14ac:dyDescent="0.45">
      <c r="H627" s="6"/>
      <c r="I627" s="6"/>
      <c r="J627" s="6"/>
      <c r="K627" s="6"/>
      <c r="L627" s="6"/>
      <c r="M627" s="6"/>
      <c r="N627" s="6"/>
      <c r="AA627" s="114">
        <v>18</v>
      </c>
      <c r="AB627" s="107">
        <f t="shared" si="176"/>
        <v>68.097728766764959</v>
      </c>
      <c r="AC627" s="112" t="s">
        <v>775</v>
      </c>
    </row>
    <row r="628" spans="7:41" x14ac:dyDescent="0.45">
      <c r="G628" s="5" t="s">
        <v>932</v>
      </c>
    </row>
    <row r="629" spans="7:41" ht="12" thickBot="1" x14ac:dyDescent="0.5">
      <c r="H629" s="5" t="s">
        <v>216</v>
      </c>
    </row>
    <row r="630" spans="7:41" x14ac:dyDescent="0.45">
      <c r="G630" s="7" t="s">
        <v>5</v>
      </c>
      <c r="H630" s="8" t="s">
        <v>28</v>
      </c>
      <c r="I630" s="8" t="s">
        <v>29</v>
      </c>
      <c r="J630" s="73" t="s">
        <v>110</v>
      </c>
      <c r="K630" s="73" t="s">
        <v>217</v>
      </c>
      <c r="L630" s="8" t="s">
        <v>218</v>
      </c>
      <c r="M630" s="8" t="s">
        <v>219</v>
      </c>
      <c r="O630" s="77">
        <v>31</v>
      </c>
      <c r="P630" s="77" t="s">
        <v>28</v>
      </c>
      <c r="Q630" s="77" t="s">
        <v>29</v>
      </c>
      <c r="R630" s="77" t="s">
        <v>110</v>
      </c>
      <c r="S630" s="77" t="s">
        <v>217</v>
      </c>
      <c r="T630" s="77" t="s">
        <v>218</v>
      </c>
      <c r="U630" s="77" t="s">
        <v>219</v>
      </c>
      <c r="X630" s="7" t="s">
        <v>5</v>
      </c>
      <c r="Z630" s="102" t="s">
        <v>28</v>
      </c>
      <c r="AA630" s="102"/>
      <c r="AB630" s="102"/>
      <c r="AC630" s="102" t="s">
        <v>29</v>
      </c>
      <c r="AD630" s="102"/>
      <c r="AE630" s="102"/>
      <c r="AF630" s="102" t="s">
        <v>110</v>
      </c>
      <c r="AG630" s="102"/>
      <c r="AH630" s="102"/>
      <c r="AI630" s="102" t="s">
        <v>217</v>
      </c>
      <c r="AJ630" s="102"/>
      <c r="AK630" s="102"/>
      <c r="AL630" s="102" t="s">
        <v>218</v>
      </c>
      <c r="AM630" s="102"/>
      <c r="AN630" s="102"/>
      <c r="AO630" s="102" t="s">
        <v>219</v>
      </c>
    </row>
    <row r="631" spans="7:41" x14ac:dyDescent="0.45">
      <c r="G631" s="5">
        <v>1</v>
      </c>
      <c r="H631" s="6" t="s">
        <v>114</v>
      </c>
      <c r="I631" s="6" t="s">
        <v>118</v>
      </c>
      <c r="J631" s="74" t="s">
        <v>123</v>
      </c>
      <c r="K631" s="74" t="s">
        <v>136</v>
      </c>
      <c r="L631" s="6" t="s">
        <v>148</v>
      </c>
      <c r="M631" s="6" t="s">
        <v>155</v>
      </c>
      <c r="P631" s="5" t="s">
        <v>114</v>
      </c>
      <c r="Q631" s="5" t="s">
        <v>118</v>
      </c>
      <c r="R631" s="5" t="s">
        <v>123</v>
      </c>
      <c r="S631" s="5" t="s">
        <v>136</v>
      </c>
      <c r="T631" s="5" t="s">
        <v>148</v>
      </c>
      <c r="U631" s="5" t="s">
        <v>155</v>
      </c>
      <c r="X631" s="5">
        <v>1</v>
      </c>
      <c r="Y631" s="24">
        <f t="shared" ref="Y631:Y648" si="181">VLOOKUP(Z631,$A$3:$B$36,2,FALSE)</f>
        <v>54.489683652199048</v>
      </c>
      <c r="Z631" s="80" t="s">
        <v>871</v>
      </c>
      <c r="AA631" s="5">
        <v>1</v>
      </c>
      <c r="AB631" s="24">
        <f t="shared" ref="AB631:AB645" si="182">VLOOKUP(AC631,$A$3:$B$36,2,FALSE)</f>
        <v>54.489683652199048</v>
      </c>
      <c r="AC631" s="80" t="s">
        <v>871</v>
      </c>
      <c r="AD631" s="5">
        <v>1</v>
      </c>
      <c r="AE631" s="24">
        <f t="shared" ref="AE631:AE647" si="183">VLOOKUP(AF631,$A$3:$B$36,2,FALSE)</f>
        <v>54.489683652199048</v>
      </c>
      <c r="AF631" s="80" t="s">
        <v>871</v>
      </c>
      <c r="AG631" s="5">
        <v>1</v>
      </c>
      <c r="AH631" s="24">
        <f t="shared" ref="AH631:AH649" si="184">VLOOKUP(AI631,$A$3:$B$36,2,FALSE)</f>
        <v>54.489683652199048</v>
      </c>
      <c r="AI631" s="80" t="s">
        <v>871</v>
      </c>
      <c r="AJ631" s="79">
        <v>1</v>
      </c>
      <c r="AK631" s="24">
        <f t="shared" ref="AK631:AK644" si="185">VLOOKUP(AL631,$A$3:$B$36,2,FALSE)</f>
        <v>54.489683652199048</v>
      </c>
      <c r="AL631" s="80" t="s">
        <v>871</v>
      </c>
      <c r="AM631" s="79">
        <v>1</v>
      </c>
      <c r="AN631" s="24">
        <f t="shared" ref="AN631:AN655" si="186">VLOOKUP(AO631,$A$3:$B$36,2,FALSE)</f>
        <v>54.489683652199048</v>
      </c>
      <c r="AO631" s="80" t="s">
        <v>871</v>
      </c>
    </row>
    <row r="632" spans="7:41" x14ac:dyDescent="0.45">
      <c r="G632" s="5">
        <v>2</v>
      </c>
      <c r="H632" s="6" t="s">
        <v>116</v>
      </c>
      <c r="I632" s="6" t="s">
        <v>119</v>
      </c>
      <c r="J632" s="75" t="s">
        <v>124</v>
      </c>
      <c r="K632" s="74" t="s">
        <v>137</v>
      </c>
      <c r="L632" s="6" t="s">
        <v>96</v>
      </c>
      <c r="M632" s="6" t="s">
        <v>18</v>
      </c>
      <c r="P632" s="5" t="s">
        <v>116</v>
      </c>
      <c r="Q632" s="5" t="s">
        <v>119</v>
      </c>
      <c r="R632" s="5" t="s">
        <v>994</v>
      </c>
      <c r="S632" s="5" t="s">
        <v>137</v>
      </c>
      <c r="T632" s="5" t="s">
        <v>96</v>
      </c>
      <c r="U632" s="5" t="s">
        <v>18</v>
      </c>
      <c r="X632" s="5">
        <v>2</v>
      </c>
      <c r="Y632" s="24">
        <f t="shared" si="181"/>
        <v>57.68746068595226</v>
      </c>
      <c r="Z632" s="80" t="s">
        <v>792</v>
      </c>
      <c r="AA632" s="5">
        <v>2</v>
      </c>
      <c r="AB632" s="24">
        <f t="shared" si="182"/>
        <v>57.68746068595226</v>
      </c>
      <c r="AC632" s="80" t="s">
        <v>792</v>
      </c>
      <c r="AD632" s="5">
        <v>2</v>
      </c>
      <c r="AE632" s="24">
        <f t="shared" si="183"/>
        <v>50.004135736053328</v>
      </c>
      <c r="AF632" s="80" t="s">
        <v>771</v>
      </c>
      <c r="AG632" s="5">
        <v>2</v>
      </c>
      <c r="AH632" s="24">
        <f t="shared" si="184"/>
        <v>57.68746068595226</v>
      </c>
      <c r="AI632" s="80" t="s">
        <v>792</v>
      </c>
      <c r="AJ632" s="79">
        <v>2</v>
      </c>
      <c r="AK632" s="24">
        <f t="shared" si="185"/>
        <v>57.68746068595226</v>
      </c>
      <c r="AL632" s="80" t="s">
        <v>792</v>
      </c>
      <c r="AM632" s="79">
        <v>2</v>
      </c>
      <c r="AN632" s="24">
        <f t="shared" si="186"/>
        <v>57.68746068595226</v>
      </c>
      <c r="AO632" s="80" t="s">
        <v>792</v>
      </c>
    </row>
    <row r="633" spans="7:41" x14ac:dyDescent="0.45">
      <c r="G633" s="5">
        <v>3</v>
      </c>
      <c r="H633" s="6" t="s">
        <v>66</v>
      </c>
      <c r="I633" s="6" t="s">
        <v>120</v>
      </c>
      <c r="J633" s="74" t="s">
        <v>605</v>
      </c>
      <c r="K633" s="74" t="s">
        <v>199</v>
      </c>
      <c r="L633" s="6" t="s">
        <v>99</v>
      </c>
      <c r="M633" s="6" t="s">
        <v>14</v>
      </c>
      <c r="P633" s="5" t="s">
        <v>66</v>
      </c>
      <c r="Q633" s="5" t="s">
        <v>120</v>
      </c>
      <c r="R633" s="5" t="s">
        <v>276</v>
      </c>
      <c r="S633" s="5" t="s">
        <v>507</v>
      </c>
      <c r="T633" s="5" t="s">
        <v>99</v>
      </c>
      <c r="U633" s="5" t="s">
        <v>14</v>
      </c>
      <c r="X633" s="5">
        <v>3</v>
      </c>
      <c r="Y633" s="24">
        <f t="shared" si="181"/>
        <v>61.678725235050933</v>
      </c>
      <c r="Z633" s="80" t="s">
        <v>766</v>
      </c>
      <c r="AA633" s="5">
        <v>3</v>
      </c>
      <c r="AB633" s="24">
        <f t="shared" si="182"/>
        <v>61.678725235050933</v>
      </c>
      <c r="AC633" s="80" t="s">
        <v>766</v>
      </c>
      <c r="AD633" s="5">
        <v>3</v>
      </c>
      <c r="AE633" s="24">
        <f t="shared" si="183"/>
        <v>51.976540463598752</v>
      </c>
      <c r="AF633" s="80" t="s">
        <v>819</v>
      </c>
      <c r="AG633" s="5">
        <v>3</v>
      </c>
      <c r="AH633" s="24">
        <f t="shared" si="184"/>
        <v>61.678725235050933</v>
      </c>
      <c r="AI633" s="80" t="s">
        <v>766</v>
      </c>
      <c r="AJ633" s="79">
        <v>3</v>
      </c>
      <c r="AK633" s="24">
        <f t="shared" si="185"/>
        <v>61.678725235050933</v>
      </c>
      <c r="AL633" s="80" t="s">
        <v>766</v>
      </c>
      <c r="AM633" s="79">
        <v>3</v>
      </c>
      <c r="AN633" s="24">
        <f t="shared" si="186"/>
        <v>61.678725235050933</v>
      </c>
      <c r="AO633" s="80" t="s">
        <v>766</v>
      </c>
    </row>
    <row r="634" spans="7:41" x14ac:dyDescent="0.45">
      <c r="G634" s="5">
        <v>4</v>
      </c>
      <c r="H634" s="6" t="s">
        <v>27</v>
      </c>
      <c r="I634" s="6" t="s">
        <v>121</v>
      </c>
      <c r="J634" s="74" t="s">
        <v>936</v>
      </c>
      <c r="K634" s="74" t="s">
        <v>200</v>
      </c>
      <c r="L634" s="6" t="s">
        <v>57</v>
      </c>
      <c r="M634" s="6" t="s">
        <v>11</v>
      </c>
      <c r="P634" s="5" t="s">
        <v>27</v>
      </c>
      <c r="Q634" s="5" t="s">
        <v>121</v>
      </c>
      <c r="R634" s="5" t="s">
        <v>936</v>
      </c>
      <c r="S634" s="5" t="s">
        <v>90</v>
      </c>
      <c r="T634" s="5" t="s">
        <v>57</v>
      </c>
      <c r="U634" s="5" t="s">
        <v>11</v>
      </c>
      <c r="X634" s="5">
        <v>4</v>
      </c>
      <c r="Y634" s="24">
        <f t="shared" si="181"/>
        <v>66.013332488948294</v>
      </c>
      <c r="Z634" s="80" t="s">
        <v>776</v>
      </c>
      <c r="AA634" s="5">
        <v>4</v>
      </c>
      <c r="AB634" s="24">
        <f t="shared" si="182"/>
        <v>66.013332488948294</v>
      </c>
      <c r="AC634" s="80" t="s">
        <v>776</v>
      </c>
      <c r="AD634" s="5">
        <v>4</v>
      </c>
      <c r="AE634" s="24">
        <f t="shared" si="183"/>
        <v>50.748796532329095</v>
      </c>
      <c r="AF634" s="80" t="s">
        <v>432</v>
      </c>
      <c r="AG634" s="5">
        <v>4</v>
      </c>
      <c r="AH634" s="24">
        <f t="shared" si="184"/>
        <v>60.266537294414391</v>
      </c>
      <c r="AI634" s="80" t="s">
        <v>774</v>
      </c>
      <c r="AJ634" s="79">
        <v>4</v>
      </c>
      <c r="AK634" s="24">
        <f t="shared" si="185"/>
        <v>66.013332488948294</v>
      </c>
      <c r="AL634" s="80" t="s">
        <v>776</v>
      </c>
      <c r="AM634" s="79">
        <v>4</v>
      </c>
      <c r="AN634" s="24">
        <f t="shared" si="186"/>
        <v>66.013332488948294</v>
      </c>
      <c r="AO634" s="80" t="s">
        <v>776</v>
      </c>
    </row>
    <row r="635" spans="7:41" x14ac:dyDescent="0.45">
      <c r="G635" s="5">
        <v>5</v>
      </c>
      <c r="H635" s="11" t="s">
        <v>185</v>
      </c>
      <c r="I635" s="11" t="s">
        <v>564</v>
      </c>
      <c r="J635" s="75" t="s">
        <v>937</v>
      </c>
      <c r="K635" s="74" t="s">
        <v>46</v>
      </c>
      <c r="L635" s="6" t="s">
        <v>149</v>
      </c>
      <c r="M635" s="6" t="s">
        <v>317</v>
      </c>
      <c r="P635" s="5" t="s">
        <v>257</v>
      </c>
      <c r="Q635" s="5" t="s">
        <v>34</v>
      </c>
      <c r="R635" s="5" t="s">
        <v>994</v>
      </c>
      <c r="S635" s="5" t="s">
        <v>46</v>
      </c>
      <c r="T635" s="5" t="s">
        <v>149</v>
      </c>
      <c r="U635" s="5" t="s">
        <v>985</v>
      </c>
      <c r="X635" s="5">
        <v>5</v>
      </c>
      <c r="Y635" s="24">
        <f t="shared" si="181"/>
        <v>72.079750332635967</v>
      </c>
      <c r="Z635" s="80" t="s">
        <v>764</v>
      </c>
      <c r="AA635" s="5">
        <v>5</v>
      </c>
      <c r="AB635" s="24">
        <f t="shared" si="182"/>
        <v>72.079750332635967</v>
      </c>
      <c r="AC635" s="80" t="s">
        <v>764</v>
      </c>
      <c r="AD635" s="5">
        <v>5</v>
      </c>
      <c r="AE635" s="24">
        <f t="shared" si="183"/>
        <v>50.004135736053328</v>
      </c>
      <c r="AF635" s="80" t="s">
        <v>771</v>
      </c>
      <c r="AG635" s="5">
        <v>5</v>
      </c>
      <c r="AH635" s="24">
        <f t="shared" si="184"/>
        <v>60.819536609910429</v>
      </c>
      <c r="AI635" s="80" t="s">
        <v>770</v>
      </c>
      <c r="AJ635" s="79">
        <v>5</v>
      </c>
      <c r="AK635" s="24">
        <f t="shared" si="185"/>
        <v>72.079750332635967</v>
      </c>
      <c r="AL635" s="80" t="s">
        <v>764</v>
      </c>
      <c r="AM635" s="79">
        <v>5</v>
      </c>
      <c r="AN635" s="24">
        <f t="shared" si="186"/>
        <v>72.079750332635967</v>
      </c>
      <c r="AO635" s="80" t="s">
        <v>764</v>
      </c>
    </row>
    <row r="636" spans="7:41" x14ac:dyDescent="0.45">
      <c r="G636" s="5">
        <v>6</v>
      </c>
      <c r="H636" s="6" t="s">
        <v>186</v>
      </c>
      <c r="I636" s="13" t="s">
        <v>565</v>
      </c>
      <c r="J636" s="74" t="s">
        <v>938</v>
      </c>
      <c r="K636" s="74" t="s">
        <v>138</v>
      </c>
      <c r="L636" s="6" t="s">
        <v>531</v>
      </c>
      <c r="M636" s="6" t="s">
        <v>318</v>
      </c>
      <c r="P636" s="5" t="s">
        <v>186</v>
      </c>
      <c r="Q636" s="5" t="s">
        <v>174</v>
      </c>
      <c r="R636" s="5" t="s">
        <v>938</v>
      </c>
      <c r="S636" s="5" t="s">
        <v>138</v>
      </c>
      <c r="T636" s="5" t="s">
        <v>531</v>
      </c>
      <c r="U636" s="5" t="s">
        <v>318</v>
      </c>
      <c r="X636" s="5">
        <v>6</v>
      </c>
      <c r="Y636" s="24">
        <f t="shared" si="181"/>
        <v>69.54549044703198</v>
      </c>
      <c r="Z636" s="80" t="s">
        <v>772</v>
      </c>
      <c r="AA636" s="5">
        <v>6</v>
      </c>
      <c r="AB636" s="24">
        <f t="shared" si="182"/>
        <v>69.54549044703198</v>
      </c>
      <c r="AC636" s="80" t="s">
        <v>772</v>
      </c>
      <c r="AD636" s="5">
        <v>6</v>
      </c>
      <c r="AE636" s="24">
        <f t="shared" si="183"/>
        <v>50.748796532329095</v>
      </c>
      <c r="AF636" s="80" t="s">
        <v>432</v>
      </c>
      <c r="AG636" s="5">
        <v>6</v>
      </c>
      <c r="AH636" s="24">
        <f t="shared" si="184"/>
        <v>61.678725235050933</v>
      </c>
      <c r="AI636" s="80" t="s">
        <v>766</v>
      </c>
      <c r="AJ636" s="79">
        <v>6</v>
      </c>
      <c r="AK636" s="24">
        <f t="shared" si="185"/>
        <v>75.329698455056743</v>
      </c>
      <c r="AL636" s="80" t="s">
        <v>768</v>
      </c>
      <c r="AM636" s="79">
        <v>6</v>
      </c>
      <c r="AN636" s="24">
        <f t="shared" si="186"/>
        <v>69.54549044703198</v>
      </c>
      <c r="AO636" s="80" t="s">
        <v>772</v>
      </c>
    </row>
    <row r="637" spans="7:41" x14ac:dyDescent="0.45">
      <c r="G637" s="5">
        <v>7</v>
      </c>
      <c r="H637" s="6" t="s">
        <v>187</v>
      </c>
      <c r="I637" s="6" t="s">
        <v>36</v>
      </c>
      <c r="J637" s="74" t="s">
        <v>125</v>
      </c>
      <c r="K637" s="74" t="s">
        <v>203</v>
      </c>
      <c r="L637" s="6" t="s">
        <v>531</v>
      </c>
      <c r="M637" s="6" t="s">
        <v>319</v>
      </c>
      <c r="P637" s="5" t="s">
        <v>187</v>
      </c>
      <c r="Q637" s="5" t="s">
        <v>36</v>
      </c>
      <c r="R637" s="5" t="s">
        <v>125</v>
      </c>
      <c r="S637" s="5" t="s">
        <v>203</v>
      </c>
      <c r="T637" s="5" t="s">
        <v>531</v>
      </c>
      <c r="U637" s="5" t="s">
        <v>319</v>
      </c>
      <c r="X637" s="5">
        <v>7</v>
      </c>
      <c r="Y637" s="24">
        <f t="shared" si="181"/>
        <v>66.013332488948294</v>
      </c>
      <c r="Z637" s="80" t="s">
        <v>776</v>
      </c>
      <c r="AA637" s="5">
        <v>7</v>
      </c>
      <c r="AB637" s="24">
        <f t="shared" si="182"/>
        <v>70.490554036267866</v>
      </c>
      <c r="AC637" s="80" t="s">
        <v>767</v>
      </c>
      <c r="AD637" s="5">
        <v>7</v>
      </c>
      <c r="AE637" s="24">
        <f t="shared" si="183"/>
        <v>51.976540463598752</v>
      </c>
      <c r="AF637" s="80" t="s">
        <v>819</v>
      </c>
      <c r="AG637" s="5">
        <v>7</v>
      </c>
      <c r="AH637" s="24">
        <f t="shared" si="184"/>
        <v>63.352807087567498</v>
      </c>
      <c r="AI637" s="80" t="s">
        <v>791</v>
      </c>
      <c r="AJ637" s="79">
        <v>7</v>
      </c>
      <c r="AK637" s="24">
        <f t="shared" si="185"/>
        <v>75.329698455056743</v>
      </c>
      <c r="AL637" s="80" t="s">
        <v>768</v>
      </c>
      <c r="AM637" s="79">
        <v>7</v>
      </c>
      <c r="AN637" s="24">
        <f t="shared" si="186"/>
        <v>66.013332488948294</v>
      </c>
      <c r="AO637" s="80" t="s">
        <v>776</v>
      </c>
    </row>
    <row r="638" spans="7:41" x14ac:dyDescent="0.45">
      <c r="G638" s="5">
        <v>8</v>
      </c>
      <c r="H638" s="6" t="s">
        <v>188</v>
      </c>
      <c r="I638" s="6" t="s">
        <v>33</v>
      </c>
      <c r="J638" s="74" t="s">
        <v>462</v>
      </c>
      <c r="K638" s="74" t="s">
        <v>47</v>
      </c>
      <c r="L638" s="6" t="s">
        <v>531</v>
      </c>
      <c r="M638" s="6" t="s">
        <v>64</v>
      </c>
      <c r="P638" s="5" t="s">
        <v>21</v>
      </c>
      <c r="Q638" s="5" t="s">
        <v>33</v>
      </c>
      <c r="R638" s="5" t="s">
        <v>462</v>
      </c>
      <c r="S638" s="5" t="s">
        <v>47</v>
      </c>
      <c r="T638" s="5" t="s">
        <v>531</v>
      </c>
      <c r="U638" s="5" t="s">
        <v>64</v>
      </c>
      <c r="X638" s="5">
        <v>8</v>
      </c>
      <c r="Y638" s="24">
        <f t="shared" si="181"/>
        <v>64.319990168929081</v>
      </c>
      <c r="Z638" s="80" t="s">
        <v>787</v>
      </c>
      <c r="AA638" s="5">
        <v>8</v>
      </c>
      <c r="AB638" s="24">
        <f t="shared" si="182"/>
        <v>72.079750332635967</v>
      </c>
      <c r="AC638" s="80" t="s">
        <v>764</v>
      </c>
      <c r="AD638" s="5">
        <v>8</v>
      </c>
      <c r="AE638" s="24">
        <f t="shared" si="183"/>
        <v>54.148149429121659</v>
      </c>
      <c r="AF638" s="80" t="s">
        <v>434</v>
      </c>
      <c r="AG638" s="5">
        <v>8</v>
      </c>
      <c r="AH638" s="24">
        <f t="shared" si="184"/>
        <v>64.319990168929081</v>
      </c>
      <c r="AI638" s="80" t="s">
        <v>787</v>
      </c>
      <c r="AJ638" s="79">
        <v>8</v>
      </c>
      <c r="AK638" s="24">
        <f t="shared" si="185"/>
        <v>75.329698455056743</v>
      </c>
      <c r="AL638" s="80" t="s">
        <v>768</v>
      </c>
      <c r="AM638" s="79">
        <v>8</v>
      </c>
      <c r="AN638" s="24">
        <f t="shared" si="186"/>
        <v>64.319990168929081</v>
      </c>
      <c r="AO638" s="80" t="s">
        <v>787</v>
      </c>
    </row>
    <row r="639" spans="7:41" x14ac:dyDescent="0.45">
      <c r="G639" s="5">
        <v>9</v>
      </c>
      <c r="H639" s="6" t="s">
        <v>68</v>
      </c>
      <c r="I639" s="6" t="s">
        <v>934</v>
      </c>
      <c r="J639" s="74" t="s">
        <v>126</v>
      </c>
      <c r="K639" s="74" t="s">
        <v>50</v>
      </c>
      <c r="L639" s="6" t="s">
        <v>150</v>
      </c>
      <c r="M639" s="6" t="s">
        <v>61</v>
      </c>
      <c r="P639" s="5" t="s">
        <v>68</v>
      </c>
      <c r="Q639" s="5" t="s">
        <v>73</v>
      </c>
      <c r="R639" s="5" t="s">
        <v>126</v>
      </c>
      <c r="S639" s="5" t="s">
        <v>50</v>
      </c>
      <c r="T639" s="5" t="s">
        <v>1001</v>
      </c>
      <c r="U639" s="5" t="s">
        <v>61</v>
      </c>
      <c r="X639" s="5">
        <v>9</v>
      </c>
      <c r="Y639" s="24">
        <f t="shared" si="181"/>
        <v>65.463749372686848</v>
      </c>
      <c r="Z639" s="80" t="s">
        <v>765</v>
      </c>
      <c r="AA639" s="5">
        <v>9</v>
      </c>
      <c r="AB639" s="24">
        <f t="shared" si="182"/>
        <v>73.788479760617932</v>
      </c>
      <c r="AC639" s="80" t="s">
        <v>786</v>
      </c>
      <c r="AD639" s="5">
        <v>9</v>
      </c>
      <c r="AE639" s="24">
        <f t="shared" si="183"/>
        <v>54.489683652199048</v>
      </c>
      <c r="AF639" s="80" t="s">
        <v>871</v>
      </c>
      <c r="AG639" s="5">
        <v>9</v>
      </c>
      <c r="AH639" s="24">
        <f t="shared" si="184"/>
        <v>65.463749372686848</v>
      </c>
      <c r="AI639" s="80" t="s">
        <v>765</v>
      </c>
      <c r="AJ639" s="79">
        <v>9</v>
      </c>
      <c r="AK639" s="24">
        <f t="shared" si="185"/>
        <v>75.329698455056743</v>
      </c>
      <c r="AL639" s="80" t="s">
        <v>768</v>
      </c>
      <c r="AM639" s="79">
        <v>9</v>
      </c>
      <c r="AN639" s="24">
        <f t="shared" si="186"/>
        <v>61.678725235050933</v>
      </c>
      <c r="AO639" s="80" t="s">
        <v>766</v>
      </c>
    </row>
    <row r="640" spans="7:41" x14ac:dyDescent="0.45">
      <c r="G640" s="5">
        <v>10</v>
      </c>
      <c r="H640" s="6" t="s">
        <v>27</v>
      </c>
      <c r="I640" s="6" t="s">
        <v>34</v>
      </c>
      <c r="J640" s="74" t="s">
        <v>236</v>
      </c>
      <c r="K640" s="74" t="s">
        <v>51</v>
      </c>
      <c r="L640" s="13" t="s">
        <v>532</v>
      </c>
      <c r="M640" s="6" t="s">
        <v>383</v>
      </c>
      <c r="P640" s="5" t="s">
        <v>27</v>
      </c>
      <c r="Q640" s="5" t="s">
        <v>34</v>
      </c>
      <c r="R640" s="5" t="s">
        <v>236</v>
      </c>
      <c r="S640" s="5" t="s">
        <v>51</v>
      </c>
      <c r="T640" s="5" t="s">
        <v>153</v>
      </c>
      <c r="U640" s="5" t="s">
        <v>15</v>
      </c>
      <c r="X640" s="5">
        <v>10</v>
      </c>
      <c r="Y640" s="24">
        <f t="shared" si="181"/>
        <v>66.013332488948294</v>
      </c>
      <c r="Z640" s="80" t="s">
        <v>776</v>
      </c>
      <c r="AA640" s="5">
        <v>10</v>
      </c>
      <c r="AB640" s="24">
        <f t="shared" si="182"/>
        <v>72.079750332635967</v>
      </c>
      <c r="AC640" s="80" t="s">
        <v>764</v>
      </c>
      <c r="AD640" s="5">
        <v>10</v>
      </c>
      <c r="AE640" s="24">
        <f t="shared" si="183"/>
        <v>54.89339976375399</v>
      </c>
      <c r="AF640" s="80" t="s">
        <v>873</v>
      </c>
      <c r="AG640" s="5">
        <v>10</v>
      </c>
      <c r="AH640" s="24">
        <f t="shared" si="184"/>
        <v>66.013332488948294</v>
      </c>
      <c r="AI640" s="80" t="s">
        <v>776</v>
      </c>
      <c r="AJ640" s="79">
        <v>10</v>
      </c>
      <c r="AK640" s="24">
        <f t="shared" si="185"/>
        <v>73.613616639838867</v>
      </c>
      <c r="AL640" s="80" t="s">
        <v>784</v>
      </c>
      <c r="AM640" s="79">
        <v>10</v>
      </c>
      <c r="AN640" s="24">
        <f t="shared" si="186"/>
        <v>60.266537294414391</v>
      </c>
      <c r="AO640" s="80" t="s">
        <v>774</v>
      </c>
    </row>
    <row r="641" spans="7:65" x14ac:dyDescent="0.45">
      <c r="G641" s="5">
        <v>11</v>
      </c>
      <c r="H641" s="6" t="s">
        <v>22</v>
      </c>
      <c r="I641" s="6" t="s">
        <v>35</v>
      </c>
      <c r="J641" s="74" t="s">
        <v>127</v>
      </c>
      <c r="K641" s="74" t="s">
        <v>554</v>
      </c>
      <c r="L641" s="11" t="s">
        <v>533</v>
      </c>
      <c r="M641" s="6" t="s">
        <v>59</v>
      </c>
      <c r="P641" s="5" t="s">
        <v>22</v>
      </c>
      <c r="Q641" s="5" t="s">
        <v>35</v>
      </c>
      <c r="R641" s="5" t="s">
        <v>127</v>
      </c>
      <c r="S641" s="5" t="s">
        <v>52</v>
      </c>
      <c r="T641" s="5" t="s">
        <v>1002</v>
      </c>
      <c r="U641" s="5" t="s">
        <v>59</v>
      </c>
      <c r="X641" s="5">
        <v>11</v>
      </c>
      <c r="Y641" s="24">
        <f t="shared" si="181"/>
        <v>68.097728766764959</v>
      </c>
      <c r="Z641" s="80" t="s">
        <v>775</v>
      </c>
      <c r="AA641" s="5">
        <v>11</v>
      </c>
      <c r="AB641" s="24">
        <f t="shared" si="182"/>
        <v>70.490554036267866</v>
      </c>
      <c r="AC641" s="80" t="s">
        <v>767</v>
      </c>
      <c r="AD641" s="5">
        <v>11</v>
      </c>
      <c r="AE641" s="24">
        <f t="shared" si="183"/>
        <v>55.327632324697404</v>
      </c>
      <c r="AF641" s="80" t="s">
        <v>769</v>
      </c>
      <c r="AG641" s="5">
        <v>11</v>
      </c>
      <c r="AH641" s="24">
        <f t="shared" si="184"/>
        <v>68.097728766764959</v>
      </c>
      <c r="AI641" s="80" t="s">
        <v>775</v>
      </c>
      <c r="AJ641" s="79">
        <v>11</v>
      </c>
      <c r="AK641" s="24">
        <f t="shared" si="185"/>
        <v>76.277782683786612</v>
      </c>
      <c r="AL641" s="80" t="s">
        <v>785</v>
      </c>
      <c r="AM641" s="79">
        <v>11</v>
      </c>
      <c r="AN641" s="24">
        <f t="shared" si="186"/>
        <v>60.819536609910429</v>
      </c>
      <c r="AO641" s="80" t="s">
        <v>770</v>
      </c>
    </row>
    <row r="642" spans="7:65" x14ac:dyDescent="0.45">
      <c r="G642" s="5">
        <v>12</v>
      </c>
      <c r="H642" s="6" t="s">
        <v>23</v>
      </c>
      <c r="I642" s="13" t="s">
        <v>935</v>
      </c>
      <c r="J642" s="74" t="s">
        <v>237</v>
      </c>
      <c r="K642" s="74" t="s">
        <v>48</v>
      </c>
      <c r="L642" s="13" t="s">
        <v>534</v>
      </c>
      <c r="M642" s="6" t="s">
        <v>14</v>
      </c>
      <c r="P642" s="5" t="s">
        <v>23</v>
      </c>
      <c r="Q642" s="5" t="s">
        <v>174</v>
      </c>
      <c r="R642" s="5" t="s">
        <v>237</v>
      </c>
      <c r="S642" s="5" t="s">
        <v>48</v>
      </c>
      <c r="T642" s="5" t="s">
        <v>153</v>
      </c>
      <c r="U642" s="5" t="s">
        <v>14</v>
      </c>
      <c r="X642" s="5">
        <v>12</v>
      </c>
      <c r="Y642" s="24">
        <f t="shared" si="181"/>
        <v>69.54549044703198</v>
      </c>
      <c r="Z642" s="80" t="s">
        <v>772</v>
      </c>
      <c r="AA642" s="5">
        <v>12</v>
      </c>
      <c r="AB642" s="24">
        <f t="shared" si="182"/>
        <v>69.54549044703198</v>
      </c>
      <c r="AC642" s="80" t="s">
        <v>772</v>
      </c>
      <c r="AD642" s="5">
        <v>12</v>
      </c>
      <c r="AE642" s="24">
        <f t="shared" si="183"/>
        <v>56.425600143309396</v>
      </c>
      <c r="AF642" s="80" t="s">
        <v>853</v>
      </c>
      <c r="AG642" s="5">
        <v>12</v>
      </c>
      <c r="AH642" s="24">
        <f t="shared" si="184"/>
        <v>66.013332488948294</v>
      </c>
      <c r="AI642" s="80" t="s">
        <v>776</v>
      </c>
      <c r="AJ642" s="79">
        <v>12</v>
      </c>
      <c r="AK642" s="24">
        <f t="shared" si="185"/>
        <v>73.613616639838867</v>
      </c>
      <c r="AL642" s="80" t="s">
        <v>784</v>
      </c>
      <c r="AM642" s="79">
        <v>12</v>
      </c>
      <c r="AN642" s="24">
        <f t="shared" si="186"/>
        <v>61.678725235050933</v>
      </c>
      <c r="AO642" s="80" t="s">
        <v>766</v>
      </c>
    </row>
    <row r="643" spans="7:65" ht="13.8" x14ac:dyDescent="0.45">
      <c r="G643" s="5">
        <v>13</v>
      </c>
      <c r="H643" s="6" t="s">
        <v>24</v>
      </c>
      <c r="I643" s="6" t="s">
        <v>36</v>
      </c>
      <c r="J643" s="74" t="s">
        <v>128</v>
      </c>
      <c r="K643" s="74" t="s">
        <v>400</v>
      </c>
      <c r="L643" s="11" t="s">
        <v>154</v>
      </c>
      <c r="M643" s="6" t="s">
        <v>63</v>
      </c>
      <c r="P643" s="5" t="s">
        <v>24</v>
      </c>
      <c r="Q643" s="5" t="s">
        <v>36</v>
      </c>
      <c r="R643" s="5" t="s">
        <v>128</v>
      </c>
      <c r="S643" s="5" t="s">
        <v>50</v>
      </c>
      <c r="T643" s="5" t="s">
        <v>1002</v>
      </c>
      <c r="U643" s="5" t="s">
        <v>63</v>
      </c>
      <c r="X643" s="5">
        <v>13</v>
      </c>
      <c r="Y643" s="24">
        <f t="shared" si="181"/>
        <v>70.490554036267866</v>
      </c>
      <c r="Z643" s="80" t="s">
        <v>767</v>
      </c>
      <c r="AA643" s="5">
        <v>13</v>
      </c>
      <c r="AB643" s="24">
        <f t="shared" si="182"/>
        <v>70.490554036267866</v>
      </c>
      <c r="AC643" s="80" t="s">
        <v>767</v>
      </c>
      <c r="AD643" s="5">
        <v>13</v>
      </c>
      <c r="AE643" s="24">
        <f t="shared" si="183"/>
        <v>57.68746068595226</v>
      </c>
      <c r="AF643" s="80" t="s">
        <v>792</v>
      </c>
      <c r="AG643" s="5">
        <v>13</v>
      </c>
      <c r="AH643" s="24">
        <f t="shared" si="184"/>
        <v>65.463749372686848</v>
      </c>
      <c r="AI643" s="80" t="s">
        <v>765</v>
      </c>
      <c r="AJ643" s="79">
        <v>13</v>
      </c>
      <c r="AK643" s="24">
        <f t="shared" si="185"/>
        <v>76.277782683786612</v>
      </c>
      <c r="AL643" s="80" t="s">
        <v>785</v>
      </c>
      <c r="AM643" s="79">
        <v>13</v>
      </c>
      <c r="AN643" s="24">
        <f t="shared" si="186"/>
        <v>63.352807087567498</v>
      </c>
      <c r="AO643" s="80" t="s">
        <v>791</v>
      </c>
      <c r="BM643" s="10" t="s">
        <v>431</v>
      </c>
    </row>
    <row r="644" spans="7:65" x14ac:dyDescent="0.45">
      <c r="G644" s="5">
        <v>14</v>
      </c>
      <c r="H644" s="11" t="s">
        <v>617</v>
      </c>
      <c r="I644" s="11" t="s">
        <v>394</v>
      </c>
      <c r="J644" s="74" t="s">
        <v>40</v>
      </c>
      <c r="K644" s="74" t="s">
        <v>51</v>
      </c>
      <c r="L644" s="6"/>
      <c r="M644" s="6" t="s">
        <v>13</v>
      </c>
      <c r="P644" s="5" t="s">
        <v>257</v>
      </c>
      <c r="Q644" s="5" t="s">
        <v>34</v>
      </c>
      <c r="R644" s="5" t="s">
        <v>40</v>
      </c>
      <c r="S644" s="5" t="s">
        <v>51</v>
      </c>
      <c r="U644" s="5" t="s">
        <v>13</v>
      </c>
      <c r="X644" s="5">
        <v>14</v>
      </c>
      <c r="Y644" s="24">
        <f t="shared" si="181"/>
        <v>72.079750332635967</v>
      </c>
      <c r="Z644" s="80" t="s">
        <v>764</v>
      </c>
      <c r="AA644" s="5">
        <v>14</v>
      </c>
      <c r="AB644" s="24">
        <f t="shared" si="182"/>
        <v>72.079750332635967</v>
      </c>
      <c r="AC644" s="80" t="s">
        <v>764</v>
      </c>
      <c r="AD644" s="5">
        <v>14</v>
      </c>
      <c r="AE644" s="24">
        <f t="shared" si="183"/>
        <v>59.002347394461879</v>
      </c>
      <c r="AF644" s="80" t="s">
        <v>773</v>
      </c>
      <c r="AG644" s="5">
        <v>14</v>
      </c>
      <c r="AH644" s="24">
        <f t="shared" si="184"/>
        <v>66.013332488948294</v>
      </c>
      <c r="AI644" s="80" t="s">
        <v>776</v>
      </c>
      <c r="AJ644" s="114">
        <v>14</v>
      </c>
      <c r="AK644" s="107">
        <f t="shared" si="185"/>
        <v>73.613616639838867</v>
      </c>
      <c r="AL644" s="112" t="s">
        <v>784</v>
      </c>
      <c r="AM644" s="79">
        <v>14</v>
      </c>
      <c r="AN644" s="24">
        <f t="shared" si="186"/>
        <v>64.319990168929081</v>
      </c>
      <c r="AO644" s="80" t="s">
        <v>787</v>
      </c>
    </row>
    <row r="645" spans="7:65" x14ac:dyDescent="0.45">
      <c r="G645" s="5">
        <v>15</v>
      </c>
      <c r="H645" s="6" t="s">
        <v>933</v>
      </c>
      <c r="I645" s="6"/>
      <c r="J645" s="74" t="s">
        <v>607</v>
      </c>
      <c r="K645" s="74" t="s">
        <v>401</v>
      </c>
      <c r="L645" s="6"/>
      <c r="M645" s="6" t="s">
        <v>158</v>
      </c>
      <c r="P645" s="5" t="s">
        <v>24</v>
      </c>
      <c r="R645" s="5" t="s">
        <v>45</v>
      </c>
      <c r="S645" s="5" t="s">
        <v>401</v>
      </c>
      <c r="U645" s="5" t="s">
        <v>183</v>
      </c>
      <c r="X645" s="5">
        <v>15</v>
      </c>
      <c r="Y645" s="24">
        <f t="shared" si="181"/>
        <v>70.490554036267866</v>
      </c>
      <c r="Z645" s="80" t="s">
        <v>767</v>
      </c>
      <c r="AA645" s="114">
        <v>15</v>
      </c>
      <c r="AB645" s="107">
        <f t="shared" si="182"/>
        <v>70.490554036267866</v>
      </c>
      <c r="AC645" s="112" t="s">
        <v>767</v>
      </c>
      <c r="AD645" s="5">
        <v>15</v>
      </c>
      <c r="AE645" s="24">
        <f t="shared" si="183"/>
        <v>60.266537294414391</v>
      </c>
      <c r="AF645" s="80" t="s">
        <v>774</v>
      </c>
      <c r="AG645" s="5">
        <v>15</v>
      </c>
      <c r="AH645" s="24">
        <f t="shared" si="184"/>
        <v>68.097728766764959</v>
      </c>
      <c r="AI645" s="80" t="s">
        <v>775</v>
      </c>
      <c r="AK645" s="24"/>
      <c r="AM645" s="79">
        <v>15</v>
      </c>
      <c r="AN645" s="24">
        <f t="shared" si="186"/>
        <v>65.463749372686848</v>
      </c>
      <c r="AO645" s="80" t="s">
        <v>765</v>
      </c>
    </row>
    <row r="646" spans="7:65" ht="12" thickBot="1" x14ac:dyDescent="0.5">
      <c r="G646" s="5">
        <v>16</v>
      </c>
      <c r="H646" s="6" t="s">
        <v>25</v>
      </c>
      <c r="I646" s="6"/>
      <c r="J646" s="76" t="s">
        <v>608</v>
      </c>
      <c r="K646" s="74" t="s">
        <v>402</v>
      </c>
      <c r="L646" s="6"/>
      <c r="M646" s="6" t="s">
        <v>64</v>
      </c>
      <c r="P646" s="5" t="s">
        <v>25</v>
      </c>
      <c r="R646" s="5" t="s">
        <v>40</v>
      </c>
      <c r="S646" s="5" t="s">
        <v>402</v>
      </c>
      <c r="U646" s="5" t="s">
        <v>64</v>
      </c>
      <c r="X646" s="5">
        <v>16</v>
      </c>
      <c r="Y646" s="24">
        <f t="shared" si="181"/>
        <v>72.079750332635967</v>
      </c>
      <c r="Z646" s="80" t="s">
        <v>764</v>
      </c>
      <c r="AB646" s="24"/>
      <c r="AD646" s="5">
        <v>16</v>
      </c>
      <c r="AE646" s="24">
        <f t="shared" si="183"/>
        <v>59.002347394461879</v>
      </c>
      <c r="AF646" s="80" t="s">
        <v>773</v>
      </c>
      <c r="AG646" s="5">
        <v>16</v>
      </c>
      <c r="AH646" s="24">
        <f t="shared" si="184"/>
        <v>69.54549044703198</v>
      </c>
      <c r="AI646" s="80" t="s">
        <v>772</v>
      </c>
      <c r="AK646" s="24"/>
      <c r="AM646" s="79">
        <v>16</v>
      </c>
      <c r="AN646" s="24">
        <f t="shared" si="186"/>
        <v>64.319990168929081</v>
      </c>
      <c r="AO646" s="80" t="s">
        <v>787</v>
      </c>
    </row>
    <row r="647" spans="7:65" x14ac:dyDescent="0.45">
      <c r="G647" s="5">
        <v>17</v>
      </c>
      <c r="H647" s="6" t="s">
        <v>926</v>
      </c>
      <c r="I647" s="6"/>
      <c r="J647" s="6"/>
      <c r="K647" s="74" t="s">
        <v>141</v>
      </c>
      <c r="L647" s="6"/>
      <c r="M647" s="6" t="s">
        <v>60</v>
      </c>
      <c r="P647" s="5" t="s">
        <v>1005</v>
      </c>
      <c r="S647" s="5" t="s">
        <v>141</v>
      </c>
      <c r="U647" s="5" t="s">
        <v>60</v>
      </c>
      <c r="X647" s="5">
        <v>17</v>
      </c>
      <c r="Y647" s="24">
        <f t="shared" si="181"/>
        <v>73.788479760617932</v>
      </c>
      <c r="Z647" s="80" t="s">
        <v>786</v>
      </c>
      <c r="AB647" s="24"/>
      <c r="AD647" s="114">
        <v>17</v>
      </c>
      <c r="AE647" s="107">
        <f t="shared" si="183"/>
        <v>60.266537294414391</v>
      </c>
      <c r="AF647" s="112" t="s">
        <v>774</v>
      </c>
      <c r="AG647" s="5">
        <v>17</v>
      </c>
      <c r="AH647" s="24">
        <f t="shared" si="184"/>
        <v>70.490554036267866</v>
      </c>
      <c r="AI647" s="80" t="s">
        <v>767</v>
      </c>
      <c r="AK647" s="24"/>
      <c r="AM647" s="79">
        <v>17</v>
      </c>
      <c r="AN647" s="24">
        <f t="shared" si="186"/>
        <v>63.352807087567498</v>
      </c>
      <c r="AO647" s="80" t="s">
        <v>791</v>
      </c>
    </row>
    <row r="648" spans="7:65" ht="12" thickBot="1" x14ac:dyDescent="0.5">
      <c r="G648" s="5">
        <v>18</v>
      </c>
      <c r="H648" s="6"/>
      <c r="I648" s="6"/>
      <c r="J648" s="6"/>
      <c r="K648" s="76" t="s">
        <v>490</v>
      </c>
      <c r="L648" s="6"/>
      <c r="M648" s="6" t="s">
        <v>61</v>
      </c>
      <c r="S648" s="5" t="s">
        <v>609</v>
      </c>
      <c r="U648" s="5" t="s">
        <v>61</v>
      </c>
      <c r="X648" s="114">
        <v>18</v>
      </c>
      <c r="Y648" s="107">
        <f t="shared" si="181"/>
        <v>72.079750332635967</v>
      </c>
      <c r="Z648" s="112" t="s">
        <v>764</v>
      </c>
      <c r="AG648" s="5">
        <v>18</v>
      </c>
      <c r="AH648" s="24">
        <f t="shared" si="184"/>
        <v>72.079750332635967</v>
      </c>
      <c r="AI648" s="80" t="s">
        <v>764</v>
      </c>
      <c r="AK648" s="24"/>
      <c r="AM648" s="79">
        <v>18</v>
      </c>
      <c r="AN648" s="24">
        <f t="shared" si="186"/>
        <v>61.678725235050933</v>
      </c>
      <c r="AO648" s="80" t="s">
        <v>766</v>
      </c>
    </row>
    <row r="649" spans="7:65" x14ac:dyDescent="0.45">
      <c r="G649" s="5">
        <v>19</v>
      </c>
      <c r="H649" s="6"/>
      <c r="I649" s="6"/>
      <c r="J649" s="6"/>
      <c r="K649" s="6"/>
      <c r="L649" s="6"/>
      <c r="M649" s="6" t="s">
        <v>939</v>
      </c>
      <c r="U649" s="5" t="s">
        <v>59</v>
      </c>
      <c r="AG649" s="114">
        <v>19</v>
      </c>
      <c r="AH649" s="107">
        <f t="shared" si="184"/>
        <v>70.490554036267866</v>
      </c>
      <c r="AI649" s="112" t="s">
        <v>767</v>
      </c>
      <c r="AM649" s="79">
        <v>19</v>
      </c>
      <c r="AN649" s="24">
        <f t="shared" si="186"/>
        <v>60.819536609910429</v>
      </c>
      <c r="AO649" s="80" t="s">
        <v>770</v>
      </c>
    </row>
    <row r="650" spans="7:65" x14ac:dyDescent="0.45">
      <c r="G650" s="5">
        <v>20</v>
      </c>
      <c r="H650" s="6"/>
      <c r="I650" s="6"/>
      <c r="J650" s="6"/>
      <c r="K650" s="6"/>
      <c r="L650" s="6"/>
      <c r="M650" s="6" t="s">
        <v>14</v>
      </c>
      <c r="U650" s="5" t="s">
        <v>14</v>
      </c>
      <c r="AM650" s="79">
        <v>20</v>
      </c>
      <c r="AN650" s="24">
        <f t="shared" si="186"/>
        <v>61.678725235050933</v>
      </c>
      <c r="AO650" s="80" t="s">
        <v>766</v>
      </c>
    </row>
    <row r="651" spans="7:65" x14ac:dyDescent="0.45">
      <c r="G651" s="5">
        <v>21</v>
      </c>
      <c r="H651" s="6"/>
      <c r="I651" s="6"/>
      <c r="J651" s="6"/>
      <c r="K651" s="6"/>
      <c r="L651" s="6"/>
      <c r="M651" s="6" t="s">
        <v>63</v>
      </c>
      <c r="U651" s="5" t="s">
        <v>63</v>
      </c>
      <c r="AM651" s="79">
        <v>21</v>
      </c>
      <c r="AN651" s="24">
        <f t="shared" si="186"/>
        <v>63.352807087567498</v>
      </c>
      <c r="AO651" s="80" t="s">
        <v>791</v>
      </c>
    </row>
    <row r="652" spans="7:65" x14ac:dyDescent="0.45">
      <c r="G652" s="5">
        <v>22</v>
      </c>
      <c r="H652" s="6"/>
      <c r="I652" s="6"/>
      <c r="J652" s="6"/>
      <c r="K652" s="6"/>
      <c r="L652" s="6"/>
      <c r="M652" s="6" t="s">
        <v>13</v>
      </c>
      <c r="U652" s="5" t="s">
        <v>13</v>
      </c>
      <c r="AM652" s="79">
        <v>22</v>
      </c>
      <c r="AN652" s="24">
        <f t="shared" si="186"/>
        <v>64.319990168929081</v>
      </c>
      <c r="AO652" s="80" t="s">
        <v>787</v>
      </c>
    </row>
    <row r="653" spans="7:65" x14ac:dyDescent="0.45">
      <c r="G653" s="5">
        <v>23</v>
      </c>
      <c r="H653" s="6"/>
      <c r="I653" s="6"/>
      <c r="J653" s="6"/>
      <c r="K653" s="6"/>
      <c r="L653" s="6"/>
      <c r="M653" s="6" t="s">
        <v>12</v>
      </c>
      <c r="U653" s="5" t="s">
        <v>12</v>
      </c>
      <c r="AM653" s="79">
        <v>23</v>
      </c>
      <c r="AN653" s="24">
        <f t="shared" si="186"/>
        <v>65.463749372686848</v>
      </c>
      <c r="AO653" s="80" t="s">
        <v>765</v>
      </c>
    </row>
    <row r="654" spans="7:65" ht="13.8" x14ac:dyDescent="0.45">
      <c r="G654" s="5">
        <v>24</v>
      </c>
      <c r="H654" s="6"/>
      <c r="I654" s="6"/>
      <c r="J654" s="6"/>
      <c r="K654" s="6"/>
      <c r="L654" s="6"/>
      <c r="M654" s="6" t="s">
        <v>940</v>
      </c>
      <c r="N654" s="10" t="s">
        <v>431</v>
      </c>
      <c r="U654" s="5" t="s">
        <v>319</v>
      </c>
      <c r="V654" s="5">
        <f>COUNTA(P631:U654)</f>
        <v>102</v>
      </c>
      <c r="W654" s="10" t="s">
        <v>431</v>
      </c>
      <c r="AM654" s="79">
        <v>24</v>
      </c>
      <c r="AN654" s="24">
        <f t="shared" si="186"/>
        <v>66.013332488948294</v>
      </c>
      <c r="AO654" s="80" t="s">
        <v>776</v>
      </c>
    </row>
    <row r="655" spans="7:65" x14ac:dyDescent="0.45">
      <c r="AM655" s="114">
        <v>25</v>
      </c>
      <c r="AN655" s="107">
        <f t="shared" si="186"/>
        <v>65.463749372686848</v>
      </c>
      <c r="AO655" s="112" t="s">
        <v>765</v>
      </c>
    </row>
    <row r="657" spans="7:41" x14ac:dyDescent="0.45">
      <c r="G657" s="5" t="s">
        <v>941</v>
      </c>
    </row>
    <row r="658" spans="7:41" x14ac:dyDescent="0.45">
      <c r="H658" s="5" t="s">
        <v>216</v>
      </c>
    </row>
    <row r="659" spans="7:41" x14ac:dyDescent="0.45">
      <c r="G659" s="7" t="s">
        <v>5</v>
      </c>
      <c r="H659" s="8" t="s">
        <v>28</v>
      </c>
      <c r="I659" s="8" t="s">
        <v>29</v>
      </c>
      <c r="J659" s="8" t="s">
        <v>110</v>
      </c>
      <c r="K659" s="8" t="s">
        <v>217</v>
      </c>
      <c r="L659" s="8" t="s">
        <v>218</v>
      </c>
      <c r="M659" s="8" t="s">
        <v>219</v>
      </c>
      <c r="O659" s="5">
        <v>32</v>
      </c>
      <c r="P659" s="8" t="s">
        <v>28</v>
      </c>
      <c r="Q659" s="8" t="s">
        <v>29</v>
      </c>
      <c r="R659" s="8" t="s">
        <v>110</v>
      </c>
      <c r="S659" s="8" t="s">
        <v>217</v>
      </c>
      <c r="T659" s="8" t="s">
        <v>218</v>
      </c>
      <c r="U659" s="8" t="s">
        <v>219</v>
      </c>
      <c r="X659" s="7" t="s">
        <v>5</v>
      </c>
      <c r="Z659" s="102" t="s">
        <v>28</v>
      </c>
      <c r="AA659" s="102"/>
      <c r="AB659" s="102"/>
      <c r="AC659" s="102" t="s">
        <v>29</v>
      </c>
      <c r="AD659" s="102"/>
      <c r="AE659" s="102"/>
      <c r="AF659" s="102" t="s">
        <v>110</v>
      </c>
      <c r="AG659" s="102"/>
      <c r="AH659" s="102"/>
      <c r="AI659" s="102" t="s">
        <v>217</v>
      </c>
      <c r="AJ659" s="102"/>
      <c r="AK659" s="102"/>
      <c r="AL659" s="102" t="s">
        <v>218</v>
      </c>
      <c r="AM659" s="102"/>
      <c r="AN659" s="102"/>
      <c r="AO659" s="102" t="s">
        <v>219</v>
      </c>
    </row>
    <row r="660" spans="7:41" x14ac:dyDescent="0.45">
      <c r="G660" s="5">
        <v>1</v>
      </c>
      <c r="H660" s="6" t="s">
        <v>114</v>
      </c>
      <c r="I660" s="6" t="s">
        <v>118</v>
      </c>
      <c r="J660" s="6" t="s">
        <v>126</v>
      </c>
      <c r="K660" s="6" t="s">
        <v>136</v>
      </c>
      <c r="L660" s="6" t="s">
        <v>148</v>
      </c>
      <c r="M660" s="6" t="s">
        <v>155</v>
      </c>
      <c r="P660" s="5" t="s">
        <v>114</v>
      </c>
      <c r="Q660" s="5" t="s">
        <v>118</v>
      </c>
      <c r="R660" s="5" t="s">
        <v>126</v>
      </c>
      <c r="S660" s="5" t="s">
        <v>136</v>
      </c>
      <c r="T660" s="5" t="s">
        <v>148</v>
      </c>
      <c r="U660" s="5" t="s">
        <v>155</v>
      </c>
      <c r="X660" s="5">
        <v>1</v>
      </c>
      <c r="Y660" s="24">
        <f t="shared" ref="Y660:Y675" si="187">VLOOKUP(Z660,$A$3:$B$36,2,FALSE)</f>
        <v>54.489683652199048</v>
      </c>
      <c r="Z660" s="80" t="s">
        <v>871</v>
      </c>
      <c r="AA660" s="5">
        <v>1</v>
      </c>
      <c r="AB660" s="24">
        <f t="shared" ref="AB660:AB673" si="188">VLOOKUP(AC660,$A$3:$B$36,2,FALSE)</f>
        <v>54.489683652199048</v>
      </c>
      <c r="AC660" s="80" t="s">
        <v>871</v>
      </c>
      <c r="AD660" s="5">
        <v>1</v>
      </c>
      <c r="AE660" s="24">
        <f t="shared" ref="AE660:AE669" si="189">VLOOKUP(AF660,$A$3:$B$36,2,FALSE)</f>
        <v>54.489683652199048</v>
      </c>
      <c r="AF660" s="80" t="s">
        <v>871</v>
      </c>
      <c r="AG660" s="5">
        <v>1</v>
      </c>
      <c r="AH660" s="24">
        <f t="shared" ref="AH660:AH671" si="190">VLOOKUP(AI660,$A$3:$B$36,2,FALSE)</f>
        <v>54.489683652199048</v>
      </c>
      <c r="AI660" s="80" t="s">
        <v>871</v>
      </c>
      <c r="AJ660" s="5">
        <v>1</v>
      </c>
      <c r="AK660" s="24">
        <f t="shared" ref="AK660:AK680" si="191">VLOOKUP(AL660,$A$3:$B$36,2,FALSE)</f>
        <v>54.489683652199048</v>
      </c>
      <c r="AL660" s="80" t="s">
        <v>871</v>
      </c>
      <c r="AM660" s="5">
        <v>1</v>
      </c>
      <c r="AN660" s="24">
        <f t="shared" ref="AN660:AN673" si="192">VLOOKUP(AO660,$A$3:$B$36,2,FALSE)</f>
        <v>54.489683652199048</v>
      </c>
      <c r="AO660" s="80" t="s">
        <v>871</v>
      </c>
    </row>
    <row r="661" spans="7:41" x14ac:dyDescent="0.45">
      <c r="G661" s="5">
        <v>2</v>
      </c>
      <c r="H661" s="6" t="s">
        <v>116</v>
      </c>
      <c r="I661" s="6" t="s">
        <v>119</v>
      </c>
      <c r="J661" s="6" t="s">
        <v>128</v>
      </c>
      <c r="K661" s="6" t="s">
        <v>137</v>
      </c>
      <c r="L661" s="6" t="s">
        <v>96</v>
      </c>
      <c r="M661" s="6" t="s">
        <v>18</v>
      </c>
      <c r="P661" s="5" t="s">
        <v>116</v>
      </c>
      <c r="Q661" s="5" t="s">
        <v>119</v>
      </c>
      <c r="R661" s="5" t="s">
        <v>128</v>
      </c>
      <c r="S661" s="5" t="s">
        <v>137</v>
      </c>
      <c r="T661" s="5" t="s">
        <v>96</v>
      </c>
      <c r="U661" s="5" t="s">
        <v>18</v>
      </c>
      <c r="X661" s="5">
        <v>2</v>
      </c>
      <c r="Y661" s="24">
        <f t="shared" si="187"/>
        <v>57.68746068595226</v>
      </c>
      <c r="Z661" s="80" t="s">
        <v>792</v>
      </c>
      <c r="AA661" s="5">
        <v>2</v>
      </c>
      <c r="AB661" s="24">
        <f t="shared" si="188"/>
        <v>57.68746068595226</v>
      </c>
      <c r="AC661" s="80" t="s">
        <v>792</v>
      </c>
      <c r="AD661" s="5">
        <v>2</v>
      </c>
      <c r="AE661" s="24">
        <f t="shared" si="189"/>
        <v>57.68746068595226</v>
      </c>
      <c r="AF661" s="80" t="s">
        <v>792</v>
      </c>
      <c r="AG661" s="5">
        <v>2</v>
      </c>
      <c r="AH661" s="24">
        <f t="shared" si="190"/>
        <v>57.68746068595226</v>
      </c>
      <c r="AI661" s="80" t="s">
        <v>792</v>
      </c>
      <c r="AJ661" s="5">
        <v>2</v>
      </c>
      <c r="AK661" s="24">
        <f t="shared" si="191"/>
        <v>57.68746068595226</v>
      </c>
      <c r="AL661" s="80" t="s">
        <v>792</v>
      </c>
      <c r="AM661" s="5">
        <v>2</v>
      </c>
      <c r="AN661" s="24">
        <f t="shared" si="192"/>
        <v>57.68746068595226</v>
      </c>
      <c r="AO661" s="80" t="s">
        <v>792</v>
      </c>
    </row>
    <row r="662" spans="7:41" x14ac:dyDescent="0.45">
      <c r="G662" s="5">
        <v>3</v>
      </c>
      <c r="H662" s="6" t="s">
        <v>66</v>
      </c>
      <c r="I662" s="6" t="s">
        <v>120</v>
      </c>
      <c r="J662" s="6" t="s">
        <v>234</v>
      </c>
      <c r="K662" s="6" t="s">
        <v>138</v>
      </c>
      <c r="L662" s="6" t="s">
        <v>99</v>
      </c>
      <c r="M662" s="6" t="s">
        <v>14</v>
      </c>
      <c r="P662" s="5" t="s">
        <v>66</v>
      </c>
      <c r="Q662" s="5" t="s">
        <v>120</v>
      </c>
      <c r="R662" s="5" t="s">
        <v>856</v>
      </c>
      <c r="S662" s="5" t="s">
        <v>138</v>
      </c>
      <c r="T662" s="5" t="s">
        <v>99</v>
      </c>
      <c r="U662" s="5" t="s">
        <v>14</v>
      </c>
      <c r="X662" s="5">
        <v>3</v>
      </c>
      <c r="Y662" s="24">
        <f t="shared" si="187"/>
        <v>61.678725235050933</v>
      </c>
      <c r="Z662" s="80" t="s">
        <v>766</v>
      </c>
      <c r="AA662" s="5">
        <v>3</v>
      </c>
      <c r="AB662" s="24">
        <f t="shared" si="188"/>
        <v>61.678725235050933</v>
      </c>
      <c r="AC662" s="80" t="s">
        <v>766</v>
      </c>
      <c r="AD662" s="5">
        <v>3</v>
      </c>
      <c r="AE662" s="24">
        <f t="shared" si="189"/>
        <v>61.678725235050933</v>
      </c>
      <c r="AF662" s="80" t="s">
        <v>766</v>
      </c>
      <c r="AG662" s="5">
        <v>3</v>
      </c>
      <c r="AH662" s="24">
        <f t="shared" si="190"/>
        <v>61.678725235050933</v>
      </c>
      <c r="AI662" s="80" t="s">
        <v>766</v>
      </c>
      <c r="AJ662" s="5">
        <v>3</v>
      </c>
      <c r="AK662" s="24">
        <f t="shared" si="191"/>
        <v>61.678725235050933</v>
      </c>
      <c r="AL662" s="80" t="s">
        <v>766</v>
      </c>
      <c r="AM662" s="5">
        <v>3</v>
      </c>
      <c r="AN662" s="24">
        <f t="shared" si="192"/>
        <v>61.678725235050933</v>
      </c>
      <c r="AO662" s="80" t="s">
        <v>766</v>
      </c>
    </row>
    <row r="663" spans="7:41" x14ac:dyDescent="0.45">
      <c r="G663" s="5">
        <v>4</v>
      </c>
      <c r="H663" s="6" t="s">
        <v>27</v>
      </c>
      <c r="I663" s="6" t="s">
        <v>121</v>
      </c>
      <c r="J663" s="6" t="s">
        <v>45</v>
      </c>
      <c r="K663" s="6" t="s">
        <v>243</v>
      </c>
      <c r="L663" s="6" t="s">
        <v>57</v>
      </c>
      <c r="M663" s="6" t="s">
        <v>156</v>
      </c>
      <c r="P663" s="5" t="s">
        <v>27</v>
      </c>
      <c r="Q663" s="5" t="s">
        <v>121</v>
      </c>
      <c r="R663" s="5" t="s">
        <v>45</v>
      </c>
      <c r="S663" s="5" t="s">
        <v>48</v>
      </c>
      <c r="T663" s="5" t="s">
        <v>57</v>
      </c>
      <c r="U663" s="5" t="s">
        <v>319</v>
      </c>
      <c r="X663" s="5">
        <v>4</v>
      </c>
      <c r="Y663" s="24">
        <f t="shared" si="187"/>
        <v>66.013332488948294</v>
      </c>
      <c r="Z663" s="80" t="s">
        <v>776</v>
      </c>
      <c r="AA663" s="5">
        <v>4</v>
      </c>
      <c r="AB663" s="24">
        <f t="shared" si="188"/>
        <v>66.013332488948294</v>
      </c>
      <c r="AC663" s="80" t="s">
        <v>776</v>
      </c>
      <c r="AD663" s="5">
        <v>4</v>
      </c>
      <c r="AE663" s="24">
        <f t="shared" si="189"/>
        <v>60.266537294414391</v>
      </c>
      <c r="AF663" s="80" t="s">
        <v>774</v>
      </c>
      <c r="AG663" s="5">
        <v>4</v>
      </c>
      <c r="AH663" s="24">
        <f t="shared" si="190"/>
        <v>66.013332488948294</v>
      </c>
      <c r="AI663" s="80" t="s">
        <v>776</v>
      </c>
      <c r="AJ663" s="5">
        <v>4</v>
      </c>
      <c r="AK663" s="24">
        <f t="shared" si="191"/>
        <v>66.013332488948294</v>
      </c>
      <c r="AL663" s="80" t="s">
        <v>776</v>
      </c>
      <c r="AM663" s="5">
        <v>4</v>
      </c>
      <c r="AN663" s="24">
        <f t="shared" si="192"/>
        <v>66.013332488948294</v>
      </c>
      <c r="AO663" s="80" t="s">
        <v>776</v>
      </c>
    </row>
    <row r="664" spans="7:41" x14ac:dyDescent="0.45">
      <c r="G664" s="5">
        <v>5</v>
      </c>
      <c r="H664" s="6" t="s">
        <v>185</v>
      </c>
      <c r="I664" s="6" t="s">
        <v>564</v>
      </c>
      <c r="J664" s="6" t="s">
        <v>942</v>
      </c>
      <c r="K664" s="11" t="s">
        <v>486</v>
      </c>
      <c r="L664" s="6" t="s">
        <v>149</v>
      </c>
      <c r="M664" s="6" t="s">
        <v>64</v>
      </c>
      <c r="P664" s="5" t="s">
        <v>257</v>
      </c>
      <c r="Q664" s="5" t="s">
        <v>34</v>
      </c>
      <c r="R664" s="5" t="s">
        <v>128</v>
      </c>
      <c r="S664" s="5" t="s">
        <v>47</v>
      </c>
      <c r="T664" s="5" t="s">
        <v>149</v>
      </c>
      <c r="U664" s="5" t="s">
        <v>64</v>
      </c>
      <c r="X664" s="5">
        <v>5</v>
      </c>
      <c r="Y664" s="24">
        <f t="shared" si="187"/>
        <v>72.079750332635967</v>
      </c>
      <c r="Z664" s="80" t="s">
        <v>764</v>
      </c>
      <c r="AA664" s="5">
        <v>5</v>
      </c>
      <c r="AB664" s="24">
        <f t="shared" si="188"/>
        <v>72.079750332635967</v>
      </c>
      <c r="AC664" s="80" t="s">
        <v>764</v>
      </c>
      <c r="AD664" s="5">
        <v>5</v>
      </c>
      <c r="AE664" s="24">
        <f t="shared" si="189"/>
        <v>57.68746068595226</v>
      </c>
      <c r="AF664" s="80" t="s">
        <v>792</v>
      </c>
      <c r="AG664" s="5">
        <v>5</v>
      </c>
      <c r="AH664" s="24">
        <f t="shared" si="190"/>
        <v>64.319990168929081</v>
      </c>
      <c r="AI664" s="80" t="s">
        <v>787</v>
      </c>
      <c r="AJ664" s="5">
        <v>5</v>
      </c>
      <c r="AK664" s="24">
        <f t="shared" si="191"/>
        <v>72.079750332635967</v>
      </c>
      <c r="AL664" s="80" t="s">
        <v>764</v>
      </c>
      <c r="AM664" s="5">
        <v>5</v>
      </c>
      <c r="AN664" s="24">
        <f t="shared" si="192"/>
        <v>64.319990168929081</v>
      </c>
      <c r="AO664" s="80" t="s">
        <v>787</v>
      </c>
    </row>
    <row r="665" spans="7:41" x14ac:dyDescent="0.45">
      <c r="G665" s="5">
        <v>6</v>
      </c>
      <c r="H665" s="6" t="s">
        <v>186</v>
      </c>
      <c r="I665" s="6" t="s">
        <v>478</v>
      </c>
      <c r="J665" s="6" t="s">
        <v>40</v>
      </c>
      <c r="K665" s="6" t="s">
        <v>309</v>
      </c>
      <c r="L665" s="6" t="s">
        <v>150</v>
      </c>
      <c r="M665" s="6" t="s">
        <v>61</v>
      </c>
      <c r="P665" s="5" t="s">
        <v>186</v>
      </c>
      <c r="Q665" s="5" t="s">
        <v>478</v>
      </c>
      <c r="R665" s="5" t="s">
        <v>40</v>
      </c>
      <c r="S665" s="5" t="s">
        <v>49</v>
      </c>
      <c r="T665" s="5" t="s">
        <v>1001</v>
      </c>
      <c r="U665" s="5" t="s">
        <v>61</v>
      </c>
      <c r="X665" s="5">
        <v>6</v>
      </c>
      <c r="Y665" s="24">
        <f t="shared" si="187"/>
        <v>69.54549044703198</v>
      </c>
      <c r="Z665" s="80" t="s">
        <v>772</v>
      </c>
      <c r="AA665" s="5">
        <v>6</v>
      </c>
      <c r="AB665" s="24">
        <f t="shared" si="188"/>
        <v>69.54549044703198</v>
      </c>
      <c r="AC665" s="80" t="s">
        <v>772</v>
      </c>
      <c r="AD665" s="5">
        <v>6</v>
      </c>
      <c r="AE665" s="24">
        <f t="shared" si="189"/>
        <v>59.002347394461879</v>
      </c>
      <c r="AF665" s="80" t="s">
        <v>773</v>
      </c>
      <c r="AG665" s="5">
        <v>6</v>
      </c>
      <c r="AH665" s="24">
        <f t="shared" si="190"/>
        <v>65.463749372686848</v>
      </c>
      <c r="AI665" s="80" t="s">
        <v>765</v>
      </c>
      <c r="AJ665" s="5">
        <v>6</v>
      </c>
      <c r="AK665" s="24">
        <f t="shared" si="191"/>
        <v>75.329698455056743</v>
      </c>
      <c r="AL665" s="80" t="s">
        <v>768</v>
      </c>
      <c r="AM665" s="5">
        <v>6</v>
      </c>
      <c r="AN665" s="24">
        <f t="shared" si="192"/>
        <v>61.678725235050933</v>
      </c>
      <c r="AO665" s="80" t="s">
        <v>766</v>
      </c>
    </row>
    <row r="666" spans="7:41" x14ac:dyDescent="0.45">
      <c r="G666" s="5">
        <v>7</v>
      </c>
      <c r="H666" s="11" t="s">
        <v>388</v>
      </c>
      <c r="I666" s="6" t="s">
        <v>172</v>
      </c>
      <c r="J666" s="11" t="s">
        <v>943</v>
      </c>
      <c r="K666" s="11" t="s">
        <v>944</v>
      </c>
      <c r="L666" s="6" t="s">
        <v>151</v>
      </c>
      <c r="M666" s="6" t="s">
        <v>383</v>
      </c>
      <c r="P666" s="5" t="s">
        <v>27</v>
      </c>
      <c r="Q666" s="5" t="s">
        <v>172</v>
      </c>
      <c r="R666" s="5" t="s">
        <v>45</v>
      </c>
      <c r="S666" s="5" t="s">
        <v>47</v>
      </c>
      <c r="T666" s="5" t="s">
        <v>151</v>
      </c>
      <c r="U666" s="5" t="s">
        <v>15</v>
      </c>
      <c r="X666" s="5">
        <v>7</v>
      </c>
      <c r="Y666" s="24">
        <f t="shared" si="187"/>
        <v>66.013332488948294</v>
      </c>
      <c r="Z666" s="80" t="s">
        <v>776</v>
      </c>
      <c r="AA666" s="5">
        <v>7</v>
      </c>
      <c r="AB666" s="24">
        <f t="shared" si="188"/>
        <v>66.013332488948294</v>
      </c>
      <c r="AC666" s="80" t="s">
        <v>776</v>
      </c>
      <c r="AD666" s="5">
        <v>7</v>
      </c>
      <c r="AE666" s="24">
        <f t="shared" si="189"/>
        <v>60.266537294414391</v>
      </c>
      <c r="AF666" s="80" t="s">
        <v>774</v>
      </c>
      <c r="AG666" s="5">
        <v>7</v>
      </c>
      <c r="AH666" s="24">
        <f t="shared" si="190"/>
        <v>64.319990168929081</v>
      </c>
      <c r="AI666" s="80" t="s">
        <v>787</v>
      </c>
      <c r="AJ666" s="5">
        <v>7</v>
      </c>
      <c r="AK666" s="24">
        <f t="shared" si="191"/>
        <v>73.613616639838867</v>
      </c>
      <c r="AL666" s="80" t="s">
        <v>784</v>
      </c>
      <c r="AM666" s="5">
        <v>7</v>
      </c>
      <c r="AN666" s="24">
        <f t="shared" si="192"/>
        <v>60.266537294414391</v>
      </c>
      <c r="AO666" s="80" t="s">
        <v>774</v>
      </c>
    </row>
    <row r="667" spans="7:41" x14ac:dyDescent="0.45">
      <c r="G667" s="5">
        <v>8</v>
      </c>
      <c r="H667" s="6" t="s">
        <v>22</v>
      </c>
      <c r="I667" s="6" t="s">
        <v>328</v>
      </c>
      <c r="J667" s="6" t="s">
        <v>239</v>
      </c>
      <c r="K667" s="6" t="s">
        <v>50</v>
      </c>
      <c r="L667" s="6" t="s">
        <v>946</v>
      </c>
      <c r="M667" s="6" t="s">
        <v>494</v>
      </c>
      <c r="P667" s="5" t="s">
        <v>22</v>
      </c>
      <c r="Q667" s="5" t="s">
        <v>328</v>
      </c>
      <c r="R667" s="5" t="s">
        <v>40</v>
      </c>
      <c r="S667" s="5" t="s">
        <v>50</v>
      </c>
      <c r="T667" s="5" t="s">
        <v>946</v>
      </c>
      <c r="U667" s="5" t="s">
        <v>62</v>
      </c>
      <c r="X667" s="5">
        <v>8</v>
      </c>
      <c r="Y667" s="24">
        <f t="shared" si="187"/>
        <v>68.097728766764959</v>
      </c>
      <c r="Z667" s="80" t="s">
        <v>775</v>
      </c>
      <c r="AA667" s="5">
        <v>8</v>
      </c>
      <c r="AB667" s="24">
        <f t="shared" si="188"/>
        <v>64.319990168929081</v>
      </c>
      <c r="AC667" s="80" t="s">
        <v>787</v>
      </c>
      <c r="AD667" s="5">
        <v>8</v>
      </c>
      <c r="AE667" s="24">
        <f t="shared" si="189"/>
        <v>59.002347394461879</v>
      </c>
      <c r="AF667" s="80" t="s">
        <v>773</v>
      </c>
      <c r="AG667" s="5">
        <v>8</v>
      </c>
      <c r="AH667" s="24">
        <f t="shared" si="190"/>
        <v>65.463749372686848</v>
      </c>
      <c r="AI667" s="80" t="s">
        <v>765</v>
      </c>
      <c r="AJ667" s="5">
        <v>8</v>
      </c>
      <c r="AK667" s="24">
        <f t="shared" si="191"/>
        <v>72.079750332635967</v>
      </c>
      <c r="AL667" s="80" t="s">
        <v>764</v>
      </c>
      <c r="AM667" s="5">
        <v>8</v>
      </c>
      <c r="AN667" s="24">
        <f t="shared" si="192"/>
        <v>60.819536609910429</v>
      </c>
      <c r="AO667" s="80" t="s">
        <v>770</v>
      </c>
    </row>
    <row r="668" spans="7:41" x14ac:dyDescent="0.45">
      <c r="G668" s="5">
        <v>9</v>
      </c>
      <c r="H668" s="6" t="s">
        <v>23</v>
      </c>
      <c r="I668" s="6" t="s">
        <v>329</v>
      </c>
      <c r="J668" s="11" t="s">
        <v>397</v>
      </c>
      <c r="K668" s="6" t="s">
        <v>51</v>
      </c>
      <c r="L668" s="6" t="s">
        <v>181</v>
      </c>
      <c r="M668" s="6" t="s">
        <v>211</v>
      </c>
      <c r="P668" s="5" t="s">
        <v>23</v>
      </c>
      <c r="Q668" s="5" t="s">
        <v>329</v>
      </c>
      <c r="R668" s="5" t="s">
        <v>45</v>
      </c>
      <c r="S668" s="5" t="s">
        <v>51</v>
      </c>
      <c r="T668" s="5" t="s">
        <v>181</v>
      </c>
      <c r="U668" s="5" t="s">
        <v>211</v>
      </c>
      <c r="X668" s="5">
        <v>9</v>
      </c>
      <c r="Y668" s="24">
        <f t="shared" si="187"/>
        <v>69.54549044703198</v>
      </c>
      <c r="Z668" s="80" t="s">
        <v>772</v>
      </c>
      <c r="AA668" s="5">
        <v>9</v>
      </c>
      <c r="AB668" s="24">
        <f t="shared" si="188"/>
        <v>61.678725235050933</v>
      </c>
      <c r="AC668" s="80" t="s">
        <v>766</v>
      </c>
      <c r="AD668" s="5">
        <v>9</v>
      </c>
      <c r="AE668" s="24">
        <f t="shared" si="189"/>
        <v>60.266537294414391</v>
      </c>
      <c r="AF668" s="80" t="s">
        <v>774</v>
      </c>
      <c r="AG668" s="5">
        <v>9</v>
      </c>
      <c r="AH668" s="24">
        <f t="shared" si="190"/>
        <v>66.013332488948294</v>
      </c>
      <c r="AI668" s="80" t="s">
        <v>776</v>
      </c>
      <c r="AJ668" s="5">
        <v>9</v>
      </c>
      <c r="AK668" s="24">
        <f t="shared" si="191"/>
        <v>69.54549044703198</v>
      </c>
      <c r="AL668" s="80" t="s">
        <v>772</v>
      </c>
      <c r="AM668" s="5">
        <v>9</v>
      </c>
      <c r="AN668" s="24">
        <f t="shared" si="192"/>
        <v>60.266537294414391</v>
      </c>
      <c r="AO668" s="80" t="s">
        <v>774</v>
      </c>
    </row>
    <row r="669" spans="7:41" x14ac:dyDescent="0.45">
      <c r="G669" s="5">
        <v>10</v>
      </c>
      <c r="H669" s="6" t="s">
        <v>473</v>
      </c>
      <c r="I669" s="11" t="s">
        <v>168</v>
      </c>
      <c r="J669" s="6"/>
      <c r="K669" s="6" t="s">
        <v>401</v>
      </c>
      <c r="L669" s="6" t="s">
        <v>55</v>
      </c>
      <c r="M669" s="6" t="s">
        <v>837</v>
      </c>
      <c r="P669" s="5" t="s">
        <v>548</v>
      </c>
      <c r="Q669" s="5" t="s">
        <v>273</v>
      </c>
      <c r="S669" s="5" t="s">
        <v>401</v>
      </c>
      <c r="T669" s="5" t="s">
        <v>55</v>
      </c>
      <c r="U669" s="5" t="s">
        <v>17</v>
      </c>
      <c r="X669" s="5">
        <v>10</v>
      </c>
      <c r="Y669" s="24">
        <f t="shared" si="187"/>
        <v>70.490554036267866</v>
      </c>
      <c r="Z669" s="80" t="s">
        <v>767</v>
      </c>
      <c r="AA669" s="5">
        <v>10</v>
      </c>
      <c r="AB669" s="24">
        <f t="shared" si="188"/>
        <v>60.266537294414391</v>
      </c>
      <c r="AC669" s="80" t="s">
        <v>774</v>
      </c>
      <c r="AD669" s="114">
        <v>10</v>
      </c>
      <c r="AE669" s="107">
        <f t="shared" si="189"/>
        <v>59.002347394461879</v>
      </c>
      <c r="AF669" s="112" t="s">
        <v>773</v>
      </c>
      <c r="AG669" s="5">
        <v>10</v>
      </c>
      <c r="AH669" s="24">
        <f t="shared" si="190"/>
        <v>68.097728766764959</v>
      </c>
      <c r="AI669" s="80" t="s">
        <v>775</v>
      </c>
      <c r="AJ669" s="5">
        <v>10</v>
      </c>
      <c r="AK669" s="24">
        <f t="shared" si="191"/>
        <v>66.013332488948294</v>
      </c>
      <c r="AL669" s="80" t="s">
        <v>776</v>
      </c>
      <c r="AM669" s="5">
        <v>10</v>
      </c>
      <c r="AN669" s="24">
        <f t="shared" si="192"/>
        <v>59.002347394461879</v>
      </c>
      <c r="AO669" s="80" t="s">
        <v>773</v>
      </c>
    </row>
    <row r="670" spans="7:41" x14ac:dyDescent="0.45">
      <c r="G670" s="5">
        <v>11</v>
      </c>
      <c r="H670" s="6" t="s">
        <v>186</v>
      </c>
      <c r="I670" s="13" t="s">
        <v>455</v>
      </c>
      <c r="J670" s="6"/>
      <c r="K670" s="6" t="s">
        <v>945</v>
      </c>
      <c r="L670" s="6" t="s">
        <v>91</v>
      </c>
      <c r="M670" s="6" t="s">
        <v>15</v>
      </c>
      <c r="P670" s="5" t="s">
        <v>186</v>
      </c>
      <c r="Q670" s="5" t="s">
        <v>835</v>
      </c>
      <c r="S670" s="5" t="s">
        <v>399</v>
      </c>
      <c r="T670" s="5" t="s">
        <v>91</v>
      </c>
      <c r="U670" s="5" t="s">
        <v>15</v>
      </c>
      <c r="X670" s="5">
        <v>11</v>
      </c>
      <c r="Y670" s="24">
        <f t="shared" si="187"/>
        <v>69.54549044703198</v>
      </c>
      <c r="Z670" s="80" t="s">
        <v>772</v>
      </c>
      <c r="AA670" s="5">
        <v>11</v>
      </c>
      <c r="AB670" s="24">
        <f t="shared" si="188"/>
        <v>60.819536609910429</v>
      </c>
      <c r="AC670" s="80" t="s">
        <v>770</v>
      </c>
      <c r="AG670" s="5">
        <v>11</v>
      </c>
      <c r="AH670" s="24">
        <f t="shared" si="190"/>
        <v>69.54549044703198</v>
      </c>
      <c r="AI670" s="80" t="s">
        <v>772</v>
      </c>
      <c r="AJ670" s="5">
        <v>11</v>
      </c>
      <c r="AK670" s="24">
        <f t="shared" si="191"/>
        <v>64.319990168929081</v>
      </c>
      <c r="AL670" s="80" t="s">
        <v>787</v>
      </c>
      <c r="AM670" s="5">
        <v>11</v>
      </c>
      <c r="AN670" s="24">
        <f t="shared" si="192"/>
        <v>60.266537294414391</v>
      </c>
      <c r="AO670" s="80" t="s">
        <v>774</v>
      </c>
    </row>
    <row r="671" spans="7:41" x14ac:dyDescent="0.45">
      <c r="G671" s="5">
        <v>12</v>
      </c>
      <c r="H671" s="6" t="s">
        <v>26</v>
      </c>
      <c r="I671" s="11" t="s">
        <v>797</v>
      </c>
      <c r="J671" s="6"/>
      <c r="K671" s="6"/>
      <c r="L671" s="6" t="s">
        <v>782</v>
      </c>
      <c r="M671" s="6" t="s">
        <v>59</v>
      </c>
      <c r="P671" s="5" t="s">
        <v>26</v>
      </c>
      <c r="Q671" s="5" t="s">
        <v>273</v>
      </c>
      <c r="T671" s="5" t="s">
        <v>782</v>
      </c>
      <c r="U671" s="5" t="s">
        <v>59</v>
      </c>
      <c r="X671" s="5">
        <v>12</v>
      </c>
      <c r="Y671" s="24">
        <f t="shared" si="187"/>
        <v>68.097728766764959</v>
      </c>
      <c r="Z671" s="80" t="s">
        <v>775</v>
      </c>
      <c r="AA671" s="5">
        <v>12</v>
      </c>
      <c r="AB671" s="24">
        <f t="shared" si="188"/>
        <v>60.266537294414391</v>
      </c>
      <c r="AC671" s="80" t="s">
        <v>774</v>
      </c>
      <c r="AG671" s="114">
        <v>12</v>
      </c>
      <c r="AH671" s="107">
        <f t="shared" si="190"/>
        <v>68.097728766764959</v>
      </c>
      <c r="AI671" s="112" t="s">
        <v>775</v>
      </c>
      <c r="AJ671" s="5">
        <v>12</v>
      </c>
      <c r="AK671" s="24">
        <f t="shared" si="191"/>
        <v>61.678725235050933</v>
      </c>
      <c r="AL671" s="80" t="s">
        <v>766</v>
      </c>
      <c r="AM671" s="5">
        <v>12</v>
      </c>
      <c r="AN671" s="24">
        <f t="shared" si="192"/>
        <v>60.819536609910429</v>
      </c>
      <c r="AO671" s="80" t="s">
        <v>770</v>
      </c>
    </row>
    <row r="672" spans="7:41" x14ac:dyDescent="0.45">
      <c r="G672" s="5">
        <v>13</v>
      </c>
      <c r="H672" s="6" t="s">
        <v>187</v>
      </c>
      <c r="I672" s="13" t="s">
        <v>459</v>
      </c>
      <c r="J672" s="6"/>
      <c r="K672" s="6"/>
      <c r="L672" s="6" t="s">
        <v>404</v>
      </c>
      <c r="M672" s="6" t="s">
        <v>386</v>
      </c>
      <c r="P672" s="5" t="s">
        <v>187</v>
      </c>
      <c r="Q672" s="5" t="s">
        <v>835</v>
      </c>
      <c r="T672" s="5" t="s">
        <v>98</v>
      </c>
      <c r="U672" s="5" t="s">
        <v>61</v>
      </c>
      <c r="X672" s="5">
        <v>13</v>
      </c>
      <c r="Y672" s="24">
        <f t="shared" si="187"/>
        <v>66.013332488948294</v>
      </c>
      <c r="Z672" s="80" t="s">
        <v>776</v>
      </c>
      <c r="AA672" s="5">
        <v>13</v>
      </c>
      <c r="AB672" s="24">
        <f t="shared" si="188"/>
        <v>60.819536609910429</v>
      </c>
      <c r="AC672" s="80" t="s">
        <v>770</v>
      </c>
      <c r="AJ672" s="5">
        <v>13</v>
      </c>
      <c r="AK672" s="24">
        <f t="shared" si="191"/>
        <v>60.266537294414391</v>
      </c>
      <c r="AL672" s="80" t="s">
        <v>774</v>
      </c>
      <c r="AM672" s="5">
        <v>13</v>
      </c>
      <c r="AN672" s="24">
        <f t="shared" si="192"/>
        <v>61.678725235050933</v>
      </c>
      <c r="AO672" s="80" t="s">
        <v>766</v>
      </c>
    </row>
    <row r="673" spans="7:65" ht="13.8" x14ac:dyDescent="0.45">
      <c r="G673" s="5">
        <v>14</v>
      </c>
      <c r="H673" s="6" t="s">
        <v>190</v>
      </c>
      <c r="I673" s="6"/>
      <c r="J673" s="6"/>
      <c r="K673" s="6"/>
      <c r="L673" s="6" t="s">
        <v>53</v>
      </c>
      <c r="M673" s="6"/>
      <c r="P673" s="5" t="s">
        <v>68</v>
      </c>
      <c r="T673" s="5" t="s">
        <v>53</v>
      </c>
      <c r="X673" s="5">
        <v>14</v>
      </c>
      <c r="Y673" s="24">
        <f t="shared" si="187"/>
        <v>65.463749372686848</v>
      </c>
      <c r="Z673" s="80" t="s">
        <v>765</v>
      </c>
      <c r="AA673" s="114">
        <v>14</v>
      </c>
      <c r="AB673" s="107">
        <f t="shared" si="188"/>
        <v>60.266537294414391</v>
      </c>
      <c r="AC673" s="112" t="s">
        <v>774</v>
      </c>
      <c r="AJ673" s="5">
        <v>14</v>
      </c>
      <c r="AK673" s="24">
        <f t="shared" si="191"/>
        <v>60.819536609910429</v>
      </c>
      <c r="AL673" s="80" t="s">
        <v>770</v>
      </c>
      <c r="AM673" s="114">
        <v>14</v>
      </c>
      <c r="AN673" s="107">
        <f t="shared" si="192"/>
        <v>60.819536609910429</v>
      </c>
      <c r="AO673" s="112" t="s">
        <v>770</v>
      </c>
      <c r="BM673" s="10" t="s">
        <v>431</v>
      </c>
    </row>
    <row r="674" spans="7:65" x14ac:dyDescent="0.45">
      <c r="G674" s="5">
        <v>15</v>
      </c>
      <c r="H674" s="11" t="s">
        <v>809</v>
      </c>
      <c r="I674" s="6"/>
      <c r="J674" s="6"/>
      <c r="K674" s="6"/>
      <c r="L674" s="6" t="s">
        <v>99</v>
      </c>
      <c r="M674" s="6"/>
      <c r="P674" s="5" t="s">
        <v>187</v>
      </c>
      <c r="T674" s="5" t="s">
        <v>99</v>
      </c>
      <c r="X674" s="5">
        <v>15</v>
      </c>
      <c r="Y674" s="24">
        <f t="shared" si="187"/>
        <v>66.013332488948294</v>
      </c>
      <c r="Z674" s="80" t="s">
        <v>776</v>
      </c>
      <c r="AJ674" s="5">
        <v>15</v>
      </c>
      <c r="AK674" s="24">
        <f t="shared" si="191"/>
        <v>61.678725235050933</v>
      </c>
      <c r="AL674" s="80" t="s">
        <v>766</v>
      </c>
    </row>
    <row r="675" spans="7:65" x14ac:dyDescent="0.45">
      <c r="G675" s="5">
        <v>16</v>
      </c>
      <c r="H675" s="6"/>
      <c r="I675" s="6"/>
      <c r="J675" s="6"/>
      <c r="K675" s="6"/>
      <c r="L675" s="6" t="s">
        <v>100</v>
      </c>
      <c r="M675" s="6"/>
      <c r="T675" s="5" t="s">
        <v>100</v>
      </c>
      <c r="X675" s="114">
        <v>16</v>
      </c>
      <c r="Y675" s="107">
        <f t="shared" si="187"/>
        <v>65.463749372686848</v>
      </c>
      <c r="Z675" s="112" t="s">
        <v>765</v>
      </c>
      <c r="AJ675" s="5">
        <v>16</v>
      </c>
      <c r="AK675" s="24">
        <f t="shared" si="191"/>
        <v>63.352807087567498</v>
      </c>
      <c r="AL675" s="80" t="s">
        <v>791</v>
      </c>
    </row>
    <row r="676" spans="7:65" x14ac:dyDescent="0.45">
      <c r="G676" s="5">
        <v>17</v>
      </c>
      <c r="H676" s="6"/>
      <c r="I676" s="6"/>
      <c r="J676" s="6"/>
      <c r="K676" s="6"/>
      <c r="L676" s="6" t="s">
        <v>860</v>
      </c>
      <c r="M676" s="6"/>
      <c r="T676" s="5" t="s">
        <v>91</v>
      </c>
      <c r="AJ676" s="5">
        <v>17</v>
      </c>
      <c r="AK676" s="24">
        <f t="shared" si="191"/>
        <v>64.319990168929081</v>
      </c>
      <c r="AL676" s="80" t="s">
        <v>787</v>
      </c>
    </row>
    <row r="677" spans="7:65" x14ac:dyDescent="0.45">
      <c r="G677" s="5">
        <v>18</v>
      </c>
      <c r="H677" s="6"/>
      <c r="I677" s="6"/>
      <c r="J677" s="6"/>
      <c r="K677" s="6"/>
      <c r="L677" s="6" t="s">
        <v>930</v>
      </c>
      <c r="M677" s="6"/>
      <c r="T677" s="5" t="s">
        <v>930</v>
      </c>
      <c r="AJ677" s="5">
        <v>18</v>
      </c>
      <c r="AK677" s="24">
        <f t="shared" si="191"/>
        <v>63.352807087567498</v>
      </c>
      <c r="AL677" s="80" t="s">
        <v>791</v>
      </c>
    </row>
    <row r="678" spans="7:65" x14ac:dyDescent="0.45">
      <c r="G678" s="5">
        <v>19</v>
      </c>
      <c r="H678" s="6"/>
      <c r="I678" s="6"/>
      <c r="J678" s="6"/>
      <c r="K678" s="6"/>
      <c r="L678" s="6" t="s">
        <v>382</v>
      </c>
      <c r="M678" s="6"/>
      <c r="T678" s="5" t="s">
        <v>99</v>
      </c>
      <c r="AJ678" s="5">
        <v>19</v>
      </c>
      <c r="AK678" s="24">
        <f t="shared" si="191"/>
        <v>61.678725235050933</v>
      </c>
      <c r="AL678" s="80" t="s">
        <v>766</v>
      </c>
    </row>
    <row r="679" spans="7:65" ht="13.8" x14ac:dyDescent="0.45">
      <c r="G679" s="5">
        <v>20</v>
      </c>
      <c r="H679" s="6"/>
      <c r="I679" s="6"/>
      <c r="J679" s="6"/>
      <c r="K679" s="6"/>
      <c r="L679" s="6" t="s">
        <v>294</v>
      </c>
      <c r="M679" s="6"/>
      <c r="N679" s="10" t="s">
        <v>431</v>
      </c>
      <c r="T679" s="5" t="s">
        <v>930</v>
      </c>
      <c r="V679" s="5">
        <f>COUNTA(P660:U679)</f>
        <v>81</v>
      </c>
      <c r="W679" s="10" t="s">
        <v>431</v>
      </c>
      <c r="AJ679" s="5">
        <v>20</v>
      </c>
      <c r="AK679" s="24">
        <f t="shared" si="191"/>
        <v>63.352807087567498</v>
      </c>
      <c r="AL679" s="80" t="s">
        <v>791</v>
      </c>
    </row>
    <row r="680" spans="7:65" x14ac:dyDescent="0.45">
      <c r="AJ680" s="114">
        <v>21</v>
      </c>
      <c r="AK680" s="107">
        <f t="shared" si="191"/>
        <v>61.678725235050933</v>
      </c>
      <c r="AL680" s="112" t="s">
        <v>766</v>
      </c>
    </row>
    <row r="682" spans="7:65" x14ac:dyDescent="0.45">
      <c r="G682" s="5" t="s">
        <v>947</v>
      </c>
    </row>
    <row r="683" spans="7:65" x14ac:dyDescent="0.45">
      <c r="H683" s="5" t="s">
        <v>216</v>
      </c>
    </row>
    <row r="684" spans="7:65" x14ac:dyDescent="0.45">
      <c r="G684" s="7" t="s">
        <v>5</v>
      </c>
      <c r="H684" s="8" t="s">
        <v>28</v>
      </c>
      <c r="I684" s="8" t="s">
        <v>29</v>
      </c>
      <c r="J684" s="8" t="s">
        <v>110</v>
      </c>
      <c r="K684" s="8" t="s">
        <v>217</v>
      </c>
      <c r="L684" s="8" t="s">
        <v>218</v>
      </c>
      <c r="M684" s="8" t="s">
        <v>219</v>
      </c>
      <c r="O684" s="5">
        <v>33</v>
      </c>
      <c r="P684" s="8" t="s">
        <v>28</v>
      </c>
      <c r="Q684" s="8" t="s">
        <v>29</v>
      </c>
      <c r="R684" s="8" t="s">
        <v>110</v>
      </c>
      <c r="S684" s="8" t="s">
        <v>217</v>
      </c>
      <c r="T684" s="8" t="s">
        <v>218</v>
      </c>
      <c r="U684" s="8" t="s">
        <v>219</v>
      </c>
      <c r="X684" s="7" t="s">
        <v>5</v>
      </c>
      <c r="Z684" s="102" t="s">
        <v>28</v>
      </c>
      <c r="AA684" s="102"/>
      <c r="AB684" s="102"/>
      <c r="AC684" s="102" t="s">
        <v>29</v>
      </c>
      <c r="AD684" s="102"/>
      <c r="AE684" s="102"/>
      <c r="AF684" s="102" t="s">
        <v>110</v>
      </c>
      <c r="AG684" s="102"/>
      <c r="AH684" s="102"/>
      <c r="AI684" s="102" t="s">
        <v>217</v>
      </c>
      <c r="AJ684" s="102"/>
      <c r="AK684" s="102"/>
      <c r="AL684" s="102" t="s">
        <v>218</v>
      </c>
      <c r="AM684" s="102"/>
      <c r="AN684" s="102"/>
      <c r="AO684" s="102" t="s">
        <v>219</v>
      </c>
    </row>
    <row r="685" spans="7:65" x14ac:dyDescent="0.45">
      <c r="G685" s="5">
        <v>1</v>
      </c>
      <c r="H685" s="6" t="s">
        <v>114</v>
      </c>
      <c r="I685" s="6" t="s">
        <v>118</v>
      </c>
      <c r="J685" s="6" t="s">
        <v>126</v>
      </c>
      <c r="K685" s="6" t="s">
        <v>136</v>
      </c>
      <c r="L685" s="6" t="s">
        <v>148</v>
      </c>
      <c r="M685" s="6" t="s">
        <v>353</v>
      </c>
      <c r="P685" s="5" t="s">
        <v>114</v>
      </c>
      <c r="Q685" s="5" t="s">
        <v>118</v>
      </c>
      <c r="R685" s="5" t="s">
        <v>126</v>
      </c>
      <c r="S685" s="5" t="s">
        <v>136</v>
      </c>
      <c r="T685" s="5" t="s">
        <v>148</v>
      </c>
      <c r="U685" s="5" t="s">
        <v>353</v>
      </c>
      <c r="X685" s="5">
        <v>1</v>
      </c>
      <c r="Y685" s="24">
        <f t="shared" ref="Y685:Y699" si="193">VLOOKUP(Z685,$A$3:$B$36,2,FALSE)</f>
        <v>54.489683652199048</v>
      </c>
      <c r="Z685" s="5" t="s">
        <v>871</v>
      </c>
      <c r="AA685" s="5">
        <v>1</v>
      </c>
      <c r="AB685" s="31">
        <f t="shared" ref="AB685:AB697" si="194">VLOOKUP(AC685,$A$3:$B$36,2,FALSE)</f>
        <v>54.489683652199048</v>
      </c>
      <c r="AC685" s="80" t="s">
        <v>871</v>
      </c>
      <c r="AD685" s="5">
        <v>1</v>
      </c>
      <c r="AE685" s="31">
        <f t="shared" ref="AE685:AE703" si="195">VLOOKUP(AF685,$A$3:$B$36,2,FALSE)</f>
        <v>54.489683652199048</v>
      </c>
      <c r="AF685" s="80" t="s">
        <v>871</v>
      </c>
      <c r="AG685" s="5">
        <v>1</v>
      </c>
      <c r="AH685" s="31">
        <f t="shared" ref="AH685:AH703" si="196">VLOOKUP(AI685,$A$3:$B$36,2,FALSE)</f>
        <v>54.489683652199048</v>
      </c>
      <c r="AI685" s="80" t="s">
        <v>871</v>
      </c>
      <c r="AJ685" s="5">
        <v>1</v>
      </c>
      <c r="AK685" s="31">
        <f t="shared" ref="AK685:AK703" si="197">VLOOKUP(AL685,$A$3:$B$36,2,FALSE)</f>
        <v>54.489683652199048</v>
      </c>
      <c r="AL685" s="80" t="s">
        <v>871</v>
      </c>
      <c r="AM685" s="5">
        <v>1</v>
      </c>
      <c r="AN685" s="31">
        <f t="shared" ref="AN685:AN703" si="198">VLOOKUP(AO685,$A$3:$B$36,2,FALSE)</f>
        <v>54.489683652199048</v>
      </c>
      <c r="AO685" s="80" t="s">
        <v>871</v>
      </c>
    </row>
    <row r="686" spans="7:65" x14ac:dyDescent="0.45">
      <c r="G686" s="5">
        <v>2</v>
      </c>
      <c r="H686" s="6" t="s">
        <v>116</v>
      </c>
      <c r="I686" s="6" t="s">
        <v>119</v>
      </c>
      <c r="J686" s="6" t="s">
        <v>128</v>
      </c>
      <c r="K686" s="6" t="s">
        <v>137</v>
      </c>
      <c r="L686" s="6" t="s">
        <v>96</v>
      </c>
      <c r="M686" s="6" t="s">
        <v>354</v>
      </c>
      <c r="P686" s="5" t="s">
        <v>116</v>
      </c>
      <c r="Q686" s="5" t="s">
        <v>119</v>
      </c>
      <c r="R686" s="5" t="s">
        <v>128</v>
      </c>
      <c r="S686" s="5" t="s">
        <v>137</v>
      </c>
      <c r="T686" s="5" t="s">
        <v>96</v>
      </c>
      <c r="U686" s="5" t="s">
        <v>988</v>
      </c>
      <c r="X686" s="5">
        <v>2</v>
      </c>
      <c r="Y686" s="24">
        <f t="shared" si="193"/>
        <v>57.68746068595226</v>
      </c>
      <c r="Z686" s="5" t="s">
        <v>792</v>
      </c>
      <c r="AA686" s="5">
        <v>2</v>
      </c>
      <c r="AB686" s="31">
        <f t="shared" si="194"/>
        <v>57.68746068595226</v>
      </c>
      <c r="AC686" s="80" t="s">
        <v>792</v>
      </c>
      <c r="AD686" s="5">
        <v>2</v>
      </c>
      <c r="AE686" s="31">
        <f t="shared" si="195"/>
        <v>57.68746068595226</v>
      </c>
      <c r="AF686" s="80" t="s">
        <v>792</v>
      </c>
      <c r="AG686" s="5">
        <v>2</v>
      </c>
      <c r="AH686" s="31">
        <f t="shared" si="196"/>
        <v>57.68746068595226</v>
      </c>
      <c r="AI686" s="80" t="s">
        <v>792</v>
      </c>
      <c r="AJ686" s="5">
        <v>2</v>
      </c>
      <c r="AK686" s="31">
        <f t="shared" si="197"/>
        <v>57.68746068595226</v>
      </c>
      <c r="AL686" s="80" t="s">
        <v>792</v>
      </c>
      <c r="AM686" s="5">
        <v>2</v>
      </c>
      <c r="AN686" s="31">
        <f t="shared" si="198"/>
        <v>50.004135736053328</v>
      </c>
      <c r="AO686" s="80" t="s">
        <v>771</v>
      </c>
    </row>
    <row r="687" spans="7:65" x14ac:dyDescent="0.45">
      <c r="G687" s="5">
        <v>3</v>
      </c>
      <c r="H687" s="6" t="s">
        <v>66</v>
      </c>
      <c r="I687" s="6" t="s">
        <v>120</v>
      </c>
      <c r="J687" s="6" t="s">
        <v>234</v>
      </c>
      <c r="K687" s="6" t="s">
        <v>199</v>
      </c>
      <c r="L687" s="6" t="s">
        <v>345</v>
      </c>
      <c r="M687" s="6" t="s">
        <v>355</v>
      </c>
      <c r="P687" s="5" t="s">
        <v>66</v>
      </c>
      <c r="Q687" s="5" t="s">
        <v>120</v>
      </c>
      <c r="R687" s="5" t="s">
        <v>856</v>
      </c>
      <c r="S687" s="5" t="s">
        <v>507</v>
      </c>
      <c r="T687" s="5" t="s">
        <v>782</v>
      </c>
      <c r="U687" s="5" t="s">
        <v>355</v>
      </c>
      <c r="X687" s="5">
        <v>3</v>
      </c>
      <c r="Y687" s="24">
        <f t="shared" si="193"/>
        <v>61.678725235050933</v>
      </c>
      <c r="Z687" s="5" t="s">
        <v>766</v>
      </c>
      <c r="AA687" s="5">
        <v>3</v>
      </c>
      <c r="AB687" s="31">
        <f t="shared" si="194"/>
        <v>61.678725235050933</v>
      </c>
      <c r="AC687" s="80" t="s">
        <v>766</v>
      </c>
      <c r="AD687" s="5">
        <v>3</v>
      </c>
      <c r="AE687" s="31">
        <f t="shared" si="195"/>
        <v>61.678725235050933</v>
      </c>
      <c r="AF687" s="80" t="s">
        <v>766</v>
      </c>
      <c r="AG687" s="5">
        <v>3</v>
      </c>
      <c r="AH687" s="31">
        <f t="shared" si="196"/>
        <v>61.678725235050933</v>
      </c>
      <c r="AI687" s="80" t="s">
        <v>766</v>
      </c>
      <c r="AJ687" s="5">
        <v>3</v>
      </c>
      <c r="AK687" s="31">
        <f t="shared" si="197"/>
        <v>61.678725235050933</v>
      </c>
      <c r="AL687" s="80" t="s">
        <v>766</v>
      </c>
      <c r="AM687" s="5">
        <v>3</v>
      </c>
      <c r="AN687" s="31">
        <f t="shared" si="198"/>
        <v>51.976540463598752</v>
      </c>
      <c r="AO687" s="80" t="s">
        <v>819</v>
      </c>
    </row>
    <row r="688" spans="7:65" x14ac:dyDescent="0.45">
      <c r="G688" s="5">
        <v>4</v>
      </c>
      <c r="H688" s="6" t="s">
        <v>27</v>
      </c>
      <c r="I688" s="6" t="s">
        <v>121</v>
      </c>
      <c r="J688" s="6" t="s">
        <v>503</v>
      </c>
      <c r="K688" s="6" t="s">
        <v>200</v>
      </c>
      <c r="L688" s="6" t="s">
        <v>404</v>
      </c>
      <c r="M688" s="6" t="s">
        <v>155</v>
      </c>
      <c r="P688" s="5" t="s">
        <v>27</v>
      </c>
      <c r="Q688" s="5" t="s">
        <v>121</v>
      </c>
      <c r="R688" s="5" t="s">
        <v>129</v>
      </c>
      <c r="S688" s="5" t="s">
        <v>90</v>
      </c>
      <c r="T688" s="5" t="s">
        <v>98</v>
      </c>
      <c r="U688" s="5" t="s">
        <v>155</v>
      </c>
      <c r="X688" s="5">
        <v>4</v>
      </c>
      <c r="Y688" s="24">
        <f t="shared" si="193"/>
        <v>66.013332488948294</v>
      </c>
      <c r="Z688" s="5" t="s">
        <v>776</v>
      </c>
      <c r="AA688" s="5">
        <v>4</v>
      </c>
      <c r="AB688" s="31">
        <f t="shared" si="194"/>
        <v>66.013332488948294</v>
      </c>
      <c r="AC688" s="80" t="s">
        <v>776</v>
      </c>
      <c r="AD688" s="5">
        <v>4</v>
      </c>
      <c r="AE688" s="31">
        <f t="shared" si="195"/>
        <v>60.266537294414391</v>
      </c>
      <c r="AF688" s="80" t="s">
        <v>774</v>
      </c>
      <c r="AG688" s="5">
        <v>4</v>
      </c>
      <c r="AH688" s="31">
        <f t="shared" si="196"/>
        <v>60.266537294414391</v>
      </c>
      <c r="AI688" s="80" t="s">
        <v>774</v>
      </c>
      <c r="AJ688" s="5">
        <v>4</v>
      </c>
      <c r="AK688" s="31">
        <f t="shared" si="197"/>
        <v>60.266537294414391</v>
      </c>
      <c r="AL688" s="80" t="s">
        <v>774</v>
      </c>
      <c r="AM688" s="5">
        <v>4</v>
      </c>
      <c r="AN688" s="31">
        <f t="shared" si="198"/>
        <v>54.489683652199048</v>
      </c>
      <c r="AO688" s="80" t="s">
        <v>871</v>
      </c>
    </row>
    <row r="689" spans="7:65" x14ac:dyDescent="0.45">
      <c r="G689" s="5">
        <v>5</v>
      </c>
      <c r="H689" s="6" t="s">
        <v>185</v>
      </c>
      <c r="I689" s="6" t="s">
        <v>33</v>
      </c>
      <c r="J689" s="6" t="s">
        <v>240</v>
      </c>
      <c r="K689" s="6" t="s">
        <v>46</v>
      </c>
      <c r="L689" s="6" t="s">
        <v>53</v>
      </c>
      <c r="M689" s="6" t="s">
        <v>356</v>
      </c>
      <c r="P689" s="5" t="s">
        <v>257</v>
      </c>
      <c r="Q689" s="5" t="s">
        <v>33</v>
      </c>
      <c r="R689" s="5" t="s">
        <v>240</v>
      </c>
      <c r="S689" s="5" t="s">
        <v>46</v>
      </c>
      <c r="T689" s="5" t="s">
        <v>53</v>
      </c>
      <c r="U689" s="5" t="s">
        <v>356</v>
      </c>
      <c r="X689" s="5">
        <v>5</v>
      </c>
      <c r="Y689" s="24">
        <f t="shared" si="193"/>
        <v>72.079750332635967</v>
      </c>
      <c r="Z689" s="5" t="s">
        <v>764</v>
      </c>
      <c r="AA689" s="5">
        <v>5</v>
      </c>
      <c r="AB689" s="31">
        <f t="shared" si="194"/>
        <v>72.079750332635967</v>
      </c>
      <c r="AC689" s="80" t="s">
        <v>764</v>
      </c>
      <c r="AD689" s="5">
        <v>5</v>
      </c>
      <c r="AE689" s="31">
        <f t="shared" si="195"/>
        <v>60.819536609910429</v>
      </c>
      <c r="AF689" s="80" t="s">
        <v>770</v>
      </c>
      <c r="AG689" s="5">
        <v>5</v>
      </c>
      <c r="AH689" s="31">
        <f t="shared" si="196"/>
        <v>60.819536609910429</v>
      </c>
      <c r="AI689" s="80" t="s">
        <v>770</v>
      </c>
      <c r="AJ689" s="5">
        <v>5</v>
      </c>
      <c r="AK689" s="31">
        <f t="shared" si="197"/>
        <v>60.819536609910429</v>
      </c>
      <c r="AL689" s="80" t="s">
        <v>770</v>
      </c>
      <c r="AM689" s="5">
        <v>5</v>
      </c>
      <c r="AN689" s="31">
        <f t="shared" si="198"/>
        <v>55.327632324697404</v>
      </c>
      <c r="AO689" s="80" t="s">
        <v>769</v>
      </c>
    </row>
    <row r="690" spans="7:65" x14ac:dyDescent="0.45">
      <c r="G690" s="5">
        <v>6</v>
      </c>
      <c r="H690" s="6" t="s">
        <v>296</v>
      </c>
      <c r="I690" s="11" t="s">
        <v>476</v>
      </c>
      <c r="J690" s="6" t="s">
        <v>130</v>
      </c>
      <c r="K690" s="6" t="s">
        <v>138</v>
      </c>
      <c r="L690" s="6" t="s">
        <v>99</v>
      </c>
      <c r="M690" s="6" t="s">
        <v>18</v>
      </c>
      <c r="P690" s="5" t="s">
        <v>23</v>
      </c>
      <c r="Q690" s="5" t="s">
        <v>997</v>
      </c>
      <c r="R690" s="5" t="s">
        <v>130</v>
      </c>
      <c r="S690" s="5" t="s">
        <v>138</v>
      </c>
      <c r="T690" s="5" t="s">
        <v>99</v>
      </c>
      <c r="U690" s="5" t="s">
        <v>18</v>
      </c>
      <c r="X690" s="5">
        <v>6</v>
      </c>
      <c r="Y690" s="24">
        <f t="shared" si="193"/>
        <v>69.54549044703198</v>
      </c>
      <c r="Z690" s="5" t="s">
        <v>772</v>
      </c>
      <c r="AA690" s="5">
        <v>6</v>
      </c>
      <c r="AB690" s="31">
        <f t="shared" si="194"/>
        <v>75.329698455056743</v>
      </c>
      <c r="AC690" s="80" t="s">
        <v>768</v>
      </c>
      <c r="AD690" s="5">
        <v>6</v>
      </c>
      <c r="AE690" s="31">
        <f t="shared" si="195"/>
        <v>61.678725235050933</v>
      </c>
      <c r="AF690" s="80" t="s">
        <v>766</v>
      </c>
      <c r="AG690" s="5">
        <v>6</v>
      </c>
      <c r="AH690" s="31">
        <f t="shared" si="196"/>
        <v>61.678725235050933</v>
      </c>
      <c r="AI690" s="80" t="s">
        <v>766</v>
      </c>
      <c r="AJ690" s="5">
        <v>6</v>
      </c>
      <c r="AK690" s="31">
        <f t="shared" si="197"/>
        <v>61.678725235050933</v>
      </c>
      <c r="AL690" s="80" t="s">
        <v>766</v>
      </c>
      <c r="AM690" s="5">
        <v>6</v>
      </c>
      <c r="AN690" s="31">
        <f t="shared" si="198"/>
        <v>57.68746068595226</v>
      </c>
      <c r="AO690" s="80" t="s">
        <v>792</v>
      </c>
    </row>
    <row r="691" spans="7:65" x14ac:dyDescent="0.45">
      <c r="G691" s="5">
        <v>7</v>
      </c>
      <c r="H691" s="6" t="s">
        <v>24</v>
      </c>
      <c r="I691" s="6" t="s">
        <v>523</v>
      </c>
      <c r="J691" s="6" t="s">
        <v>241</v>
      </c>
      <c r="K691" s="6" t="s">
        <v>203</v>
      </c>
      <c r="L691" s="6" t="s">
        <v>100</v>
      </c>
      <c r="M691" s="6" t="s">
        <v>15</v>
      </c>
      <c r="P691" s="5" t="s">
        <v>24</v>
      </c>
      <c r="Q691" s="5" t="s">
        <v>38</v>
      </c>
      <c r="R691" s="5" t="s">
        <v>241</v>
      </c>
      <c r="S691" s="5" t="s">
        <v>203</v>
      </c>
      <c r="T691" s="5" t="s">
        <v>100</v>
      </c>
      <c r="U691" s="5" t="s">
        <v>15</v>
      </c>
      <c r="X691" s="5">
        <v>7</v>
      </c>
      <c r="Y691" s="24">
        <f t="shared" si="193"/>
        <v>70.490554036267866</v>
      </c>
      <c r="Z691" s="5" t="s">
        <v>767</v>
      </c>
      <c r="AA691" s="5">
        <v>7</v>
      </c>
      <c r="AB691" s="31">
        <f t="shared" si="194"/>
        <v>73.613616639838867</v>
      </c>
      <c r="AC691" s="80" t="s">
        <v>784</v>
      </c>
      <c r="AD691" s="5">
        <v>7</v>
      </c>
      <c r="AE691" s="31">
        <f t="shared" si="195"/>
        <v>63.352807087567498</v>
      </c>
      <c r="AF691" s="80" t="s">
        <v>791</v>
      </c>
      <c r="AG691" s="5">
        <v>7</v>
      </c>
      <c r="AH691" s="31">
        <f t="shared" si="196"/>
        <v>63.352807087567498</v>
      </c>
      <c r="AI691" s="80" t="s">
        <v>791</v>
      </c>
      <c r="AJ691" s="5">
        <v>7</v>
      </c>
      <c r="AK691" s="31">
        <f t="shared" si="197"/>
        <v>63.352807087567498</v>
      </c>
      <c r="AL691" s="80" t="s">
        <v>791</v>
      </c>
      <c r="AM691" s="5">
        <v>7</v>
      </c>
      <c r="AN691" s="31">
        <f t="shared" si="198"/>
        <v>60.266537294414391</v>
      </c>
      <c r="AO691" s="80" t="s">
        <v>774</v>
      </c>
    </row>
    <row r="692" spans="7:65" x14ac:dyDescent="0.45">
      <c r="G692" s="5">
        <v>8</v>
      </c>
      <c r="H692" s="6" t="s">
        <v>25</v>
      </c>
      <c r="I692" s="6" t="s">
        <v>524</v>
      </c>
      <c r="J692" s="6" t="s">
        <v>75</v>
      </c>
      <c r="K692" s="6" t="s">
        <v>47</v>
      </c>
      <c r="L692" s="6" t="s">
        <v>54</v>
      </c>
      <c r="M692" s="6" t="s">
        <v>14</v>
      </c>
      <c r="P692" s="5" t="s">
        <v>25</v>
      </c>
      <c r="Q692" s="5" t="s">
        <v>524</v>
      </c>
      <c r="R692" s="5" t="s">
        <v>75</v>
      </c>
      <c r="S692" s="5" t="s">
        <v>47</v>
      </c>
      <c r="T692" s="5" t="s">
        <v>54</v>
      </c>
      <c r="U692" s="5" t="s">
        <v>14</v>
      </c>
      <c r="X692" s="5">
        <v>8</v>
      </c>
      <c r="Y692" s="24">
        <f t="shared" si="193"/>
        <v>72.079750332635967</v>
      </c>
      <c r="Z692" s="5" t="s">
        <v>764</v>
      </c>
      <c r="AA692" s="5">
        <v>8</v>
      </c>
      <c r="AB692" s="31">
        <f t="shared" si="194"/>
        <v>76.277782683786612</v>
      </c>
      <c r="AC692" s="80" t="s">
        <v>785</v>
      </c>
      <c r="AD692" s="5">
        <v>8</v>
      </c>
      <c r="AE692" s="31">
        <f t="shared" si="195"/>
        <v>64.319990168929081</v>
      </c>
      <c r="AF692" s="80" t="s">
        <v>787</v>
      </c>
      <c r="AG692" s="5">
        <v>8</v>
      </c>
      <c r="AH692" s="31">
        <f t="shared" si="196"/>
        <v>64.319990168929081</v>
      </c>
      <c r="AI692" s="80" t="s">
        <v>787</v>
      </c>
      <c r="AJ692" s="5">
        <v>8</v>
      </c>
      <c r="AK692" s="31">
        <f t="shared" si="197"/>
        <v>64.319990168929081</v>
      </c>
      <c r="AL692" s="80" t="s">
        <v>787</v>
      </c>
      <c r="AM692" s="5">
        <v>8</v>
      </c>
      <c r="AN692" s="31">
        <f t="shared" si="198"/>
        <v>61.678725235050933</v>
      </c>
      <c r="AO692" s="80" t="s">
        <v>766</v>
      </c>
    </row>
    <row r="693" spans="7:65" x14ac:dyDescent="0.45">
      <c r="G693" s="5">
        <v>9</v>
      </c>
      <c r="H693" s="6" t="s">
        <v>69</v>
      </c>
      <c r="I693" s="6" t="s">
        <v>122</v>
      </c>
      <c r="J693" s="6" t="s">
        <v>86</v>
      </c>
      <c r="K693" s="6" t="s">
        <v>50</v>
      </c>
      <c r="L693" s="6" t="s">
        <v>58</v>
      </c>
      <c r="M693" s="6" t="s">
        <v>13</v>
      </c>
      <c r="P693" s="5" t="s">
        <v>69</v>
      </c>
      <c r="Q693" s="5" t="s">
        <v>122</v>
      </c>
      <c r="R693" s="5" t="s">
        <v>86</v>
      </c>
      <c r="S693" s="5" t="s">
        <v>50</v>
      </c>
      <c r="T693" s="5" t="s">
        <v>58</v>
      </c>
      <c r="U693" s="5" t="s">
        <v>13</v>
      </c>
      <c r="X693" s="5">
        <v>9</v>
      </c>
      <c r="Y693" s="24">
        <f t="shared" si="193"/>
        <v>73.788479760617932</v>
      </c>
      <c r="Z693" s="5" t="s">
        <v>786</v>
      </c>
      <c r="AA693" s="5">
        <v>9</v>
      </c>
      <c r="AB693" s="31">
        <f t="shared" si="194"/>
        <v>75.329698455056743</v>
      </c>
      <c r="AC693" s="80" t="s">
        <v>768</v>
      </c>
      <c r="AD693" s="5">
        <v>9</v>
      </c>
      <c r="AE693" s="31">
        <f t="shared" si="195"/>
        <v>65.463749372686848</v>
      </c>
      <c r="AF693" s="80" t="s">
        <v>765</v>
      </c>
      <c r="AG693" s="5">
        <v>9</v>
      </c>
      <c r="AH693" s="31">
        <f t="shared" si="196"/>
        <v>65.463749372686848</v>
      </c>
      <c r="AI693" s="80" t="s">
        <v>765</v>
      </c>
      <c r="AJ693" s="5">
        <v>9</v>
      </c>
      <c r="AK693" s="31">
        <f t="shared" si="197"/>
        <v>65.463749372686848</v>
      </c>
      <c r="AL693" s="80" t="s">
        <v>765</v>
      </c>
      <c r="AM693" s="5">
        <v>9</v>
      </c>
      <c r="AN693" s="31">
        <f t="shared" si="198"/>
        <v>64.319990168929081</v>
      </c>
      <c r="AO693" s="80" t="s">
        <v>787</v>
      </c>
    </row>
    <row r="694" spans="7:65" x14ac:dyDescent="0.45">
      <c r="G694" s="5">
        <v>10</v>
      </c>
      <c r="H694" s="6" t="s">
        <v>70</v>
      </c>
      <c r="I694" s="11" t="s">
        <v>948</v>
      </c>
      <c r="J694" s="6" t="s">
        <v>81</v>
      </c>
      <c r="K694" s="6" t="s">
        <v>51</v>
      </c>
      <c r="L694" s="6" t="s">
        <v>57</v>
      </c>
      <c r="M694" s="6" t="s">
        <v>11</v>
      </c>
      <c r="P694" s="5" t="s">
        <v>70</v>
      </c>
      <c r="Q694" s="5" t="s">
        <v>997</v>
      </c>
      <c r="R694" s="5" t="s">
        <v>81</v>
      </c>
      <c r="S694" s="5" t="s">
        <v>51</v>
      </c>
      <c r="T694" s="5" t="s">
        <v>57</v>
      </c>
      <c r="U694" s="5" t="s">
        <v>11</v>
      </c>
      <c r="X694" s="5">
        <v>10</v>
      </c>
      <c r="Y694" s="24">
        <f t="shared" si="193"/>
        <v>73.613616639838867</v>
      </c>
      <c r="Z694" s="5" t="s">
        <v>784</v>
      </c>
      <c r="AA694" s="5">
        <v>10</v>
      </c>
      <c r="AB694" s="31">
        <f t="shared" si="194"/>
        <v>75.329698455056743</v>
      </c>
      <c r="AC694" s="80" t="s">
        <v>768</v>
      </c>
      <c r="AD694" s="5">
        <v>10</v>
      </c>
      <c r="AE694" s="31">
        <f t="shared" si="195"/>
        <v>66.013332488948294</v>
      </c>
      <c r="AF694" s="80" t="s">
        <v>776</v>
      </c>
      <c r="AG694" s="5">
        <v>10</v>
      </c>
      <c r="AH694" s="31">
        <f t="shared" si="196"/>
        <v>66.013332488948294</v>
      </c>
      <c r="AI694" s="80" t="s">
        <v>776</v>
      </c>
      <c r="AJ694" s="5">
        <v>10</v>
      </c>
      <c r="AK694" s="31">
        <f t="shared" si="197"/>
        <v>66.013332488948294</v>
      </c>
      <c r="AL694" s="80" t="s">
        <v>776</v>
      </c>
      <c r="AM694" s="5">
        <v>10</v>
      </c>
      <c r="AN694" s="31">
        <f t="shared" si="198"/>
        <v>66.013332488948294</v>
      </c>
      <c r="AO694" s="80" t="s">
        <v>776</v>
      </c>
    </row>
    <row r="695" spans="7:65" x14ac:dyDescent="0.45">
      <c r="G695" s="5">
        <v>11</v>
      </c>
      <c r="H695" s="6" t="s">
        <v>297</v>
      </c>
      <c r="I695" s="6" t="s">
        <v>949</v>
      </c>
      <c r="J695" s="6" t="s">
        <v>76</v>
      </c>
      <c r="K695" s="6" t="s">
        <v>401</v>
      </c>
      <c r="L695" s="6" t="s">
        <v>177</v>
      </c>
      <c r="M695" s="6" t="s">
        <v>9</v>
      </c>
      <c r="P695" s="5" t="s">
        <v>297</v>
      </c>
      <c r="Q695" s="5" t="s">
        <v>524</v>
      </c>
      <c r="R695" s="5" t="s">
        <v>76</v>
      </c>
      <c r="S695" s="5" t="s">
        <v>401</v>
      </c>
      <c r="T695" s="5" t="s">
        <v>177</v>
      </c>
      <c r="U695" s="5" t="s">
        <v>9</v>
      </c>
      <c r="X695" s="5">
        <v>11</v>
      </c>
      <c r="Y695" s="24">
        <f t="shared" si="193"/>
        <v>76.277782683786612</v>
      </c>
      <c r="Z695" s="5" t="s">
        <v>785</v>
      </c>
      <c r="AA695" s="5">
        <v>11</v>
      </c>
      <c r="AB695" s="31">
        <f t="shared" si="194"/>
        <v>76.277782683786612</v>
      </c>
      <c r="AC695" s="80" t="s">
        <v>785</v>
      </c>
      <c r="AD695" s="5">
        <v>11</v>
      </c>
      <c r="AE695" s="31">
        <f t="shared" si="195"/>
        <v>68.097728766764959</v>
      </c>
      <c r="AF695" s="80" t="s">
        <v>775</v>
      </c>
      <c r="AG695" s="5">
        <v>11</v>
      </c>
      <c r="AH695" s="31">
        <f t="shared" si="196"/>
        <v>68.097728766764959</v>
      </c>
      <c r="AI695" s="80" t="s">
        <v>775</v>
      </c>
      <c r="AJ695" s="5">
        <v>11</v>
      </c>
      <c r="AK695" s="31">
        <f t="shared" si="197"/>
        <v>68.097728766764959</v>
      </c>
      <c r="AL695" s="80" t="s">
        <v>775</v>
      </c>
      <c r="AM695" s="5">
        <v>11</v>
      </c>
      <c r="AN695" s="31">
        <f t="shared" si="198"/>
        <v>69.54549044703198</v>
      </c>
      <c r="AO695" s="80" t="s">
        <v>772</v>
      </c>
    </row>
    <row r="696" spans="7:65" x14ac:dyDescent="0.45">
      <c r="G696" s="5">
        <v>12</v>
      </c>
      <c r="H696" s="6" t="s">
        <v>71</v>
      </c>
      <c r="I696" s="6" t="s">
        <v>122</v>
      </c>
      <c r="J696" s="6" t="s">
        <v>82</v>
      </c>
      <c r="K696" s="6" t="s">
        <v>402</v>
      </c>
      <c r="L696" s="6" t="s">
        <v>178</v>
      </c>
      <c r="M696" s="6" t="s">
        <v>537</v>
      </c>
      <c r="P696" s="5" t="s">
        <v>71</v>
      </c>
      <c r="Q696" s="5" t="s">
        <v>122</v>
      </c>
      <c r="R696" s="5" t="s">
        <v>82</v>
      </c>
      <c r="S696" s="5" t="s">
        <v>402</v>
      </c>
      <c r="T696" s="5" t="s">
        <v>178</v>
      </c>
      <c r="U696" s="5" t="s">
        <v>537</v>
      </c>
      <c r="X696" s="5">
        <v>12</v>
      </c>
      <c r="Y696" s="24">
        <f t="shared" si="193"/>
        <v>75.329698455056743</v>
      </c>
      <c r="Z696" s="5" t="s">
        <v>768</v>
      </c>
      <c r="AA696" s="5">
        <v>12</v>
      </c>
      <c r="AB696" s="31">
        <f t="shared" si="194"/>
        <v>75.329698455056743</v>
      </c>
      <c r="AC696" s="80" t="s">
        <v>768</v>
      </c>
      <c r="AD696" s="5">
        <v>12</v>
      </c>
      <c r="AE696" s="31">
        <f t="shared" si="195"/>
        <v>69.54549044703198</v>
      </c>
      <c r="AF696" s="80" t="s">
        <v>772</v>
      </c>
      <c r="AG696" s="5">
        <v>12</v>
      </c>
      <c r="AH696" s="31">
        <f t="shared" si="196"/>
        <v>69.54549044703198</v>
      </c>
      <c r="AI696" s="80" t="s">
        <v>772</v>
      </c>
      <c r="AJ696" s="5">
        <v>12</v>
      </c>
      <c r="AK696" s="31">
        <f t="shared" si="197"/>
        <v>69.54549044703198</v>
      </c>
      <c r="AL696" s="80" t="s">
        <v>772</v>
      </c>
      <c r="AM696" s="5">
        <v>12</v>
      </c>
      <c r="AN696" s="31">
        <f t="shared" si="198"/>
        <v>72.079750332635967</v>
      </c>
      <c r="AO696" s="80" t="s">
        <v>764</v>
      </c>
    </row>
    <row r="697" spans="7:65" x14ac:dyDescent="0.45">
      <c r="G697" s="5">
        <v>13</v>
      </c>
      <c r="H697" s="6" t="s">
        <v>71</v>
      </c>
      <c r="I697" s="11" t="s">
        <v>950</v>
      </c>
      <c r="J697" s="6" t="s">
        <v>83</v>
      </c>
      <c r="K697" s="6" t="s">
        <v>141</v>
      </c>
      <c r="L697" s="6" t="s">
        <v>179</v>
      </c>
      <c r="M697" s="6"/>
      <c r="P697" s="5" t="s">
        <v>71</v>
      </c>
      <c r="Q697" s="5" t="s">
        <v>997</v>
      </c>
      <c r="R697" s="5" t="s">
        <v>83</v>
      </c>
      <c r="S697" s="5" t="s">
        <v>141</v>
      </c>
      <c r="T697" s="5" t="s">
        <v>179</v>
      </c>
      <c r="U697" s="5" t="s">
        <v>542</v>
      </c>
      <c r="X697" s="5">
        <v>13</v>
      </c>
      <c r="Y697" s="24">
        <f t="shared" si="193"/>
        <v>75.329698455056743</v>
      </c>
      <c r="Z697" s="5" t="s">
        <v>768</v>
      </c>
      <c r="AA697" s="5">
        <v>13</v>
      </c>
      <c r="AB697" s="31">
        <f t="shared" si="194"/>
        <v>75.329698455056743</v>
      </c>
      <c r="AC697" s="80" t="s">
        <v>768</v>
      </c>
      <c r="AD697" s="5">
        <v>13</v>
      </c>
      <c r="AE697" s="31">
        <f t="shared" si="195"/>
        <v>70.490554036267866</v>
      </c>
      <c r="AF697" s="80" t="s">
        <v>767</v>
      </c>
      <c r="AG697" s="5">
        <v>13</v>
      </c>
      <c r="AH697" s="31">
        <f t="shared" si="196"/>
        <v>70.490554036267866</v>
      </c>
      <c r="AI697" s="80" t="s">
        <v>767</v>
      </c>
      <c r="AJ697" s="5">
        <v>13</v>
      </c>
      <c r="AK697" s="31">
        <f t="shared" si="197"/>
        <v>70.490554036267866</v>
      </c>
      <c r="AL697" s="80" t="s">
        <v>767</v>
      </c>
      <c r="AM697" s="5">
        <v>13</v>
      </c>
      <c r="AN697" s="31">
        <f t="shared" si="198"/>
        <v>73.613616639838867</v>
      </c>
      <c r="AO697" s="80" t="s">
        <v>784</v>
      </c>
    </row>
    <row r="698" spans="7:65" x14ac:dyDescent="0.45">
      <c r="G698" s="5">
        <v>14</v>
      </c>
      <c r="H698" s="6" t="s">
        <v>71</v>
      </c>
      <c r="I698" s="6"/>
      <c r="J698" s="6" t="s">
        <v>84</v>
      </c>
      <c r="K698" s="6" t="s">
        <v>142</v>
      </c>
      <c r="L698" s="6" t="s">
        <v>149</v>
      </c>
      <c r="M698" s="6" t="s">
        <v>542</v>
      </c>
      <c r="P698" s="5" t="s">
        <v>71</v>
      </c>
      <c r="R698" s="5" t="s">
        <v>84</v>
      </c>
      <c r="S698" s="5" t="s">
        <v>142</v>
      </c>
      <c r="T698" s="5" t="s">
        <v>149</v>
      </c>
      <c r="U698" s="5" t="s">
        <v>1004</v>
      </c>
      <c r="X698" s="5">
        <v>14</v>
      </c>
      <c r="Y698" s="24">
        <f t="shared" si="193"/>
        <v>75.329698455056743</v>
      </c>
      <c r="Z698" s="5" t="s">
        <v>768</v>
      </c>
      <c r="AD698" s="5">
        <v>14</v>
      </c>
      <c r="AE698" s="31">
        <f t="shared" si="195"/>
        <v>72.079750332635967</v>
      </c>
      <c r="AF698" s="80" t="s">
        <v>764</v>
      </c>
      <c r="AG698" s="5">
        <v>14</v>
      </c>
      <c r="AH698" s="31">
        <f t="shared" si="196"/>
        <v>72.079750332635967</v>
      </c>
      <c r="AI698" s="80" t="s">
        <v>764</v>
      </c>
      <c r="AJ698" s="5">
        <v>14</v>
      </c>
      <c r="AK698" s="31">
        <f t="shared" si="197"/>
        <v>72.079750332635967</v>
      </c>
      <c r="AL698" s="80" t="s">
        <v>764</v>
      </c>
      <c r="AM698" s="5">
        <v>14</v>
      </c>
      <c r="AN698" s="31">
        <f t="shared" si="198"/>
        <v>76.277782683786612</v>
      </c>
      <c r="AO698" s="80" t="s">
        <v>785</v>
      </c>
    </row>
    <row r="699" spans="7:65" x14ac:dyDescent="0.45">
      <c r="G699" s="5">
        <v>15</v>
      </c>
      <c r="H699" s="6" t="s">
        <v>71</v>
      </c>
      <c r="I699" s="6"/>
      <c r="J699" s="6"/>
      <c r="K699" s="6"/>
      <c r="L699" s="6"/>
      <c r="M699" s="6" t="s">
        <v>952</v>
      </c>
      <c r="P699" s="5" t="s">
        <v>71</v>
      </c>
      <c r="R699" s="5" t="s">
        <v>951</v>
      </c>
      <c r="S699" s="5" t="s">
        <v>144</v>
      </c>
      <c r="T699" s="5" t="s">
        <v>153</v>
      </c>
      <c r="U699" s="5" t="s">
        <v>542</v>
      </c>
      <c r="X699" s="5">
        <v>15</v>
      </c>
      <c r="Y699" s="24">
        <f t="shared" si="193"/>
        <v>75.329698455056743</v>
      </c>
      <c r="Z699" s="5" t="s">
        <v>768</v>
      </c>
      <c r="AD699" s="5">
        <v>15</v>
      </c>
      <c r="AE699" s="31">
        <f t="shared" si="195"/>
        <v>73.613616639838867</v>
      </c>
      <c r="AF699" s="80" t="s">
        <v>784</v>
      </c>
      <c r="AG699" s="5">
        <v>15</v>
      </c>
      <c r="AH699" s="31">
        <f t="shared" si="196"/>
        <v>73.613616639838867</v>
      </c>
      <c r="AI699" s="80" t="s">
        <v>784</v>
      </c>
      <c r="AJ699" s="5">
        <v>15</v>
      </c>
      <c r="AK699" s="31">
        <f t="shared" si="197"/>
        <v>73.613616639838867</v>
      </c>
      <c r="AL699" s="80" t="s">
        <v>784</v>
      </c>
      <c r="AM699" s="5">
        <v>15</v>
      </c>
      <c r="AN699" s="31">
        <f t="shared" si="198"/>
        <v>73.613616639838867</v>
      </c>
      <c r="AO699" s="80" t="s">
        <v>784</v>
      </c>
    </row>
    <row r="700" spans="7:65" ht="13.8" x14ac:dyDescent="0.45">
      <c r="G700" s="5">
        <v>16</v>
      </c>
      <c r="H700" s="6"/>
      <c r="I700" s="6"/>
      <c r="J700" s="6" t="s">
        <v>951</v>
      </c>
      <c r="K700" s="6" t="s">
        <v>144</v>
      </c>
      <c r="L700" s="6" t="s">
        <v>153</v>
      </c>
      <c r="M700" s="6" t="s">
        <v>953</v>
      </c>
      <c r="R700" s="5" t="s">
        <v>530</v>
      </c>
      <c r="S700" s="5" t="s">
        <v>145</v>
      </c>
      <c r="T700" s="5" t="s">
        <v>535</v>
      </c>
      <c r="U700" s="5" t="s">
        <v>6</v>
      </c>
      <c r="AD700" s="5">
        <v>16</v>
      </c>
      <c r="AE700" s="31">
        <f t="shared" si="195"/>
        <v>76.277782683786612</v>
      </c>
      <c r="AF700" s="80" t="s">
        <v>785</v>
      </c>
      <c r="AG700" s="5">
        <v>16</v>
      </c>
      <c r="AH700" s="31">
        <f t="shared" si="196"/>
        <v>76.277782683786612</v>
      </c>
      <c r="AI700" s="80" t="s">
        <v>785</v>
      </c>
      <c r="AJ700" s="5">
        <v>16</v>
      </c>
      <c r="AK700" s="31">
        <f t="shared" si="197"/>
        <v>76.277782683786612</v>
      </c>
      <c r="AL700" s="80" t="s">
        <v>785</v>
      </c>
      <c r="AM700" s="5">
        <v>16</v>
      </c>
      <c r="AN700" s="31">
        <f t="shared" si="198"/>
        <v>76.277782683786612</v>
      </c>
      <c r="AO700" s="80" t="s">
        <v>785</v>
      </c>
      <c r="BM700" s="10" t="s">
        <v>431</v>
      </c>
    </row>
    <row r="701" spans="7:65" x14ac:dyDescent="0.45">
      <c r="G701" s="5">
        <v>17</v>
      </c>
      <c r="H701" s="6"/>
      <c r="I701" s="6"/>
      <c r="J701" s="6" t="s">
        <v>530</v>
      </c>
      <c r="K701" s="6" t="s">
        <v>145</v>
      </c>
      <c r="L701" s="6" t="s">
        <v>535</v>
      </c>
      <c r="M701" s="6" t="s">
        <v>6</v>
      </c>
      <c r="R701" s="5" t="s">
        <v>525</v>
      </c>
      <c r="S701" s="5" t="s">
        <v>147</v>
      </c>
      <c r="T701" s="5" t="s">
        <v>531</v>
      </c>
      <c r="U701" s="5" t="s">
        <v>538</v>
      </c>
      <c r="AD701" s="5">
        <v>17</v>
      </c>
      <c r="AE701" s="31">
        <f t="shared" si="195"/>
        <v>75.329698455056743</v>
      </c>
      <c r="AF701" s="80" t="s">
        <v>768</v>
      </c>
      <c r="AG701" s="5">
        <v>17</v>
      </c>
      <c r="AH701" s="31">
        <f t="shared" si="196"/>
        <v>75.329698455056743</v>
      </c>
      <c r="AI701" s="80" t="s">
        <v>768</v>
      </c>
      <c r="AJ701" s="5">
        <v>17</v>
      </c>
      <c r="AK701" s="31">
        <f t="shared" si="197"/>
        <v>75.329698455056743</v>
      </c>
      <c r="AL701" s="80" t="s">
        <v>768</v>
      </c>
      <c r="AM701" s="5">
        <v>17</v>
      </c>
      <c r="AN701" s="31">
        <f t="shared" si="198"/>
        <v>75.329698455056743</v>
      </c>
      <c r="AO701" s="80" t="s">
        <v>768</v>
      </c>
    </row>
    <row r="702" spans="7:65" x14ac:dyDescent="0.45">
      <c r="G702" s="5">
        <v>18</v>
      </c>
      <c r="H702" s="6"/>
      <c r="I702" s="6"/>
      <c r="J702" s="6" t="s">
        <v>525</v>
      </c>
      <c r="K702" s="6" t="s">
        <v>147</v>
      </c>
      <c r="L702" s="6" t="s">
        <v>531</v>
      </c>
      <c r="M702" s="6" t="s">
        <v>538</v>
      </c>
      <c r="R702" s="5" t="s">
        <v>525</v>
      </c>
      <c r="S702" s="5" t="s">
        <v>147</v>
      </c>
      <c r="T702" s="5" t="s">
        <v>531</v>
      </c>
      <c r="U702" s="5" t="s">
        <v>538</v>
      </c>
      <c r="AD702" s="5">
        <v>18</v>
      </c>
      <c r="AE702" s="31">
        <f t="shared" si="195"/>
        <v>75.329698455056743</v>
      </c>
      <c r="AF702" s="80" t="s">
        <v>768</v>
      </c>
      <c r="AG702" s="5">
        <v>18</v>
      </c>
      <c r="AH702" s="31">
        <f t="shared" si="196"/>
        <v>75.329698455056743</v>
      </c>
      <c r="AI702" s="80" t="s">
        <v>768</v>
      </c>
      <c r="AJ702" s="5">
        <v>18</v>
      </c>
      <c r="AK702" s="31">
        <f t="shared" si="197"/>
        <v>75.329698455056743</v>
      </c>
      <c r="AL702" s="80" t="s">
        <v>768</v>
      </c>
      <c r="AM702" s="5">
        <v>18</v>
      </c>
      <c r="AN702" s="31">
        <f t="shared" si="198"/>
        <v>75.329698455056743</v>
      </c>
      <c r="AO702" s="80" t="s">
        <v>768</v>
      </c>
    </row>
    <row r="703" spans="7:65" ht="13.8" x14ac:dyDescent="0.45">
      <c r="G703" s="5">
        <v>19</v>
      </c>
      <c r="H703" s="6"/>
      <c r="I703" s="6"/>
      <c r="J703" s="6" t="s">
        <v>525</v>
      </c>
      <c r="K703" s="6" t="s">
        <v>147</v>
      </c>
      <c r="L703" s="6" t="s">
        <v>531</v>
      </c>
      <c r="M703" s="6" t="s">
        <v>538</v>
      </c>
      <c r="R703" s="5" t="s">
        <v>525</v>
      </c>
      <c r="S703" s="5" t="s">
        <v>147</v>
      </c>
      <c r="T703" s="5" t="s">
        <v>531</v>
      </c>
      <c r="U703" s="5" t="s">
        <v>538</v>
      </c>
      <c r="V703" s="5">
        <f>COUNTA(P685:U703)</f>
        <v>104</v>
      </c>
      <c r="W703" s="10" t="s">
        <v>431</v>
      </c>
      <c r="AD703" s="5">
        <v>19</v>
      </c>
      <c r="AE703" s="31">
        <f t="shared" si="195"/>
        <v>75.329698455056743</v>
      </c>
      <c r="AF703" s="80" t="s">
        <v>768</v>
      </c>
      <c r="AG703" s="5">
        <v>19</v>
      </c>
      <c r="AH703" s="31">
        <f t="shared" si="196"/>
        <v>75.329698455056743</v>
      </c>
      <c r="AI703" s="80" t="s">
        <v>768</v>
      </c>
      <c r="AJ703" s="5">
        <v>19</v>
      </c>
      <c r="AK703" s="31">
        <f t="shared" si="197"/>
        <v>75.329698455056743</v>
      </c>
      <c r="AL703" s="80" t="s">
        <v>768</v>
      </c>
      <c r="AM703" s="5">
        <v>19</v>
      </c>
      <c r="AN703" s="31">
        <f t="shared" si="198"/>
        <v>75.329698455056743</v>
      </c>
      <c r="AO703" s="80" t="s">
        <v>768</v>
      </c>
    </row>
    <row r="704" spans="7:65" ht="13.8" x14ac:dyDescent="0.45">
      <c r="G704" s="5">
        <v>20</v>
      </c>
      <c r="H704" s="6"/>
      <c r="I704" s="6"/>
      <c r="J704" s="6" t="s">
        <v>525</v>
      </c>
      <c r="K704" s="6" t="s">
        <v>147</v>
      </c>
      <c r="L704" s="6" t="s">
        <v>531</v>
      </c>
      <c r="M704" s="6" t="s">
        <v>538</v>
      </c>
      <c r="N704" s="10" t="s">
        <v>431</v>
      </c>
    </row>
    <row r="706" spans="7:41" x14ac:dyDescent="0.45">
      <c r="G706" s="5" t="s">
        <v>971</v>
      </c>
    </row>
    <row r="707" spans="7:41" x14ac:dyDescent="0.45">
      <c r="H707" s="5" t="s">
        <v>216</v>
      </c>
    </row>
    <row r="708" spans="7:41" x14ac:dyDescent="0.45">
      <c r="G708" s="7" t="s">
        <v>5</v>
      </c>
      <c r="H708" s="8" t="s">
        <v>28</v>
      </c>
      <c r="I708" s="8" t="s">
        <v>29</v>
      </c>
      <c r="J708" s="8" t="s">
        <v>110</v>
      </c>
      <c r="K708" s="8" t="s">
        <v>217</v>
      </c>
      <c r="L708" s="8" t="s">
        <v>218</v>
      </c>
      <c r="M708" s="8" t="s">
        <v>219</v>
      </c>
      <c r="O708" s="5">
        <v>34</v>
      </c>
      <c r="P708" s="8" t="s">
        <v>28</v>
      </c>
      <c r="Q708" s="8" t="s">
        <v>29</v>
      </c>
      <c r="R708" s="8" t="s">
        <v>110</v>
      </c>
      <c r="S708" s="8" t="s">
        <v>217</v>
      </c>
      <c r="T708" s="8" t="s">
        <v>218</v>
      </c>
      <c r="U708" s="8" t="s">
        <v>219</v>
      </c>
      <c r="X708" s="7" t="s">
        <v>5</v>
      </c>
      <c r="Z708" s="102" t="s">
        <v>28</v>
      </c>
      <c r="AA708" s="102"/>
      <c r="AB708" s="102"/>
      <c r="AC708" s="102" t="s">
        <v>29</v>
      </c>
      <c r="AD708" s="102"/>
      <c r="AE708" s="102"/>
      <c r="AF708" s="102" t="s">
        <v>110</v>
      </c>
      <c r="AG708" s="102"/>
      <c r="AH708" s="102"/>
      <c r="AI708" s="102" t="s">
        <v>217</v>
      </c>
      <c r="AJ708" s="102"/>
      <c r="AK708" s="102"/>
      <c r="AL708" s="102" t="s">
        <v>218</v>
      </c>
      <c r="AM708" s="102"/>
      <c r="AN708" s="102"/>
      <c r="AO708" s="102" t="s">
        <v>219</v>
      </c>
    </row>
    <row r="709" spans="7:41" x14ac:dyDescent="0.45">
      <c r="G709" s="5">
        <v>1</v>
      </c>
      <c r="H709" s="6" t="s">
        <v>114</v>
      </c>
      <c r="I709" s="6" t="s">
        <v>118</v>
      </c>
      <c r="J709" s="6" t="s">
        <v>126</v>
      </c>
      <c r="K709" s="6" t="s">
        <v>136</v>
      </c>
      <c r="L709" s="6" t="s">
        <v>148</v>
      </c>
      <c r="M709" s="6" t="s">
        <v>155</v>
      </c>
      <c r="P709" s="5" t="s">
        <v>114</v>
      </c>
      <c r="Q709" s="5" t="s">
        <v>118</v>
      </c>
      <c r="R709" s="5" t="s">
        <v>126</v>
      </c>
      <c r="S709" s="5" t="s">
        <v>136</v>
      </c>
      <c r="T709" s="5" t="s">
        <v>148</v>
      </c>
      <c r="U709" s="5" t="s">
        <v>155</v>
      </c>
      <c r="X709" s="5">
        <v>1</v>
      </c>
      <c r="Y709" s="31">
        <f t="shared" ref="Y709:Y723" si="199">VLOOKUP(Z709,$A$3:$B$36,2,FALSE)</f>
        <v>54.489683652199048</v>
      </c>
      <c r="Z709" s="80" t="s">
        <v>871</v>
      </c>
      <c r="AA709" s="5">
        <v>1</v>
      </c>
      <c r="AB709" s="24">
        <f t="shared" ref="AB709:AB724" si="200">VLOOKUP(AC709,$A$3:$B$36,2,FALSE)</f>
        <v>54.489683652199048</v>
      </c>
      <c r="AC709" s="80" t="s">
        <v>871</v>
      </c>
      <c r="AD709" s="5">
        <v>1</v>
      </c>
      <c r="AE709" s="24">
        <f t="shared" ref="AE709:AE719" si="201">VLOOKUP(AF709,$A$3:$B$36,2,FALSE)</f>
        <v>54.489683652199048</v>
      </c>
      <c r="AF709" s="80" t="s">
        <v>871</v>
      </c>
      <c r="AG709" s="5">
        <v>1</v>
      </c>
      <c r="AH709" s="24">
        <f t="shared" ref="AH709:AH721" si="202">VLOOKUP(AI709,$A$3:$B$36,2,FALSE)</f>
        <v>54.489683652199048</v>
      </c>
      <c r="AI709" s="80" t="s">
        <v>871</v>
      </c>
      <c r="AJ709" s="5">
        <v>1</v>
      </c>
      <c r="AK709" s="24">
        <f t="shared" ref="AK709:AK723" si="203">VLOOKUP(AL709,$A$3:$B$36,2,FALSE)</f>
        <v>54.489683652199048</v>
      </c>
      <c r="AL709" s="80" t="s">
        <v>871</v>
      </c>
      <c r="AM709" s="5">
        <v>1</v>
      </c>
      <c r="AN709" s="24">
        <f t="shared" ref="AN709:AN722" si="204">VLOOKUP(AO709,$A$3:$B$36,2,FALSE)</f>
        <v>54.489683652199048</v>
      </c>
      <c r="AO709" s="80" t="s">
        <v>871</v>
      </c>
    </row>
    <row r="710" spans="7:41" x14ac:dyDescent="0.45">
      <c r="G710" s="5">
        <v>2</v>
      </c>
      <c r="H710" s="6" t="s">
        <v>972</v>
      </c>
      <c r="I710" s="6" t="s">
        <v>119</v>
      </c>
      <c r="J710" s="6" t="s">
        <v>275</v>
      </c>
      <c r="K710" s="6" t="s">
        <v>137</v>
      </c>
      <c r="L710" s="6" t="s">
        <v>96</v>
      </c>
      <c r="M710" s="11" t="s">
        <v>466</v>
      </c>
      <c r="P710" s="5" t="s">
        <v>223</v>
      </c>
      <c r="Q710" s="5" t="s">
        <v>119</v>
      </c>
      <c r="R710" s="5" t="s">
        <v>42</v>
      </c>
      <c r="S710" s="5" t="s">
        <v>137</v>
      </c>
      <c r="T710" s="5" t="s">
        <v>96</v>
      </c>
      <c r="U710" s="5" t="s">
        <v>16</v>
      </c>
      <c r="X710" s="5">
        <v>2</v>
      </c>
      <c r="Y710" s="31">
        <f t="shared" si="199"/>
        <v>57.68746068595226</v>
      </c>
      <c r="Z710" s="80" t="s">
        <v>792</v>
      </c>
      <c r="AA710" s="5">
        <v>2</v>
      </c>
      <c r="AB710" s="24">
        <f t="shared" si="200"/>
        <v>57.68746068595226</v>
      </c>
      <c r="AC710" s="80" t="s">
        <v>792</v>
      </c>
      <c r="AD710" s="5">
        <v>2</v>
      </c>
      <c r="AE710" s="24">
        <f t="shared" si="201"/>
        <v>57.68746068595226</v>
      </c>
      <c r="AF710" s="80" t="s">
        <v>792</v>
      </c>
      <c r="AG710" s="5">
        <v>2</v>
      </c>
      <c r="AH710" s="24">
        <f t="shared" si="202"/>
        <v>57.68746068595226</v>
      </c>
      <c r="AI710" s="80" t="s">
        <v>792</v>
      </c>
      <c r="AJ710" s="5">
        <v>2</v>
      </c>
      <c r="AK710" s="24">
        <f t="shared" si="203"/>
        <v>57.68746068595226</v>
      </c>
      <c r="AL710" s="80" t="s">
        <v>792</v>
      </c>
      <c r="AM710" s="5">
        <v>2</v>
      </c>
      <c r="AN710" s="24">
        <f t="shared" si="204"/>
        <v>57.68746068595226</v>
      </c>
      <c r="AO710" s="80" t="s">
        <v>792</v>
      </c>
    </row>
    <row r="711" spans="7:41" x14ac:dyDescent="0.45">
      <c r="G711" s="5">
        <v>3</v>
      </c>
      <c r="H711" s="6" t="s">
        <v>224</v>
      </c>
      <c r="I711" s="11" t="s">
        <v>167</v>
      </c>
      <c r="J711" s="6" t="s">
        <v>44</v>
      </c>
      <c r="K711" s="6" t="s">
        <v>138</v>
      </c>
      <c r="L711" s="6" t="s">
        <v>345</v>
      </c>
      <c r="M711" s="6" t="s">
        <v>469</v>
      </c>
      <c r="P711" s="5" t="s">
        <v>115</v>
      </c>
      <c r="Q711" s="5" t="s">
        <v>329</v>
      </c>
      <c r="R711" s="5" t="s">
        <v>44</v>
      </c>
      <c r="S711" s="5" t="s">
        <v>138</v>
      </c>
      <c r="T711" s="5" t="s">
        <v>782</v>
      </c>
      <c r="U711" s="5" t="s">
        <v>469</v>
      </c>
      <c r="X711" s="5">
        <v>3</v>
      </c>
      <c r="Y711" s="31">
        <f t="shared" si="199"/>
        <v>55.327632324697404</v>
      </c>
      <c r="Z711" s="80" t="s">
        <v>769</v>
      </c>
      <c r="AA711" s="5">
        <v>3</v>
      </c>
      <c r="AB711" s="24">
        <f t="shared" si="200"/>
        <v>61.678725235050933</v>
      </c>
      <c r="AC711" s="80" t="s">
        <v>766</v>
      </c>
      <c r="AD711" s="5">
        <v>3</v>
      </c>
      <c r="AE711" s="24">
        <f t="shared" si="201"/>
        <v>55.327632324697404</v>
      </c>
      <c r="AF711" s="80" t="s">
        <v>769</v>
      </c>
      <c r="AG711" s="5">
        <v>3</v>
      </c>
      <c r="AH711" s="24">
        <f t="shared" si="202"/>
        <v>61.678725235050933</v>
      </c>
      <c r="AI711" s="80" t="s">
        <v>766</v>
      </c>
      <c r="AJ711" s="5">
        <v>3</v>
      </c>
      <c r="AK711" s="24">
        <f t="shared" si="203"/>
        <v>61.678725235050933</v>
      </c>
      <c r="AL711" s="80" t="s">
        <v>766</v>
      </c>
      <c r="AM711" s="5">
        <v>3</v>
      </c>
      <c r="AN711" s="24">
        <f t="shared" si="204"/>
        <v>55.327632324697404</v>
      </c>
      <c r="AO711" s="80" t="s">
        <v>769</v>
      </c>
    </row>
    <row r="712" spans="7:41" x14ac:dyDescent="0.45">
      <c r="G712" s="5">
        <v>4</v>
      </c>
      <c r="H712" s="6" t="s">
        <v>225</v>
      </c>
      <c r="I712" s="6" t="s">
        <v>168</v>
      </c>
      <c r="J712" s="6" t="s">
        <v>235</v>
      </c>
      <c r="K712" s="6" t="s">
        <v>51</v>
      </c>
      <c r="L712" s="6" t="s">
        <v>404</v>
      </c>
      <c r="M712" s="6" t="s">
        <v>353</v>
      </c>
      <c r="P712" s="5" t="s">
        <v>225</v>
      </c>
      <c r="Q712" s="5" t="s">
        <v>273</v>
      </c>
      <c r="R712" s="5" t="s">
        <v>126</v>
      </c>
      <c r="S712" s="5" t="s">
        <v>51</v>
      </c>
      <c r="T712" s="5" t="s">
        <v>98</v>
      </c>
      <c r="U712" s="5" t="s">
        <v>353</v>
      </c>
      <c r="X712" s="5">
        <v>4</v>
      </c>
      <c r="Y712" s="31">
        <f t="shared" si="199"/>
        <v>56.425600143309396</v>
      </c>
      <c r="Z712" s="80" t="s">
        <v>853</v>
      </c>
      <c r="AA712" s="5">
        <v>4</v>
      </c>
      <c r="AB712" s="24">
        <f t="shared" si="200"/>
        <v>60.266537294414391</v>
      </c>
      <c r="AC712" s="80" t="s">
        <v>774</v>
      </c>
      <c r="AD712" s="5">
        <v>4</v>
      </c>
      <c r="AE712" s="24">
        <f t="shared" si="201"/>
        <v>54.489683652199048</v>
      </c>
      <c r="AF712" s="80" t="s">
        <v>871</v>
      </c>
      <c r="AG712" s="5">
        <v>4</v>
      </c>
      <c r="AH712" s="24">
        <f t="shared" si="202"/>
        <v>66.013332488948294</v>
      </c>
      <c r="AI712" s="80" t="s">
        <v>776</v>
      </c>
      <c r="AJ712" s="5">
        <v>4</v>
      </c>
      <c r="AK712" s="24">
        <f t="shared" si="203"/>
        <v>60.266537294414391</v>
      </c>
      <c r="AL712" s="80" t="s">
        <v>774</v>
      </c>
      <c r="AM712" s="5">
        <v>4</v>
      </c>
      <c r="AN712" s="24">
        <f t="shared" si="204"/>
        <v>54.489683652199048</v>
      </c>
      <c r="AO712" s="80" t="s">
        <v>871</v>
      </c>
    </row>
    <row r="713" spans="7:41" x14ac:dyDescent="0.45">
      <c r="G713" s="5">
        <v>5</v>
      </c>
      <c r="H713" s="6" t="s">
        <v>116</v>
      </c>
      <c r="I713" s="6" t="s">
        <v>30</v>
      </c>
      <c r="J713" s="6" t="s">
        <v>236</v>
      </c>
      <c r="K713" s="11" t="s">
        <v>139</v>
      </c>
      <c r="L713" s="6" t="s">
        <v>53</v>
      </c>
      <c r="M713" s="6" t="s">
        <v>974</v>
      </c>
      <c r="P713" s="5" t="s">
        <v>116</v>
      </c>
      <c r="Q713" s="5" t="s">
        <v>30</v>
      </c>
      <c r="R713" s="5" t="s">
        <v>236</v>
      </c>
      <c r="S713" s="5" t="s">
        <v>609</v>
      </c>
      <c r="T713" s="5" t="s">
        <v>53</v>
      </c>
      <c r="U713" s="5" t="s">
        <v>355</v>
      </c>
      <c r="X713" s="5">
        <v>5</v>
      </c>
      <c r="Y713" s="31">
        <f t="shared" si="199"/>
        <v>57.68746068595226</v>
      </c>
      <c r="Z713" s="80" t="s">
        <v>792</v>
      </c>
      <c r="AA713" s="5">
        <v>5</v>
      </c>
      <c r="AB713" s="24">
        <f t="shared" si="200"/>
        <v>60.819536609910429</v>
      </c>
      <c r="AC713" s="80" t="s">
        <v>770</v>
      </c>
      <c r="AD713" s="5">
        <v>5</v>
      </c>
      <c r="AE713" s="24">
        <f t="shared" si="201"/>
        <v>54.89339976375399</v>
      </c>
      <c r="AF713" s="80" t="s">
        <v>873</v>
      </c>
      <c r="AG713" s="5">
        <v>5</v>
      </c>
      <c r="AH713" s="24">
        <f t="shared" si="202"/>
        <v>72.079750332635967</v>
      </c>
      <c r="AI713" s="80" t="s">
        <v>764</v>
      </c>
      <c r="AJ713" s="5">
        <v>5</v>
      </c>
      <c r="AK713" s="24">
        <f t="shared" si="203"/>
        <v>60.819536609910429</v>
      </c>
      <c r="AL713" s="80" t="s">
        <v>770</v>
      </c>
      <c r="AM713" s="5">
        <v>5</v>
      </c>
      <c r="AN713" s="24">
        <f t="shared" si="204"/>
        <v>51.976540463598752</v>
      </c>
      <c r="AO713" s="80" t="s">
        <v>819</v>
      </c>
    </row>
    <row r="714" spans="7:41" x14ac:dyDescent="0.45">
      <c r="G714" s="5">
        <v>6</v>
      </c>
      <c r="H714" s="6" t="s">
        <v>226</v>
      </c>
      <c r="I714" s="6" t="s">
        <v>120</v>
      </c>
      <c r="J714" s="6" t="s">
        <v>127</v>
      </c>
      <c r="K714" s="13" t="s">
        <v>140</v>
      </c>
      <c r="L714" s="6" t="s">
        <v>99</v>
      </c>
      <c r="M714" s="6" t="s">
        <v>849</v>
      </c>
      <c r="P714" s="5" t="s">
        <v>226</v>
      </c>
      <c r="Q714" s="5" t="s">
        <v>120</v>
      </c>
      <c r="R714" s="5" t="s">
        <v>127</v>
      </c>
      <c r="S714" s="5" t="s">
        <v>402</v>
      </c>
      <c r="T714" s="5" t="s">
        <v>99</v>
      </c>
      <c r="U714" s="5" t="s">
        <v>849</v>
      </c>
      <c r="X714" s="5">
        <v>6</v>
      </c>
      <c r="Y714" s="31">
        <f t="shared" si="199"/>
        <v>59.002347394461879</v>
      </c>
      <c r="Z714" s="80" t="s">
        <v>773</v>
      </c>
      <c r="AA714" s="5">
        <v>6</v>
      </c>
      <c r="AB714" s="24">
        <f t="shared" si="200"/>
        <v>61.678725235050933</v>
      </c>
      <c r="AC714" s="80" t="s">
        <v>766</v>
      </c>
      <c r="AD714" s="5">
        <v>6</v>
      </c>
      <c r="AE714" s="24">
        <f t="shared" si="201"/>
        <v>55.327632324697404</v>
      </c>
      <c r="AF714" s="80" t="s">
        <v>769</v>
      </c>
      <c r="AG714" s="5">
        <v>6</v>
      </c>
      <c r="AH714" s="24">
        <f t="shared" si="202"/>
        <v>69.54549044703198</v>
      </c>
      <c r="AI714" s="80" t="s">
        <v>772</v>
      </c>
      <c r="AJ714" s="5">
        <v>6</v>
      </c>
      <c r="AK714" s="24">
        <f t="shared" si="203"/>
        <v>61.678725235050933</v>
      </c>
      <c r="AL714" s="80" t="s">
        <v>766</v>
      </c>
      <c r="AM714" s="5">
        <v>6</v>
      </c>
      <c r="AN714" s="24">
        <f t="shared" si="204"/>
        <v>54.148149429121659</v>
      </c>
      <c r="AO714" s="80" t="s">
        <v>434</v>
      </c>
    </row>
    <row r="715" spans="7:41" x14ac:dyDescent="0.45">
      <c r="G715" s="5">
        <v>7</v>
      </c>
      <c r="H715" s="6" t="s">
        <v>117</v>
      </c>
      <c r="I715" s="6" t="s">
        <v>169</v>
      </c>
      <c r="J715" s="6" t="s">
        <v>416</v>
      </c>
      <c r="K715" s="6" t="s">
        <v>141</v>
      </c>
      <c r="L715" s="6" t="s">
        <v>100</v>
      </c>
      <c r="M715" s="6" t="s">
        <v>155</v>
      </c>
      <c r="P715" s="5" t="s">
        <v>117</v>
      </c>
      <c r="Q715" s="5" t="s">
        <v>169</v>
      </c>
      <c r="R715" s="5" t="s">
        <v>43</v>
      </c>
      <c r="S715" s="5" t="s">
        <v>141</v>
      </c>
      <c r="T715" s="5" t="s">
        <v>100</v>
      </c>
      <c r="U715" s="5" t="s">
        <v>155</v>
      </c>
      <c r="X715" s="5">
        <v>7</v>
      </c>
      <c r="Y715" s="31">
        <f t="shared" si="199"/>
        <v>60.266537294414391</v>
      </c>
      <c r="Z715" s="80" t="s">
        <v>774</v>
      </c>
      <c r="AA715" s="5">
        <v>7</v>
      </c>
      <c r="AB715" s="24">
        <f t="shared" si="200"/>
        <v>63.352807087567498</v>
      </c>
      <c r="AC715" s="80" t="s">
        <v>791</v>
      </c>
      <c r="AD715" s="5">
        <v>7</v>
      </c>
      <c r="AE715" s="24">
        <f t="shared" si="201"/>
        <v>56.425600143309396</v>
      </c>
      <c r="AF715" s="80" t="s">
        <v>853</v>
      </c>
      <c r="AG715" s="5">
        <v>7</v>
      </c>
      <c r="AH715" s="24">
        <f t="shared" si="202"/>
        <v>70.490554036267866</v>
      </c>
      <c r="AI715" s="80" t="s">
        <v>767</v>
      </c>
      <c r="AJ715" s="5">
        <v>7</v>
      </c>
      <c r="AK715" s="24">
        <f t="shared" si="203"/>
        <v>63.352807087567498</v>
      </c>
      <c r="AL715" s="80" t="s">
        <v>791</v>
      </c>
      <c r="AM715" s="5">
        <v>7</v>
      </c>
      <c r="AN715" s="24">
        <f t="shared" si="204"/>
        <v>54.489683652199048</v>
      </c>
      <c r="AO715" s="80" t="s">
        <v>871</v>
      </c>
    </row>
    <row r="716" spans="7:41" x14ac:dyDescent="0.45">
      <c r="G716" s="5">
        <v>8</v>
      </c>
      <c r="H716" s="6" t="s">
        <v>324</v>
      </c>
      <c r="I716" s="6" t="s">
        <v>31</v>
      </c>
      <c r="J716" s="6" t="s">
        <v>44</v>
      </c>
      <c r="K716" s="11" t="s">
        <v>487</v>
      </c>
      <c r="L716" s="11" t="s">
        <v>860</v>
      </c>
      <c r="M716" s="6" t="s">
        <v>515</v>
      </c>
      <c r="P716" s="5" t="s">
        <v>453</v>
      </c>
      <c r="Q716" s="5" t="s">
        <v>31</v>
      </c>
      <c r="R716" s="5" t="s">
        <v>44</v>
      </c>
      <c r="S716" s="5" t="s">
        <v>609</v>
      </c>
      <c r="T716" s="5" t="s">
        <v>91</v>
      </c>
      <c r="U716" s="5" t="s">
        <v>515</v>
      </c>
      <c r="X716" s="5">
        <v>8</v>
      </c>
      <c r="Y716" s="31">
        <f t="shared" si="199"/>
        <v>60.819536609910429</v>
      </c>
      <c r="Z716" s="80" t="s">
        <v>770</v>
      </c>
      <c r="AA716" s="5">
        <v>8</v>
      </c>
      <c r="AB716" s="24">
        <f t="shared" si="200"/>
        <v>64.319990168929081</v>
      </c>
      <c r="AC716" s="80" t="s">
        <v>787</v>
      </c>
      <c r="AD716" s="5">
        <v>8</v>
      </c>
      <c r="AE716" s="24">
        <f t="shared" si="201"/>
        <v>55.327632324697404</v>
      </c>
      <c r="AF716" s="80" t="s">
        <v>769</v>
      </c>
      <c r="AG716" s="5">
        <v>8</v>
      </c>
      <c r="AH716" s="24">
        <f t="shared" si="202"/>
        <v>72.079750332635967</v>
      </c>
      <c r="AI716" s="80" t="s">
        <v>764</v>
      </c>
      <c r="AJ716" s="5">
        <v>8</v>
      </c>
      <c r="AK716" s="24">
        <f t="shared" si="203"/>
        <v>64.319990168929081</v>
      </c>
      <c r="AL716" s="80" t="s">
        <v>787</v>
      </c>
      <c r="AM716" s="5">
        <v>8</v>
      </c>
      <c r="AN716" s="24">
        <f t="shared" si="204"/>
        <v>54.89339976375399</v>
      </c>
      <c r="AO716" s="80" t="s">
        <v>873</v>
      </c>
    </row>
    <row r="717" spans="7:41" x14ac:dyDescent="0.45">
      <c r="G717" s="5">
        <v>9</v>
      </c>
      <c r="H717" s="6" t="s">
        <v>222</v>
      </c>
      <c r="I717" s="6" t="s">
        <v>392</v>
      </c>
      <c r="J717" s="6" t="s">
        <v>826</v>
      </c>
      <c r="K717" s="6" t="s">
        <v>488</v>
      </c>
      <c r="L717" s="6" t="s">
        <v>930</v>
      </c>
      <c r="M717" s="6" t="s">
        <v>356</v>
      </c>
      <c r="P717" s="5" t="s">
        <v>222</v>
      </c>
      <c r="Q717" s="5" t="s">
        <v>779</v>
      </c>
      <c r="R717" s="5" t="s">
        <v>236</v>
      </c>
      <c r="S717" s="5" t="s">
        <v>488</v>
      </c>
      <c r="T717" s="5" t="s">
        <v>930</v>
      </c>
      <c r="U717" s="5" t="s">
        <v>356</v>
      </c>
      <c r="X717" s="5">
        <v>9</v>
      </c>
      <c r="Y717" s="31">
        <f t="shared" si="199"/>
        <v>60.266537294414391</v>
      </c>
      <c r="Z717" s="80" t="s">
        <v>774</v>
      </c>
      <c r="AA717" s="5">
        <v>9</v>
      </c>
      <c r="AB717" s="24">
        <f t="shared" si="200"/>
        <v>65.463749372686848</v>
      </c>
      <c r="AC717" s="80" t="s">
        <v>765</v>
      </c>
      <c r="AD717" s="5">
        <v>9</v>
      </c>
      <c r="AE717" s="24">
        <f t="shared" si="201"/>
        <v>54.89339976375399</v>
      </c>
      <c r="AF717" s="80" t="s">
        <v>873</v>
      </c>
      <c r="AG717" s="5">
        <v>9</v>
      </c>
      <c r="AH717" s="24">
        <f t="shared" si="202"/>
        <v>70.490554036267866</v>
      </c>
      <c r="AI717" s="80" t="s">
        <v>767</v>
      </c>
      <c r="AJ717" s="5">
        <v>9</v>
      </c>
      <c r="AK717" s="24">
        <f t="shared" si="203"/>
        <v>63.352807087567498</v>
      </c>
      <c r="AL717" s="80" t="s">
        <v>791</v>
      </c>
      <c r="AM717" s="5">
        <v>9</v>
      </c>
      <c r="AN717" s="24">
        <f t="shared" si="204"/>
        <v>55.327632324697404</v>
      </c>
      <c r="AO717" s="80" t="s">
        <v>769</v>
      </c>
    </row>
    <row r="718" spans="7:41" x14ac:dyDescent="0.45">
      <c r="G718" s="5">
        <v>10</v>
      </c>
      <c r="H718" s="6" t="s">
        <v>410</v>
      </c>
      <c r="I718" s="6" t="s">
        <v>328</v>
      </c>
      <c r="J718" s="6" t="s">
        <v>652</v>
      </c>
      <c r="K718" s="13" t="s">
        <v>489</v>
      </c>
      <c r="L718" s="6" t="s">
        <v>782</v>
      </c>
      <c r="M718" s="6" t="s">
        <v>468</v>
      </c>
      <c r="P718" s="5" t="s">
        <v>226</v>
      </c>
      <c r="Q718" s="5" t="s">
        <v>328</v>
      </c>
      <c r="R718" s="5" t="s">
        <v>44</v>
      </c>
      <c r="S718" s="5" t="s">
        <v>402</v>
      </c>
      <c r="T718" s="5" t="s">
        <v>782</v>
      </c>
      <c r="U718" s="5" t="s">
        <v>19</v>
      </c>
      <c r="X718" s="5">
        <v>10</v>
      </c>
      <c r="Y718" s="31">
        <f t="shared" si="199"/>
        <v>59.002347394461879</v>
      </c>
      <c r="Z718" s="80" t="s">
        <v>773</v>
      </c>
      <c r="AA718" s="5">
        <v>10</v>
      </c>
      <c r="AB718" s="24">
        <f t="shared" si="200"/>
        <v>64.319990168929081</v>
      </c>
      <c r="AC718" s="80" t="s">
        <v>787</v>
      </c>
      <c r="AD718" s="5">
        <v>10</v>
      </c>
      <c r="AE718" s="24">
        <f t="shared" si="201"/>
        <v>55.327632324697404</v>
      </c>
      <c r="AF718" s="80" t="s">
        <v>769</v>
      </c>
      <c r="AG718" s="5">
        <v>10</v>
      </c>
      <c r="AH718" s="24">
        <f t="shared" si="202"/>
        <v>69.54549044703198</v>
      </c>
      <c r="AI718" s="80" t="s">
        <v>772</v>
      </c>
      <c r="AJ718" s="5">
        <v>10</v>
      </c>
      <c r="AK718" s="24">
        <f t="shared" si="203"/>
        <v>61.678725235050933</v>
      </c>
      <c r="AL718" s="80" t="s">
        <v>766</v>
      </c>
      <c r="AM718" s="5">
        <v>10</v>
      </c>
      <c r="AN718" s="24">
        <f t="shared" si="204"/>
        <v>56.425600143309396</v>
      </c>
      <c r="AO718" s="80" t="s">
        <v>853</v>
      </c>
    </row>
    <row r="719" spans="7:41" x14ac:dyDescent="0.45">
      <c r="G719" s="5">
        <v>11</v>
      </c>
      <c r="H719" s="6" t="s">
        <v>117</v>
      </c>
      <c r="I719" s="6" t="s">
        <v>501</v>
      </c>
      <c r="J719" s="6"/>
      <c r="K719" s="6" t="s">
        <v>141</v>
      </c>
      <c r="L719" s="6" t="s">
        <v>829</v>
      </c>
      <c r="M719" s="6" t="s">
        <v>516</v>
      </c>
      <c r="P719" s="5" t="s">
        <v>117</v>
      </c>
      <c r="Q719" s="5" t="s">
        <v>501</v>
      </c>
      <c r="S719" s="5" t="s">
        <v>141</v>
      </c>
      <c r="T719" s="5" t="s">
        <v>53</v>
      </c>
      <c r="U719" s="5" t="s">
        <v>356</v>
      </c>
      <c r="X719" s="5">
        <v>11</v>
      </c>
      <c r="Y719" s="31">
        <f t="shared" si="199"/>
        <v>60.266537294414391</v>
      </c>
      <c r="Z719" s="80" t="s">
        <v>774</v>
      </c>
      <c r="AA719" s="5">
        <v>11</v>
      </c>
      <c r="AB719" s="24">
        <f t="shared" si="200"/>
        <v>63.352807087567498</v>
      </c>
      <c r="AC719" s="80" t="s">
        <v>791</v>
      </c>
      <c r="AD719" s="114">
        <v>11</v>
      </c>
      <c r="AE719" s="107">
        <f t="shared" si="201"/>
        <v>54.89339976375399</v>
      </c>
      <c r="AF719" s="112" t="s">
        <v>873</v>
      </c>
      <c r="AG719" s="5">
        <v>11</v>
      </c>
      <c r="AH719" s="24">
        <f t="shared" si="202"/>
        <v>70.490554036267866</v>
      </c>
      <c r="AI719" s="80" t="s">
        <v>767</v>
      </c>
      <c r="AJ719" s="5">
        <v>11</v>
      </c>
      <c r="AK719" s="24">
        <f t="shared" si="203"/>
        <v>60.819536609910429</v>
      </c>
      <c r="AL719" s="80" t="s">
        <v>770</v>
      </c>
      <c r="AM719" s="5">
        <v>11</v>
      </c>
      <c r="AN719" s="24">
        <f t="shared" si="204"/>
        <v>55.327632324697404</v>
      </c>
      <c r="AO719" s="80" t="s">
        <v>769</v>
      </c>
    </row>
    <row r="720" spans="7:41" x14ac:dyDescent="0.45">
      <c r="G720" s="5">
        <v>12</v>
      </c>
      <c r="H720" s="6" t="s">
        <v>20</v>
      </c>
      <c r="I720" s="11" t="s">
        <v>502</v>
      </c>
      <c r="J720" s="6"/>
      <c r="K720" s="11" t="s">
        <v>490</v>
      </c>
      <c r="L720" s="6" t="s">
        <v>99</v>
      </c>
      <c r="M720" s="6" t="s">
        <v>428</v>
      </c>
      <c r="P720" s="5" t="s">
        <v>20</v>
      </c>
      <c r="Q720" s="5" t="s">
        <v>120</v>
      </c>
      <c r="S720" s="5" t="s">
        <v>609</v>
      </c>
      <c r="T720" s="5" t="s">
        <v>99</v>
      </c>
      <c r="U720" s="5" t="s">
        <v>428</v>
      </c>
      <c r="X720" s="5">
        <v>12</v>
      </c>
      <c r="Y720" s="31">
        <f t="shared" si="199"/>
        <v>60.819536609910429</v>
      </c>
      <c r="Z720" s="80" t="s">
        <v>770</v>
      </c>
      <c r="AA720" s="5">
        <v>12</v>
      </c>
      <c r="AB720" s="24">
        <f t="shared" si="200"/>
        <v>61.678725235050933</v>
      </c>
      <c r="AC720" s="80" t="s">
        <v>766</v>
      </c>
      <c r="AG720" s="5">
        <v>12</v>
      </c>
      <c r="AH720" s="24">
        <f t="shared" si="202"/>
        <v>72.079750332635967</v>
      </c>
      <c r="AI720" s="80" t="s">
        <v>764</v>
      </c>
      <c r="AJ720" s="5">
        <v>12</v>
      </c>
      <c r="AK720" s="24">
        <f t="shared" si="203"/>
        <v>61.678725235050933</v>
      </c>
      <c r="AL720" s="80" t="s">
        <v>766</v>
      </c>
      <c r="AM720" s="5">
        <v>12</v>
      </c>
      <c r="AN720" s="24">
        <f t="shared" si="204"/>
        <v>56.425600143309396</v>
      </c>
      <c r="AO720" s="80" t="s">
        <v>853</v>
      </c>
    </row>
    <row r="721" spans="7:65" x14ac:dyDescent="0.45">
      <c r="G721" s="5">
        <v>13</v>
      </c>
      <c r="H721" s="6" t="s">
        <v>66</v>
      </c>
      <c r="I721" s="6" t="s">
        <v>169</v>
      </c>
      <c r="J721" s="6"/>
      <c r="K721" s="6"/>
      <c r="L721" s="6" t="s">
        <v>100</v>
      </c>
      <c r="M721" s="11" t="s">
        <v>854</v>
      </c>
      <c r="P721" s="5" t="s">
        <v>66</v>
      </c>
      <c r="Q721" s="5" t="s">
        <v>169</v>
      </c>
      <c r="T721" s="5" t="s">
        <v>100</v>
      </c>
      <c r="U721" s="5" t="s">
        <v>16</v>
      </c>
      <c r="X721" s="5">
        <v>13</v>
      </c>
      <c r="Y721" s="31">
        <f t="shared" si="199"/>
        <v>61.678725235050933</v>
      </c>
      <c r="Z721" s="80" t="s">
        <v>766</v>
      </c>
      <c r="AA721" s="5">
        <v>13</v>
      </c>
      <c r="AB721" s="24">
        <f t="shared" si="200"/>
        <v>63.352807087567498</v>
      </c>
      <c r="AC721" s="80" t="s">
        <v>791</v>
      </c>
      <c r="AG721" s="114">
        <v>13</v>
      </c>
      <c r="AH721" s="107">
        <f t="shared" si="202"/>
        <v>70.490554036267866</v>
      </c>
      <c r="AI721" s="112" t="s">
        <v>767</v>
      </c>
      <c r="AJ721" s="5">
        <v>13</v>
      </c>
      <c r="AK721" s="24">
        <f t="shared" si="203"/>
        <v>63.352807087567498</v>
      </c>
      <c r="AL721" s="80" t="s">
        <v>791</v>
      </c>
      <c r="AM721" s="5">
        <v>13</v>
      </c>
      <c r="AN721" s="24">
        <f t="shared" si="204"/>
        <v>57.68746068595226</v>
      </c>
      <c r="AO721" s="80" t="s">
        <v>792</v>
      </c>
    </row>
    <row r="722" spans="7:65" ht="13.8" x14ac:dyDescent="0.45">
      <c r="G722" s="5">
        <v>14</v>
      </c>
      <c r="H722" s="6" t="s">
        <v>973</v>
      </c>
      <c r="I722" s="6" t="s">
        <v>31</v>
      </c>
      <c r="J722" s="6"/>
      <c r="K722" s="6"/>
      <c r="L722" s="11" t="s">
        <v>862</v>
      </c>
      <c r="M722" s="6"/>
      <c r="P722" s="5" t="s">
        <v>1024</v>
      </c>
      <c r="Q722" s="5" t="s">
        <v>31</v>
      </c>
      <c r="T722" s="5" t="s">
        <v>91</v>
      </c>
      <c r="X722" s="5">
        <v>14</v>
      </c>
      <c r="Y722" s="31">
        <f t="shared" si="199"/>
        <v>63.352807087567498</v>
      </c>
      <c r="Z722" s="80" t="s">
        <v>791</v>
      </c>
      <c r="AA722" s="5">
        <v>14</v>
      </c>
      <c r="AB722" s="24">
        <f t="shared" si="200"/>
        <v>64.319990168929081</v>
      </c>
      <c r="AC722" s="80" t="s">
        <v>787</v>
      </c>
      <c r="AJ722" s="5">
        <v>14</v>
      </c>
      <c r="AK722" s="24">
        <f t="shared" si="203"/>
        <v>64.319990168929081</v>
      </c>
      <c r="AL722" s="80" t="s">
        <v>787</v>
      </c>
      <c r="AM722" s="114">
        <v>14</v>
      </c>
      <c r="AN722" s="107">
        <f t="shared" si="204"/>
        <v>56.425600143309396</v>
      </c>
      <c r="AO722" s="112" t="s">
        <v>853</v>
      </c>
      <c r="BM722" s="10" t="s">
        <v>431</v>
      </c>
    </row>
    <row r="723" spans="7:65" ht="13.8" x14ac:dyDescent="0.45">
      <c r="G723" s="5">
        <v>15</v>
      </c>
      <c r="H723" s="6"/>
      <c r="I723" s="6" t="s">
        <v>415</v>
      </c>
      <c r="J723" s="6"/>
      <c r="K723" s="6"/>
      <c r="L723" s="6"/>
      <c r="M723" s="6"/>
      <c r="N723" s="10" t="s">
        <v>431</v>
      </c>
      <c r="Q723" s="5" t="s">
        <v>779</v>
      </c>
      <c r="V723" s="5">
        <f>COUNTA(P709:U723)</f>
        <v>78</v>
      </c>
      <c r="W723" s="10" t="s">
        <v>431</v>
      </c>
      <c r="X723" s="114">
        <v>15</v>
      </c>
      <c r="Y723" s="107">
        <f t="shared" si="199"/>
        <v>61.678725235050933</v>
      </c>
      <c r="Z723" s="112" t="s">
        <v>766</v>
      </c>
      <c r="AA723" s="5">
        <v>15</v>
      </c>
      <c r="AB723" s="24">
        <f t="shared" si="200"/>
        <v>65.463749372686848</v>
      </c>
      <c r="AC723" s="80" t="s">
        <v>765</v>
      </c>
      <c r="AJ723" s="114">
        <v>15</v>
      </c>
      <c r="AK723" s="107">
        <f t="shared" si="203"/>
        <v>63.352807087567498</v>
      </c>
      <c r="AL723" s="112" t="s">
        <v>791</v>
      </c>
    </row>
    <row r="724" spans="7:65" x14ac:dyDescent="0.45">
      <c r="AA724" s="114">
        <v>16</v>
      </c>
      <c r="AB724" s="107">
        <f t="shared" si="200"/>
        <v>64.319990168929081</v>
      </c>
      <c r="AC724" s="112" t="s">
        <v>787</v>
      </c>
    </row>
    <row r="725" spans="7:65" x14ac:dyDescent="0.45">
      <c r="G725" s="5" t="s">
        <v>975</v>
      </c>
    </row>
    <row r="726" spans="7:65" x14ac:dyDescent="0.45">
      <c r="H726" s="5" t="s">
        <v>216</v>
      </c>
    </row>
    <row r="727" spans="7:65" x14ac:dyDescent="0.45">
      <c r="G727" s="7" t="s">
        <v>5</v>
      </c>
      <c r="H727" s="8" t="s">
        <v>28</v>
      </c>
      <c r="I727" s="8" t="s">
        <v>29</v>
      </c>
      <c r="J727" s="8" t="s">
        <v>110</v>
      </c>
      <c r="K727" s="8" t="s">
        <v>217</v>
      </c>
      <c r="L727" s="8" t="s">
        <v>218</v>
      </c>
      <c r="M727" s="8" t="s">
        <v>219</v>
      </c>
      <c r="O727" s="78">
        <v>35</v>
      </c>
      <c r="P727" s="78" t="s">
        <v>28</v>
      </c>
      <c r="Q727" s="78" t="s">
        <v>29</v>
      </c>
      <c r="R727" s="78" t="s">
        <v>110</v>
      </c>
      <c r="S727" s="78" t="s">
        <v>217</v>
      </c>
      <c r="T727" s="78" t="s">
        <v>218</v>
      </c>
      <c r="U727" s="78" t="s">
        <v>219</v>
      </c>
      <c r="X727" s="7" t="s">
        <v>5</v>
      </c>
      <c r="Z727" s="102" t="s">
        <v>28</v>
      </c>
      <c r="AA727" s="102"/>
      <c r="AB727" s="102"/>
      <c r="AC727" s="102" t="s">
        <v>29</v>
      </c>
      <c r="AD727" s="102"/>
      <c r="AE727" s="102"/>
      <c r="AF727" s="102" t="s">
        <v>110</v>
      </c>
      <c r="AG727" s="102"/>
      <c r="AH727" s="102"/>
      <c r="AI727" s="102" t="s">
        <v>217</v>
      </c>
      <c r="AK727" s="102"/>
      <c r="AL727" s="102" t="s">
        <v>218</v>
      </c>
      <c r="AN727" s="102"/>
      <c r="AO727" s="102" t="s">
        <v>219</v>
      </c>
    </row>
    <row r="728" spans="7:65" x14ac:dyDescent="0.45">
      <c r="G728" s="5">
        <v>1</v>
      </c>
      <c r="H728" s="6" t="s">
        <v>114</v>
      </c>
      <c r="I728" s="6" t="s">
        <v>118</v>
      </c>
      <c r="J728" s="6" t="s">
        <v>126</v>
      </c>
      <c r="K728" s="6" t="s">
        <v>136</v>
      </c>
      <c r="L728" s="6" t="s">
        <v>148</v>
      </c>
      <c r="M728" s="6" t="s">
        <v>155</v>
      </c>
      <c r="O728" s="79"/>
      <c r="P728" s="5" t="s">
        <v>114</v>
      </c>
      <c r="Q728" s="5" t="s">
        <v>118</v>
      </c>
      <c r="R728" s="5" t="s">
        <v>126</v>
      </c>
      <c r="S728" s="5" t="s">
        <v>136</v>
      </c>
      <c r="T728" s="5" t="s">
        <v>148</v>
      </c>
      <c r="U728" s="5" t="s">
        <v>155</v>
      </c>
      <c r="X728" s="5">
        <v>1</v>
      </c>
      <c r="Y728" s="31">
        <f t="shared" ref="Y728:Y738" si="205">VLOOKUP(Z728,$A$3:$B$36,2,FALSE)</f>
        <v>54.489683652199048</v>
      </c>
      <c r="Z728" s="80" t="s">
        <v>871</v>
      </c>
      <c r="AA728" s="5">
        <v>1</v>
      </c>
      <c r="AB728" s="31">
        <f t="shared" ref="AB728:AB742" si="206">VLOOKUP(AC728,$A$3:$B$36,2,FALSE)</f>
        <v>54.489683652199048</v>
      </c>
      <c r="AC728" s="80" t="s">
        <v>871</v>
      </c>
      <c r="AD728" s="5">
        <v>1</v>
      </c>
      <c r="AE728" s="31">
        <f t="shared" ref="AE728:AE737" si="207">VLOOKUP(AF728,$A$3:$B$36,2,FALSE)</f>
        <v>54.489683652199048</v>
      </c>
      <c r="AF728" s="80" t="s">
        <v>871</v>
      </c>
      <c r="AG728" s="5">
        <v>1</v>
      </c>
      <c r="AH728" s="31">
        <f t="shared" ref="AH728:AH740" si="208">VLOOKUP(AI728,$A$3:$B$36,2,FALSE)</f>
        <v>54.489683652199048</v>
      </c>
      <c r="AI728" s="80" t="s">
        <v>871</v>
      </c>
      <c r="AJ728" s="5">
        <v>1</v>
      </c>
      <c r="AK728" s="31">
        <f t="shared" ref="AK728:AK736" si="209">VLOOKUP(AL728,$A$3:$B$36,2,FALSE)</f>
        <v>54.489683652199048</v>
      </c>
      <c r="AL728" s="80" t="s">
        <v>871</v>
      </c>
      <c r="AM728" s="5">
        <v>1</v>
      </c>
      <c r="AN728" s="24">
        <f t="shared" ref="AN728:AN737" si="210">VLOOKUP(AO728,$A$3:$B$36,2,FALSE)</f>
        <v>54.489683652199048</v>
      </c>
      <c r="AO728" s="80" t="s">
        <v>871</v>
      </c>
    </row>
    <row r="729" spans="7:65" x14ac:dyDescent="0.45">
      <c r="G729" s="5">
        <v>2</v>
      </c>
      <c r="H729" s="6" t="s">
        <v>116</v>
      </c>
      <c r="I729" s="6" t="s">
        <v>119</v>
      </c>
      <c r="J729" s="6" t="s">
        <v>128</v>
      </c>
      <c r="K729" s="6" t="s">
        <v>137</v>
      </c>
      <c r="L729" s="6" t="s">
        <v>96</v>
      </c>
      <c r="M729" s="11" t="s">
        <v>466</v>
      </c>
      <c r="O729" s="79"/>
      <c r="P729" s="5" t="s">
        <v>116</v>
      </c>
      <c r="Q729" s="5" t="s">
        <v>119</v>
      </c>
      <c r="R729" s="5" t="s">
        <v>128</v>
      </c>
      <c r="S729" s="5" t="s">
        <v>137</v>
      </c>
      <c r="T729" s="5" t="s">
        <v>96</v>
      </c>
      <c r="U729" s="5" t="s">
        <v>16</v>
      </c>
      <c r="X729" s="5">
        <v>2</v>
      </c>
      <c r="Y729" s="31">
        <f t="shared" si="205"/>
        <v>57.68746068595226</v>
      </c>
      <c r="Z729" s="80" t="s">
        <v>792</v>
      </c>
      <c r="AA729" s="5">
        <v>2</v>
      </c>
      <c r="AB729" s="31">
        <f t="shared" si="206"/>
        <v>57.68746068595226</v>
      </c>
      <c r="AC729" s="80" t="s">
        <v>792</v>
      </c>
      <c r="AD729" s="5">
        <v>2</v>
      </c>
      <c r="AE729" s="31">
        <f t="shared" si="207"/>
        <v>57.68746068595226</v>
      </c>
      <c r="AF729" s="80" t="s">
        <v>792</v>
      </c>
      <c r="AG729" s="5">
        <v>2</v>
      </c>
      <c r="AH729" s="31">
        <f t="shared" si="208"/>
        <v>57.68746068595226</v>
      </c>
      <c r="AI729" s="80" t="s">
        <v>792</v>
      </c>
      <c r="AJ729" s="5">
        <v>2</v>
      </c>
      <c r="AK729" s="31">
        <f t="shared" si="209"/>
        <v>57.68746068595226</v>
      </c>
      <c r="AL729" s="80" t="s">
        <v>792</v>
      </c>
      <c r="AM729" s="5">
        <v>2</v>
      </c>
      <c r="AN729" s="24">
        <f t="shared" si="210"/>
        <v>57.68746068595226</v>
      </c>
      <c r="AO729" s="80" t="s">
        <v>792</v>
      </c>
    </row>
    <row r="730" spans="7:65" x14ac:dyDescent="0.45">
      <c r="G730" s="5">
        <v>3</v>
      </c>
      <c r="H730" s="6" t="s">
        <v>66</v>
      </c>
      <c r="I730" s="6" t="s">
        <v>120</v>
      </c>
      <c r="J730" s="6" t="s">
        <v>234</v>
      </c>
      <c r="K730" s="6" t="s">
        <v>199</v>
      </c>
      <c r="L730" s="16" t="s">
        <v>345</v>
      </c>
      <c r="M730" s="6" t="s">
        <v>467</v>
      </c>
      <c r="O730" s="79"/>
      <c r="P730" s="5" t="s">
        <v>66</v>
      </c>
      <c r="Q730" s="5" t="s">
        <v>120</v>
      </c>
      <c r="R730" s="5" t="s">
        <v>856</v>
      </c>
      <c r="S730" s="5" t="s">
        <v>507</v>
      </c>
      <c r="T730" s="5" t="s">
        <v>782</v>
      </c>
      <c r="U730" s="5" t="s">
        <v>356</v>
      </c>
      <c r="X730" s="5">
        <v>3</v>
      </c>
      <c r="Y730" s="31">
        <f t="shared" si="205"/>
        <v>61.678725235050933</v>
      </c>
      <c r="Z730" s="80" t="s">
        <v>766</v>
      </c>
      <c r="AA730" s="5">
        <v>3</v>
      </c>
      <c r="AB730" s="31">
        <f t="shared" si="206"/>
        <v>61.678725235050933</v>
      </c>
      <c r="AC730" s="80" t="s">
        <v>766</v>
      </c>
      <c r="AD730" s="5">
        <v>3</v>
      </c>
      <c r="AE730" s="31">
        <f t="shared" si="207"/>
        <v>61.678725235050933</v>
      </c>
      <c r="AF730" s="80" t="s">
        <v>766</v>
      </c>
      <c r="AG730" s="5">
        <v>3</v>
      </c>
      <c r="AH730" s="31">
        <f t="shared" si="208"/>
        <v>61.678725235050933</v>
      </c>
      <c r="AI730" s="80" t="s">
        <v>766</v>
      </c>
      <c r="AJ730" s="5">
        <v>3</v>
      </c>
      <c r="AK730" s="31">
        <f t="shared" si="209"/>
        <v>61.678725235050933</v>
      </c>
      <c r="AL730" s="80" t="s">
        <v>766</v>
      </c>
      <c r="AM730" s="5">
        <v>3</v>
      </c>
      <c r="AN730" s="24">
        <f t="shared" si="210"/>
        <v>55.327632324697404</v>
      </c>
      <c r="AO730" s="80" t="s">
        <v>769</v>
      </c>
    </row>
    <row r="731" spans="7:65" x14ac:dyDescent="0.45">
      <c r="G731" s="5">
        <v>4</v>
      </c>
      <c r="H731" s="6" t="s">
        <v>27</v>
      </c>
      <c r="I731" s="6" t="s">
        <v>121</v>
      </c>
      <c r="J731" s="6" t="s">
        <v>45</v>
      </c>
      <c r="K731" s="6" t="s">
        <v>508</v>
      </c>
      <c r="L731" s="11" t="s">
        <v>404</v>
      </c>
      <c r="M731" s="6" t="s">
        <v>468</v>
      </c>
      <c r="O731" s="79"/>
      <c r="P731" s="5" t="s">
        <v>27</v>
      </c>
      <c r="Q731" s="5" t="s">
        <v>121</v>
      </c>
      <c r="R731" s="5" t="s">
        <v>45</v>
      </c>
      <c r="S731" s="5" t="s">
        <v>508</v>
      </c>
      <c r="T731" s="5" t="s">
        <v>98</v>
      </c>
      <c r="U731" s="5" t="s">
        <v>19</v>
      </c>
      <c r="X731" s="5">
        <v>4</v>
      </c>
      <c r="Y731" s="31">
        <f t="shared" si="205"/>
        <v>66.013332488948294</v>
      </c>
      <c r="Z731" s="80" t="s">
        <v>776</v>
      </c>
      <c r="AA731" s="5">
        <v>4</v>
      </c>
      <c r="AB731" s="31">
        <f t="shared" si="206"/>
        <v>66.013332488948294</v>
      </c>
      <c r="AC731" s="80" t="s">
        <v>776</v>
      </c>
      <c r="AD731" s="5">
        <v>4</v>
      </c>
      <c r="AE731" s="31">
        <f t="shared" si="207"/>
        <v>60.266537294414391</v>
      </c>
      <c r="AF731" s="80" t="s">
        <v>774</v>
      </c>
      <c r="AG731" s="5">
        <v>4</v>
      </c>
      <c r="AH731" s="31">
        <f t="shared" si="208"/>
        <v>60.266537294414391</v>
      </c>
      <c r="AI731" s="80" t="s">
        <v>774</v>
      </c>
      <c r="AJ731" s="5">
        <v>4</v>
      </c>
      <c r="AK731" s="31">
        <f t="shared" si="209"/>
        <v>60.266537294414391</v>
      </c>
      <c r="AL731" s="80" t="s">
        <v>774</v>
      </c>
      <c r="AM731" s="5">
        <v>4</v>
      </c>
      <c r="AN731" s="24">
        <f t="shared" si="210"/>
        <v>56.425600143309396</v>
      </c>
      <c r="AO731" s="80" t="s">
        <v>853</v>
      </c>
    </row>
    <row r="732" spans="7:65" x14ac:dyDescent="0.45">
      <c r="G732" s="5">
        <v>5</v>
      </c>
      <c r="H732" s="6" t="s">
        <v>25</v>
      </c>
      <c r="I732" s="13" t="s">
        <v>564</v>
      </c>
      <c r="J732" s="6" t="s">
        <v>942</v>
      </c>
      <c r="K732" s="11" t="s">
        <v>625</v>
      </c>
      <c r="L732" s="6" t="s">
        <v>292</v>
      </c>
      <c r="M732" s="6" t="s">
        <v>469</v>
      </c>
      <c r="O732" s="79"/>
      <c r="P732" s="5" t="s">
        <v>25</v>
      </c>
      <c r="Q732" s="5" t="s">
        <v>34</v>
      </c>
      <c r="R732" s="5" t="s">
        <v>128</v>
      </c>
      <c r="S732" s="5" t="s">
        <v>137</v>
      </c>
      <c r="T732" s="5" t="s">
        <v>92</v>
      </c>
      <c r="U732" s="5" t="s">
        <v>469</v>
      </c>
      <c r="X732" s="5">
        <v>5</v>
      </c>
      <c r="Y732" s="31">
        <f t="shared" si="205"/>
        <v>72.079750332635967</v>
      </c>
      <c r="Z732" s="80" t="s">
        <v>764</v>
      </c>
      <c r="AA732" s="5">
        <v>5</v>
      </c>
      <c r="AB732" s="31">
        <f t="shared" si="206"/>
        <v>72.079750332635967</v>
      </c>
      <c r="AC732" s="80" t="s">
        <v>764</v>
      </c>
      <c r="AD732" s="5">
        <v>5</v>
      </c>
      <c r="AE732" s="31">
        <f t="shared" si="207"/>
        <v>57.68746068595226</v>
      </c>
      <c r="AF732" s="80" t="s">
        <v>792</v>
      </c>
      <c r="AG732" s="5">
        <v>5</v>
      </c>
      <c r="AH732" s="31">
        <f t="shared" si="208"/>
        <v>57.68746068595226</v>
      </c>
      <c r="AI732" s="80" t="s">
        <v>792</v>
      </c>
      <c r="AJ732" s="5">
        <v>5</v>
      </c>
      <c r="AK732" s="31">
        <f t="shared" si="209"/>
        <v>60.819536609910429</v>
      </c>
      <c r="AL732" s="80" t="s">
        <v>770</v>
      </c>
      <c r="AM732" s="5">
        <v>5</v>
      </c>
      <c r="AN732" s="24">
        <f t="shared" si="210"/>
        <v>55.327632324697404</v>
      </c>
      <c r="AO732" s="80" t="s">
        <v>769</v>
      </c>
    </row>
    <row r="733" spans="7:65" x14ac:dyDescent="0.45">
      <c r="G733" s="5">
        <v>6</v>
      </c>
      <c r="H733" s="6" t="s">
        <v>255</v>
      </c>
      <c r="I733" s="11" t="s">
        <v>565</v>
      </c>
      <c r="J733" s="6" t="s">
        <v>40</v>
      </c>
      <c r="K733" s="6" t="s">
        <v>89</v>
      </c>
      <c r="L733" s="11" t="s">
        <v>293</v>
      </c>
      <c r="M733" s="6" t="s">
        <v>470</v>
      </c>
      <c r="O733" s="79"/>
      <c r="P733" s="5" t="s">
        <v>981</v>
      </c>
      <c r="Q733" s="5" t="s">
        <v>174</v>
      </c>
      <c r="R733" s="5" t="s">
        <v>40</v>
      </c>
      <c r="S733" s="5" t="s">
        <v>89</v>
      </c>
      <c r="T733" s="5" t="s">
        <v>98</v>
      </c>
      <c r="U733" s="5" t="s">
        <v>515</v>
      </c>
      <c r="X733" s="5">
        <v>6</v>
      </c>
      <c r="Y733" s="31">
        <f t="shared" si="205"/>
        <v>75.329698455056743</v>
      </c>
      <c r="Z733" s="80" t="s">
        <v>768</v>
      </c>
      <c r="AA733" s="5">
        <v>6</v>
      </c>
      <c r="AB733" s="31">
        <f t="shared" si="206"/>
        <v>69.54549044703198</v>
      </c>
      <c r="AC733" s="80" t="s">
        <v>772</v>
      </c>
      <c r="AD733" s="5">
        <v>6</v>
      </c>
      <c r="AE733" s="31">
        <f t="shared" si="207"/>
        <v>59.002347394461879</v>
      </c>
      <c r="AF733" s="80" t="s">
        <v>773</v>
      </c>
      <c r="AG733" s="5">
        <v>6</v>
      </c>
      <c r="AH733" s="31">
        <f t="shared" si="208"/>
        <v>59.002347394461879</v>
      </c>
      <c r="AI733" s="80" t="s">
        <v>773</v>
      </c>
      <c r="AJ733" s="5">
        <v>6</v>
      </c>
      <c r="AK733" s="31">
        <f t="shared" si="209"/>
        <v>60.266537294414391</v>
      </c>
      <c r="AL733" s="80" t="s">
        <v>774</v>
      </c>
      <c r="AM733" s="5">
        <v>6</v>
      </c>
      <c r="AN733" s="24">
        <f t="shared" si="210"/>
        <v>54.89339976375399</v>
      </c>
      <c r="AO733" s="80" t="s">
        <v>873</v>
      </c>
    </row>
    <row r="734" spans="7:65" x14ac:dyDescent="0.45">
      <c r="G734" s="5">
        <v>7</v>
      </c>
      <c r="H734" s="13" t="s">
        <v>519</v>
      </c>
      <c r="I734" s="6" t="s">
        <v>36</v>
      </c>
      <c r="J734" s="11" t="s">
        <v>943</v>
      </c>
      <c r="K734" s="6" t="s">
        <v>90</v>
      </c>
      <c r="L734" s="6" t="s">
        <v>53</v>
      </c>
      <c r="M734" s="6" t="s">
        <v>356</v>
      </c>
      <c r="O734" s="79"/>
      <c r="P734" s="5" t="s">
        <v>70</v>
      </c>
      <c r="Q734" s="5" t="s">
        <v>36</v>
      </c>
      <c r="R734" s="5" t="s">
        <v>45</v>
      </c>
      <c r="S734" s="5" t="s">
        <v>90</v>
      </c>
      <c r="T734" s="5" t="s">
        <v>53</v>
      </c>
      <c r="U734" s="5" t="s">
        <v>356</v>
      </c>
      <c r="X734" s="5">
        <v>7</v>
      </c>
      <c r="Y734" s="31">
        <f t="shared" si="205"/>
        <v>73.613616639838867</v>
      </c>
      <c r="Z734" s="80" t="s">
        <v>784</v>
      </c>
      <c r="AA734" s="5">
        <v>7</v>
      </c>
      <c r="AB734" s="31">
        <f t="shared" si="206"/>
        <v>70.490554036267866</v>
      </c>
      <c r="AC734" s="80" t="s">
        <v>767</v>
      </c>
      <c r="AD734" s="5">
        <v>7</v>
      </c>
      <c r="AE734" s="31">
        <f t="shared" si="207"/>
        <v>60.266537294414391</v>
      </c>
      <c r="AF734" s="80" t="s">
        <v>774</v>
      </c>
      <c r="AG734" s="5">
        <v>7</v>
      </c>
      <c r="AH734" s="31">
        <f t="shared" si="208"/>
        <v>60.266537294414391</v>
      </c>
      <c r="AI734" s="80" t="s">
        <v>774</v>
      </c>
      <c r="AJ734" s="5">
        <v>7</v>
      </c>
      <c r="AK734" s="31">
        <f t="shared" si="209"/>
        <v>60.819536609910429</v>
      </c>
      <c r="AL734" s="80" t="s">
        <v>770</v>
      </c>
      <c r="AM734" s="5">
        <v>7</v>
      </c>
      <c r="AN734" s="24">
        <f t="shared" si="210"/>
        <v>55.327632324697404</v>
      </c>
      <c r="AO734" s="80" t="s">
        <v>769</v>
      </c>
    </row>
    <row r="735" spans="7:65" x14ac:dyDescent="0.45">
      <c r="G735" s="5">
        <v>8</v>
      </c>
      <c r="H735" s="11" t="s">
        <v>976</v>
      </c>
      <c r="I735" s="6" t="s">
        <v>33</v>
      </c>
      <c r="J735" s="6" t="s">
        <v>239</v>
      </c>
      <c r="K735" s="6" t="s">
        <v>201</v>
      </c>
      <c r="L735" s="16" t="s">
        <v>512</v>
      </c>
      <c r="M735" s="6" t="s">
        <v>428</v>
      </c>
      <c r="O735" s="79"/>
      <c r="P735" s="5" t="s">
        <v>520</v>
      </c>
      <c r="Q735" s="5" t="s">
        <v>33</v>
      </c>
      <c r="R735" s="5" t="s">
        <v>40</v>
      </c>
      <c r="S735" s="5" t="s">
        <v>88</v>
      </c>
      <c r="T735" s="5" t="s">
        <v>782</v>
      </c>
      <c r="U735" s="5" t="s">
        <v>428</v>
      </c>
      <c r="X735" s="5">
        <v>8</v>
      </c>
      <c r="Y735" s="31">
        <f t="shared" si="205"/>
        <v>76.277782683786612</v>
      </c>
      <c r="Z735" s="80" t="s">
        <v>785</v>
      </c>
      <c r="AA735" s="5">
        <v>8</v>
      </c>
      <c r="AB735" s="31">
        <f t="shared" si="206"/>
        <v>72.079750332635967</v>
      </c>
      <c r="AC735" s="80" t="s">
        <v>764</v>
      </c>
      <c r="AD735" s="5">
        <v>8</v>
      </c>
      <c r="AE735" s="31">
        <f t="shared" si="207"/>
        <v>59.002347394461879</v>
      </c>
      <c r="AF735" s="80" t="s">
        <v>773</v>
      </c>
      <c r="AG735" s="5">
        <v>8</v>
      </c>
      <c r="AH735" s="31">
        <f t="shared" si="208"/>
        <v>60.819536609910429</v>
      </c>
      <c r="AI735" s="80" t="s">
        <v>770</v>
      </c>
      <c r="AJ735" s="5">
        <v>8</v>
      </c>
      <c r="AK735" s="31">
        <f t="shared" si="209"/>
        <v>61.678725235050933</v>
      </c>
      <c r="AL735" s="80" t="s">
        <v>766</v>
      </c>
      <c r="AM735" s="5">
        <v>8</v>
      </c>
      <c r="AN735" s="24">
        <f t="shared" si="210"/>
        <v>56.425600143309396</v>
      </c>
      <c r="AO735" s="80" t="s">
        <v>853</v>
      </c>
    </row>
    <row r="736" spans="7:65" x14ac:dyDescent="0.45">
      <c r="G736" s="5">
        <v>9</v>
      </c>
      <c r="H736" s="13" t="s">
        <v>521</v>
      </c>
      <c r="I736" s="6" t="s">
        <v>934</v>
      </c>
      <c r="J736" s="11" t="s">
        <v>397</v>
      </c>
      <c r="K736" s="6" t="s">
        <v>508</v>
      </c>
      <c r="L736" s="6"/>
      <c r="M736" s="11" t="s">
        <v>854</v>
      </c>
      <c r="O736" s="79"/>
      <c r="P736" s="5" t="s">
        <v>70</v>
      </c>
      <c r="Q736" s="5" t="s">
        <v>73</v>
      </c>
      <c r="R736" s="5" t="s">
        <v>45</v>
      </c>
      <c r="S736" s="5" t="s">
        <v>508</v>
      </c>
      <c r="U736" s="5" t="s">
        <v>16</v>
      </c>
      <c r="X736" s="5">
        <v>9</v>
      </c>
      <c r="Y736" s="31">
        <f t="shared" si="205"/>
        <v>73.613616639838867</v>
      </c>
      <c r="Z736" s="80" t="s">
        <v>784</v>
      </c>
      <c r="AA736" s="5">
        <v>9</v>
      </c>
      <c r="AB736" s="31">
        <f t="shared" si="206"/>
        <v>73.788479760617932</v>
      </c>
      <c r="AC736" s="80" t="s">
        <v>786</v>
      </c>
      <c r="AD736" s="5">
        <v>9</v>
      </c>
      <c r="AE736" s="31">
        <f t="shared" si="207"/>
        <v>60.266537294414391</v>
      </c>
      <c r="AF736" s="80" t="s">
        <v>774</v>
      </c>
      <c r="AG736" s="5">
        <v>9</v>
      </c>
      <c r="AH736" s="31">
        <f t="shared" si="208"/>
        <v>60.266537294414391</v>
      </c>
      <c r="AI736" s="80" t="s">
        <v>774</v>
      </c>
      <c r="AJ736" s="114">
        <v>9</v>
      </c>
      <c r="AK736" s="107">
        <f t="shared" si="209"/>
        <v>60.819536609910429</v>
      </c>
      <c r="AL736" s="112" t="s">
        <v>770</v>
      </c>
      <c r="AM736" s="5">
        <v>9</v>
      </c>
      <c r="AN736" s="24">
        <f t="shared" si="210"/>
        <v>57.68746068595226</v>
      </c>
      <c r="AO736" s="80" t="s">
        <v>792</v>
      </c>
    </row>
    <row r="737" spans="7:65" x14ac:dyDescent="0.45">
      <c r="G737" s="5">
        <v>10</v>
      </c>
      <c r="H737" s="11" t="s">
        <v>522</v>
      </c>
      <c r="I737" s="6" t="s">
        <v>34</v>
      </c>
      <c r="J737" s="6"/>
      <c r="K737" s="6" t="s">
        <v>802</v>
      </c>
      <c r="L737" s="6"/>
      <c r="M737" s="6"/>
      <c r="O737" s="79"/>
      <c r="P737" s="5" t="s">
        <v>520</v>
      </c>
      <c r="Q737" s="5" t="s">
        <v>34</v>
      </c>
      <c r="S737" s="5" t="s">
        <v>802</v>
      </c>
      <c r="X737" s="5">
        <v>10</v>
      </c>
      <c r="Y737" s="31">
        <f t="shared" si="205"/>
        <v>76.277782683786612</v>
      </c>
      <c r="Z737" s="80" t="s">
        <v>785</v>
      </c>
      <c r="AA737" s="5">
        <v>10</v>
      </c>
      <c r="AB737" s="31">
        <f t="shared" si="206"/>
        <v>72.079750332635967</v>
      </c>
      <c r="AC737" s="80" t="s">
        <v>764</v>
      </c>
      <c r="AD737" s="114">
        <v>10</v>
      </c>
      <c r="AE737" s="107">
        <f t="shared" si="207"/>
        <v>59.002347394461879</v>
      </c>
      <c r="AF737" s="112" t="s">
        <v>773</v>
      </c>
      <c r="AG737" s="5">
        <v>10</v>
      </c>
      <c r="AH737" s="31">
        <f t="shared" si="208"/>
        <v>59.002347394461879</v>
      </c>
      <c r="AI737" s="80" t="s">
        <v>773</v>
      </c>
      <c r="AM737" s="114">
        <v>10</v>
      </c>
      <c r="AN737" s="107">
        <f t="shared" si="210"/>
        <v>56.425600143309396</v>
      </c>
      <c r="AO737" s="112" t="s">
        <v>853</v>
      </c>
    </row>
    <row r="738" spans="7:65" x14ac:dyDescent="0.45">
      <c r="G738" s="5">
        <v>11</v>
      </c>
      <c r="H738" s="6"/>
      <c r="I738" s="6" t="s">
        <v>35</v>
      </c>
      <c r="J738" s="6"/>
      <c r="K738" s="11" t="s">
        <v>288</v>
      </c>
      <c r="L738" s="6"/>
      <c r="M738" s="6"/>
      <c r="O738" s="79"/>
      <c r="Q738" s="5" t="s">
        <v>35</v>
      </c>
      <c r="S738" s="5" t="s">
        <v>137</v>
      </c>
      <c r="X738" s="114">
        <v>11</v>
      </c>
      <c r="Y738" s="107">
        <f t="shared" si="205"/>
        <v>73.613616639838867</v>
      </c>
      <c r="Z738" s="112" t="s">
        <v>784</v>
      </c>
      <c r="AA738" s="5">
        <v>11</v>
      </c>
      <c r="AB738" s="31">
        <f t="shared" si="206"/>
        <v>70.490554036267866</v>
      </c>
      <c r="AC738" s="80" t="s">
        <v>767</v>
      </c>
      <c r="AE738" s="31"/>
      <c r="AG738" s="5">
        <v>11</v>
      </c>
      <c r="AH738" s="31">
        <f t="shared" si="208"/>
        <v>57.68746068595226</v>
      </c>
      <c r="AI738" s="80" t="s">
        <v>792</v>
      </c>
    </row>
    <row r="739" spans="7:65" x14ac:dyDescent="0.45">
      <c r="G739" s="5">
        <v>12</v>
      </c>
      <c r="H739" s="6"/>
      <c r="I739" s="11" t="s">
        <v>935</v>
      </c>
      <c r="J739" s="6"/>
      <c r="K739" s="6" t="s">
        <v>977</v>
      </c>
      <c r="L739" s="6"/>
      <c r="M739" s="6"/>
      <c r="O739" s="79"/>
      <c r="Q739" s="5" t="s">
        <v>174</v>
      </c>
      <c r="S739" s="5" t="s">
        <v>802</v>
      </c>
      <c r="AA739" s="5">
        <v>12</v>
      </c>
      <c r="AB739" s="31">
        <f t="shared" si="206"/>
        <v>69.54549044703198</v>
      </c>
      <c r="AC739" s="80" t="s">
        <v>772</v>
      </c>
      <c r="AE739" s="31"/>
      <c r="AG739" s="5">
        <v>12</v>
      </c>
      <c r="AH739" s="31">
        <f t="shared" si="208"/>
        <v>59.002347394461879</v>
      </c>
      <c r="AI739" s="80" t="s">
        <v>773</v>
      </c>
    </row>
    <row r="740" spans="7:65" x14ac:dyDescent="0.45">
      <c r="G740" s="5">
        <v>13</v>
      </c>
      <c r="H740" s="6"/>
      <c r="I740" s="6" t="s">
        <v>36</v>
      </c>
      <c r="J740" s="6"/>
      <c r="K740" s="6"/>
      <c r="L740" s="6"/>
      <c r="M740" s="6"/>
      <c r="O740" s="79"/>
      <c r="Q740" s="5" t="s">
        <v>36</v>
      </c>
      <c r="AA740" s="5">
        <v>13</v>
      </c>
      <c r="AB740" s="31">
        <f t="shared" si="206"/>
        <v>70.490554036267866</v>
      </c>
      <c r="AC740" s="80" t="s">
        <v>767</v>
      </c>
      <c r="AE740" s="31"/>
      <c r="AG740" s="114">
        <v>13</v>
      </c>
      <c r="AH740" s="107">
        <f t="shared" si="208"/>
        <v>57.68746068595226</v>
      </c>
      <c r="AI740" s="112" t="s">
        <v>792</v>
      </c>
    </row>
    <row r="741" spans="7:65" ht="13.8" x14ac:dyDescent="0.45">
      <c r="G741" s="5">
        <v>14</v>
      </c>
      <c r="H741" s="6"/>
      <c r="I741" s="13" t="s">
        <v>394</v>
      </c>
      <c r="J741" s="6"/>
      <c r="K741" s="6"/>
      <c r="L741" s="6"/>
      <c r="M741" s="6"/>
      <c r="N741" s="10" t="s">
        <v>431</v>
      </c>
      <c r="O741" s="79"/>
      <c r="Q741" s="5" t="s">
        <v>34</v>
      </c>
      <c r="V741" s="5">
        <f>COUNTA(P728:U741)</f>
        <v>62</v>
      </c>
      <c r="W741" s="10" t="s">
        <v>431</v>
      </c>
      <c r="AA741" s="5">
        <v>14</v>
      </c>
      <c r="AB741" s="31">
        <f t="shared" si="206"/>
        <v>72.079750332635967</v>
      </c>
      <c r="AC741" s="80" t="s">
        <v>764</v>
      </c>
      <c r="AE741" s="31"/>
    </row>
    <row r="742" spans="7:65" x14ac:dyDescent="0.45">
      <c r="I742" s="68"/>
      <c r="AA742" s="114">
        <v>15</v>
      </c>
      <c r="AB742" s="107">
        <f t="shared" si="206"/>
        <v>70.490554036267866</v>
      </c>
      <c r="AC742" s="112" t="s">
        <v>767</v>
      </c>
    </row>
    <row r="743" spans="7:65" ht="13.8" x14ac:dyDescent="0.45">
      <c r="V743" s="77">
        <f>SUM(V22:V741)</f>
        <v>2654</v>
      </c>
      <c r="BM743" s="10" t="s">
        <v>431</v>
      </c>
    </row>
    <row r="744" spans="7:65" ht="13.8" x14ac:dyDescent="0.45">
      <c r="G744" s="5" t="s">
        <v>1156</v>
      </c>
      <c r="V744" s="77"/>
      <c r="BM744" s="10"/>
    </row>
    <row r="745" spans="7:65" ht="13.8" x14ac:dyDescent="0.45">
      <c r="H745" s="5" t="s">
        <v>216</v>
      </c>
      <c r="V745" s="77"/>
      <c r="BM745" s="10"/>
    </row>
    <row r="746" spans="7:65" ht="13.8" x14ac:dyDescent="0.45">
      <c r="G746" s="7" t="s">
        <v>5</v>
      </c>
      <c r="H746" s="8" t="s">
        <v>28</v>
      </c>
      <c r="I746" s="8" t="s">
        <v>29</v>
      </c>
      <c r="J746" s="8" t="s">
        <v>110</v>
      </c>
      <c r="K746" s="8" t="s">
        <v>217</v>
      </c>
      <c r="L746" s="8" t="s">
        <v>218</v>
      </c>
      <c r="M746" s="8" t="s">
        <v>219</v>
      </c>
      <c r="O746" s="230" t="s">
        <v>132</v>
      </c>
      <c r="P746" s="78" t="s">
        <v>28</v>
      </c>
      <c r="Q746" s="78" t="s">
        <v>29</v>
      </c>
      <c r="R746" s="78" t="s">
        <v>110</v>
      </c>
      <c r="S746" s="78" t="s">
        <v>217</v>
      </c>
      <c r="T746" s="78" t="s">
        <v>218</v>
      </c>
      <c r="U746" s="78" t="s">
        <v>219</v>
      </c>
      <c r="V746" s="77"/>
      <c r="X746" s="7" t="s">
        <v>5</v>
      </c>
      <c r="Z746" s="102" t="s">
        <v>28</v>
      </c>
      <c r="AA746" s="102"/>
      <c r="AB746" s="102"/>
      <c r="AC746" s="102" t="s">
        <v>29</v>
      </c>
      <c r="AD746" s="102"/>
      <c r="AE746" s="102"/>
      <c r="AF746" s="102" t="s">
        <v>110</v>
      </c>
      <c r="AG746" s="102"/>
      <c r="AH746" s="102"/>
      <c r="AI746" s="102" t="s">
        <v>217</v>
      </c>
      <c r="AK746" s="102"/>
      <c r="AL746" s="102" t="s">
        <v>218</v>
      </c>
      <c r="AN746" s="102"/>
      <c r="AO746" s="102" t="s">
        <v>219</v>
      </c>
      <c r="BM746" s="10"/>
    </row>
    <row r="747" spans="7:65" ht="13.8" x14ac:dyDescent="0.45">
      <c r="G747" s="5">
        <v>1</v>
      </c>
      <c r="H747" s="5" t="s">
        <v>114</v>
      </c>
      <c r="I747" s="5" t="s">
        <v>118</v>
      </c>
      <c r="J747" s="5" t="s">
        <v>126</v>
      </c>
      <c r="K747" s="5" t="s">
        <v>136</v>
      </c>
      <c r="L747" s="5" t="s">
        <v>580</v>
      </c>
      <c r="M747" s="5" t="s">
        <v>155</v>
      </c>
      <c r="P747" s="5" t="s">
        <v>114</v>
      </c>
      <c r="Q747" s="5" t="s">
        <v>118</v>
      </c>
      <c r="R747" s="5" t="s">
        <v>126</v>
      </c>
      <c r="S747" s="5" t="s">
        <v>136</v>
      </c>
      <c r="T747" s="5" t="s">
        <v>580</v>
      </c>
      <c r="U747" s="5" t="s">
        <v>155</v>
      </c>
      <c r="V747" s="77"/>
      <c r="X747" s="5">
        <v>1</v>
      </c>
      <c r="Y747" s="31">
        <f t="shared" ref="Y747:Y758" si="211">VLOOKUP(Z747,$A$3:$B$36,2,FALSE)</f>
        <v>54.489683652199048</v>
      </c>
      <c r="Z747" s="80" t="s">
        <v>871</v>
      </c>
      <c r="AA747" s="5">
        <v>1</v>
      </c>
      <c r="AB747" s="31">
        <f t="shared" ref="AB747:AB756" si="212">VLOOKUP(AC747,$A$3:$B$36,2,FALSE)</f>
        <v>54.489683652199048</v>
      </c>
      <c r="AC747" s="80" t="s">
        <v>871</v>
      </c>
      <c r="AD747" s="5">
        <v>1</v>
      </c>
      <c r="AE747" s="31">
        <f t="shared" ref="AE747:AE757" si="213">VLOOKUP(AF747,$A$3:$B$36,2,FALSE)</f>
        <v>54.489683652199048</v>
      </c>
      <c r="AF747" s="80" t="s">
        <v>871</v>
      </c>
      <c r="AG747" s="5">
        <v>1</v>
      </c>
      <c r="AH747" s="31">
        <f t="shared" ref="AH747:AH756" si="214">VLOOKUP(AI747,$A$3:$B$36,2,FALSE)</f>
        <v>54.489683652199048</v>
      </c>
      <c r="AI747" s="80" t="s">
        <v>871</v>
      </c>
      <c r="AJ747" s="5">
        <v>1</v>
      </c>
      <c r="AK747" s="31">
        <f t="shared" ref="AK747:AK763" si="215">VLOOKUP(AL747,$A$3:$B$36,2,FALSE)</f>
        <v>54.489683652199048</v>
      </c>
      <c r="AL747" s="80" t="s">
        <v>871</v>
      </c>
      <c r="AM747" s="5">
        <v>1</v>
      </c>
      <c r="AN747" s="31">
        <f t="shared" ref="AN747:AN757" si="216">VLOOKUP(AO747,$A$3:$B$36,2,FALSE)</f>
        <v>54.489683652199048</v>
      </c>
      <c r="AO747" s="80" t="s">
        <v>871</v>
      </c>
      <c r="BM747" s="10"/>
    </row>
    <row r="748" spans="7:65" ht="13.8" x14ac:dyDescent="0.45">
      <c r="G748" s="5">
        <v>2</v>
      </c>
      <c r="H748" s="5" t="s">
        <v>116</v>
      </c>
      <c r="I748" s="5" t="s">
        <v>119</v>
      </c>
      <c r="J748" s="5" t="s">
        <v>275</v>
      </c>
      <c r="K748" s="5" t="s">
        <v>137</v>
      </c>
      <c r="L748" s="5" t="s">
        <v>654</v>
      </c>
      <c r="M748" s="5" t="s">
        <v>466</v>
      </c>
      <c r="P748" s="5" t="s">
        <v>116</v>
      </c>
      <c r="Q748" s="5" t="s">
        <v>119</v>
      </c>
      <c r="R748" s="5" t="s">
        <v>42</v>
      </c>
      <c r="S748" s="5" t="s">
        <v>137</v>
      </c>
      <c r="T748" s="5" t="s">
        <v>1015</v>
      </c>
      <c r="U748" s="5" t="s">
        <v>16</v>
      </c>
      <c r="V748" s="77"/>
      <c r="X748" s="5">
        <v>2</v>
      </c>
      <c r="Y748" s="31">
        <f t="shared" si="211"/>
        <v>57.68746068595226</v>
      </c>
      <c r="Z748" s="80" t="s">
        <v>792</v>
      </c>
      <c r="AA748" s="5">
        <v>2</v>
      </c>
      <c r="AB748" s="31">
        <f t="shared" si="212"/>
        <v>57.68746068595226</v>
      </c>
      <c r="AC748" s="80" t="s">
        <v>792</v>
      </c>
      <c r="AD748" s="5">
        <v>2</v>
      </c>
      <c r="AE748" s="31">
        <f t="shared" si="213"/>
        <v>57.68746068595226</v>
      </c>
      <c r="AF748" s="80" t="s">
        <v>792</v>
      </c>
      <c r="AG748" s="5">
        <v>2</v>
      </c>
      <c r="AH748" s="31">
        <f t="shared" si="214"/>
        <v>57.68746068595226</v>
      </c>
      <c r="AI748" s="80" t="s">
        <v>792</v>
      </c>
      <c r="AJ748" s="5">
        <v>2</v>
      </c>
      <c r="AK748" s="31">
        <f t="shared" si="215"/>
        <v>50.004135736053328</v>
      </c>
      <c r="AL748" s="80" t="s">
        <v>771</v>
      </c>
      <c r="AM748" s="5">
        <v>2</v>
      </c>
      <c r="AN748" s="31">
        <f t="shared" si="216"/>
        <v>57.68746068595226</v>
      </c>
      <c r="AO748" s="80" t="s">
        <v>792</v>
      </c>
      <c r="BM748" s="10"/>
    </row>
    <row r="749" spans="7:65" ht="13.8" x14ac:dyDescent="0.45">
      <c r="G749" s="5">
        <v>3</v>
      </c>
      <c r="H749" s="5" t="s">
        <v>163</v>
      </c>
      <c r="I749" s="5" t="s">
        <v>167</v>
      </c>
      <c r="J749" s="5" t="s">
        <v>333</v>
      </c>
      <c r="K749" s="5" t="s">
        <v>138</v>
      </c>
      <c r="L749" s="5" t="s">
        <v>655</v>
      </c>
      <c r="M749" s="5" t="s">
        <v>467</v>
      </c>
      <c r="P749" s="5" t="s">
        <v>72</v>
      </c>
      <c r="Q749" s="5" t="s">
        <v>329</v>
      </c>
      <c r="R749" s="5" t="s">
        <v>127</v>
      </c>
      <c r="S749" s="5" t="s">
        <v>138</v>
      </c>
      <c r="T749" s="5" t="s">
        <v>655</v>
      </c>
      <c r="U749" s="5" t="s">
        <v>356</v>
      </c>
      <c r="V749" s="77"/>
      <c r="X749" s="5">
        <v>3</v>
      </c>
      <c r="Y749" s="31">
        <f t="shared" si="211"/>
        <v>61.678725235050933</v>
      </c>
      <c r="Z749" s="80" t="s">
        <v>766</v>
      </c>
      <c r="AA749" s="5">
        <v>3</v>
      </c>
      <c r="AB749" s="31">
        <f t="shared" si="212"/>
        <v>61.678725235050933</v>
      </c>
      <c r="AC749" s="80" t="s">
        <v>766</v>
      </c>
      <c r="AD749" s="5">
        <v>3</v>
      </c>
      <c r="AE749" s="31">
        <f t="shared" si="213"/>
        <v>55.327632324697404</v>
      </c>
      <c r="AF749" s="80" t="s">
        <v>769</v>
      </c>
      <c r="AG749" s="5">
        <v>3</v>
      </c>
      <c r="AH749" s="31">
        <f t="shared" si="214"/>
        <v>61.678725235050933</v>
      </c>
      <c r="AI749" s="80" t="s">
        <v>766</v>
      </c>
      <c r="AJ749" s="5">
        <v>3</v>
      </c>
      <c r="AK749" s="31">
        <f t="shared" si="215"/>
        <v>51.976540463598752</v>
      </c>
      <c r="AL749" s="80" t="s">
        <v>819</v>
      </c>
      <c r="AM749" s="5">
        <v>3</v>
      </c>
      <c r="AN749" s="31">
        <f t="shared" si="216"/>
        <v>55.327632324697404</v>
      </c>
      <c r="AO749" s="80" t="s">
        <v>769</v>
      </c>
      <c r="BM749" s="10"/>
    </row>
    <row r="750" spans="7:65" ht="13.8" x14ac:dyDescent="0.45">
      <c r="G750" s="5">
        <v>4</v>
      </c>
      <c r="H750" s="5" t="s">
        <v>164</v>
      </c>
      <c r="I750" s="5" t="s">
        <v>168</v>
      </c>
      <c r="J750" s="5" t="s">
        <v>237</v>
      </c>
      <c r="K750" s="5" t="s">
        <v>243</v>
      </c>
      <c r="L750" s="5" t="s">
        <v>148</v>
      </c>
      <c r="M750" s="5" t="s">
        <v>428</v>
      </c>
      <c r="P750" s="5" t="s">
        <v>117</v>
      </c>
      <c r="Q750" s="5" t="s">
        <v>273</v>
      </c>
      <c r="R750" s="5" t="s">
        <v>237</v>
      </c>
      <c r="S750" s="5" t="s">
        <v>48</v>
      </c>
      <c r="T750" s="5" t="s">
        <v>148</v>
      </c>
      <c r="U750" s="5" t="s">
        <v>428</v>
      </c>
      <c r="V750" s="77"/>
      <c r="X750" s="5">
        <v>4</v>
      </c>
      <c r="Y750" s="31">
        <f t="shared" si="211"/>
        <v>60.266537294414391</v>
      </c>
      <c r="Z750" s="80" t="s">
        <v>774</v>
      </c>
      <c r="AA750" s="5">
        <v>4</v>
      </c>
      <c r="AB750" s="31">
        <f t="shared" si="212"/>
        <v>60.266537294414391</v>
      </c>
      <c r="AC750" s="80" t="s">
        <v>774</v>
      </c>
      <c r="AD750" s="5">
        <v>4</v>
      </c>
      <c r="AE750" s="31">
        <f t="shared" si="213"/>
        <v>56.425600143309396</v>
      </c>
      <c r="AF750" s="80" t="s">
        <v>853</v>
      </c>
      <c r="AG750" s="5">
        <v>4</v>
      </c>
      <c r="AH750" s="31">
        <f t="shared" si="214"/>
        <v>66.013332488948294</v>
      </c>
      <c r="AI750" s="80" t="s">
        <v>776</v>
      </c>
      <c r="AJ750" s="5">
        <v>4</v>
      </c>
      <c r="AK750" s="31">
        <f t="shared" si="215"/>
        <v>54.489683652199048</v>
      </c>
      <c r="AL750" s="80" t="s">
        <v>871</v>
      </c>
      <c r="AM750" s="5">
        <v>4</v>
      </c>
      <c r="AN750" s="31">
        <f t="shared" si="216"/>
        <v>56.425600143309396</v>
      </c>
      <c r="AO750" s="80" t="s">
        <v>853</v>
      </c>
      <c r="BM750" s="10"/>
    </row>
    <row r="751" spans="7:65" ht="13.8" x14ac:dyDescent="0.45">
      <c r="G751" s="5">
        <v>5</v>
      </c>
      <c r="H751" s="5" t="s">
        <v>324</v>
      </c>
      <c r="I751" s="5" t="s">
        <v>455</v>
      </c>
      <c r="J751" s="5" t="s">
        <v>128</v>
      </c>
      <c r="K751" s="5" t="s">
        <v>486</v>
      </c>
      <c r="L751" s="5" t="s">
        <v>94</v>
      </c>
      <c r="M751" s="5" t="s">
        <v>18</v>
      </c>
      <c r="P751" s="5" t="s">
        <v>453</v>
      </c>
      <c r="Q751" s="5" t="s">
        <v>835</v>
      </c>
      <c r="R751" s="5" t="s">
        <v>128</v>
      </c>
      <c r="S751" s="5" t="s">
        <v>47</v>
      </c>
      <c r="T751" s="5" t="s">
        <v>94</v>
      </c>
      <c r="U751" s="5" t="s">
        <v>18</v>
      </c>
      <c r="V751" s="77"/>
      <c r="X751" s="5">
        <v>5</v>
      </c>
      <c r="Y751" s="31">
        <f t="shared" si="211"/>
        <v>60.819536609910429</v>
      </c>
      <c r="Z751" s="80" t="s">
        <v>770</v>
      </c>
      <c r="AA751" s="5">
        <v>5</v>
      </c>
      <c r="AB751" s="31">
        <f t="shared" si="212"/>
        <v>60.819536609910429</v>
      </c>
      <c r="AC751" s="80" t="s">
        <v>770</v>
      </c>
      <c r="AD751" s="5">
        <v>5</v>
      </c>
      <c r="AE751" s="31">
        <f t="shared" si="213"/>
        <v>57.68746068595226</v>
      </c>
      <c r="AF751" s="80" t="s">
        <v>792</v>
      </c>
      <c r="AG751" s="5">
        <v>5</v>
      </c>
      <c r="AH751" s="31">
        <f t="shared" si="214"/>
        <v>64.319990168929081</v>
      </c>
      <c r="AI751" s="80" t="s">
        <v>787</v>
      </c>
      <c r="AJ751" s="5">
        <v>5</v>
      </c>
      <c r="AK751" s="31">
        <f t="shared" si="215"/>
        <v>55.327632324697404</v>
      </c>
      <c r="AL751" s="80" t="s">
        <v>769</v>
      </c>
      <c r="AM751" s="5">
        <v>5</v>
      </c>
      <c r="AN751" s="31">
        <f t="shared" si="216"/>
        <v>57.68746068595226</v>
      </c>
      <c r="AO751" s="80" t="s">
        <v>792</v>
      </c>
      <c r="BM751" s="10"/>
    </row>
    <row r="752" spans="7:65" ht="13.8" x14ac:dyDescent="0.45">
      <c r="G752" s="5">
        <v>6</v>
      </c>
      <c r="H752" s="5" t="s">
        <v>222</v>
      </c>
      <c r="I752" s="5" t="s">
        <v>797</v>
      </c>
      <c r="J752" s="5" t="s">
        <v>40</v>
      </c>
      <c r="K752" s="5" t="s">
        <v>50</v>
      </c>
      <c r="L752" s="5" t="s">
        <v>96</v>
      </c>
      <c r="M752" s="5" t="s">
        <v>17</v>
      </c>
      <c r="P752" s="5" t="s">
        <v>222</v>
      </c>
      <c r="Q752" s="5" t="s">
        <v>273</v>
      </c>
      <c r="R752" s="5" t="s">
        <v>40</v>
      </c>
      <c r="S752" s="5" t="s">
        <v>50</v>
      </c>
      <c r="T752" s="5" t="s">
        <v>96</v>
      </c>
      <c r="U752" s="5" t="s">
        <v>17</v>
      </c>
      <c r="V752" s="77"/>
      <c r="X752" s="5">
        <v>6</v>
      </c>
      <c r="Y752" s="31">
        <f t="shared" si="211"/>
        <v>60.266537294414391</v>
      </c>
      <c r="Z752" s="80" t="s">
        <v>774</v>
      </c>
      <c r="AA752" s="5">
        <v>6</v>
      </c>
      <c r="AB752" s="31">
        <f t="shared" si="212"/>
        <v>60.266537294414391</v>
      </c>
      <c r="AC752" s="80" t="s">
        <v>774</v>
      </c>
      <c r="AD752" s="5">
        <v>6</v>
      </c>
      <c r="AE752" s="31">
        <f t="shared" si="213"/>
        <v>59.002347394461879</v>
      </c>
      <c r="AF752" s="80" t="s">
        <v>773</v>
      </c>
      <c r="AG752" s="5">
        <v>6</v>
      </c>
      <c r="AH752" s="31">
        <f t="shared" si="214"/>
        <v>65.463749372686848</v>
      </c>
      <c r="AI752" s="80" t="s">
        <v>765</v>
      </c>
      <c r="AJ752" s="5">
        <v>6</v>
      </c>
      <c r="AK752" s="31">
        <f t="shared" si="215"/>
        <v>57.68746068595226</v>
      </c>
      <c r="AL752" s="80" t="s">
        <v>792</v>
      </c>
      <c r="AM752" s="5">
        <v>6</v>
      </c>
      <c r="AN752" s="31">
        <f t="shared" si="216"/>
        <v>59.002347394461879</v>
      </c>
      <c r="AO752" s="80" t="s">
        <v>773</v>
      </c>
      <c r="BM752" s="10"/>
    </row>
    <row r="753" spans="7:65" ht="13.8" x14ac:dyDescent="0.45">
      <c r="G753" s="5">
        <v>7</v>
      </c>
      <c r="H753" s="5" t="s">
        <v>410</v>
      </c>
      <c r="I753" s="5" t="s">
        <v>30</v>
      </c>
      <c r="J753" s="5" t="s">
        <v>943</v>
      </c>
      <c r="K753" s="5" t="s">
        <v>1424</v>
      </c>
      <c r="L753" s="5" t="s">
        <v>98</v>
      </c>
      <c r="M753" s="5" t="s">
        <v>836</v>
      </c>
      <c r="P753" s="5" t="s">
        <v>226</v>
      </c>
      <c r="Q753" s="5" t="s">
        <v>30</v>
      </c>
      <c r="R753" s="5" t="s">
        <v>45</v>
      </c>
      <c r="S753" s="5" t="s">
        <v>48</v>
      </c>
      <c r="T753" s="5" t="s">
        <v>98</v>
      </c>
      <c r="U753" s="5" t="s">
        <v>211</v>
      </c>
      <c r="V753" s="77"/>
      <c r="X753" s="5">
        <v>7</v>
      </c>
      <c r="Y753" s="31">
        <f t="shared" si="211"/>
        <v>59.002347394461879</v>
      </c>
      <c r="Z753" s="80" t="s">
        <v>773</v>
      </c>
      <c r="AA753" s="5">
        <v>7</v>
      </c>
      <c r="AB753" s="31">
        <f t="shared" si="212"/>
        <v>60.819536609910429</v>
      </c>
      <c r="AC753" s="80" t="s">
        <v>770</v>
      </c>
      <c r="AD753" s="5">
        <v>7</v>
      </c>
      <c r="AE753" s="31">
        <f t="shared" si="213"/>
        <v>60.266537294414391</v>
      </c>
      <c r="AF753" s="80" t="s">
        <v>774</v>
      </c>
      <c r="AG753" s="5">
        <v>7</v>
      </c>
      <c r="AH753" s="31">
        <f t="shared" si="214"/>
        <v>66.013332488948294</v>
      </c>
      <c r="AI753" s="80" t="s">
        <v>776</v>
      </c>
      <c r="AJ753" s="5">
        <v>7</v>
      </c>
      <c r="AK753" s="31">
        <f t="shared" si="215"/>
        <v>60.266537294414391</v>
      </c>
      <c r="AL753" s="80" t="s">
        <v>774</v>
      </c>
      <c r="AM753" s="5">
        <v>7</v>
      </c>
      <c r="AN753" s="31">
        <f t="shared" si="216"/>
        <v>60.266537294414391</v>
      </c>
      <c r="AO753" s="80" t="s">
        <v>774</v>
      </c>
      <c r="BM753" s="10"/>
    </row>
    <row r="754" spans="7:65" ht="13.8" x14ac:dyDescent="0.45">
      <c r="G754" s="5">
        <v>8</v>
      </c>
      <c r="H754" s="5" t="s">
        <v>117</v>
      </c>
      <c r="I754" s="5" t="s">
        <v>120</v>
      </c>
      <c r="J754" s="5" t="s">
        <v>239</v>
      </c>
      <c r="K754" s="5" t="s">
        <v>400</v>
      </c>
      <c r="L754" s="5" t="s">
        <v>1423</v>
      </c>
      <c r="M754" s="5" t="s">
        <v>837</v>
      </c>
      <c r="P754" s="5" t="s">
        <v>117</v>
      </c>
      <c r="Q754" s="5" t="s">
        <v>120</v>
      </c>
      <c r="R754" s="5" t="s">
        <v>40</v>
      </c>
      <c r="S754" s="5" t="s">
        <v>50</v>
      </c>
      <c r="T754" s="5" t="s">
        <v>782</v>
      </c>
      <c r="U754" s="5" t="s">
        <v>17</v>
      </c>
      <c r="V754" s="77"/>
      <c r="X754" s="5">
        <v>8</v>
      </c>
      <c r="Y754" s="31">
        <f t="shared" si="211"/>
        <v>60.266537294414391</v>
      </c>
      <c r="Z754" s="80" t="s">
        <v>774</v>
      </c>
      <c r="AA754" s="5">
        <v>8</v>
      </c>
      <c r="AB754" s="31">
        <f t="shared" si="212"/>
        <v>61.678725235050933</v>
      </c>
      <c r="AC754" s="80" t="s">
        <v>766</v>
      </c>
      <c r="AD754" s="5">
        <v>8</v>
      </c>
      <c r="AE754" s="31">
        <f t="shared" si="213"/>
        <v>59.002347394461879</v>
      </c>
      <c r="AF754" s="80" t="s">
        <v>773</v>
      </c>
      <c r="AG754" s="5">
        <v>8</v>
      </c>
      <c r="AH754" s="31">
        <f t="shared" si="214"/>
        <v>65.463749372686848</v>
      </c>
      <c r="AI754" s="80" t="s">
        <v>765</v>
      </c>
      <c r="AJ754" s="5">
        <v>8</v>
      </c>
      <c r="AK754" s="31">
        <f t="shared" si="215"/>
        <v>61.678725235050933</v>
      </c>
      <c r="AL754" s="80" t="s">
        <v>766</v>
      </c>
      <c r="AM754" s="5">
        <v>8</v>
      </c>
      <c r="AN754" s="31">
        <f t="shared" si="216"/>
        <v>59.002347394461879</v>
      </c>
      <c r="AO754" s="80" t="s">
        <v>773</v>
      </c>
      <c r="BM754" s="10"/>
    </row>
    <row r="755" spans="7:65" ht="13.8" x14ac:dyDescent="0.45">
      <c r="G755" s="5">
        <v>9</v>
      </c>
      <c r="H755" s="5" t="s">
        <v>20</v>
      </c>
      <c r="I755" s="5" t="s">
        <v>274</v>
      </c>
      <c r="J755" s="5" t="s">
        <v>129</v>
      </c>
      <c r="K755" s="5" t="s">
        <v>311</v>
      </c>
      <c r="L755" s="5" t="s">
        <v>92</v>
      </c>
      <c r="M755" s="5" t="s">
        <v>15</v>
      </c>
      <c r="P755" s="5" t="s">
        <v>20</v>
      </c>
      <c r="Q755" s="5" t="s">
        <v>501</v>
      </c>
      <c r="R755" s="5" t="s">
        <v>129</v>
      </c>
      <c r="S755" s="5" t="s">
        <v>48</v>
      </c>
      <c r="T755" s="5" t="s">
        <v>92</v>
      </c>
      <c r="U755" s="5" t="s">
        <v>15</v>
      </c>
      <c r="V755" s="77"/>
      <c r="X755" s="5">
        <v>9</v>
      </c>
      <c r="Y755" s="31">
        <f t="shared" si="211"/>
        <v>60.819536609910429</v>
      </c>
      <c r="Z755" s="80" t="s">
        <v>770</v>
      </c>
      <c r="AA755" s="5">
        <v>9</v>
      </c>
      <c r="AB755" s="31">
        <f t="shared" si="212"/>
        <v>63.352807087567498</v>
      </c>
      <c r="AC755" s="80" t="s">
        <v>791</v>
      </c>
      <c r="AD755" s="5">
        <v>9</v>
      </c>
      <c r="AE755" s="31">
        <f t="shared" si="213"/>
        <v>60.266537294414391</v>
      </c>
      <c r="AF755" s="80" t="s">
        <v>774</v>
      </c>
      <c r="AG755" s="5">
        <v>9</v>
      </c>
      <c r="AH755" s="31">
        <f t="shared" si="214"/>
        <v>66.013332488948294</v>
      </c>
      <c r="AI755" s="80" t="s">
        <v>776</v>
      </c>
      <c r="AJ755" s="5">
        <v>9</v>
      </c>
      <c r="AK755" s="31">
        <f t="shared" si="215"/>
        <v>60.819536609910429</v>
      </c>
      <c r="AL755" s="80" t="s">
        <v>770</v>
      </c>
      <c r="AM755" s="5">
        <v>9</v>
      </c>
      <c r="AN755" s="31">
        <f t="shared" si="216"/>
        <v>60.266537294414391</v>
      </c>
      <c r="AO755" s="80" t="s">
        <v>774</v>
      </c>
      <c r="BM755" s="10"/>
    </row>
    <row r="756" spans="7:65" ht="13.8" x14ac:dyDescent="0.45">
      <c r="G756" s="5">
        <v>10</v>
      </c>
      <c r="H756" s="5" t="s">
        <v>66</v>
      </c>
      <c r="J756" s="5" t="s">
        <v>624</v>
      </c>
      <c r="L756" s="5" t="s">
        <v>346</v>
      </c>
      <c r="M756" s="5" t="s">
        <v>1422</v>
      </c>
      <c r="P756" s="5" t="s">
        <v>66</v>
      </c>
      <c r="R756" s="5" t="s">
        <v>39</v>
      </c>
      <c r="T756" s="5" t="s">
        <v>346</v>
      </c>
      <c r="U756" s="5" t="s">
        <v>62</v>
      </c>
      <c r="V756" s="77"/>
      <c r="X756" s="5">
        <v>10</v>
      </c>
      <c r="Y756" s="31">
        <f t="shared" si="211"/>
        <v>61.678725235050933</v>
      </c>
      <c r="Z756" s="80" t="s">
        <v>766</v>
      </c>
      <c r="AA756" s="114">
        <v>10</v>
      </c>
      <c r="AB756" s="107">
        <f t="shared" si="212"/>
        <v>61.678725235050933</v>
      </c>
      <c r="AC756" s="112" t="s">
        <v>766</v>
      </c>
      <c r="AD756" s="5">
        <v>10</v>
      </c>
      <c r="AE756" s="31">
        <f t="shared" si="213"/>
        <v>60.819536609910429</v>
      </c>
      <c r="AF756" s="80" t="s">
        <v>770</v>
      </c>
      <c r="AG756" s="114">
        <v>10</v>
      </c>
      <c r="AH756" s="107">
        <f t="shared" si="214"/>
        <v>65.463749372686848</v>
      </c>
      <c r="AI756" s="112" t="s">
        <v>765</v>
      </c>
      <c r="AJ756" s="5">
        <v>10</v>
      </c>
      <c r="AK756" s="31">
        <f t="shared" si="215"/>
        <v>60.266537294414391</v>
      </c>
      <c r="AL756" s="80" t="s">
        <v>774</v>
      </c>
      <c r="AM756" s="5">
        <v>10</v>
      </c>
      <c r="AN756" s="31">
        <f t="shared" si="216"/>
        <v>60.819536609910429</v>
      </c>
      <c r="AO756" s="80" t="s">
        <v>770</v>
      </c>
      <c r="BM756" s="10"/>
    </row>
    <row r="757" spans="7:65" ht="13.8" x14ac:dyDescent="0.45">
      <c r="G757" s="5">
        <v>11</v>
      </c>
      <c r="H757" s="5" t="s">
        <v>973</v>
      </c>
      <c r="L757" s="5" t="s">
        <v>1421</v>
      </c>
      <c r="P757" s="5" t="s">
        <v>1024</v>
      </c>
      <c r="T757" s="5" t="s">
        <v>97</v>
      </c>
      <c r="V757" s="77"/>
      <c r="X757" s="5">
        <v>11</v>
      </c>
      <c r="Y757" s="31">
        <f t="shared" si="211"/>
        <v>63.352807087567498</v>
      </c>
      <c r="Z757" s="80" t="s">
        <v>791</v>
      </c>
      <c r="AA757" s="80"/>
      <c r="AB757" s="80"/>
      <c r="AD757" s="114">
        <v>11</v>
      </c>
      <c r="AE757" s="107">
        <f t="shared" si="213"/>
        <v>60.266537294414391</v>
      </c>
      <c r="AF757" s="112" t="s">
        <v>774</v>
      </c>
      <c r="AG757" s="80"/>
      <c r="AH757" s="80"/>
      <c r="AI757" s="80"/>
      <c r="AJ757" s="5">
        <v>11</v>
      </c>
      <c r="AK757" s="31">
        <f t="shared" si="215"/>
        <v>59.002347394461879</v>
      </c>
      <c r="AL757" s="80" t="s">
        <v>773</v>
      </c>
      <c r="AM757" s="114">
        <v>11</v>
      </c>
      <c r="AN757" s="107">
        <f t="shared" si="216"/>
        <v>60.266537294414391</v>
      </c>
      <c r="AO757" s="112" t="s">
        <v>774</v>
      </c>
      <c r="BM757" s="10"/>
    </row>
    <row r="758" spans="7:65" ht="13.8" x14ac:dyDescent="0.45">
      <c r="G758" s="5">
        <v>12</v>
      </c>
      <c r="L758" s="5" t="s">
        <v>98</v>
      </c>
      <c r="T758" s="5" t="s">
        <v>98</v>
      </c>
      <c r="V758" s="77"/>
      <c r="X758" s="114">
        <v>12</v>
      </c>
      <c r="Y758" s="107">
        <f t="shared" si="211"/>
        <v>61.678725235050933</v>
      </c>
      <c r="Z758" s="112" t="s">
        <v>766</v>
      </c>
      <c r="AA758" s="80"/>
      <c r="AB758" s="80"/>
      <c r="AD758" s="80"/>
      <c r="AE758" s="80"/>
      <c r="AG758" s="80"/>
      <c r="AH758" s="80"/>
      <c r="AI758" s="80"/>
      <c r="AJ758" s="5">
        <v>12</v>
      </c>
      <c r="AK758" s="31">
        <f t="shared" si="215"/>
        <v>60.266537294414391</v>
      </c>
      <c r="AL758" s="80" t="s">
        <v>774</v>
      </c>
      <c r="AM758" s="80"/>
      <c r="AN758" s="80"/>
      <c r="BM758" s="10"/>
    </row>
    <row r="759" spans="7:65" ht="13.8" x14ac:dyDescent="0.45">
      <c r="G759" s="5">
        <v>13</v>
      </c>
      <c r="L759" s="5" t="s">
        <v>53</v>
      </c>
      <c r="T759" s="5" t="s">
        <v>53</v>
      </c>
      <c r="V759" s="77"/>
      <c r="Z759" s="80"/>
      <c r="AA759" s="80"/>
      <c r="AB759" s="80"/>
      <c r="AD759" s="80"/>
      <c r="AE759" s="80"/>
      <c r="AG759" s="80"/>
      <c r="AH759" s="80"/>
      <c r="AI759" s="80"/>
      <c r="AJ759" s="5">
        <v>13</v>
      </c>
      <c r="AK759" s="31">
        <f t="shared" si="215"/>
        <v>60.819536609910429</v>
      </c>
      <c r="AL759" s="80" t="s">
        <v>770</v>
      </c>
      <c r="AM759" s="80"/>
      <c r="AN759" s="80"/>
      <c r="BM759" s="10"/>
    </row>
    <row r="760" spans="7:65" ht="13.8" x14ac:dyDescent="0.45">
      <c r="G760" s="5">
        <v>14</v>
      </c>
      <c r="L760" s="5" t="s">
        <v>99</v>
      </c>
      <c r="T760" s="5" t="s">
        <v>99</v>
      </c>
      <c r="V760" s="77"/>
      <c r="Z760" s="80"/>
      <c r="AA760" s="80"/>
      <c r="AB760" s="80"/>
      <c r="AD760" s="80"/>
      <c r="AE760" s="80"/>
      <c r="AG760" s="80"/>
      <c r="AH760" s="80"/>
      <c r="AI760" s="80"/>
      <c r="AJ760" s="5">
        <v>14</v>
      </c>
      <c r="AK760" s="31">
        <f t="shared" si="215"/>
        <v>61.678725235050933</v>
      </c>
      <c r="AL760" s="80" t="s">
        <v>766</v>
      </c>
      <c r="AM760" s="80"/>
      <c r="AN760" s="80"/>
      <c r="BM760" s="10"/>
    </row>
    <row r="761" spans="7:65" ht="13.8" x14ac:dyDescent="0.45">
      <c r="G761" s="5">
        <v>15</v>
      </c>
      <c r="L761" s="5" t="s">
        <v>1420</v>
      </c>
      <c r="T761" s="5" t="s">
        <v>930</v>
      </c>
      <c r="V761" s="77"/>
      <c r="Z761" s="80"/>
      <c r="AA761" s="80"/>
      <c r="AB761" s="80"/>
      <c r="AD761" s="80"/>
      <c r="AE761" s="80"/>
      <c r="AG761" s="80"/>
      <c r="AH761" s="80"/>
      <c r="AI761" s="80"/>
      <c r="AJ761" s="5">
        <v>15</v>
      </c>
      <c r="AK761" s="31">
        <f t="shared" si="215"/>
        <v>63.352807087567498</v>
      </c>
      <c r="AL761" s="80" t="s">
        <v>791</v>
      </c>
      <c r="AM761" s="80"/>
      <c r="AN761" s="80"/>
      <c r="BM761" s="10"/>
    </row>
    <row r="762" spans="7:65" ht="13.8" x14ac:dyDescent="0.45">
      <c r="G762" s="5">
        <v>16</v>
      </c>
      <c r="L762" s="5" t="s">
        <v>1419</v>
      </c>
      <c r="N762" s="10" t="s">
        <v>431</v>
      </c>
      <c r="T762" s="5" t="s">
        <v>99</v>
      </c>
      <c r="V762" s="77"/>
      <c r="Z762" s="80"/>
      <c r="AA762" s="80"/>
      <c r="AB762" s="80"/>
      <c r="AD762" s="80"/>
      <c r="AE762" s="80"/>
      <c r="AG762" s="80"/>
      <c r="AH762" s="80"/>
      <c r="AI762" s="80"/>
      <c r="AJ762" s="5">
        <v>16</v>
      </c>
      <c r="AK762" s="31">
        <f t="shared" si="215"/>
        <v>61.678725235050933</v>
      </c>
      <c r="AL762" s="80" t="s">
        <v>766</v>
      </c>
      <c r="AM762" s="80"/>
      <c r="AN762" s="80"/>
      <c r="BM762" s="10"/>
    </row>
    <row r="763" spans="7:65" ht="13.8" x14ac:dyDescent="0.45">
      <c r="V763" s="77"/>
      <c r="Z763" s="80"/>
      <c r="AA763" s="80"/>
      <c r="AB763" s="80"/>
      <c r="AD763" s="80"/>
      <c r="AE763" s="80"/>
      <c r="AG763" s="80"/>
      <c r="AH763" s="80"/>
      <c r="AI763" s="80"/>
      <c r="AJ763" s="114">
        <v>17</v>
      </c>
      <c r="AK763" s="107">
        <f t="shared" si="215"/>
        <v>63.352807087567498</v>
      </c>
      <c r="AL763" s="112" t="s">
        <v>791</v>
      </c>
      <c r="AM763" s="80"/>
      <c r="AN763" s="80"/>
      <c r="BM763" s="10"/>
    </row>
    <row r="764" spans="7:65" ht="13.8" x14ac:dyDescent="0.45">
      <c r="V764" s="77"/>
      <c r="BM764" s="10"/>
    </row>
    <row r="767" spans="7:65" x14ac:dyDescent="0.45">
      <c r="O767" s="77" t="s">
        <v>874</v>
      </c>
    </row>
    <row r="768" spans="7:65" x14ac:dyDescent="0.45">
      <c r="P768" s="80" t="s">
        <v>877</v>
      </c>
      <c r="Q768" s="80" t="s">
        <v>878</v>
      </c>
      <c r="R768" s="80" t="s">
        <v>879</v>
      </c>
      <c r="S768" s="80" t="s">
        <v>790</v>
      </c>
      <c r="T768" s="80" t="s">
        <v>771</v>
      </c>
      <c r="U768" s="80" t="s">
        <v>432</v>
      </c>
      <c r="V768" s="80" t="s">
        <v>819</v>
      </c>
      <c r="W768" s="80" t="s">
        <v>434</v>
      </c>
      <c r="X768" s="80" t="s">
        <v>871</v>
      </c>
      <c r="Y768" s="80" t="s">
        <v>873</v>
      </c>
      <c r="Z768" s="80" t="s">
        <v>769</v>
      </c>
      <c r="AA768" s="80" t="s">
        <v>853</v>
      </c>
      <c r="AB768" s="80" t="s">
        <v>792</v>
      </c>
      <c r="AC768" s="80" t="s">
        <v>773</v>
      </c>
      <c r="AD768" s="80" t="s">
        <v>774</v>
      </c>
      <c r="AE768" s="80" t="s">
        <v>770</v>
      </c>
      <c r="AF768" s="80" t="s">
        <v>766</v>
      </c>
      <c r="AG768" s="80" t="s">
        <v>791</v>
      </c>
      <c r="AH768" s="80" t="s">
        <v>787</v>
      </c>
      <c r="AI768" s="80" t="s">
        <v>765</v>
      </c>
      <c r="AJ768" s="80" t="s">
        <v>776</v>
      </c>
      <c r="AK768" s="80" t="s">
        <v>775</v>
      </c>
      <c r="AL768" s="80" t="s">
        <v>772</v>
      </c>
      <c r="AM768" s="80" t="s">
        <v>767</v>
      </c>
      <c r="AN768" s="80" t="s">
        <v>764</v>
      </c>
      <c r="AO768" s="80" t="s">
        <v>786</v>
      </c>
      <c r="AP768" s="80" t="s">
        <v>784</v>
      </c>
      <c r="AQ768" s="80" t="s">
        <v>785</v>
      </c>
      <c r="AR768" s="80" t="s">
        <v>768</v>
      </c>
    </row>
    <row r="769" spans="14:45" x14ac:dyDescent="0.45">
      <c r="N769" s="5" t="s">
        <v>1029</v>
      </c>
      <c r="O769" s="5" t="s">
        <v>1031</v>
      </c>
      <c r="P769" s="81">
        <f>COUNTIF($P$3:$U$741, "C1 - M00 : 1")</f>
        <v>1</v>
      </c>
      <c r="Q769" s="81">
        <f>COUNTIF($P$3:$U$741, "C1 - M01 : 1")</f>
        <v>0</v>
      </c>
      <c r="R769" s="81">
        <f>COUNTIF($P$3:$U$741, "C1 - M02 : 1")</f>
        <v>2</v>
      </c>
      <c r="S769" s="81">
        <f>COUNTIF($P$3:$U$741, "C1 - M03 : 1")</f>
        <v>1</v>
      </c>
      <c r="T769" s="81">
        <f>COUNTIF($P$3:$U$741, "C1 - M04 : 1")</f>
        <v>2</v>
      </c>
      <c r="U769" s="81">
        <f>COUNTIF($P$3:$U$741, "C1 - M05 : 1")</f>
        <v>3</v>
      </c>
      <c r="V769" s="81">
        <f>COUNTIF($P$3:$U$741, "C1 - M06 : 1")</f>
        <v>2</v>
      </c>
      <c r="W769" s="81">
        <f>COUNTIF($P$3:$U$741, "C1 - M07 : 1")</f>
        <v>0</v>
      </c>
      <c r="X769" s="81">
        <f>COUNTIF($P$3:$U$741, "C1 - M08 : 1")</f>
        <v>33</v>
      </c>
      <c r="Y769" s="81">
        <f>COUNTIF($P$3:$U$741, "C1 - M09 : 1")</f>
        <v>0</v>
      </c>
      <c r="Z769" s="81">
        <f>COUNTIF($P$3:$U$741, "C1 - M10 : 1")</f>
        <v>3</v>
      </c>
      <c r="AA769" s="81">
        <f>COUNTIF($P$3:$U$741, "C1 - M11 : 1")</f>
        <v>3</v>
      </c>
      <c r="AB769" s="81">
        <f>COUNTIF($P$3:$U$741, "C1 - M12 : 1")</f>
        <v>34</v>
      </c>
      <c r="AC769" s="81">
        <f>COUNTIF($P$3:$U$741, "C1 - M13 : 1")</f>
        <v>6</v>
      </c>
      <c r="AD769" s="81">
        <f>COUNTIF($P$3:$U$741, "C1 - M14 : 1")</f>
        <v>14</v>
      </c>
      <c r="AE769" s="81">
        <f>COUNTIF($P$3:$U$741, "C1 - M15 : 1")</f>
        <v>12</v>
      </c>
      <c r="AF769" s="81">
        <f>COUNTIF($P$3:$U$741, "C1 - M16 : 1")</f>
        <v>29</v>
      </c>
      <c r="AG769" s="81">
        <f>COUNTIF($P$3:$U$741, "C1 - M17 : 1")</f>
        <v>8</v>
      </c>
      <c r="AH769" s="81">
        <f>COUNTIF($P$3:$U$741, "C1 - M18 : 1")</f>
        <v>13</v>
      </c>
      <c r="AI769" s="81">
        <f>COUNTIF($P$3:$U$741, "C1 - M19 : 1")</f>
        <v>13</v>
      </c>
      <c r="AJ769" s="81">
        <f>COUNTIF($P$3:$U$741, "C1 - M20 : 1")</f>
        <v>37</v>
      </c>
      <c r="AK769" s="81">
        <f>COUNTIF($P$3:$U$741, "C1 - M21 : 1")</f>
        <v>14</v>
      </c>
      <c r="AL769" s="81">
        <f>COUNTIF($P$3:$U$741, "C1 - M22 : 1")</f>
        <v>20</v>
      </c>
      <c r="AM769" s="81">
        <f>COUNTIF($P$3:$U$741, "C1 - M23 : 1")</f>
        <v>12</v>
      </c>
      <c r="AN769" s="81">
        <f>COUNTIF($P$3:$U$741, "C1 - M24 : 1")</f>
        <v>11</v>
      </c>
      <c r="AO769" s="81">
        <f>COUNTIF($P$3:$U$741, "C1 - M25 : 1")</f>
        <v>3</v>
      </c>
      <c r="AP769" s="81">
        <f>COUNTIF($P$3:$U$741, "C1 - M26 : 1")</f>
        <v>6</v>
      </c>
      <c r="AQ769" s="81">
        <f>COUNTIF($P$3:$U$741, "C1 - M27 : 1")</f>
        <v>4</v>
      </c>
      <c r="AR769" s="81">
        <f>COUNTIF($P$3:$U$741, "C1 - M28 : 1")</f>
        <v>12</v>
      </c>
    </row>
    <row r="770" spans="14:45" x14ac:dyDescent="0.45">
      <c r="N770" s="5" t="s">
        <v>1027</v>
      </c>
      <c r="O770" s="5" t="s">
        <v>1031</v>
      </c>
      <c r="P770" s="82">
        <f>COUNTIF($P$3:$U$741, "C1 - M00 : 2")</f>
        <v>0</v>
      </c>
      <c r="Q770" s="82">
        <f>COUNTIF($P$3:$U$741, "C1 - M01 : 2")</f>
        <v>0</v>
      </c>
      <c r="R770" s="82">
        <f>COUNTIF($P$3:$U$741, "C1 - M02 : 2")</f>
        <v>0</v>
      </c>
      <c r="S770" s="82">
        <f>COUNTIF($P$3:$U$741, "C1 - M03 : 2")</f>
        <v>1</v>
      </c>
      <c r="T770" s="82">
        <f>COUNTIF($P$3:$U$741, "C1 - M04 : 2")</f>
        <v>1</v>
      </c>
      <c r="U770" s="82">
        <f>COUNTIF($P$3:$U$741, "C1 - M05 : 2")</f>
        <v>0</v>
      </c>
      <c r="V770" s="82">
        <f>COUNTIF($P$3:$U$741, "C1 - M06 : 2")</f>
        <v>2</v>
      </c>
      <c r="W770" s="82">
        <f>COUNTIF($P$3:$U$741, "C1 - M07 : 2")</f>
        <v>1</v>
      </c>
      <c r="X770" s="82">
        <f>COUNTIF($P$3:$U$741, "C1 - M08 : 2")</f>
        <v>2</v>
      </c>
      <c r="Y770" s="82">
        <f>COUNTIF($P$3:$U$741, "C1 - M09 : 2")</f>
        <v>0</v>
      </c>
      <c r="Z770" s="82">
        <f>COUNTIF($P$3:$U$741, "C1 - M10 : 2")</f>
        <v>0</v>
      </c>
      <c r="AA770" s="82">
        <f>COUNTIF($P$3:$U$741, "C1 - M11 : 2")</f>
        <v>0</v>
      </c>
      <c r="AB770" s="82">
        <f>COUNTIF($P$3:$U$741, "C1 - M12 : 2")</f>
        <v>3</v>
      </c>
      <c r="AC770" s="82">
        <f>COUNTIF($P$3:$U$741, "C1 - M13 : 2")</f>
        <v>0</v>
      </c>
      <c r="AD770" s="82">
        <f>COUNTIF($P$3:$U$741, "C1 - M14 : 2")</f>
        <v>5</v>
      </c>
      <c r="AE770" s="82">
        <f>COUNTIF($P$3:$U$741, "C1 - M15 : 2")</f>
        <v>7</v>
      </c>
      <c r="AF770" s="82">
        <f>COUNTIF($P$3:$U$741, "C1 - M16 : 2")</f>
        <v>16</v>
      </c>
      <c r="AG770" s="82">
        <f>COUNTIF($P$3:$U$741, "C1 - M17 : 2")</f>
        <v>1</v>
      </c>
      <c r="AH770" s="82">
        <f>COUNTIF($P$3:$U$741, "C1 - M18 : 2")</f>
        <v>6</v>
      </c>
      <c r="AI770" s="82">
        <f>COUNTIF($P$3:$U$741, "C1 - M19 : 2")</f>
        <v>7</v>
      </c>
      <c r="AJ770" s="82">
        <f>COUNTIF($P$3:$U$741, "C1 - M20 : 2")</f>
        <v>19</v>
      </c>
      <c r="AK770" s="82">
        <f>COUNTIF($P$3:$U$741, "C1 - M21 : 2")</f>
        <v>9</v>
      </c>
      <c r="AL770" s="82">
        <f>COUNTIF($P$3:$U$741, "C1 - M22 : 2")</f>
        <v>24</v>
      </c>
      <c r="AM770" s="82">
        <f>COUNTIF($P$3:$U$741, "C1 - M23 : 2")</f>
        <v>13</v>
      </c>
      <c r="AN770" s="82">
        <f>COUNTIF($P$3:$U$741, "C1 - M24 : 2")</f>
        <v>27</v>
      </c>
      <c r="AO770" s="82">
        <f>COUNTIF($P$3:$U$741, "C1 - M25 : 2")</f>
        <v>4</v>
      </c>
      <c r="AP770" s="82">
        <f>COUNTIF($P$3:$U$741, "C1 - M26 : 2")</f>
        <v>3</v>
      </c>
      <c r="AQ770" s="82">
        <f>COUNTIF($P$3:$U$741, "C1 - M27 : 2")</f>
        <v>4</v>
      </c>
      <c r="AR770" s="82">
        <f>COUNTIF($P$3:$U$741, "C1 - M28 : 2")</f>
        <v>6</v>
      </c>
    </row>
    <row r="771" spans="14:45" x14ac:dyDescent="0.45">
      <c r="N771" s="5" t="s">
        <v>1030</v>
      </c>
      <c r="O771" s="5" t="s">
        <v>1031</v>
      </c>
      <c r="P771" s="81">
        <f>COUNTIF($P$3:$U$741, "M00 - C1 : 2")</f>
        <v>0</v>
      </c>
      <c r="Q771" s="81">
        <f>COUNTIF($P$3:$U$741, "M01 - C1 : 2")</f>
        <v>0</v>
      </c>
      <c r="R771" s="81">
        <f>COUNTIF($P$3:$U$741, "M02 - C1 : 2")</f>
        <v>0</v>
      </c>
      <c r="S771" s="81">
        <f>COUNTIF($P$3:$U$741, "M03 - C1 : 2")</f>
        <v>0</v>
      </c>
      <c r="T771" s="81">
        <f>COUNTIF($P$3:$U$741, "M04 - C1 : 2")</f>
        <v>4</v>
      </c>
      <c r="U771" s="81">
        <f>COUNTIF($P$3:$U$741, "M05 - C1 : 2")</f>
        <v>1</v>
      </c>
      <c r="V771" s="81">
        <f>COUNTIF($P$3:$U$741, "M06 - C1 : 2")</f>
        <v>4</v>
      </c>
      <c r="W771" s="81">
        <f>COUNTIF($P$3:$U$741, "M07 - C1 : 2")</f>
        <v>1</v>
      </c>
      <c r="X771" s="81">
        <f>COUNTIF($P$3:$U$741, "M08 - C1 : 2")</f>
        <v>35</v>
      </c>
      <c r="Y771" s="81">
        <f>COUNTIF($P$3:$U$741, "M09 - C1 : 2")</f>
        <v>1</v>
      </c>
      <c r="Z771" s="81">
        <f>COUNTIF($P$3:$U$741, "M10 - C1 : 2")</f>
        <v>9</v>
      </c>
      <c r="AA771" s="81">
        <f>COUNTIF($P$3:$U$741, "M11 - C1 : 2")</f>
        <v>7</v>
      </c>
      <c r="AB771" s="81">
        <f>COUNTIF($P$3:$U$741, "M12 - C1 : 2")</f>
        <v>44</v>
      </c>
      <c r="AC771" s="81">
        <f>COUNTIF($P$3:$U$741, "M13 - C1 : 2")</f>
        <v>12</v>
      </c>
      <c r="AD771" s="81">
        <f>COUNTIF($P$3:$U$741, "M14 - C1 : 2")</f>
        <v>24</v>
      </c>
      <c r="AE771" s="81">
        <f>COUNTIF($P$3:$U$741, "M15 - C1 : 2")</f>
        <v>16</v>
      </c>
      <c r="AF771" s="81">
        <f>COUNTIF($P$3:$U$741, "M16 - C1 : 2")</f>
        <v>29</v>
      </c>
      <c r="AG771" s="81">
        <f>COUNTIF($P$3:$U$741, "M17 - C1 : 2")</f>
        <v>10</v>
      </c>
      <c r="AH771" s="81">
        <f>COUNTIF($P$3:$U$741, "M18 - C1 : 2")</f>
        <v>12</v>
      </c>
      <c r="AI771" s="81">
        <f>COUNTIF($P$3:$U$741, "M19 - C1 : 2")</f>
        <v>11</v>
      </c>
      <c r="AJ771" s="81">
        <f>COUNTIF($P$3:$U$741, "M20 - C1 : 2")</f>
        <v>19</v>
      </c>
      <c r="AK771" s="81">
        <f>COUNTIF($P$3:$U$741, "M21 - C1 : 2")</f>
        <v>8</v>
      </c>
      <c r="AL771" s="81">
        <f>COUNTIF($P$3:$U$741, "M22 - C1 : 2")</f>
        <v>17</v>
      </c>
      <c r="AM771" s="81">
        <f>COUNTIF($P$3:$U$741, "M23 - C1 : 2")</f>
        <v>10</v>
      </c>
      <c r="AN771" s="81">
        <f>COUNTIF($P$3:$U$741, "M24 - C1 : 2")</f>
        <v>6</v>
      </c>
      <c r="AO771" s="81">
        <f>COUNTIF($P$3:$U$741, "M25 - C1 : 2")</f>
        <v>3</v>
      </c>
      <c r="AP771" s="81">
        <f>COUNTIF($P$3:$U$741, "M26 - C1 : 2")</f>
        <v>4</v>
      </c>
      <c r="AQ771" s="81">
        <f>COUNTIF($P$3:$U$741, "M27 - C1 : 2")</f>
        <v>4</v>
      </c>
      <c r="AR771" s="81">
        <f>COUNTIF($P$3:$U$741, "M28 - C1 : 2")</f>
        <v>6</v>
      </c>
    </row>
    <row r="772" spans="14:45" x14ac:dyDescent="0.45">
      <c r="N772" s="5" t="s">
        <v>1027</v>
      </c>
      <c r="O772" s="5" t="s">
        <v>1031</v>
      </c>
      <c r="P772" s="82">
        <f>COUNTIF($P$3:$U$741, "M00 - C1 : 1")</f>
        <v>0</v>
      </c>
      <c r="Q772" s="82">
        <f>COUNTIF($P$3:$U$741, "M01 - C1 : 1")</f>
        <v>0</v>
      </c>
      <c r="R772" s="82">
        <f>COUNTIF($P$3:$U$741, "M02 - C1 : 1")</f>
        <v>0</v>
      </c>
      <c r="S772" s="82">
        <f>COUNTIF($P$3:$U$741, "M03 - C1 : 1")</f>
        <v>0</v>
      </c>
      <c r="T772" s="82">
        <f>COUNTIF($P$3:$U$741, "M04 - C1 : 1")</f>
        <v>0</v>
      </c>
      <c r="U772" s="82">
        <f>COUNTIF($P$3:$U$741, "M05 - C1 : 1")</f>
        <v>0</v>
      </c>
      <c r="V772" s="82">
        <f>COUNTIF($P$3:$U$741, "M06 - C1 : 1")</f>
        <v>1</v>
      </c>
      <c r="W772" s="82">
        <f>COUNTIF($P$3:$U$741, "M07 - C1 : 1")</f>
        <v>0</v>
      </c>
      <c r="X772" s="82">
        <f>COUNTIF($P$3:$U$741, "M08 - C1 : 1")</f>
        <v>4</v>
      </c>
      <c r="Y772" s="82">
        <f>COUNTIF($P$3:$U$741, "M09 - C1 : 1")</f>
        <v>0</v>
      </c>
      <c r="Z772" s="82">
        <f>COUNTIF($P$3:$U$741, "M10 - C1 : 1")</f>
        <v>0</v>
      </c>
      <c r="AA772" s="82">
        <f>COUNTIF($P$3:$U$741, "M11 - C1 : 1")</f>
        <v>1</v>
      </c>
      <c r="AB772" s="82">
        <f>COUNTIF($P$3:$U$741, "M12 - C1 : 1")</f>
        <v>6</v>
      </c>
      <c r="AC772" s="82">
        <f>COUNTIF($P$3:$U$741, "M13 - C1 : 1")</f>
        <v>7</v>
      </c>
      <c r="AD772" s="82">
        <f>COUNTIF($P$3:$U$741, "M14 - C1 : 1")</f>
        <v>11</v>
      </c>
      <c r="AE772" s="82">
        <f>COUNTIF($P$3:$U$741, "M15 - C1 : 1")</f>
        <v>9</v>
      </c>
      <c r="AF772" s="82">
        <f>COUNTIF($P$3:$U$741, "M16 - C1 : 1")</f>
        <v>20</v>
      </c>
      <c r="AG772" s="82">
        <f>COUNTIF($P$3:$U$741, "M17 - C1 : 1")</f>
        <v>7</v>
      </c>
      <c r="AH772" s="82">
        <f>COUNTIF($P$3:$U$741, "M18 - C1 : 1")</f>
        <v>9</v>
      </c>
      <c r="AI772" s="82">
        <f>COUNTIF($P$3:$U$741, "M19 - C1 : 1")</f>
        <v>3</v>
      </c>
      <c r="AJ772" s="82">
        <f>COUNTIF($P$3:$U$741, "M20 - C1 : 1")</f>
        <v>12</v>
      </c>
      <c r="AK772" s="82">
        <f>COUNTIF($P$3:$U$741, "M21 - C1 : 1")</f>
        <v>4</v>
      </c>
      <c r="AL772" s="82">
        <f>COUNTIF($P$3:$U$741, "M22 - C1 : 1")</f>
        <v>5</v>
      </c>
      <c r="AM772" s="82">
        <f>COUNTIF($P$3:$U$741, "M23 - C1 : 1")</f>
        <v>10</v>
      </c>
      <c r="AN772" s="82">
        <f>COUNTIF($P$3:$U$741, "M24 - C1 : 1")</f>
        <v>16</v>
      </c>
      <c r="AO772" s="82">
        <f>COUNTIF($P$3:$U$741, "M25 - C1 : 1")</f>
        <v>1</v>
      </c>
      <c r="AP772" s="82">
        <f>COUNTIF($P$3:$U$741, "M26 - C1 : 1")</f>
        <v>4</v>
      </c>
      <c r="AQ772" s="82">
        <f>COUNTIF($P$3:$U$741, "M27 - C1 : 1")</f>
        <v>1</v>
      </c>
      <c r="AR772" s="82">
        <f>COUNTIF($P$3:$U$741, "M28 - C1 : 1")</f>
        <v>6</v>
      </c>
    </row>
    <row r="773" spans="14:45" x14ac:dyDescent="0.45">
      <c r="N773" s="5" t="s">
        <v>1025</v>
      </c>
      <c r="O773" s="5" t="s">
        <v>1031</v>
      </c>
      <c r="P773" s="80">
        <f t="shared" ref="P773:AR773" si="217">SUM(P769:P772)</f>
        <v>1</v>
      </c>
      <c r="Q773" s="80">
        <f t="shared" si="217"/>
        <v>0</v>
      </c>
      <c r="R773" s="80">
        <f t="shared" si="217"/>
        <v>2</v>
      </c>
      <c r="S773" s="80">
        <f t="shared" si="217"/>
        <v>2</v>
      </c>
      <c r="T773" s="80">
        <f t="shared" si="217"/>
        <v>7</v>
      </c>
      <c r="U773" s="80">
        <f t="shared" si="217"/>
        <v>4</v>
      </c>
      <c r="V773" s="80">
        <f t="shared" si="217"/>
        <v>9</v>
      </c>
      <c r="W773" s="80">
        <f t="shared" si="217"/>
        <v>2</v>
      </c>
      <c r="X773" s="102">
        <f t="shared" si="217"/>
        <v>74</v>
      </c>
      <c r="Y773" s="80">
        <f t="shared" si="217"/>
        <v>1</v>
      </c>
      <c r="Z773" s="102">
        <f t="shared" si="217"/>
        <v>12</v>
      </c>
      <c r="AA773" s="102">
        <f t="shared" si="217"/>
        <v>11</v>
      </c>
      <c r="AB773" s="102">
        <f t="shared" si="217"/>
        <v>87</v>
      </c>
      <c r="AC773" s="102">
        <f t="shared" si="217"/>
        <v>25</v>
      </c>
      <c r="AD773" s="102">
        <f t="shared" si="217"/>
        <v>54</v>
      </c>
      <c r="AE773" s="102">
        <f t="shared" si="217"/>
        <v>44</v>
      </c>
      <c r="AF773" s="102">
        <f t="shared" si="217"/>
        <v>94</v>
      </c>
      <c r="AG773" s="102">
        <f t="shared" si="217"/>
        <v>26</v>
      </c>
      <c r="AH773" s="102">
        <f t="shared" si="217"/>
        <v>40</v>
      </c>
      <c r="AI773" s="102">
        <f t="shared" si="217"/>
        <v>34</v>
      </c>
      <c r="AJ773" s="102">
        <f t="shared" si="217"/>
        <v>87</v>
      </c>
      <c r="AK773" s="102">
        <f t="shared" si="217"/>
        <v>35</v>
      </c>
      <c r="AL773" s="102">
        <f t="shared" si="217"/>
        <v>66</v>
      </c>
      <c r="AM773" s="102">
        <f t="shared" si="217"/>
        <v>45</v>
      </c>
      <c r="AN773" s="102">
        <f t="shared" si="217"/>
        <v>60</v>
      </c>
      <c r="AO773" s="102">
        <f t="shared" si="217"/>
        <v>11</v>
      </c>
      <c r="AP773" s="102">
        <f t="shared" si="217"/>
        <v>17</v>
      </c>
      <c r="AQ773" s="102">
        <f t="shared" si="217"/>
        <v>13</v>
      </c>
      <c r="AR773" s="80">
        <f t="shared" si="217"/>
        <v>30</v>
      </c>
      <c r="AS773" s="5">
        <f>SUM(P773:AR773)</f>
        <v>893</v>
      </c>
    </row>
    <row r="774" spans="14:45" x14ac:dyDescent="0.45">
      <c r="N774" s="5" t="s">
        <v>1033</v>
      </c>
      <c r="O774" s="5" t="s">
        <v>1032</v>
      </c>
      <c r="P774" s="134">
        <f>(SUM(P769,P771))/P773</f>
        <v>1</v>
      </c>
      <c r="Q774" s="83">
        <v>0</v>
      </c>
      <c r="R774" s="134">
        <f t="shared" ref="R774:X774" si="218">(SUM(R769,R771))/R773</f>
        <v>1</v>
      </c>
      <c r="S774" s="83">
        <f t="shared" si="218"/>
        <v>0.5</v>
      </c>
      <c r="T774" s="83">
        <f t="shared" si="218"/>
        <v>0.8571428571428571</v>
      </c>
      <c r="U774" s="83">
        <f t="shared" si="218"/>
        <v>1</v>
      </c>
      <c r="V774" s="83">
        <f t="shared" si="218"/>
        <v>0.66666666666666663</v>
      </c>
      <c r="W774" s="83">
        <f t="shared" si="218"/>
        <v>0.5</v>
      </c>
      <c r="X774" s="83">
        <f t="shared" si="218"/>
        <v>0.91891891891891897</v>
      </c>
      <c r="Y774" s="134">
        <v>0</v>
      </c>
      <c r="Z774" s="83">
        <f t="shared" ref="Z774:AR774" si="219">(SUM(Z769,Z771))/Z773</f>
        <v>1</v>
      </c>
      <c r="AA774" s="83">
        <f t="shared" si="219"/>
        <v>0.90909090909090906</v>
      </c>
      <c r="AB774" s="83">
        <f t="shared" si="219"/>
        <v>0.89655172413793105</v>
      </c>
      <c r="AC774" s="83">
        <f t="shared" si="219"/>
        <v>0.72</v>
      </c>
      <c r="AD774" s="83">
        <f t="shared" si="219"/>
        <v>0.70370370370370372</v>
      </c>
      <c r="AE774" s="83">
        <f t="shared" si="219"/>
        <v>0.63636363636363635</v>
      </c>
      <c r="AF774" s="83">
        <f t="shared" si="219"/>
        <v>0.61702127659574468</v>
      </c>
      <c r="AG774" s="83">
        <f t="shared" si="219"/>
        <v>0.69230769230769229</v>
      </c>
      <c r="AH774" s="83">
        <f t="shared" si="219"/>
        <v>0.625</v>
      </c>
      <c r="AI774" s="83">
        <f t="shared" si="219"/>
        <v>0.70588235294117652</v>
      </c>
      <c r="AJ774" s="83">
        <f t="shared" si="219"/>
        <v>0.64367816091954022</v>
      </c>
      <c r="AK774" s="83">
        <f t="shared" si="219"/>
        <v>0.62857142857142856</v>
      </c>
      <c r="AL774" s="83">
        <f t="shared" si="219"/>
        <v>0.56060606060606055</v>
      </c>
      <c r="AM774" s="83">
        <f t="shared" si="219"/>
        <v>0.48888888888888887</v>
      </c>
      <c r="AN774" s="83">
        <f t="shared" si="219"/>
        <v>0.28333333333333333</v>
      </c>
      <c r="AO774" s="83">
        <f t="shared" si="219"/>
        <v>0.54545454545454541</v>
      </c>
      <c r="AP774" s="83">
        <f t="shared" si="219"/>
        <v>0.58823529411764708</v>
      </c>
      <c r="AQ774" s="83">
        <f t="shared" si="219"/>
        <v>0.61538461538461542</v>
      </c>
      <c r="AR774" s="83">
        <f t="shared" si="219"/>
        <v>0.6</v>
      </c>
    </row>
    <row r="775" spans="14:45" x14ac:dyDescent="0.45">
      <c r="N775" s="5" t="s">
        <v>1026</v>
      </c>
      <c r="O775" s="5" t="s">
        <v>1032</v>
      </c>
      <c r="P775" s="84">
        <f>(SUM(P770,P772))/P773</f>
        <v>0</v>
      </c>
      <c r="Q775" s="84">
        <v>0</v>
      </c>
      <c r="R775" s="84">
        <f t="shared" ref="R775:X775" si="220">(SUM(R770,R772))/R773</f>
        <v>0</v>
      </c>
      <c r="S775" s="84">
        <f t="shared" si="220"/>
        <v>0.5</v>
      </c>
      <c r="T775" s="84">
        <f t="shared" si="220"/>
        <v>0.14285714285714285</v>
      </c>
      <c r="U775" s="84">
        <f t="shared" si="220"/>
        <v>0</v>
      </c>
      <c r="V775" s="84">
        <f t="shared" si="220"/>
        <v>0.33333333333333331</v>
      </c>
      <c r="W775" s="84">
        <f t="shared" si="220"/>
        <v>0.5</v>
      </c>
      <c r="X775" s="84">
        <f t="shared" si="220"/>
        <v>8.1081081081081086E-2</v>
      </c>
      <c r="Y775" s="135">
        <v>0</v>
      </c>
      <c r="Z775" s="84">
        <f t="shared" ref="Z775:AR775" si="221">(SUM(Z770,Z772))/Z773</f>
        <v>0</v>
      </c>
      <c r="AA775" s="84">
        <f t="shared" si="221"/>
        <v>9.0909090909090912E-2</v>
      </c>
      <c r="AB775" s="84">
        <f t="shared" si="221"/>
        <v>0.10344827586206896</v>
      </c>
      <c r="AC775" s="84">
        <f t="shared" si="221"/>
        <v>0.28000000000000003</v>
      </c>
      <c r="AD775" s="84">
        <f t="shared" si="221"/>
        <v>0.29629629629629628</v>
      </c>
      <c r="AE775" s="84">
        <f t="shared" si="221"/>
        <v>0.36363636363636365</v>
      </c>
      <c r="AF775" s="84">
        <f t="shared" si="221"/>
        <v>0.38297872340425532</v>
      </c>
      <c r="AG775" s="84">
        <f t="shared" si="221"/>
        <v>0.30769230769230771</v>
      </c>
      <c r="AH775" s="84">
        <f t="shared" si="221"/>
        <v>0.375</v>
      </c>
      <c r="AI775" s="84">
        <f t="shared" si="221"/>
        <v>0.29411764705882354</v>
      </c>
      <c r="AJ775" s="84">
        <f t="shared" si="221"/>
        <v>0.35632183908045978</v>
      </c>
      <c r="AK775" s="84">
        <f t="shared" si="221"/>
        <v>0.37142857142857144</v>
      </c>
      <c r="AL775" s="84">
        <f t="shared" si="221"/>
        <v>0.43939393939393939</v>
      </c>
      <c r="AM775" s="84">
        <f t="shared" si="221"/>
        <v>0.51111111111111107</v>
      </c>
      <c r="AN775" s="84">
        <f t="shared" si="221"/>
        <v>0.71666666666666667</v>
      </c>
      <c r="AO775" s="84">
        <f t="shared" si="221"/>
        <v>0.45454545454545453</v>
      </c>
      <c r="AP775" s="84">
        <f t="shared" si="221"/>
        <v>0.41176470588235292</v>
      </c>
      <c r="AQ775" s="84">
        <f t="shared" si="221"/>
        <v>0.38461538461538464</v>
      </c>
      <c r="AR775" s="84">
        <f t="shared" si="221"/>
        <v>0.4</v>
      </c>
    </row>
    <row r="776" spans="14:45" x14ac:dyDescent="0.45">
      <c r="W776" s="80"/>
      <c r="AC776" s="5"/>
      <c r="AD776" s="80"/>
      <c r="AF776" s="5"/>
      <c r="AK776" s="5"/>
      <c r="AO776" s="5"/>
    </row>
    <row r="777" spans="14:45" x14ac:dyDescent="0.45">
      <c r="O777" s="77" t="s">
        <v>875</v>
      </c>
      <c r="W777" s="85"/>
      <c r="AC777" s="5"/>
      <c r="AD777" s="80"/>
      <c r="AF777" s="5"/>
      <c r="AK777" s="5"/>
      <c r="AO777" s="5"/>
    </row>
    <row r="778" spans="14:45" x14ac:dyDescent="0.45">
      <c r="P778" s="80" t="s">
        <v>877</v>
      </c>
      <c r="Q778" s="80" t="s">
        <v>878</v>
      </c>
      <c r="R778" s="80" t="s">
        <v>879</v>
      </c>
      <c r="S778" s="80" t="s">
        <v>790</v>
      </c>
      <c r="T778" s="80" t="s">
        <v>771</v>
      </c>
      <c r="U778" s="80" t="s">
        <v>432</v>
      </c>
      <c r="V778" s="80" t="s">
        <v>819</v>
      </c>
      <c r="W778" s="80" t="s">
        <v>434</v>
      </c>
      <c r="X778" s="80" t="s">
        <v>871</v>
      </c>
      <c r="Y778" s="80" t="s">
        <v>873</v>
      </c>
      <c r="Z778" s="80" t="s">
        <v>769</v>
      </c>
      <c r="AA778" s="80" t="s">
        <v>853</v>
      </c>
      <c r="AB778" s="80" t="s">
        <v>792</v>
      </c>
      <c r="AC778" s="80" t="s">
        <v>773</v>
      </c>
      <c r="AD778" s="80" t="s">
        <v>774</v>
      </c>
      <c r="AE778" s="80" t="s">
        <v>770</v>
      </c>
      <c r="AF778" s="80" t="s">
        <v>766</v>
      </c>
      <c r="AG778" s="80" t="s">
        <v>791</v>
      </c>
      <c r="AH778" s="80" t="s">
        <v>787</v>
      </c>
      <c r="AI778" s="80" t="s">
        <v>765</v>
      </c>
      <c r="AJ778" s="80" t="s">
        <v>776</v>
      </c>
      <c r="AK778" s="80" t="s">
        <v>775</v>
      </c>
      <c r="AL778" s="80" t="s">
        <v>772</v>
      </c>
      <c r="AM778" s="80" t="s">
        <v>767</v>
      </c>
      <c r="AN778" s="80" t="s">
        <v>764</v>
      </c>
      <c r="AO778" s="80" t="s">
        <v>786</v>
      </c>
      <c r="AP778" s="80" t="s">
        <v>784</v>
      </c>
      <c r="AQ778" s="80" t="s">
        <v>785</v>
      </c>
      <c r="AR778" s="80" t="s">
        <v>768</v>
      </c>
    </row>
    <row r="779" spans="14:45" x14ac:dyDescent="0.45">
      <c r="N779" s="5" t="s">
        <v>1006</v>
      </c>
      <c r="P779" s="81">
        <f>COUNTIF($P$3:$U$741, "C2 - M00 : 1")</f>
        <v>0</v>
      </c>
      <c r="Q779" s="81">
        <f>COUNTIF($P$3:$U$741, "C2 - M01 : 1")</f>
        <v>0</v>
      </c>
      <c r="R779" s="81">
        <f>COUNTIF($P$3:$U$741, "C2 - M02 : 1")</f>
        <v>0</v>
      </c>
      <c r="S779" s="81">
        <f>COUNTIF($P$3:$U$741, "C2 - M03 : 1")</f>
        <v>0</v>
      </c>
      <c r="T779" s="81">
        <f>COUNTIF($P$3:$U$741, "C2 - M04 : 1")</f>
        <v>1</v>
      </c>
      <c r="U779" s="81">
        <f>COUNTIF($P$3:$U$741, "C2 - M05 : 1")</f>
        <v>1</v>
      </c>
      <c r="V779" s="81">
        <f>COUNTIF($P$3:$U$741, "C2 - M06 : 1")</f>
        <v>4</v>
      </c>
      <c r="W779" s="81">
        <f>COUNTIF($P$3:$U$741, "C2 - M07 : 1")</f>
        <v>1</v>
      </c>
      <c r="X779" s="81">
        <f>COUNTIF($P$3:$U$741, "C2 - M08 : 1")</f>
        <v>37</v>
      </c>
      <c r="Y779" s="81">
        <f>COUNTIF($P$3:$U$741, "C2 - M09 : 1")</f>
        <v>2</v>
      </c>
      <c r="Z779" s="81">
        <f>COUNTIF($P$3:$U$741, "C2 - M10 : 1")</f>
        <v>5</v>
      </c>
      <c r="AA779" s="81">
        <f>COUNTIF($P$3:$U$741, "C2 - M11 : 1")</f>
        <v>6</v>
      </c>
      <c r="AB779" s="81">
        <f>COUNTIF($P$3:$U$741, "C2 - M12 : 1")</f>
        <v>44</v>
      </c>
      <c r="AC779" s="81">
        <f>COUNTIF($P$3:$U$741, "C2 - M13 : 1")</f>
        <v>10</v>
      </c>
      <c r="AD779" s="81">
        <f>COUNTIF($P$3:$U$741, "C2 - M14 : 1")</f>
        <v>20</v>
      </c>
      <c r="AE779" s="81">
        <f>COUNTIF($P$3:$U$741, "C2 - M15 : 1")</f>
        <v>11</v>
      </c>
      <c r="AF779" s="81">
        <f>COUNTIF($P$3:$U$741, "C2 - M16 : 1")</f>
        <v>30</v>
      </c>
      <c r="AG779" s="81">
        <f>COUNTIF($P$3:$U$741, "C2 - M17 : 1")</f>
        <v>9</v>
      </c>
      <c r="AH779" s="81">
        <f>COUNTIF($P$3:$U$741, "C2 - M18 : 1")</f>
        <v>13</v>
      </c>
      <c r="AI779" s="81">
        <f>COUNTIF($P$3:$U$741, "C2 - M19 : 1")</f>
        <v>9</v>
      </c>
      <c r="AJ779" s="81">
        <f>COUNTIF($P$3:$U$741, "C2 - M20 : 1")</f>
        <v>23</v>
      </c>
      <c r="AK779" s="81">
        <f>COUNTIF($P$3:$U$741, "C2 - M21 : 1")</f>
        <v>8</v>
      </c>
      <c r="AL779" s="81">
        <f>COUNTIF($P$3:$U$741, "C2 - M22 : 1")</f>
        <v>10</v>
      </c>
      <c r="AM779" s="81">
        <f>COUNTIF($P$3:$U$741, "C2 - M23 : 1")</f>
        <v>11</v>
      </c>
      <c r="AN779" s="81">
        <f>COUNTIF($P$3:$U$741, "C2 - M24 : 1")</f>
        <v>11</v>
      </c>
      <c r="AO779" s="81">
        <f>COUNTIF($P$3:$U$741, "C2 - M25 : 1")</f>
        <v>17</v>
      </c>
      <c r="AP779" s="81">
        <f>COUNTIF($P$3:$U$741, "C2 - M26 : 1")</f>
        <v>2</v>
      </c>
      <c r="AQ779" s="81">
        <f>COUNTIF($P$3:$U$741, "C2 - M27 : 1")</f>
        <v>3</v>
      </c>
      <c r="AR779" s="81">
        <f>COUNTIF($P$3:$U$741, "C2 - M28 : 1")</f>
        <v>14</v>
      </c>
    </row>
    <row r="780" spans="14:45" x14ac:dyDescent="0.45">
      <c r="N780" s="5" t="s">
        <v>1027</v>
      </c>
      <c r="P780" s="82">
        <f>COUNTIF($P$3:$U$741, "C2 - M00 : 2")</f>
        <v>0</v>
      </c>
      <c r="Q780" s="82">
        <f>COUNTIF($P$3:$U$741, "C2 - M01 : 2")</f>
        <v>0</v>
      </c>
      <c r="R780" s="82">
        <f>COUNTIF($P$3:$U$741, "C2 - M02 : 2")</f>
        <v>0</v>
      </c>
      <c r="S780" s="82">
        <f>COUNTIF($P$3:$U$741, "C2 - M03 : 2")</f>
        <v>0</v>
      </c>
      <c r="T780" s="82">
        <f>COUNTIF($P$3:$U$741, "C2 - M04 : 2")</f>
        <v>0</v>
      </c>
      <c r="U780" s="82">
        <f>COUNTIF($P$3:$U$741, "C2 - M05 : 2")</f>
        <v>0</v>
      </c>
      <c r="V780" s="82">
        <f>COUNTIF($P$3:$U$741, "C2 - M06 : 2")</f>
        <v>1</v>
      </c>
      <c r="W780" s="82">
        <f>COUNTIF($P$3:$U$741, "C2 - M07 : 2")</f>
        <v>2</v>
      </c>
      <c r="X780" s="82">
        <f>COUNTIF($P$3:$U$741, "C2 - M08 : 2")</f>
        <v>2</v>
      </c>
      <c r="Y780" s="82">
        <f>COUNTIF($P$3:$U$741, "C2 - M09 : 2")</f>
        <v>2</v>
      </c>
      <c r="Z780" s="82">
        <f>COUNTIF($P$3:$U$741, "C2 - M10 : 2")</f>
        <v>3</v>
      </c>
      <c r="AA780" s="82">
        <f>COUNTIF($P$3:$U$741, "C2 - M11 : 2")</f>
        <v>0</v>
      </c>
      <c r="AB780" s="82">
        <f>COUNTIF($P$3:$U$741, "C2 - M12 : 2")</f>
        <v>7</v>
      </c>
      <c r="AC780" s="82">
        <f>COUNTIF($P$3:$U$741, "C2 - M13 : 2")</f>
        <v>9</v>
      </c>
      <c r="AD780" s="82">
        <f>COUNTIF($P$3:$U$741, "C2 - M14 : 2")</f>
        <v>13</v>
      </c>
      <c r="AE780" s="82">
        <f>COUNTIF($P$3:$U$741, "C2 - M15 : 2")</f>
        <v>12</v>
      </c>
      <c r="AF780" s="82">
        <f>COUNTIF($P$3:$U$741, "C2 - M16 : 2")</f>
        <v>20</v>
      </c>
      <c r="AG780" s="82">
        <f>COUNTIF($P$3:$U$741, "C2 - M17 : 2")</f>
        <v>5</v>
      </c>
      <c r="AH780" s="82">
        <f>COUNTIF($P$3:$U$741, "C2 - M18 : 2")</f>
        <v>10</v>
      </c>
      <c r="AI780" s="82">
        <f>COUNTIF($P$3:$U$741, "C2 - M19 : 2")</f>
        <v>6</v>
      </c>
      <c r="AJ780" s="82">
        <f>COUNTIF($P$3:$U$741, "C2 - M20 : 2")</f>
        <v>14</v>
      </c>
      <c r="AK780" s="82">
        <f>COUNTIF($P$3:$U$741, "C2 - M21 : 2")</f>
        <v>8</v>
      </c>
      <c r="AL780" s="82">
        <f>COUNTIF($P$3:$U$741, "C2 - M22 : 2")</f>
        <v>7</v>
      </c>
      <c r="AM780" s="82">
        <f>COUNTIF($P$3:$U$741, "C2 - M23 : 2")</f>
        <v>4</v>
      </c>
      <c r="AN780" s="82">
        <f>COUNTIF($P$3:$U$741, "C2 - M24 : 2")</f>
        <v>13</v>
      </c>
      <c r="AO780" s="82">
        <f>COUNTIF($P$3:$U$741, "C2 - M25 : 2")</f>
        <v>7</v>
      </c>
      <c r="AP780" s="82">
        <f>COUNTIF($P$3:$U$741, "C2 - M26 : 2")</f>
        <v>1</v>
      </c>
      <c r="AQ780" s="82">
        <f>COUNTIF($P$3:$U$741, "C2 - M27 : 2")</f>
        <v>0</v>
      </c>
      <c r="AR780" s="82">
        <f>COUNTIF($P$3:$U$741, "C2 - M28 : 2")</f>
        <v>5</v>
      </c>
    </row>
    <row r="781" spans="14:45" x14ac:dyDescent="0.45">
      <c r="N781" s="5" t="s">
        <v>1007</v>
      </c>
      <c r="P781" s="81">
        <f>COUNTIF($P$3:$U$741, "M00 - C2 : 2")</f>
        <v>0</v>
      </c>
      <c r="Q781" s="81">
        <f>COUNTIF($P$3:$U$741, "M01 - C2 : 2")</f>
        <v>0</v>
      </c>
      <c r="R781" s="81">
        <f>COUNTIF($P$3:$U$741, "M02 - C2 : 2")</f>
        <v>0</v>
      </c>
      <c r="S781" s="81">
        <f>COUNTIF($P$3:$U$741, "M03 - C2 : 2")</f>
        <v>0</v>
      </c>
      <c r="T781" s="81">
        <f>COUNTIF($P$3:$U$741, "M04 - C2 : 2")</f>
        <v>3</v>
      </c>
      <c r="U781" s="81">
        <f>COUNTIF($P$3:$U$741, "M05 - C2 : 2")</f>
        <v>0</v>
      </c>
      <c r="V781" s="81">
        <f>COUNTIF($P$3:$U$741, "M06 - C2 : 2")</f>
        <v>3</v>
      </c>
      <c r="W781" s="81">
        <f>COUNTIF($P$3:$U$741, "M07 - C2 : 2")</f>
        <v>2</v>
      </c>
      <c r="X781" s="81">
        <f>COUNTIF($P$3:$U$741, "M08 - C2 : 2")</f>
        <v>38</v>
      </c>
      <c r="Y781" s="81">
        <f>COUNTIF($P$3:$U$741, "M09 - C2 : 2")</f>
        <v>4</v>
      </c>
      <c r="Z781" s="81">
        <f>COUNTIF($P$3:$U$741, "M10 - C2 : 2")</f>
        <v>14</v>
      </c>
      <c r="AA781" s="81">
        <f>COUNTIF($P$3:$U$741, "M11 - C2 : 2")</f>
        <v>10</v>
      </c>
      <c r="AB781" s="81">
        <f>COUNTIF($P$3:$U$741, "M12 - C2 : 2")</f>
        <v>44</v>
      </c>
      <c r="AC781" s="81">
        <f>COUNTIF($P$3:$U$741, "M13 - C2 : 2")</f>
        <v>14</v>
      </c>
      <c r="AD781" s="81">
        <f>COUNTIF($P$3:$U$741, "M14 - C2 : 2")</f>
        <v>18</v>
      </c>
      <c r="AE781" s="81">
        <f>COUNTIF($P$3:$U$741, "M15 - C2 : 2")</f>
        <v>13</v>
      </c>
      <c r="AF781" s="81">
        <f>COUNTIF($P$3:$U$741, "M16 - C2 : 2")</f>
        <v>32</v>
      </c>
      <c r="AG781" s="81">
        <f>COUNTIF($P$3:$U$741, "M17 - C2 : 2")</f>
        <v>12</v>
      </c>
      <c r="AH781" s="81">
        <f>COUNTIF($P$3:$U$741, "M18 - C2 : 2")</f>
        <v>12</v>
      </c>
      <c r="AI781" s="81">
        <f>COUNTIF($P$3:$U$741, "M19 - C2 : 2")</f>
        <v>9</v>
      </c>
      <c r="AJ781" s="81">
        <f>COUNTIF($P$3:$U$741, "M20 - C2 : 2")</f>
        <v>19</v>
      </c>
      <c r="AK781" s="81">
        <f>COUNTIF($P$3:$U$741, "M21 - C2 : 2")</f>
        <v>11</v>
      </c>
      <c r="AL781" s="81">
        <f>COUNTIF($P$3:$U$741, "M22 - C2 : 2")</f>
        <v>9</v>
      </c>
      <c r="AM781" s="81">
        <f>COUNTIF($P$3:$U$741, "M23 - C2 : 2")</f>
        <v>5</v>
      </c>
      <c r="AN781" s="81">
        <f>COUNTIF($P$3:$U$741, "M24 - C2 : 2")</f>
        <v>9</v>
      </c>
      <c r="AO781" s="81">
        <f>COUNTIF($P$3:$U$741, "M25 - C2 : 2")</f>
        <v>7</v>
      </c>
      <c r="AP781" s="81">
        <f>COUNTIF($P$3:$U$741, "M26 - C2 : 2")</f>
        <v>6</v>
      </c>
      <c r="AQ781" s="81">
        <f>COUNTIF($P$3:$U$741, "M27 - C2 : 2")</f>
        <v>3</v>
      </c>
      <c r="AR781" s="81">
        <f>COUNTIF($P$3:$U$741, "M28 - C2 : 2")</f>
        <v>16</v>
      </c>
    </row>
    <row r="782" spans="14:45" x14ac:dyDescent="0.45">
      <c r="N782" s="5" t="s">
        <v>1027</v>
      </c>
      <c r="P782" s="82">
        <f>COUNTIF($P$3:$U$741, "M00 - C2 : 1")</f>
        <v>0</v>
      </c>
      <c r="Q782" s="82">
        <f>COUNTIF($P$3:$U$741, "M01 - C2 : 1")</f>
        <v>0</v>
      </c>
      <c r="R782" s="82">
        <f>COUNTIF($P$3:$U$741, "M02 - C2 : 1")</f>
        <v>0</v>
      </c>
      <c r="S782" s="82">
        <f>COUNTIF($P$3:$U$741, "M03 - C2 : 1")</f>
        <v>0</v>
      </c>
      <c r="T782" s="82">
        <f>COUNTIF($P$3:$U$741, "M04 - C2 : 1")</f>
        <v>0</v>
      </c>
      <c r="U782" s="82">
        <f>COUNTIF($P$3:$U$741, "M05 - C2 : 1")</f>
        <v>0</v>
      </c>
      <c r="V782" s="82">
        <f>COUNTIF($P$3:$U$741, "M06 - C2 : 1")</f>
        <v>0</v>
      </c>
      <c r="W782" s="82">
        <f>COUNTIF($P$3:$U$741, "M07 - C2 : 1")</f>
        <v>0</v>
      </c>
      <c r="X782" s="82">
        <f>COUNTIF($P$3:$U$741, "M08 - C2 : 1")</f>
        <v>5</v>
      </c>
      <c r="Y782" s="82">
        <f>COUNTIF($P$3:$U$741, "M09 - C2 : 1")</f>
        <v>3</v>
      </c>
      <c r="Z782" s="82">
        <f>COUNTIF($P$3:$U$741, "M10 - C2 : 1")</f>
        <v>5</v>
      </c>
      <c r="AA782" s="82">
        <f>COUNTIF($P$3:$U$741, "M11 - C2 : 1")</f>
        <v>4</v>
      </c>
      <c r="AB782" s="82">
        <f>COUNTIF($P$3:$U$741, "M12 - C2 : 1")</f>
        <v>12</v>
      </c>
      <c r="AC782" s="82">
        <f>COUNTIF($P$3:$U$741, "M13 - C2 : 1")</f>
        <v>8</v>
      </c>
      <c r="AD782" s="82">
        <f>COUNTIF($P$3:$U$741, "M14 - C2 : 1")</f>
        <v>16</v>
      </c>
      <c r="AE782" s="82">
        <f>COUNTIF($P$3:$U$741, "M15 - C2 : 1")</f>
        <v>8</v>
      </c>
      <c r="AF782" s="82">
        <f>COUNTIF($P$3:$U$741, "M16 - C2 : 1")</f>
        <v>19</v>
      </c>
      <c r="AG782" s="82">
        <f>COUNTIF($P$3:$U$741, "M17 - C2 : 1")</f>
        <v>8</v>
      </c>
      <c r="AH782" s="82">
        <f>COUNTIF($P$3:$U$741, "M18 - C2 : 1")</f>
        <v>13</v>
      </c>
      <c r="AI782" s="82">
        <f>COUNTIF($P$3:$U$741, "M19 - C2 : 1")</f>
        <v>6</v>
      </c>
      <c r="AJ782" s="82">
        <f>COUNTIF($P$3:$U$741, "M20 - C2 : 1")</f>
        <v>13</v>
      </c>
      <c r="AK782" s="82">
        <f>COUNTIF($P$3:$U$741, "M21 - C2 : 1")</f>
        <v>7</v>
      </c>
      <c r="AL782" s="82">
        <f>COUNTIF($P$3:$U$741, "M22 - C2 : 1")</f>
        <v>8</v>
      </c>
      <c r="AM782" s="82">
        <f>COUNTIF($P$3:$U$741, "M23 - C2 : 1")</f>
        <v>7</v>
      </c>
      <c r="AN782" s="82">
        <f>COUNTIF($P$3:$U$741, "M24 - C2 : 1")</f>
        <v>4</v>
      </c>
      <c r="AO782" s="82">
        <f>COUNTIF($P$3:$U$741, "M25 - C2 : 1")</f>
        <v>4</v>
      </c>
      <c r="AP782" s="82">
        <f>COUNTIF($P$3:$U$741, "M26 - C2 : 1")</f>
        <v>1</v>
      </c>
      <c r="AQ782" s="82">
        <f>COUNTIF($P$3:$U$741, "M27 - C2 : 1")</f>
        <v>3</v>
      </c>
      <c r="AR782" s="82">
        <f>COUNTIF($P$3:$U$741, "M28 - C2 : 1")</f>
        <v>4</v>
      </c>
    </row>
    <row r="783" spans="14:45" x14ac:dyDescent="0.45">
      <c r="N783" s="5" t="s">
        <v>1025</v>
      </c>
      <c r="P783" s="80">
        <f t="shared" ref="P783:AR783" si="222">SUM(P779:P782)</f>
        <v>0</v>
      </c>
      <c r="Q783" s="80">
        <f t="shared" si="222"/>
        <v>0</v>
      </c>
      <c r="R783" s="80">
        <f t="shared" si="222"/>
        <v>0</v>
      </c>
      <c r="S783" s="80">
        <f t="shared" si="222"/>
        <v>0</v>
      </c>
      <c r="T783" s="80">
        <f t="shared" si="222"/>
        <v>4</v>
      </c>
      <c r="U783" s="80">
        <f t="shared" si="222"/>
        <v>1</v>
      </c>
      <c r="V783" s="80">
        <f t="shared" si="222"/>
        <v>8</v>
      </c>
      <c r="W783" s="80">
        <f t="shared" si="222"/>
        <v>5</v>
      </c>
      <c r="X783" s="102">
        <f t="shared" si="222"/>
        <v>82</v>
      </c>
      <c r="Y783" s="102">
        <f t="shared" si="222"/>
        <v>11</v>
      </c>
      <c r="Z783" s="102">
        <f t="shared" si="222"/>
        <v>27</v>
      </c>
      <c r="AA783" s="102">
        <f t="shared" si="222"/>
        <v>20</v>
      </c>
      <c r="AB783" s="102">
        <f t="shared" si="222"/>
        <v>107</v>
      </c>
      <c r="AC783" s="102">
        <f t="shared" si="222"/>
        <v>41</v>
      </c>
      <c r="AD783" s="102">
        <f t="shared" si="222"/>
        <v>67</v>
      </c>
      <c r="AE783" s="102">
        <f t="shared" si="222"/>
        <v>44</v>
      </c>
      <c r="AF783" s="102">
        <f t="shared" si="222"/>
        <v>101</v>
      </c>
      <c r="AG783" s="102">
        <f t="shared" si="222"/>
        <v>34</v>
      </c>
      <c r="AH783" s="102">
        <f t="shared" si="222"/>
        <v>48</v>
      </c>
      <c r="AI783" s="102">
        <f t="shared" si="222"/>
        <v>30</v>
      </c>
      <c r="AJ783" s="102">
        <f t="shared" si="222"/>
        <v>69</v>
      </c>
      <c r="AK783" s="102">
        <f t="shared" si="222"/>
        <v>34</v>
      </c>
      <c r="AL783" s="102">
        <f t="shared" si="222"/>
        <v>34</v>
      </c>
      <c r="AM783" s="102">
        <f t="shared" si="222"/>
        <v>27</v>
      </c>
      <c r="AN783" s="102">
        <f t="shared" si="222"/>
        <v>37</v>
      </c>
      <c r="AO783" s="102">
        <f t="shared" si="222"/>
        <v>35</v>
      </c>
      <c r="AP783" s="102">
        <f t="shared" si="222"/>
        <v>10</v>
      </c>
      <c r="AQ783" s="102">
        <f t="shared" si="222"/>
        <v>9</v>
      </c>
      <c r="AR783" s="80">
        <f t="shared" si="222"/>
        <v>39</v>
      </c>
      <c r="AS783" s="5">
        <f>SUM(P783:AR783)</f>
        <v>924</v>
      </c>
    </row>
    <row r="784" spans="14:45" x14ac:dyDescent="0.45">
      <c r="N784" s="5" t="s">
        <v>1028</v>
      </c>
      <c r="P784" s="83">
        <v>0</v>
      </c>
      <c r="Q784" s="83">
        <v>0</v>
      </c>
      <c r="R784" s="83">
        <v>0</v>
      </c>
      <c r="S784" s="83">
        <v>0</v>
      </c>
      <c r="T784" s="83">
        <f>(SUM(T779,T781))/T783</f>
        <v>1</v>
      </c>
      <c r="U784" s="83">
        <f>(SUM(U779,U781))/U783</f>
        <v>1</v>
      </c>
      <c r="V784" s="83">
        <f>(SUM(V779,V781))/V783</f>
        <v>0.875</v>
      </c>
      <c r="W784" s="83">
        <f>(SUM(W779,W781))/W783</f>
        <v>0.6</v>
      </c>
      <c r="X784" s="83">
        <f>(SUM(X779,X781))/X783</f>
        <v>0.91463414634146345</v>
      </c>
      <c r="Y784" s="83">
        <v>0</v>
      </c>
      <c r="Z784" s="83">
        <f t="shared" ref="Z784:AR784" si="223">(SUM(Z779,Z781))/Z783</f>
        <v>0.70370370370370372</v>
      </c>
      <c r="AA784" s="83">
        <f t="shared" si="223"/>
        <v>0.8</v>
      </c>
      <c r="AB784" s="83">
        <f t="shared" si="223"/>
        <v>0.82242990654205606</v>
      </c>
      <c r="AC784" s="83">
        <f t="shared" si="223"/>
        <v>0.58536585365853655</v>
      </c>
      <c r="AD784" s="83">
        <f t="shared" si="223"/>
        <v>0.56716417910447758</v>
      </c>
      <c r="AE784" s="83">
        <f t="shared" si="223"/>
        <v>0.54545454545454541</v>
      </c>
      <c r="AF784" s="83">
        <f t="shared" si="223"/>
        <v>0.61386138613861385</v>
      </c>
      <c r="AG784" s="83">
        <f t="shared" si="223"/>
        <v>0.61764705882352944</v>
      </c>
      <c r="AH784" s="83">
        <f t="shared" si="223"/>
        <v>0.52083333333333337</v>
      </c>
      <c r="AI784" s="83">
        <f t="shared" si="223"/>
        <v>0.6</v>
      </c>
      <c r="AJ784" s="83">
        <f t="shared" si="223"/>
        <v>0.60869565217391308</v>
      </c>
      <c r="AK784" s="83">
        <f t="shared" si="223"/>
        <v>0.55882352941176472</v>
      </c>
      <c r="AL784" s="83">
        <f t="shared" si="223"/>
        <v>0.55882352941176472</v>
      </c>
      <c r="AM784" s="83">
        <f t="shared" si="223"/>
        <v>0.59259259259259256</v>
      </c>
      <c r="AN784" s="83">
        <f t="shared" si="223"/>
        <v>0.54054054054054057</v>
      </c>
      <c r="AO784" s="83">
        <f t="shared" si="223"/>
        <v>0.68571428571428572</v>
      </c>
      <c r="AP784" s="83">
        <f t="shared" si="223"/>
        <v>0.8</v>
      </c>
      <c r="AQ784" s="83">
        <f t="shared" si="223"/>
        <v>0.66666666666666663</v>
      </c>
      <c r="AR784" s="83">
        <f t="shared" si="223"/>
        <v>0.76923076923076927</v>
      </c>
    </row>
    <row r="785" spans="14:45" x14ac:dyDescent="0.45">
      <c r="N785" s="5" t="s">
        <v>1026</v>
      </c>
      <c r="P785" s="84">
        <v>0</v>
      </c>
      <c r="Q785" s="84">
        <v>0</v>
      </c>
      <c r="R785" s="84">
        <v>0</v>
      </c>
      <c r="S785" s="84">
        <v>0</v>
      </c>
      <c r="T785" s="84">
        <f>(SUM(T780,T782))/T783</f>
        <v>0</v>
      </c>
      <c r="U785" s="84">
        <f>(SUM(U780,U782))/U783</f>
        <v>0</v>
      </c>
      <c r="V785" s="84">
        <f>(SUM(V780,V782))/V783</f>
        <v>0.125</v>
      </c>
      <c r="W785" s="84">
        <f>(SUM(W780,W782))/W783</f>
        <v>0.4</v>
      </c>
      <c r="X785" s="84">
        <f>(SUM(X780,X782))/X783</f>
        <v>8.5365853658536592E-2</v>
      </c>
      <c r="Y785" s="84">
        <v>0</v>
      </c>
      <c r="Z785" s="84">
        <f t="shared" ref="Z785:AR785" si="224">(SUM(Z780,Z782))/Z783</f>
        <v>0.29629629629629628</v>
      </c>
      <c r="AA785" s="84">
        <f t="shared" si="224"/>
        <v>0.2</v>
      </c>
      <c r="AB785" s="84">
        <f t="shared" si="224"/>
        <v>0.17757009345794392</v>
      </c>
      <c r="AC785" s="84">
        <f t="shared" si="224"/>
        <v>0.41463414634146339</v>
      </c>
      <c r="AD785" s="84">
        <f t="shared" si="224"/>
        <v>0.43283582089552236</v>
      </c>
      <c r="AE785" s="84">
        <f t="shared" si="224"/>
        <v>0.45454545454545453</v>
      </c>
      <c r="AF785" s="84">
        <f t="shared" si="224"/>
        <v>0.38613861386138615</v>
      </c>
      <c r="AG785" s="84">
        <f t="shared" si="224"/>
        <v>0.38235294117647056</v>
      </c>
      <c r="AH785" s="84">
        <f t="shared" si="224"/>
        <v>0.47916666666666669</v>
      </c>
      <c r="AI785" s="84">
        <f t="shared" si="224"/>
        <v>0.4</v>
      </c>
      <c r="AJ785" s="84">
        <f t="shared" si="224"/>
        <v>0.39130434782608697</v>
      </c>
      <c r="AK785" s="84">
        <f t="shared" si="224"/>
        <v>0.44117647058823528</v>
      </c>
      <c r="AL785" s="84">
        <f t="shared" si="224"/>
        <v>0.44117647058823528</v>
      </c>
      <c r="AM785" s="84">
        <f t="shared" si="224"/>
        <v>0.40740740740740738</v>
      </c>
      <c r="AN785" s="84">
        <f t="shared" si="224"/>
        <v>0.45945945945945948</v>
      </c>
      <c r="AO785" s="84">
        <f t="shared" si="224"/>
        <v>0.31428571428571428</v>
      </c>
      <c r="AP785" s="84">
        <f t="shared" si="224"/>
        <v>0.2</v>
      </c>
      <c r="AQ785" s="84">
        <f t="shared" si="224"/>
        <v>0.33333333333333331</v>
      </c>
      <c r="AR785" s="84">
        <f t="shared" si="224"/>
        <v>0.23076923076923078</v>
      </c>
    </row>
    <row r="786" spans="14:45" x14ac:dyDescent="0.45">
      <c r="AC786" s="5"/>
      <c r="AD786" s="80"/>
      <c r="AF786" s="5"/>
      <c r="AK786" s="5"/>
      <c r="AO786" s="5"/>
    </row>
    <row r="787" spans="14:45" x14ac:dyDescent="0.45">
      <c r="O787" s="77" t="s">
        <v>876</v>
      </c>
      <c r="W787" s="85"/>
      <c r="AC787" s="5"/>
      <c r="AD787" s="80"/>
      <c r="AF787" s="5"/>
      <c r="AK787" s="5"/>
      <c r="AO787" s="5"/>
    </row>
    <row r="788" spans="14:45" x14ac:dyDescent="0.45">
      <c r="P788" s="80" t="s">
        <v>877</v>
      </c>
      <c r="Q788" s="80" t="s">
        <v>878</v>
      </c>
      <c r="R788" s="80" t="s">
        <v>879</v>
      </c>
      <c r="S788" s="80" t="s">
        <v>790</v>
      </c>
      <c r="T788" s="80" t="s">
        <v>771</v>
      </c>
      <c r="U788" s="80" t="s">
        <v>432</v>
      </c>
      <c r="V788" s="80" t="s">
        <v>819</v>
      </c>
      <c r="W788" s="80" t="s">
        <v>434</v>
      </c>
      <c r="X788" s="80" t="s">
        <v>871</v>
      </c>
      <c r="Y788" s="80" t="s">
        <v>873</v>
      </c>
      <c r="Z788" s="80" t="s">
        <v>769</v>
      </c>
      <c r="AA788" s="80" t="s">
        <v>853</v>
      </c>
      <c r="AB788" s="80" t="s">
        <v>792</v>
      </c>
      <c r="AC788" s="80" t="s">
        <v>773</v>
      </c>
      <c r="AD788" s="80" t="s">
        <v>774</v>
      </c>
      <c r="AE788" s="80" t="s">
        <v>770</v>
      </c>
      <c r="AF788" s="80" t="s">
        <v>766</v>
      </c>
      <c r="AG788" s="80" t="s">
        <v>791</v>
      </c>
      <c r="AH788" s="80" t="s">
        <v>787</v>
      </c>
      <c r="AI788" s="80" t="s">
        <v>765</v>
      </c>
      <c r="AJ788" s="80" t="s">
        <v>776</v>
      </c>
      <c r="AK788" s="80" t="s">
        <v>775</v>
      </c>
      <c r="AL788" s="80" t="s">
        <v>772</v>
      </c>
      <c r="AM788" s="80" t="s">
        <v>767</v>
      </c>
      <c r="AN788" s="80" t="s">
        <v>764</v>
      </c>
      <c r="AO788" s="80" t="s">
        <v>786</v>
      </c>
      <c r="AP788" s="80" t="s">
        <v>784</v>
      </c>
      <c r="AQ788" s="80" t="s">
        <v>785</v>
      </c>
      <c r="AR788" s="80" t="s">
        <v>768</v>
      </c>
    </row>
    <row r="789" spans="14:45" x14ac:dyDescent="0.45">
      <c r="N789" s="5" t="s">
        <v>1006</v>
      </c>
      <c r="P789" s="81">
        <f>COUNTIF($P$3:$U$741, "C3 - M00 : 1")</f>
        <v>1</v>
      </c>
      <c r="Q789" s="81">
        <f>COUNTIF($P$3:$U$741, "C3 - M01 : 1")</f>
        <v>2</v>
      </c>
      <c r="R789" s="81">
        <f>COUNTIF($P$3:$U$741, "C3 - M02 : 1")</f>
        <v>0</v>
      </c>
      <c r="S789" s="81">
        <f>COUNTIF($P$3:$U$741, "C3 - M03 : 1")</f>
        <v>1</v>
      </c>
      <c r="T789" s="81">
        <f>COUNTIF($P$3:$U$741, "C3 - M04 : 1")</f>
        <v>7</v>
      </c>
      <c r="U789" s="81">
        <f>COUNTIF($P$3:$U$741, "C3 - M05 : 1")</f>
        <v>2</v>
      </c>
      <c r="V789" s="81">
        <f>COUNTIF($P$3:$U$741, "C3 - M06 : 1")</f>
        <v>7</v>
      </c>
      <c r="W789" s="81">
        <f>COUNTIF($P$3:$U$741, "C3 - M07 : 1")</f>
        <v>7</v>
      </c>
      <c r="X789" s="81">
        <f>COUNTIF($P$3:$U$741, "C3 - M08 : 1")</f>
        <v>48</v>
      </c>
      <c r="Y789" s="81">
        <f>COUNTIF($P$3:$U$741, "C3 - M09 : 1")</f>
        <v>13</v>
      </c>
      <c r="Z789" s="81">
        <f>COUNTIF($P$3:$U$741, "C3 - M10 : 1")</f>
        <v>19</v>
      </c>
      <c r="AA789" s="81">
        <f>COUNTIF($P$3:$U$741, "C3 - M11 : 1")</f>
        <v>13</v>
      </c>
      <c r="AB789" s="81">
        <f>COUNTIF($P$3:$U$741, "C3 - M12 : 1")</f>
        <v>29</v>
      </c>
      <c r="AC789" s="81">
        <f>COUNTIF($P$3:$U$741, "C3 - M13 : 1")</f>
        <v>15</v>
      </c>
      <c r="AD789" s="81">
        <f>COUNTIF($P$3:$U$741, "C3 - M14 : 1")</f>
        <v>14</v>
      </c>
      <c r="AE789" s="81">
        <f>COUNTIF($P$3:$U$741, "C3 - M15 : 1")</f>
        <v>12</v>
      </c>
      <c r="AF789" s="81">
        <f>COUNTIF($P$3:$U$741, "C3 - M16 : 1")</f>
        <v>13</v>
      </c>
      <c r="AG789" s="81">
        <f>COUNTIF($P$3:$U$741, "C3 - M17 : 1")</f>
        <v>2</v>
      </c>
      <c r="AH789" s="81">
        <f>COUNTIF($P$3:$U$741, "C3 - M18 : 1")</f>
        <v>5</v>
      </c>
      <c r="AI789" s="81">
        <f>COUNTIF($P$3:$U$741, "C3 - M19 : 1")</f>
        <v>3</v>
      </c>
      <c r="AJ789" s="81">
        <f>COUNTIF($P$3:$U$741, "C3 - M20 : 1")</f>
        <v>10</v>
      </c>
      <c r="AK789" s="81">
        <f>COUNTIF($P$3:$U$741, "C3 - M21 : 1")</f>
        <v>3</v>
      </c>
      <c r="AL789" s="81">
        <f>COUNTIF($P$3:$U$741, "C3 - M22 : 1")</f>
        <v>3</v>
      </c>
      <c r="AM789" s="81">
        <f>COUNTIF($P$3:$U$741, "C3 - M23 : 1")</f>
        <v>2</v>
      </c>
      <c r="AN789" s="81">
        <f>COUNTIF($P$3:$U$741, "C3 - M24 : 1")</f>
        <v>4</v>
      </c>
      <c r="AO789" s="81">
        <f>COUNTIF($P$3:$U$741, "C3 - M25 : 1")</f>
        <v>1</v>
      </c>
      <c r="AP789" s="81">
        <f>COUNTIF($P$3:$U$741, "C3 - M26 : 1")</f>
        <v>3</v>
      </c>
      <c r="AQ789" s="81">
        <f>COUNTIF($P$3:$U$741, "C3 - M27 : 1")</f>
        <v>2</v>
      </c>
      <c r="AR789" s="81">
        <f>COUNTIF($P$3:$U$741, "C3 - M28 : 1")</f>
        <v>13</v>
      </c>
    </row>
    <row r="790" spans="14:45" x14ac:dyDescent="0.45">
      <c r="N790" s="5" t="s">
        <v>1027</v>
      </c>
      <c r="P790" s="82">
        <f>COUNTIF($P$3:$U$741, "C3 - M00 : 2")</f>
        <v>0</v>
      </c>
      <c r="Q790" s="82">
        <f>COUNTIF($P$3:$U$741, "C3 - M01 : 2")</f>
        <v>0</v>
      </c>
      <c r="R790" s="82">
        <f>COUNTIF($P$3:$U$741, "C3 - M02 : 2")</f>
        <v>3</v>
      </c>
      <c r="S790" s="82">
        <f>COUNTIF($P$3:$U$741, "C3 - M03 : 2")</f>
        <v>0</v>
      </c>
      <c r="T790" s="82">
        <f>COUNTIF($P$3:$U$741, "C3 - M04 : 2")</f>
        <v>3</v>
      </c>
      <c r="U790" s="82">
        <f>COUNTIF($P$3:$U$741, "C3 - M05 : 2")</f>
        <v>2</v>
      </c>
      <c r="V790" s="82">
        <f>COUNTIF($P$3:$U$741, "C3 - M06 : 2")</f>
        <v>4</v>
      </c>
      <c r="W790" s="82">
        <f>COUNTIF($P$3:$U$741, "C3 - M07 : 2")</f>
        <v>1</v>
      </c>
      <c r="X790" s="82">
        <f>COUNTIF($P$3:$U$741, "C3 - M08 : 2")</f>
        <v>12</v>
      </c>
      <c r="Y790" s="82">
        <f>COUNTIF($P$3:$U$741, "C3 - M09 : 2")</f>
        <v>7</v>
      </c>
      <c r="Z790" s="82">
        <f>COUNTIF($P$3:$U$741, "C3 - M10 : 2")</f>
        <v>18</v>
      </c>
      <c r="AA790" s="82">
        <f>COUNTIF($P$3:$U$741, "C3 - M11 : 2")</f>
        <v>7</v>
      </c>
      <c r="AB790" s="82">
        <f>COUNTIF($P$3:$U$741, "C3 - M12 : 2")</f>
        <v>23</v>
      </c>
      <c r="AC790" s="82">
        <f>COUNTIF($P$3:$U$741, "C3 - M13 : 2")</f>
        <v>2</v>
      </c>
      <c r="AD790" s="82">
        <f>COUNTIF($P$3:$U$741, "C3 - M14 : 2")</f>
        <v>17</v>
      </c>
      <c r="AE790" s="82">
        <f>COUNTIF($P$3:$U$741, "C3 - M15 : 2")</f>
        <v>7</v>
      </c>
      <c r="AF790" s="82">
        <f>COUNTIF($P$3:$U$741, "C3 - M16 : 2")</f>
        <v>21</v>
      </c>
      <c r="AG790" s="82">
        <f>COUNTIF($P$3:$U$741, "C3 - M17 : 2")</f>
        <v>4</v>
      </c>
      <c r="AH790" s="82">
        <f>COUNTIF($P$3:$U$741, "C3 - M18 : 2")</f>
        <v>3</v>
      </c>
      <c r="AI790" s="82">
        <f>COUNTIF($P$3:$U$741, "C3 - M19 : 2")</f>
        <v>3</v>
      </c>
      <c r="AJ790" s="82">
        <f>COUNTIF($P$3:$U$741, "C3 - M20 : 2")</f>
        <v>5</v>
      </c>
      <c r="AK790" s="82">
        <f>COUNTIF($P$3:$U$741, "C3 - M21 : 2")</f>
        <v>2</v>
      </c>
      <c r="AL790" s="82">
        <f>COUNTIF($P$3:$U$741, "C3 - M22 : 2")</f>
        <v>4</v>
      </c>
      <c r="AM790" s="82">
        <f>COUNTIF($P$3:$U$741, "C3 - M23 : 2")</f>
        <v>1</v>
      </c>
      <c r="AN790" s="82">
        <f>COUNTIF($P$3:$U$741, "C3 - M24 : 2")</f>
        <v>4</v>
      </c>
      <c r="AO790" s="82">
        <f>COUNTIF($P$3:$U$741, "C3 - M25 : 2")</f>
        <v>2</v>
      </c>
      <c r="AP790" s="82">
        <f>COUNTIF($P$3:$U$741, "C3 - M26 : 2")</f>
        <v>0</v>
      </c>
      <c r="AQ790" s="82">
        <f>COUNTIF($P$3:$U$741, "C3 - M27 : 2")</f>
        <v>1</v>
      </c>
      <c r="AR790" s="82">
        <f>COUNTIF($P$3:$U$741, "C3 - M28 : 2")</f>
        <v>1</v>
      </c>
    </row>
    <row r="791" spans="14:45" x14ac:dyDescent="0.45">
      <c r="N791" s="5" t="s">
        <v>1007</v>
      </c>
      <c r="P791" s="81">
        <f>COUNTIF($P$3:$U$741, "M00 - C3 : 2")</f>
        <v>3</v>
      </c>
      <c r="Q791" s="81">
        <f>COUNTIF($P$3:$U$741, "M01 - C3 : 2")</f>
        <v>1</v>
      </c>
      <c r="R791" s="81">
        <f>COUNTIF($P$3:$U$741, "M02 - C3 : 2")</f>
        <v>2</v>
      </c>
      <c r="S791" s="81">
        <f>COUNTIF($P$3:$U$741, "M03 - C3 : 2")</f>
        <v>1</v>
      </c>
      <c r="T791" s="81">
        <f>COUNTIF($P$3:$U$741, "M04 - C3 : 2")</f>
        <v>6</v>
      </c>
      <c r="U791" s="81">
        <f>COUNTIF($P$3:$U$741, "M05 - C3 : 2")</f>
        <v>1</v>
      </c>
      <c r="V791" s="81">
        <f>COUNTIF($P$3:$U$741, "M06 - C3 : 2")</f>
        <v>7</v>
      </c>
      <c r="W791" s="81">
        <f>COUNTIF($P$3:$U$741, "M07 - C3 : 2")</f>
        <v>2</v>
      </c>
      <c r="X791" s="81">
        <f>COUNTIF($P$3:$U$741, "M08 - C3 : 2")</f>
        <v>39</v>
      </c>
      <c r="Y791" s="81">
        <f>COUNTIF($P$3:$U$741, "M09 - C3 : 2")</f>
        <v>12</v>
      </c>
      <c r="Z791" s="81">
        <f>COUNTIF($P$3:$U$741, "M10 - C3 : 2")</f>
        <v>23</v>
      </c>
      <c r="AA791" s="81">
        <f>COUNTIF($P$3:$U$741, "M11 - C3 : 2")</f>
        <v>15</v>
      </c>
      <c r="AB791" s="81">
        <f>COUNTIF($P$3:$U$741, "M12 - C3 : 2")</f>
        <v>35</v>
      </c>
      <c r="AC791" s="81">
        <f>COUNTIF($P$3:$U$741, "M13 - C3 : 2")</f>
        <v>10</v>
      </c>
      <c r="AD791" s="81">
        <f>COUNTIF($P$3:$U$741, "M14 - C3 : 2")</f>
        <v>15</v>
      </c>
      <c r="AE791" s="81">
        <f>COUNTIF($P$3:$U$741, "M15 - C3 : 2")</f>
        <v>10</v>
      </c>
      <c r="AF791" s="81">
        <f>COUNTIF($P$3:$U$741, "M16 - C3 : 2")</f>
        <v>23</v>
      </c>
      <c r="AG791" s="81">
        <f>COUNTIF($P$3:$U$741, "M17 - C3 : 2")</f>
        <v>8</v>
      </c>
      <c r="AH791" s="81">
        <f>COUNTIF($P$3:$U$741, "M18 - C3 : 2")</f>
        <v>10</v>
      </c>
      <c r="AI791" s="81">
        <f>COUNTIF($P$3:$U$741, "M19 - C3 : 2")</f>
        <v>3</v>
      </c>
      <c r="AJ791" s="81">
        <f>COUNTIF($P$3:$U$741, "M20 - C3 : 2")</f>
        <v>7</v>
      </c>
      <c r="AK791" s="81">
        <f>COUNTIF($P$3:$U$741, "M21 - C3 : 2")</f>
        <v>1</v>
      </c>
      <c r="AL791" s="81">
        <f>COUNTIF($P$3:$U$741, "M22 - C3 : 2")</f>
        <v>4</v>
      </c>
      <c r="AM791" s="81">
        <f>COUNTIF($P$3:$U$741, "M23 - C3 : 2")</f>
        <v>2</v>
      </c>
      <c r="AN791" s="81">
        <f>COUNTIF($P$3:$U$741, "M24 - C3 : 2")</f>
        <v>4</v>
      </c>
      <c r="AO791" s="81">
        <f>COUNTIF($P$3:$U$741, "M25 - C3 : 2")</f>
        <v>3</v>
      </c>
      <c r="AP791" s="81">
        <f>COUNTIF($P$3:$U$741, "M26 - C3 : 2")</f>
        <v>4</v>
      </c>
      <c r="AQ791" s="81">
        <f>COUNTIF($P$3:$U$741, "M27 - C3 : 2")</f>
        <v>2</v>
      </c>
      <c r="AR791" s="81">
        <f>COUNTIF($P$3:$U$741, "M28 - C3 : 2")</f>
        <v>6</v>
      </c>
    </row>
    <row r="792" spans="14:45" x14ac:dyDescent="0.45">
      <c r="N792" s="5" t="s">
        <v>1027</v>
      </c>
      <c r="P792" s="82">
        <f>COUNTIF($P$3:$U$741, "M00 - C3 : 1")</f>
        <v>1</v>
      </c>
      <c r="Q792" s="82">
        <f>COUNTIF($P$3:$U$741, "M01 - C3 : 1")</f>
        <v>1</v>
      </c>
      <c r="R792" s="82">
        <f>COUNTIF($P$3:$U$741, "M02 - C3 : 1")</f>
        <v>3</v>
      </c>
      <c r="S792" s="82">
        <f>COUNTIF($P$3:$U$741, "M03 - C3 : 1")</f>
        <v>1</v>
      </c>
      <c r="T792" s="82">
        <f>COUNTIF($P$3:$U$741, "M04 - C3 : 1")</f>
        <v>2</v>
      </c>
      <c r="U792" s="82">
        <f>COUNTIF($P$3:$U$741, "M05 - C3 : 1")</f>
        <v>0</v>
      </c>
      <c r="V792" s="82">
        <f>COUNTIF($P$3:$U$741, "M06 - C3 : 1")</f>
        <v>1</v>
      </c>
      <c r="W792" s="82">
        <f>COUNTIF($P$3:$U$741, "M07 - C3 : 1")</f>
        <v>0</v>
      </c>
      <c r="X792" s="82">
        <f>COUNTIF($P$3:$U$741, "M08 - C3 : 1")</f>
        <v>9</v>
      </c>
      <c r="Y792" s="82">
        <f>COUNTIF($P$3:$U$741, "M09 - C3 : 1")</f>
        <v>1</v>
      </c>
      <c r="Z792" s="82">
        <f>COUNTIF($P$3:$U$741, "M10 - C3 : 1")</f>
        <v>13</v>
      </c>
      <c r="AA792" s="82">
        <f>COUNTIF($P$3:$U$741, "M11 - C3 : 1")</f>
        <v>10</v>
      </c>
      <c r="AB792" s="82">
        <f>COUNTIF($P$3:$U$741, "M12 - C3 : 1")</f>
        <v>22</v>
      </c>
      <c r="AC792" s="82">
        <f>COUNTIF($P$3:$U$741, "M13 - C3 : 1")</f>
        <v>8</v>
      </c>
      <c r="AD792" s="82">
        <f>COUNTIF($P$3:$U$741, "M14 - C3 : 1")</f>
        <v>16</v>
      </c>
      <c r="AE792" s="82">
        <f>COUNTIF($P$3:$U$741, "M15 - C3 : 1")</f>
        <v>6</v>
      </c>
      <c r="AF792" s="82">
        <f>COUNTIF($P$3:$U$741, "M16 - C3 : 1")</f>
        <v>18</v>
      </c>
      <c r="AG792" s="82">
        <f>COUNTIF($P$3:$U$741, "M17 - C3 : 1")</f>
        <v>8</v>
      </c>
      <c r="AH792" s="82">
        <f>COUNTIF($P$3:$U$741, "M18 - C3 : 1")</f>
        <v>14</v>
      </c>
      <c r="AI792" s="82">
        <f>COUNTIF($P$3:$U$741, "M19 - C3 : 1")</f>
        <v>7</v>
      </c>
      <c r="AJ792" s="82">
        <f>COUNTIF($P$3:$U$741, "M20 - C3 : 1")</f>
        <v>11</v>
      </c>
      <c r="AK792" s="82">
        <f>COUNTIF($P$3:$U$741, "M21 - C3 : 1")</f>
        <v>0</v>
      </c>
      <c r="AL792" s="82">
        <f>COUNTIF($P$3:$U$741, "M22 - C3 : 1")</f>
        <v>3</v>
      </c>
      <c r="AM792" s="82">
        <f>COUNTIF($P$3:$U$741, "M23 - C3 : 1")</f>
        <v>1</v>
      </c>
      <c r="AN792" s="82">
        <f>COUNTIF($P$3:$U$741, "M24 - C3 : 1")</f>
        <v>5</v>
      </c>
      <c r="AO792" s="82">
        <f>COUNTIF($P$3:$U$741, "M25 - C3 : 1")</f>
        <v>0</v>
      </c>
      <c r="AP792" s="82">
        <f>COUNTIF($P$3:$U$741, "M26 - C3 : 1")</f>
        <v>3</v>
      </c>
      <c r="AQ792" s="82">
        <f>COUNTIF($P$3:$U$741, "M27 - C3 : 1")</f>
        <v>2</v>
      </c>
      <c r="AR792" s="82">
        <f>COUNTIF($P$3:$U$741, "M28 - C3 : 1")</f>
        <v>1</v>
      </c>
    </row>
    <row r="793" spans="14:45" x14ac:dyDescent="0.45">
      <c r="N793" s="5" t="s">
        <v>1025</v>
      </c>
      <c r="P793" s="80">
        <f t="shared" ref="P793:AR793" si="225">SUM(P789:P792)</f>
        <v>5</v>
      </c>
      <c r="Q793" s="80">
        <f t="shared" si="225"/>
        <v>4</v>
      </c>
      <c r="R793" s="80">
        <f t="shared" si="225"/>
        <v>8</v>
      </c>
      <c r="S793" s="80">
        <f t="shared" si="225"/>
        <v>3</v>
      </c>
      <c r="T793" s="102">
        <f t="shared" si="225"/>
        <v>18</v>
      </c>
      <c r="U793" s="102">
        <f t="shared" si="225"/>
        <v>5</v>
      </c>
      <c r="V793" s="102">
        <f t="shared" si="225"/>
        <v>19</v>
      </c>
      <c r="W793" s="102">
        <f t="shared" si="225"/>
        <v>10</v>
      </c>
      <c r="X793" s="102">
        <f t="shared" si="225"/>
        <v>108</v>
      </c>
      <c r="Y793" s="102">
        <f t="shared" si="225"/>
        <v>33</v>
      </c>
      <c r="Z793" s="102">
        <f t="shared" si="225"/>
        <v>73</v>
      </c>
      <c r="AA793" s="102">
        <f t="shared" si="225"/>
        <v>45</v>
      </c>
      <c r="AB793" s="102">
        <f t="shared" si="225"/>
        <v>109</v>
      </c>
      <c r="AC793" s="102">
        <f t="shared" si="225"/>
        <v>35</v>
      </c>
      <c r="AD793" s="102">
        <f t="shared" si="225"/>
        <v>62</v>
      </c>
      <c r="AE793" s="102">
        <f t="shared" si="225"/>
        <v>35</v>
      </c>
      <c r="AF793" s="102">
        <f t="shared" si="225"/>
        <v>75</v>
      </c>
      <c r="AG793" s="102">
        <f t="shared" si="225"/>
        <v>22</v>
      </c>
      <c r="AH793" s="102">
        <f t="shared" si="225"/>
        <v>32</v>
      </c>
      <c r="AI793" s="102">
        <f t="shared" si="225"/>
        <v>16</v>
      </c>
      <c r="AJ793" s="102">
        <f t="shared" si="225"/>
        <v>33</v>
      </c>
      <c r="AK793" s="80">
        <f t="shared" si="225"/>
        <v>6</v>
      </c>
      <c r="AL793" s="102">
        <f t="shared" si="225"/>
        <v>14</v>
      </c>
      <c r="AM793" s="80">
        <f t="shared" si="225"/>
        <v>6</v>
      </c>
      <c r="AN793" s="102">
        <f t="shared" si="225"/>
        <v>17</v>
      </c>
      <c r="AO793" s="80">
        <f t="shared" si="225"/>
        <v>6</v>
      </c>
      <c r="AP793" s="80">
        <f t="shared" si="225"/>
        <v>10</v>
      </c>
      <c r="AQ793" s="80">
        <f t="shared" si="225"/>
        <v>7</v>
      </c>
      <c r="AR793" s="80">
        <f t="shared" si="225"/>
        <v>21</v>
      </c>
      <c r="AS793" s="5">
        <f>SUM(P793:AR793)</f>
        <v>837</v>
      </c>
    </row>
    <row r="794" spans="14:45" x14ac:dyDescent="0.45">
      <c r="N794" s="5" t="s">
        <v>1028</v>
      </c>
      <c r="P794" s="83">
        <f t="shared" ref="P794:X794" si="226">(SUM(P789,P791))/P793</f>
        <v>0.8</v>
      </c>
      <c r="Q794" s="83">
        <f t="shared" si="226"/>
        <v>0.75</v>
      </c>
      <c r="R794" s="83">
        <f t="shared" si="226"/>
        <v>0.25</v>
      </c>
      <c r="S794" s="83">
        <f t="shared" si="226"/>
        <v>0.66666666666666663</v>
      </c>
      <c r="T794" s="83">
        <f t="shared" si="226"/>
        <v>0.72222222222222221</v>
      </c>
      <c r="U794" s="83">
        <f t="shared" si="226"/>
        <v>0.6</v>
      </c>
      <c r="V794" s="83">
        <f t="shared" si="226"/>
        <v>0.73684210526315785</v>
      </c>
      <c r="W794" s="83">
        <f t="shared" si="226"/>
        <v>0.9</v>
      </c>
      <c r="X794" s="83">
        <f t="shared" si="226"/>
        <v>0.80555555555555558</v>
      </c>
      <c r="Y794" s="83">
        <v>0</v>
      </c>
      <c r="Z794" s="83">
        <f t="shared" ref="Z794:AR794" si="227">(SUM(Z789,Z791))/Z793</f>
        <v>0.57534246575342463</v>
      </c>
      <c r="AA794" s="83">
        <f t="shared" si="227"/>
        <v>0.62222222222222223</v>
      </c>
      <c r="AB794" s="83">
        <f t="shared" si="227"/>
        <v>0.58715596330275233</v>
      </c>
      <c r="AC794" s="83">
        <f t="shared" si="227"/>
        <v>0.7142857142857143</v>
      </c>
      <c r="AD794" s="83">
        <f t="shared" si="227"/>
        <v>0.46774193548387094</v>
      </c>
      <c r="AE794" s="83">
        <f t="shared" si="227"/>
        <v>0.62857142857142856</v>
      </c>
      <c r="AF794" s="83">
        <f t="shared" si="227"/>
        <v>0.48</v>
      </c>
      <c r="AG794" s="83">
        <f t="shared" si="227"/>
        <v>0.45454545454545453</v>
      </c>
      <c r="AH794" s="83">
        <f t="shared" si="227"/>
        <v>0.46875</v>
      </c>
      <c r="AI794" s="83">
        <f t="shared" si="227"/>
        <v>0.375</v>
      </c>
      <c r="AJ794" s="83">
        <f t="shared" si="227"/>
        <v>0.51515151515151514</v>
      </c>
      <c r="AK794" s="83">
        <f t="shared" si="227"/>
        <v>0.66666666666666663</v>
      </c>
      <c r="AL794" s="83">
        <f t="shared" si="227"/>
        <v>0.5</v>
      </c>
      <c r="AM794" s="83">
        <f t="shared" si="227"/>
        <v>0.66666666666666663</v>
      </c>
      <c r="AN794" s="83">
        <f t="shared" si="227"/>
        <v>0.47058823529411764</v>
      </c>
      <c r="AO794" s="83">
        <f t="shared" si="227"/>
        <v>0.66666666666666663</v>
      </c>
      <c r="AP794" s="83">
        <f t="shared" si="227"/>
        <v>0.7</v>
      </c>
      <c r="AQ794" s="83">
        <f t="shared" si="227"/>
        <v>0.5714285714285714</v>
      </c>
      <c r="AR794" s="83">
        <f t="shared" si="227"/>
        <v>0.90476190476190477</v>
      </c>
    </row>
    <row r="795" spans="14:45" x14ac:dyDescent="0.45">
      <c r="N795" s="5" t="s">
        <v>1026</v>
      </c>
      <c r="P795" s="84">
        <f t="shared" ref="P795:X795" si="228">(SUM(P790,P792))/P793</f>
        <v>0.2</v>
      </c>
      <c r="Q795" s="84">
        <f t="shared" si="228"/>
        <v>0.25</v>
      </c>
      <c r="R795" s="84">
        <f t="shared" si="228"/>
        <v>0.75</v>
      </c>
      <c r="S795" s="84">
        <f t="shared" si="228"/>
        <v>0.33333333333333331</v>
      </c>
      <c r="T795" s="84">
        <f t="shared" si="228"/>
        <v>0.27777777777777779</v>
      </c>
      <c r="U795" s="84">
        <f t="shared" si="228"/>
        <v>0.4</v>
      </c>
      <c r="V795" s="84">
        <f t="shared" si="228"/>
        <v>0.26315789473684209</v>
      </c>
      <c r="W795" s="84">
        <f t="shared" si="228"/>
        <v>0.1</v>
      </c>
      <c r="X795" s="84">
        <f t="shared" si="228"/>
        <v>0.19444444444444445</v>
      </c>
      <c r="Y795" s="84">
        <v>0</v>
      </c>
      <c r="Z795" s="84">
        <f t="shared" ref="Z795:AR795" si="229">(SUM(Z790,Z792))/Z793</f>
        <v>0.42465753424657532</v>
      </c>
      <c r="AA795" s="84">
        <f t="shared" si="229"/>
        <v>0.37777777777777777</v>
      </c>
      <c r="AB795" s="84">
        <f t="shared" si="229"/>
        <v>0.41284403669724773</v>
      </c>
      <c r="AC795" s="84">
        <f t="shared" si="229"/>
        <v>0.2857142857142857</v>
      </c>
      <c r="AD795" s="84">
        <f t="shared" si="229"/>
        <v>0.532258064516129</v>
      </c>
      <c r="AE795" s="84">
        <f t="shared" si="229"/>
        <v>0.37142857142857144</v>
      </c>
      <c r="AF795" s="84">
        <f t="shared" si="229"/>
        <v>0.52</v>
      </c>
      <c r="AG795" s="84">
        <f t="shared" si="229"/>
        <v>0.54545454545454541</v>
      </c>
      <c r="AH795" s="84">
        <f t="shared" si="229"/>
        <v>0.53125</v>
      </c>
      <c r="AI795" s="84">
        <f t="shared" si="229"/>
        <v>0.625</v>
      </c>
      <c r="AJ795" s="84">
        <f t="shared" si="229"/>
        <v>0.48484848484848486</v>
      </c>
      <c r="AK795" s="84">
        <f t="shared" si="229"/>
        <v>0.33333333333333331</v>
      </c>
      <c r="AL795" s="84">
        <f t="shared" si="229"/>
        <v>0.5</v>
      </c>
      <c r="AM795" s="84">
        <f t="shared" si="229"/>
        <v>0.33333333333333331</v>
      </c>
      <c r="AN795" s="84">
        <f t="shared" si="229"/>
        <v>0.52941176470588236</v>
      </c>
      <c r="AO795" s="84">
        <f t="shared" si="229"/>
        <v>0.33333333333333331</v>
      </c>
      <c r="AP795" s="84">
        <f t="shared" si="229"/>
        <v>0.3</v>
      </c>
      <c r="AQ795" s="84">
        <f t="shared" si="229"/>
        <v>0.42857142857142855</v>
      </c>
      <c r="AR795" s="84">
        <f t="shared" si="229"/>
        <v>9.5238095238095233E-2</v>
      </c>
    </row>
    <row r="796" spans="14:45" x14ac:dyDescent="0.45">
      <c r="AD796" s="80"/>
      <c r="AF796" s="5"/>
      <c r="AK796" s="5"/>
      <c r="AO796" s="5"/>
    </row>
    <row r="797" spans="14:45" x14ac:dyDescent="0.45">
      <c r="W797" s="195" t="s">
        <v>874</v>
      </c>
      <c r="X797" s="195"/>
      <c r="Y797" s="197"/>
      <c r="Z797" s="195"/>
      <c r="AA797" s="195"/>
      <c r="AB797" s="195"/>
      <c r="AC797" s="197"/>
      <c r="AD797" s="197"/>
      <c r="AE797" s="195"/>
      <c r="AF797" s="195"/>
      <c r="AG797" s="195"/>
      <c r="AH797" s="195"/>
      <c r="AI797" s="195"/>
      <c r="AJ797" s="195"/>
      <c r="AK797" s="195"/>
      <c r="AL797" s="195"/>
      <c r="AM797" s="195"/>
      <c r="AN797" s="195"/>
      <c r="AO797" s="5"/>
      <c r="AS797" s="77">
        <f>SUM(AS773:AS793)</f>
        <v>2654</v>
      </c>
    </row>
    <row r="798" spans="14:45" x14ac:dyDescent="0.45">
      <c r="W798" s="196"/>
      <c r="X798" s="198" t="str">
        <f t="shared" ref="X798:AN798" si="230">X768</f>
        <v>M08</v>
      </c>
      <c r="Y798" s="198" t="str">
        <f t="shared" si="230"/>
        <v>M09</v>
      </c>
      <c r="Z798" s="198" t="str">
        <f t="shared" si="230"/>
        <v>M10</v>
      </c>
      <c r="AA798" s="198" t="str">
        <f t="shared" si="230"/>
        <v>M11</v>
      </c>
      <c r="AB798" s="198" t="str">
        <f t="shared" si="230"/>
        <v>M12</v>
      </c>
      <c r="AC798" s="198" t="str">
        <f t="shared" si="230"/>
        <v>M13</v>
      </c>
      <c r="AD798" s="198" t="str">
        <f t="shared" si="230"/>
        <v>M14</v>
      </c>
      <c r="AE798" s="198" t="str">
        <f t="shared" si="230"/>
        <v>M15</v>
      </c>
      <c r="AF798" s="198" t="str">
        <f t="shared" si="230"/>
        <v>M16</v>
      </c>
      <c r="AG798" s="198" t="str">
        <f t="shared" si="230"/>
        <v>M17</v>
      </c>
      <c r="AH798" s="198" t="str">
        <f t="shared" si="230"/>
        <v>M18</v>
      </c>
      <c r="AI798" s="198" t="str">
        <f t="shared" si="230"/>
        <v>M19</v>
      </c>
      <c r="AJ798" s="198" t="str">
        <f t="shared" si="230"/>
        <v>M20</v>
      </c>
      <c r="AK798" s="198" t="str">
        <f t="shared" si="230"/>
        <v>M21</v>
      </c>
      <c r="AL798" s="198" t="str">
        <f t="shared" si="230"/>
        <v>M22</v>
      </c>
      <c r="AM798" s="198" t="str">
        <f t="shared" si="230"/>
        <v>M23</v>
      </c>
      <c r="AN798" s="198" t="str">
        <f t="shared" si="230"/>
        <v>M24</v>
      </c>
      <c r="AO798" s="102"/>
      <c r="AP798" s="102"/>
    </row>
    <row r="799" spans="14:45" x14ac:dyDescent="0.45">
      <c r="W799" s="196" t="s">
        <v>1033</v>
      </c>
      <c r="X799" s="199">
        <f>X774</f>
        <v>0.91891891891891897</v>
      </c>
      <c r="Y799" s="197"/>
      <c r="Z799" s="199">
        <f t="shared" ref="Z799:AJ799" si="231">Z774</f>
        <v>1</v>
      </c>
      <c r="AA799" s="199">
        <f t="shared" si="231"/>
        <v>0.90909090909090906</v>
      </c>
      <c r="AB799" s="199">
        <f t="shared" si="231"/>
        <v>0.89655172413793105</v>
      </c>
      <c r="AC799" s="199">
        <f t="shared" si="231"/>
        <v>0.72</v>
      </c>
      <c r="AD799" s="199">
        <f t="shared" si="231"/>
        <v>0.70370370370370372</v>
      </c>
      <c r="AE799" s="199">
        <f t="shared" si="231"/>
        <v>0.63636363636363635</v>
      </c>
      <c r="AF799" s="199">
        <f t="shared" si="231"/>
        <v>0.61702127659574468</v>
      </c>
      <c r="AG799" s="199">
        <f t="shared" si="231"/>
        <v>0.69230769230769229</v>
      </c>
      <c r="AH799" s="199">
        <f t="shared" si="231"/>
        <v>0.625</v>
      </c>
      <c r="AI799" s="199">
        <f t="shared" si="231"/>
        <v>0.70588235294117652</v>
      </c>
      <c r="AJ799" s="199">
        <f t="shared" si="231"/>
        <v>0.64367816091954022</v>
      </c>
      <c r="AK799" s="199"/>
      <c r="AL799" s="199">
        <f>AL774</f>
        <v>0.56060606060606055</v>
      </c>
      <c r="AM799" s="199"/>
      <c r="AN799" s="199">
        <f>AN774</f>
        <v>0.28333333333333333</v>
      </c>
      <c r="AO799" s="132"/>
      <c r="AP799" s="132"/>
    </row>
    <row r="800" spans="14:45" x14ac:dyDescent="0.45">
      <c r="W800" s="196" t="s">
        <v>1026</v>
      </c>
      <c r="X800" s="199">
        <f>X775</f>
        <v>8.1081081081081086E-2</v>
      </c>
      <c r="Y800" s="197"/>
      <c r="Z800" s="199">
        <f t="shared" ref="Z800:AJ800" si="232">Z775</f>
        <v>0</v>
      </c>
      <c r="AA800" s="199">
        <f t="shared" si="232"/>
        <v>9.0909090909090912E-2</v>
      </c>
      <c r="AB800" s="199">
        <f t="shared" si="232"/>
        <v>0.10344827586206896</v>
      </c>
      <c r="AC800" s="199">
        <f t="shared" si="232"/>
        <v>0.28000000000000003</v>
      </c>
      <c r="AD800" s="199">
        <f t="shared" si="232"/>
        <v>0.29629629629629628</v>
      </c>
      <c r="AE800" s="199">
        <f t="shared" si="232"/>
        <v>0.36363636363636365</v>
      </c>
      <c r="AF800" s="199">
        <f t="shared" si="232"/>
        <v>0.38297872340425532</v>
      </c>
      <c r="AG800" s="199">
        <f t="shared" si="232"/>
        <v>0.30769230769230771</v>
      </c>
      <c r="AH800" s="199">
        <f t="shared" si="232"/>
        <v>0.375</v>
      </c>
      <c r="AI800" s="199">
        <f t="shared" si="232"/>
        <v>0.29411764705882354</v>
      </c>
      <c r="AJ800" s="199">
        <f t="shared" si="232"/>
        <v>0.35632183908045978</v>
      </c>
      <c r="AK800" s="199"/>
      <c r="AL800" s="199">
        <f>AL775</f>
        <v>0.43939393939393939</v>
      </c>
      <c r="AM800" s="199"/>
      <c r="AN800" s="199">
        <f>AN775</f>
        <v>0.71666666666666667</v>
      </c>
      <c r="AO800" s="132"/>
      <c r="AP800" s="132"/>
    </row>
    <row r="801" spans="6:42" x14ac:dyDescent="0.45">
      <c r="W801" s="196" t="str">
        <f>N773</f>
        <v>Total</v>
      </c>
      <c r="X801" s="200">
        <f>X773</f>
        <v>74</v>
      </c>
      <c r="Y801" s="197"/>
      <c r="Z801" s="200">
        <f t="shared" ref="Z801:AJ801" si="233">Z773</f>
        <v>12</v>
      </c>
      <c r="AA801" s="200">
        <f t="shared" si="233"/>
        <v>11</v>
      </c>
      <c r="AB801" s="200">
        <f t="shared" si="233"/>
        <v>87</v>
      </c>
      <c r="AC801" s="200">
        <f t="shared" si="233"/>
        <v>25</v>
      </c>
      <c r="AD801" s="200">
        <f t="shared" si="233"/>
        <v>54</v>
      </c>
      <c r="AE801" s="200">
        <f t="shared" si="233"/>
        <v>44</v>
      </c>
      <c r="AF801" s="200">
        <f t="shared" si="233"/>
        <v>94</v>
      </c>
      <c r="AG801" s="200">
        <f t="shared" si="233"/>
        <v>26</v>
      </c>
      <c r="AH801" s="200">
        <f t="shared" si="233"/>
        <v>40</v>
      </c>
      <c r="AI801" s="200">
        <f t="shared" si="233"/>
        <v>34</v>
      </c>
      <c r="AJ801" s="200">
        <f t="shared" si="233"/>
        <v>87</v>
      </c>
      <c r="AK801" s="200"/>
      <c r="AL801" s="200">
        <f>AL773</f>
        <v>66</v>
      </c>
      <c r="AM801" s="200"/>
      <c r="AN801" s="200">
        <f>AN773</f>
        <v>60</v>
      </c>
      <c r="AO801" s="133"/>
      <c r="AP801" s="133"/>
    </row>
    <row r="802" spans="6:42" x14ac:dyDescent="0.45">
      <c r="W802" s="195"/>
      <c r="X802" s="195"/>
      <c r="Y802" s="197"/>
      <c r="Z802" s="197"/>
      <c r="AA802" s="195"/>
      <c r="AB802" s="195"/>
      <c r="AC802" s="195"/>
      <c r="AD802" s="197"/>
      <c r="AE802" s="195"/>
      <c r="AF802" s="195"/>
      <c r="AG802" s="197"/>
      <c r="AH802" s="195"/>
      <c r="AI802" s="195"/>
      <c r="AJ802" s="195"/>
      <c r="AK802" s="195"/>
      <c r="AL802" s="197"/>
      <c r="AM802" s="195"/>
      <c r="AN802" s="195"/>
    </row>
    <row r="803" spans="6:42" x14ac:dyDescent="0.45">
      <c r="W803" s="195" t="s">
        <v>875</v>
      </c>
      <c r="X803" s="198" t="str">
        <f t="shared" ref="X803:AN803" si="234">X778</f>
        <v>M08</v>
      </c>
      <c r="Y803" s="198" t="str">
        <f t="shared" si="234"/>
        <v>M09</v>
      </c>
      <c r="Z803" s="198" t="str">
        <f t="shared" si="234"/>
        <v>M10</v>
      </c>
      <c r="AA803" s="198" t="str">
        <f t="shared" si="234"/>
        <v>M11</v>
      </c>
      <c r="AB803" s="198" t="str">
        <f t="shared" si="234"/>
        <v>M12</v>
      </c>
      <c r="AC803" s="198" t="str">
        <f t="shared" si="234"/>
        <v>M13</v>
      </c>
      <c r="AD803" s="198" t="str">
        <f t="shared" si="234"/>
        <v>M14</v>
      </c>
      <c r="AE803" s="198" t="str">
        <f t="shared" si="234"/>
        <v>M15</v>
      </c>
      <c r="AF803" s="198" t="str">
        <f t="shared" si="234"/>
        <v>M16</v>
      </c>
      <c r="AG803" s="198" t="str">
        <f t="shared" si="234"/>
        <v>M17</v>
      </c>
      <c r="AH803" s="198" t="str">
        <f t="shared" si="234"/>
        <v>M18</v>
      </c>
      <c r="AI803" s="198" t="str">
        <f t="shared" si="234"/>
        <v>M19</v>
      </c>
      <c r="AJ803" s="198" t="str">
        <f t="shared" si="234"/>
        <v>M20</v>
      </c>
      <c r="AK803" s="198" t="str">
        <f t="shared" si="234"/>
        <v>M21</v>
      </c>
      <c r="AL803" s="198" t="str">
        <f t="shared" si="234"/>
        <v>M22</v>
      </c>
      <c r="AM803" s="198" t="str">
        <f t="shared" si="234"/>
        <v>M23</v>
      </c>
      <c r="AN803" s="198" t="str">
        <f t="shared" si="234"/>
        <v>M24</v>
      </c>
    </row>
    <row r="804" spans="6:42" x14ac:dyDescent="0.45">
      <c r="W804" s="196" t="s">
        <v>1033</v>
      </c>
      <c r="X804" s="199">
        <f>X784</f>
        <v>0.91463414634146345</v>
      </c>
      <c r="Y804" s="197"/>
      <c r="Z804" s="199">
        <f t="shared" ref="Z804:AJ804" si="235">Z784</f>
        <v>0.70370370370370372</v>
      </c>
      <c r="AA804" s="199">
        <f t="shared" si="235"/>
        <v>0.8</v>
      </c>
      <c r="AB804" s="199">
        <f t="shared" si="235"/>
        <v>0.82242990654205606</v>
      </c>
      <c r="AC804" s="199">
        <f t="shared" si="235"/>
        <v>0.58536585365853655</v>
      </c>
      <c r="AD804" s="199">
        <f t="shared" si="235"/>
        <v>0.56716417910447758</v>
      </c>
      <c r="AE804" s="199">
        <f t="shared" si="235"/>
        <v>0.54545454545454541</v>
      </c>
      <c r="AF804" s="199">
        <f t="shared" si="235"/>
        <v>0.61386138613861385</v>
      </c>
      <c r="AG804" s="199">
        <f t="shared" si="235"/>
        <v>0.61764705882352944</v>
      </c>
      <c r="AH804" s="199">
        <f t="shared" si="235"/>
        <v>0.52083333333333337</v>
      </c>
      <c r="AI804" s="199">
        <f t="shared" si="235"/>
        <v>0.6</v>
      </c>
      <c r="AJ804" s="199">
        <f t="shared" si="235"/>
        <v>0.60869565217391308</v>
      </c>
      <c r="AK804" s="199"/>
      <c r="AL804" s="199">
        <f>AL784</f>
        <v>0.55882352941176472</v>
      </c>
      <c r="AM804" s="199"/>
      <c r="AN804" s="199">
        <f>AN784</f>
        <v>0.54054054054054057</v>
      </c>
    </row>
    <row r="805" spans="6:42" x14ac:dyDescent="0.45">
      <c r="W805" s="196" t="s">
        <v>1026</v>
      </c>
      <c r="X805" s="199">
        <f>X785</f>
        <v>8.5365853658536592E-2</v>
      </c>
      <c r="Y805" s="197"/>
      <c r="Z805" s="199">
        <f t="shared" ref="Z805:AJ805" si="236">Z785</f>
        <v>0.29629629629629628</v>
      </c>
      <c r="AA805" s="199">
        <f t="shared" si="236"/>
        <v>0.2</v>
      </c>
      <c r="AB805" s="199">
        <f t="shared" si="236"/>
        <v>0.17757009345794392</v>
      </c>
      <c r="AC805" s="199">
        <f t="shared" si="236"/>
        <v>0.41463414634146339</v>
      </c>
      <c r="AD805" s="199">
        <f t="shared" si="236"/>
        <v>0.43283582089552236</v>
      </c>
      <c r="AE805" s="199">
        <f t="shared" si="236"/>
        <v>0.45454545454545453</v>
      </c>
      <c r="AF805" s="199">
        <f t="shared" si="236"/>
        <v>0.38613861386138615</v>
      </c>
      <c r="AG805" s="199">
        <f t="shared" si="236"/>
        <v>0.38235294117647056</v>
      </c>
      <c r="AH805" s="199">
        <f t="shared" si="236"/>
        <v>0.47916666666666669</v>
      </c>
      <c r="AI805" s="199">
        <f t="shared" si="236"/>
        <v>0.4</v>
      </c>
      <c r="AJ805" s="199">
        <f t="shared" si="236"/>
        <v>0.39130434782608697</v>
      </c>
      <c r="AK805" s="199"/>
      <c r="AL805" s="199">
        <f>AL785</f>
        <v>0.44117647058823528</v>
      </c>
      <c r="AM805" s="199"/>
      <c r="AN805" s="199">
        <f>AN785</f>
        <v>0.45945945945945948</v>
      </c>
    </row>
    <row r="806" spans="6:42" x14ac:dyDescent="0.45">
      <c r="W806" s="196" t="s">
        <v>1025</v>
      </c>
      <c r="X806" s="197">
        <f>X783</f>
        <v>82</v>
      </c>
      <c r="Y806" s="197"/>
      <c r="Z806" s="197">
        <f t="shared" ref="Z806:AJ806" si="237">Z783</f>
        <v>27</v>
      </c>
      <c r="AA806" s="197">
        <f t="shared" si="237"/>
        <v>20</v>
      </c>
      <c r="AB806" s="197">
        <f t="shared" si="237"/>
        <v>107</v>
      </c>
      <c r="AC806" s="197">
        <f t="shared" si="237"/>
        <v>41</v>
      </c>
      <c r="AD806" s="197">
        <f t="shared" si="237"/>
        <v>67</v>
      </c>
      <c r="AE806" s="197">
        <f t="shared" si="237"/>
        <v>44</v>
      </c>
      <c r="AF806" s="197">
        <f t="shared" si="237"/>
        <v>101</v>
      </c>
      <c r="AG806" s="197">
        <f t="shared" si="237"/>
        <v>34</v>
      </c>
      <c r="AH806" s="197">
        <f t="shared" si="237"/>
        <v>48</v>
      </c>
      <c r="AI806" s="197">
        <f t="shared" si="237"/>
        <v>30</v>
      </c>
      <c r="AJ806" s="197">
        <f t="shared" si="237"/>
        <v>69</v>
      </c>
      <c r="AK806" s="197"/>
      <c r="AL806" s="197">
        <f>AL783</f>
        <v>34</v>
      </c>
      <c r="AM806" s="197"/>
      <c r="AN806" s="197">
        <f>AN783</f>
        <v>37</v>
      </c>
    </row>
    <row r="807" spans="6:42" x14ac:dyDescent="0.45">
      <c r="W807" s="195"/>
      <c r="X807" s="195"/>
      <c r="Y807" s="197"/>
      <c r="Z807" s="197"/>
      <c r="AA807" s="195"/>
      <c r="AB807" s="195"/>
      <c r="AC807" s="195"/>
      <c r="AD807" s="197"/>
      <c r="AE807" s="195"/>
      <c r="AF807" s="195"/>
      <c r="AG807" s="197"/>
      <c r="AH807" s="195"/>
      <c r="AI807" s="195"/>
      <c r="AJ807" s="195"/>
      <c r="AK807" s="195"/>
      <c r="AL807" s="197"/>
      <c r="AM807" s="195"/>
      <c r="AN807" s="195"/>
    </row>
    <row r="808" spans="6:42" x14ac:dyDescent="0.45">
      <c r="W808" s="195" t="s">
        <v>876</v>
      </c>
      <c r="X808" s="198" t="str">
        <f>X788</f>
        <v>M08</v>
      </c>
      <c r="Y808" s="198" t="str">
        <f>Y778</f>
        <v>M09</v>
      </c>
      <c r="Z808" s="198" t="str">
        <f t="shared" ref="Z808:AN808" si="238">Z788</f>
        <v>M10</v>
      </c>
      <c r="AA808" s="198" t="str">
        <f t="shared" si="238"/>
        <v>M11</v>
      </c>
      <c r="AB808" s="198" t="str">
        <f t="shared" si="238"/>
        <v>M12</v>
      </c>
      <c r="AC808" s="198" t="str">
        <f t="shared" si="238"/>
        <v>M13</v>
      </c>
      <c r="AD808" s="198" t="str">
        <f t="shared" si="238"/>
        <v>M14</v>
      </c>
      <c r="AE808" s="198" t="str">
        <f t="shared" si="238"/>
        <v>M15</v>
      </c>
      <c r="AF808" s="198" t="str">
        <f t="shared" si="238"/>
        <v>M16</v>
      </c>
      <c r="AG808" s="198" t="str">
        <f t="shared" si="238"/>
        <v>M17</v>
      </c>
      <c r="AH808" s="198" t="str">
        <f t="shared" si="238"/>
        <v>M18</v>
      </c>
      <c r="AI808" s="198" t="str">
        <f t="shared" si="238"/>
        <v>M19</v>
      </c>
      <c r="AJ808" s="198" t="str">
        <f t="shared" si="238"/>
        <v>M20</v>
      </c>
      <c r="AK808" s="198" t="str">
        <f t="shared" si="238"/>
        <v>M21</v>
      </c>
      <c r="AL808" s="198" t="str">
        <f t="shared" si="238"/>
        <v>M22</v>
      </c>
      <c r="AM808" s="198" t="str">
        <f t="shared" si="238"/>
        <v>M23</v>
      </c>
      <c r="AN808" s="198" t="str">
        <f t="shared" si="238"/>
        <v>M24</v>
      </c>
    </row>
    <row r="809" spans="6:42" x14ac:dyDescent="0.45">
      <c r="W809" s="196" t="s">
        <v>1033</v>
      </c>
      <c r="X809" s="199">
        <f>X794</f>
        <v>0.80555555555555558</v>
      </c>
      <c r="Y809" s="197"/>
      <c r="Z809" s="199">
        <f t="shared" ref="Z809:AJ809" si="239">Z794</f>
        <v>0.57534246575342463</v>
      </c>
      <c r="AA809" s="199">
        <f t="shared" si="239"/>
        <v>0.62222222222222223</v>
      </c>
      <c r="AB809" s="199">
        <f t="shared" si="239"/>
        <v>0.58715596330275233</v>
      </c>
      <c r="AC809" s="199">
        <f t="shared" si="239"/>
        <v>0.7142857142857143</v>
      </c>
      <c r="AD809" s="199">
        <f t="shared" si="239"/>
        <v>0.46774193548387094</v>
      </c>
      <c r="AE809" s="199">
        <f t="shared" si="239"/>
        <v>0.62857142857142856</v>
      </c>
      <c r="AF809" s="199">
        <f t="shared" si="239"/>
        <v>0.48</v>
      </c>
      <c r="AG809" s="199">
        <f t="shared" si="239"/>
        <v>0.45454545454545453</v>
      </c>
      <c r="AH809" s="199">
        <f t="shared" si="239"/>
        <v>0.46875</v>
      </c>
      <c r="AI809" s="199">
        <f t="shared" si="239"/>
        <v>0.375</v>
      </c>
      <c r="AJ809" s="199">
        <f t="shared" si="239"/>
        <v>0.51515151515151514</v>
      </c>
      <c r="AK809" s="199"/>
      <c r="AL809" s="199">
        <f>AL794</f>
        <v>0.5</v>
      </c>
      <c r="AM809" s="199"/>
      <c r="AN809" s="199">
        <f>AN794</f>
        <v>0.47058823529411764</v>
      </c>
    </row>
    <row r="810" spans="6:42" x14ac:dyDescent="0.45">
      <c r="W810" s="196" t="s">
        <v>1026</v>
      </c>
      <c r="X810" s="199">
        <f>X795</f>
        <v>0.19444444444444445</v>
      </c>
      <c r="Y810" s="197"/>
      <c r="Z810" s="199">
        <f t="shared" ref="Z810:AJ810" si="240">Z795</f>
        <v>0.42465753424657532</v>
      </c>
      <c r="AA810" s="199">
        <f t="shared" si="240"/>
        <v>0.37777777777777777</v>
      </c>
      <c r="AB810" s="199">
        <f t="shared" si="240"/>
        <v>0.41284403669724773</v>
      </c>
      <c r="AC810" s="199">
        <f t="shared" si="240"/>
        <v>0.2857142857142857</v>
      </c>
      <c r="AD810" s="199">
        <f t="shared" si="240"/>
        <v>0.532258064516129</v>
      </c>
      <c r="AE810" s="199">
        <f t="shared" si="240"/>
        <v>0.37142857142857144</v>
      </c>
      <c r="AF810" s="199">
        <f t="shared" si="240"/>
        <v>0.52</v>
      </c>
      <c r="AG810" s="199">
        <f t="shared" si="240"/>
        <v>0.54545454545454541</v>
      </c>
      <c r="AH810" s="199">
        <f t="shared" si="240"/>
        <v>0.53125</v>
      </c>
      <c r="AI810" s="199">
        <f t="shared" si="240"/>
        <v>0.625</v>
      </c>
      <c r="AJ810" s="199">
        <f t="shared" si="240"/>
        <v>0.48484848484848486</v>
      </c>
      <c r="AK810" s="199"/>
      <c r="AL810" s="199">
        <f>AL795</f>
        <v>0.5</v>
      </c>
      <c r="AM810" s="199"/>
      <c r="AN810" s="199">
        <f>AN795</f>
        <v>0.52941176470588236</v>
      </c>
    </row>
    <row r="811" spans="6:42" x14ac:dyDescent="0.45">
      <c r="F811" s="5" t="s">
        <v>874</v>
      </c>
      <c r="G811" s="5" t="s">
        <v>875</v>
      </c>
      <c r="H811" s="5" t="s">
        <v>876</v>
      </c>
      <c r="W811" s="196" t="s">
        <v>1025</v>
      </c>
      <c r="X811" s="197">
        <f>X793</f>
        <v>108</v>
      </c>
      <c r="Y811" s="197"/>
      <c r="Z811" s="197">
        <f t="shared" ref="Z811:AJ811" si="241">Z793</f>
        <v>73</v>
      </c>
      <c r="AA811" s="197">
        <f t="shared" si="241"/>
        <v>45</v>
      </c>
      <c r="AB811" s="197">
        <f t="shared" si="241"/>
        <v>109</v>
      </c>
      <c r="AC811" s="197">
        <f t="shared" si="241"/>
        <v>35</v>
      </c>
      <c r="AD811" s="197">
        <f t="shared" si="241"/>
        <v>62</v>
      </c>
      <c r="AE811" s="197">
        <f t="shared" si="241"/>
        <v>35</v>
      </c>
      <c r="AF811" s="197">
        <f t="shared" si="241"/>
        <v>75</v>
      </c>
      <c r="AG811" s="197">
        <f t="shared" si="241"/>
        <v>22</v>
      </c>
      <c r="AH811" s="197">
        <f t="shared" si="241"/>
        <v>32</v>
      </c>
      <c r="AI811" s="197">
        <f t="shared" si="241"/>
        <v>16</v>
      </c>
      <c r="AJ811" s="197">
        <f t="shared" si="241"/>
        <v>33</v>
      </c>
      <c r="AK811" s="197"/>
      <c r="AL811" s="197">
        <f>AL793</f>
        <v>14</v>
      </c>
      <c r="AM811" s="197"/>
      <c r="AN811" s="197">
        <f>AN793</f>
        <v>17</v>
      </c>
    </row>
    <row r="812" spans="6:42" x14ac:dyDescent="0.45">
      <c r="F812" s="5">
        <v>64.265450276381216</v>
      </c>
      <c r="G812" s="5">
        <v>63.752981502698049</v>
      </c>
      <c r="H812" s="5">
        <v>63.163696786488771</v>
      </c>
    </row>
    <row r="813" spans="6:42" x14ac:dyDescent="0.45">
      <c r="F813" s="5">
        <v>64.265450276381216</v>
      </c>
      <c r="G813" s="5">
        <v>63.752981502698049</v>
      </c>
      <c r="H813" s="5">
        <v>63.163696786488771</v>
      </c>
    </row>
    <row r="814" spans="6:42" x14ac:dyDescent="0.45">
      <c r="F814" s="5">
        <v>64.265450276381216</v>
      </c>
      <c r="G814" s="5">
        <v>63.752981502698049</v>
      </c>
      <c r="H814" s="5">
        <v>63.163696786488771</v>
      </c>
    </row>
    <row r="815" spans="6:42" x14ac:dyDescent="0.45">
      <c r="F815" s="5">
        <v>64.265450276381216</v>
      </c>
      <c r="G815" s="5">
        <v>63.752981502698049</v>
      </c>
      <c r="H815" s="5">
        <v>63.163696786488771</v>
      </c>
    </row>
    <row r="816" spans="6:42" x14ac:dyDescent="0.45">
      <c r="F816" s="5">
        <v>64.265450276381216</v>
      </c>
      <c r="G816" s="5">
        <v>63.752981502698049</v>
      </c>
      <c r="H816" s="5">
        <v>63.163696786488771</v>
      </c>
    </row>
    <row r="817" spans="6:8" x14ac:dyDescent="0.45">
      <c r="F817" s="5">
        <v>64.265450276381216</v>
      </c>
      <c r="G817" s="5">
        <v>63.752981502698049</v>
      </c>
      <c r="H817" s="5">
        <v>63.163696786488771</v>
      </c>
    </row>
    <row r="818" spans="6:8" x14ac:dyDescent="0.45">
      <c r="F818" s="5">
        <v>64.265450276381216</v>
      </c>
      <c r="G818" s="5">
        <v>63.752981502698049</v>
      </c>
      <c r="H818" s="5">
        <v>63.163696786488771</v>
      </c>
    </row>
    <row r="819" spans="6:8" x14ac:dyDescent="0.45">
      <c r="F819" s="5">
        <v>64.265450276381216</v>
      </c>
      <c r="G819" s="5">
        <v>63.752981502698049</v>
      </c>
      <c r="H819" s="5">
        <v>63.163696786488771</v>
      </c>
    </row>
    <row r="820" spans="6:8" x14ac:dyDescent="0.45">
      <c r="F820" s="5">
        <v>64.265450276381216</v>
      </c>
      <c r="G820" s="5">
        <v>63.752981502698049</v>
      </c>
      <c r="H820" s="5">
        <v>63.163696786488771</v>
      </c>
    </row>
    <row r="821" spans="6:8" x14ac:dyDescent="0.45">
      <c r="F821" s="5">
        <v>64.265450276381216</v>
      </c>
      <c r="G821" s="5">
        <v>63.752981502698049</v>
      </c>
      <c r="H821" s="5">
        <v>63.163696786488771</v>
      </c>
    </row>
    <row r="822" spans="6:8" x14ac:dyDescent="0.45">
      <c r="F822" s="5">
        <v>64.265450276381216</v>
      </c>
      <c r="G822" s="5">
        <v>63.752981502698049</v>
      </c>
      <c r="H822" s="5">
        <v>63.163696786488771</v>
      </c>
    </row>
    <row r="823" spans="6:8" x14ac:dyDescent="0.45">
      <c r="F823" s="5">
        <v>64.265450276381216</v>
      </c>
      <c r="G823" s="5">
        <v>63.752981502698049</v>
      </c>
      <c r="H823" s="5">
        <v>63.163696786488771</v>
      </c>
    </row>
    <row r="824" spans="6:8" x14ac:dyDescent="0.45">
      <c r="F824" s="5">
        <v>64.265450276381216</v>
      </c>
      <c r="G824" s="5">
        <v>63.752981502698049</v>
      </c>
      <c r="H824" s="5">
        <v>63.163696786488771</v>
      </c>
    </row>
    <row r="825" spans="6:8" x14ac:dyDescent="0.45">
      <c r="F825" s="5">
        <v>64.265450276381216</v>
      </c>
      <c r="G825" s="5">
        <v>63.752981502698049</v>
      </c>
      <c r="H825" s="5">
        <v>63.163696786488771</v>
      </c>
    </row>
    <row r="826" spans="6:8" x14ac:dyDescent="0.45">
      <c r="F826" s="5">
        <v>64.265450276381216</v>
      </c>
      <c r="G826" s="5">
        <v>63.752981502698049</v>
      </c>
      <c r="H826" s="5">
        <v>63.163696786488771</v>
      </c>
    </row>
    <row r="827" spans="6:8" x14ac:dyDescent="0.45">
      <c r="F827" s="5">
        <v>64.265450276381216</v>
      </c>
      <c r="G827" s="5">
        <v>63.752981502698049</v>
      </c>
      <c r="H827" s="5">
        <v>63.163696786488771</v>
      </c>
    </row>
    <row r="828" spans="6:8" x14ac:dyDescent="0.45">
      <c r="F828" s="5">
        <v>64.265450276381216</v>
      </c>
      <c r="G828" s="5">
        <v>63.752981502698049</v>
      </c>
      <c r="H828" s="5">
        <v>63.163696786488771</v>
      </c>
    </row>
    <row r="829" spans="6:8" x14ac:dyDescent="0.45">
      <c r="F829" s="5">
        <v>64.265450276381216</v>
      </c>
      <c r="G829" s="5">
        <v>63.752981502698049</v>
      </c>
      <c r="H829" s="5">
        <v>63.163696786488771</v>
      </c>
    </row>
    <row r="830" spans="6:8" x14ac:dyDescent="0.45">
      <c r="F830" s="5">
        <v>64.265450276381216</v>
      </c>
      <c r="G830" s="5">
        <v>63.752981502698049</v>
      </c>
      <c r="H830" s="5">
        <v>63.163696786488771</v>
      </c>
    </row>
    <row r="831" spans="6:8" x14ac:dyDescent="0.45">
      <c r="F831" s="5">
        <v>64.265450276381216</v>
      </c>
      <c r="G831" s="5">
        <v>63.752981502698049</v>
      </c>
      <c r="H831" s="5">
        <v>63.163696786488771</v>
      </c>
    </row>
    <row r="832" spans="6:8" x14ac:dyDescent="0.45">
      <c r="F832" s="5">
        <v>64.265450276381202</v>
      </c>
      <c r="G832" s="5">
        <v>63.752981502697999</v>
      </c>
      <c r="H832" s="5">
        <v>63.163696786488799</v>
      </c>
    </row>
    <row r="833" spans="6:37" x14ac:dyDescent="0.45">
      <c r="F833" s="5">
        <v>64.265450276381202</v>
      </c>
      <c r="G833" s="5">
        <v>63.752981502697999</v>
      </c>
      <c r="H833" s="5">
        <v>63.163696786488799</v>
      </c>
    </row>
    <row r="834" spans="6:37" x14ac:dyDescent="0.45">
      <c r="F834" s="5">
        <v>64.265450276381202</v>
      </c>
      <c r="G834" s="5">
        <v>63.752981502697999</v>
      </c>
      <c r="H834" s="5">
        <v>63.163696786488799</v>
      </c>
    </row>
    <row r="835" spans="6:37" x14ac:dyDescent="0.45">
      <c r="F835" s="5">
        <v>64.265450276381202</v>
      </c>
      <c r="G835" s="5">
        <v>63.752981502697999</v>
      </c>
      <c r="H835" s="5">
        <v>63.163696786488799</v>
      </c>
    </row>
    <row r="836" spans="6:37" x14ac:dyDescent="0.45">
      <c r="F836" s="5">
        <v>64.265450276381202</v>
      </c>
      <c r="G836" s="5">
        <v>63.752981502697999</v>
      </c>
      <c r="H836" s="5">
        <v>63.163696786488799</v>
      </c>
    </row>
    <row r="837" spans="6:37" x14ac:dyDescent="0.45">
      <c r="F837" s="5">
        <v>64.265450276381202</v>
      </c>
      <c r="G837" s="5">
        <v>63.752981502697999</v>
      </c>
      <c r="H837" s="5">
        <v>63.163696786488799</v>
      </c>
    </row>
    <row r="838" spans="6:37" x14ac:dyDescent="0.45">
      <c r="F838" s="5">
        <v>64.265450276381202</v>
      </c>
      <c r="G838" s="5">
        <v>63.752981502697999</v>
      </c>
      <c r="H838" s="5">
        <v>63.163696786488799</v>
      </c>
    </row>
    <row r="839" spans="6:37" x14ac:dyDescent="0.45">
      <c r="F839" s="5">
        <v>64.265450276381202</v>
      </c>
      <c r="G839" s="5">
        <v>63.752981502697999</v>
      </c>
      <c r="H839" s="5">
        <v>63.163696786488799</v>
      </c>
    </row>
    <row r="840" spans="6:37" x14ac:dyDescent="0.45">
      <c r="F840" s="5">
        <v>64.265450276381202</v>
      </c>
      <c r="G840" s="5">
        <v>63.752981502697999</v>
      </c>
      <c r="H840" s="5">
        <v>63.163696786488799</v>
      </c>
    </row>
    <row r="844" spans="6:37" x14ac:dyDescent="0.45">
      <c r="G844" s="5" t="s">
        <v>1155</v>
      </c>
    </row>
    <row r="847" spans="6:37" x14ac:dyDescent="0.45">
      <c r="G847" s="5" t="s">
        <v>1156</v>
      </c>
      <c r="O847" s="68"/>
      <c r="Y847" s="5"/>
      <c r="AA847" s="80"/>
      <c r="AC847" s="5"/>
      <c r="AE847" s="80"/>
      <c r="AF847" s="5"/>
      <c r="AH847" s="80"/>
      <c r="AK847" s="5"/>
    </row>
    <row r="848" spans="6:37" x14ac:dyDescent="0.45">
      <c r="H848" s="5" t="s">
        <v>216</v>
      </c>
      <c r="O848" s="68"/>
      <c r="Y848" s="5"/>
      <c r="AA848" s="80"/>
      <c r="AC848" s="5"/>
      <c r="AE848" s="80"/>
      <c r="AF848" s="5"/>
      <c r="AH848" s="80"/>
      <c r="AK848" s="5"/>
    </row>
    <row r="849" spans="7:41" x14ac:dyDescent="0.45">
      <c r="G849" s="7" t="s">
        <v>5</v>
      </c>
      <c r="H849" s="8" t="s">
        <v>28</v>
      </c>
      <c r="I849" s="8" t="s">
        <v>29</v>
      </c>
      <c r="J849" s="8" t="s">
        <v>110</v>
      </c>
      <c r="K849" s="8" t="s">
        <v>217</v>
      </c>
      <c r="L849" s="8" t="s">
        <v>218</v>
      </c>
      <c r="M849" s="8" t="s">
        <v>219</v>
      </c>
      <c r="O849" s="229" t="s">
        <v>132</v>
      </c>
      <c r="P849" s="8" t="s">
        <v>28</v>
      </c>
      <c r="Q849" s="8" t="s">
        <v>29</v>
      </c>
      <c r="R849" s="8" t="s">
        <v>110</v>
      </c>
      <c r="S849" s="8" t="s">
        <v>217</v>
      </c>
      <c r="T849" s="8" t="s">
        <v>218</v>
      </c>
      <c r="U849" s="8" t="s">
        <v>219</v>
      </c>
      <c r="Y849" s="5"/>
      <c r="Z849" s="102" t="s">
        <v>28</v>
      </c>
      <c r="AB849" s="80"/>
      <c r="AC849" s="102" t="s">
        <v>29</v>
      </c>
      <c r="AE849" s="80"/>
      <c r="AF849" s="102" t="s">
        <v>110</v>
      </c>
      <c r="AH849" s="80"/>
      <c r="AI849" s="102" t="s">
        <v>217</v>
      </c>
      <c r="AL849" s="102" t="s">
        <v>218</v>
      </c>
      <c r="AO849" s="102" t="s">
        <v>219</v>
      </c>
    </row>
    <row r="850" spans="7:41" ht="13.8" x14ac:dyDescent="0.45">
      <c r="H850" s="3" t="s">
        <v>114</v>
      </c>
      <c r="I850" s="3" t="s">
        <v>118</v>
      </c>
      <c r="J850" s="3" t="s">
        <v>123</v>
      </c>
      <c r="K850" s="3" t="s">
        <v>136</v>
      </c>
      <c r="L850" s="3" t="s">
        <v>580</v>
      </c>
      <c r="M850" s="3" t="s">
        <v>155</v>
      </c>
      <c r="P850" s="5" t="s">
        <v>114</v>
      </c>
      <c r="Q850" s="5" t="s">
        <v>118</v>
      </c>
      <c r="R850" s="5" t="s">
        <v>123</v>
      </c>
      <c r="S850" s="5" t="s">
        <v>136</v>
      </c>
      <c r="T850" s="5" t="s">
        <v>580</v>
      </c>
      <c r="U850" s="5" t="s">
        <v>155</v>
      </c>
      <c r="X850" s="5">
        <v>1</v>
      </c>
      <c r="Y850" s="31">
        <f t="shared" ref="Y850:Y872" si="242">VLOOKUP(Z850,$A$3:$B$36,2,FALSE)</f>
        <v>54.489683652199048</v>
      </c>
      <c r="Z850" s="80" t="s">
        <v>871</v>
      </c>
      <c r="AA850" s="5">
        <v>1</v>
      </c>
      <c r="AB850" s="31">
        <f t="shared" ref="AB850:AB873" si="243">VLOOKUP(AC850,$A$3:$B$36,2,FALSE)</f>
        <v>54.489683652199048</v>
      </c>
      <c r="AC850" s="80" t="s">
        <v>871</v>
      </c>
      <c r="AD850" s="5">
        <v>1</v>
      </c>
      <c r="AE850" s="31">
        <f t="shared" ref="AE850:AE874" si="244">VLOOKUP(AF850,$A$3:$B$36,2,FALSE)</f>
        <v>54.489683652199048</v>
      </c>
      <c r="AF850" s="80" t="s">
        <v>871</v>
      </c>
      <c r="AG850" s="5">
        <v>1</v>
      </c>
      <c r="AH850" s="31">
        <f t="shared" ref="AH850:AH878" si="245">VLOOKUP(AI850,$A$3:$B$36,2,FALSE)</f>
        <v>54.489683652199048</v>
      </c>
      <c r="AI850" s="80" t="s">
        <v>871</v>
      </c>
      <c r="AJ850" s="5">
        <v>1</v>
      </c>
      <c r="AK850" s="31">
        <f t="shared" ref="AK850:AK873" si="246">VLOOKUP(AL850,$A$3:$B$36,2,FALSE)</f>
        <v>54.489683652199048</v>
      </c>
      <c r="AL850" s="80" t="s">
        <v>871</v>
      </c>
      <c r="AM850" s="5">
        <v>1</v>
      </c>
      <c r="AN850" s="31">
        <f t="shared" ref="AN850:AN868" si="247">VLOOKUP(AO850,$A$3:$B$36,2,FALSE)</f>
        <v>54.489683652199048</v>
      </c>
      <c r="AO850" s="80" t="s">
        <v>871</v>
      </c>
    </row>
    <row r="851" spans="7:41" ht="13.8" x14ac:dyDescent="0.45">
      <c r="H851" s="3" t="s">
        <v>1154</v>
      </c>
      <c r="I851" s="3" t="s">
        <v>1153</v>
      </c>
      <c r="J851" s="3" t="s">
        <v>1152</v>
      </c>
      <c r="K851" s="3" t="s">
        <v>137</v>
      </c>
      <c r="L851" s="3" t="s">
        <v>1151</v>
      </c>
      <c r="M851" s="3" t="s">
        <v>1150</v>
      </c>
      <c r="P851" s="5" t="s">
        <v>223</v>
      </c>
      <c r="Q851" s="5" t="s">
        <v>549</v>
      </c>
      <c r="R851" s="5" t="s">
        <v>994</v>
      </c>
      <c r="S851" s="5" t="s">
        <v>137</v>
      </c>
      <c r="T851" s="5" t="s">
        <v>1015</v>
      </c>
      <c r="U851" s="5" t="s">
        <v>16</v>
      </c>
      <c r="X851" s="5">
        <v>2</v>
      </c>
      <c r="Y851" s="31">
        <f t="shared" si="242"/>
        <v>57.68746068595226</v>
      </c>
      <c r="Z851" s="80" t="s">
        <v>792</v>
      </c>
      <c r="AA851" s="5">
        <v>2</v>
      </c>
      <c r="AB851" s="31">
        <f t="shared" si="243"/>
        <v>57.68746068595226</v>
      </c>
      <c r="AC851" s="80" t="s">
        <v>792</v>
      </c>
      <c r="AD851" s="5">
        <v>2</v>
      </c>
      <c r="AE851" s="31">
        <f t="shared" si="244"/>
        <v>50.004135736053328</v>
      </c>
      <c r="AF851" s="80" t="s">
        <v>771</v>
      </c>
      <c r="AG851" s="5">
        <v>2</v>
      </c>
      <c r="AH851" s="31">
        <f t="shared" si="245"/>
        <v>57.68746068595226</v>
      </c>
      <c r="AI851" s="80" t="s">
        <v>792</v>
      </c>
      <c r="AJ851" s="5">
        <v>2</v>
      </c>
      <c r="AK851" s="31">
        <f t="shared" si="246"/>
        <v>50.004135736053328</v>
      </c>
      <c r="AL851" s="80" t="s">
        <v>771</v>
      </c>
      <c r="AM851" s="5">
        <v>2</v>
      </c>
      <c r="AN851" s="31">
        <f t="shared" si="247"/>
        <v>57.68746068595226</v>
      </c>
      <c r="AO851" s="80" t="s">
        <v>792</v>
      </c>
    </row>
    <row r="852" spans="7:41" ht="13.8" x14ac:dyDescent="0.45">
      <c r="H852" s="3" t="s">
        <v>116</v>
      </c>
      <c r="I852" s="3" t="s">
        <v>119</v>
      </c>
      <c r="J852" s="3" t="s">
        <v>1149</v>
      </c>
      <c r="K852" s="3" t="s">
        <v>138</v>
      </c>
      <c r="L852" s="3" t="s">
        <v>1148</v>
      </c>
      <c r="M852" s="3" t="s">
        <v>1147</v>
      </c>
      <c r="P852" s="5" t="s">
        <v>116</v>
      </c>
      <c r="Q852" s="5" t="s">
        <v>119</v>
      </c>
      <c r="R852" s="5" t="s">
        <v>994</v>
      </c>
      <c r="S852" s="5" t="s">
        <v>138</v>
      </c>
      <c r="T852" s="5" t="s">
        <v>1015</v>
      </c>
      <c r="U852" s="5" t="s">
        <v>16</v>
      </c>
      <c r="X852" s="5">
        <v>3</v>
      </c>
      <c r="Y852" s="31">
        <f t="shared" si="242"/>
        <v>57.68746068595226</v>
      </c>
      <c r="Z852" s="80" t="s">
        <v>792</v>
      </c>
      <c r="AA852" s="5">
        <v>3</v>
      </c>
      <c r="AB852" s="31">
        <f t="shared" si="243"/>
        <v>57.68746068595226</v>
      </c>
      <c r="AC852" s="80" t="s">
        <v>792</v>
      </c>
      <c r="AD852" s="5">
        <v>3</v>
      </c>
      <c r="AE852" s="31">
        <f t="shared" si="244"/>
        <v>50.004135736053328</v>
      </c>
      <c r="AF852" s="80" t="s">
        <v>771</v>
      </c>
      <c r="AG852" s="5">
        <v>3</v>
      </c>
      <c r="AH852" s="31">
        <f t="shared" si="245"/>
        <v>61.678725235050933</v>
      </c>
      <c r="AI852" s="80" t="s">
        <v>766</v>
      </c>
      <c r="AJ852" s="5">
        <v>3</v>
      </c>
      <c r="AK852" s="31">
        <f t="shared" si="246"/>
        <v>50.004135736053328</v>
      </c>
      <c r="AL852" s="80" t="s">
        <v>771</v>
      </c>
      <c r="AM852" s="5">
        <v>3</v>
      </c>
      <c r="AN852" s="31">
        <f t="shared" si="247"/>
        <v>57.68746068595226</v>
      </c>
      <c r="AO852" s="80" t="s">
        <v>792</v>
      </c>
    </row>
    <row r="853" spans="7:41" ht="13.8" x14ac:dyDescent="0.45">
      <c r="H853" s="227" t="s">
        <v>1146</v>
      </c>
      <c r="I853" s="3" t="s">
        <v>120</v>
      </c>
      <c r="J853" s="3" t="s">
        <v>125</v>
      </c>
      <c r="K853" s="3" t="s">
        <v>1145</v>
      </c>
      <c r="L853" s="3" t="s">
        <v>655</v>
      </c>
      <c r="M853" s="3" t="s">
        <v>1144</v>
      </c>
      <c r="P853" s="5" t="s">
        <v>72</v>
      </c>
      <c r="Q853" s="5" t="s">
        <v>120</v>
      </c>
      <c r="R853" s="5" t="s">
        <v>125</v>
      </c>
      <c r="S853" s="5" t="s">
        <v>48</v>
      </c>
      <c r="T853" s="5" t="s">
        <v>655</v>
      </c>
      <c r="U853" s="5" t="s">
        <v>356</v>
      </c>
      <c r="X853" s="5">
        <v>4</v>
      </c>
      <c r="Y853" s="31">
        <f t="shared" si="242"/>
        <v>61.678725235050933</v>
      </c>
      <c r="Z853" s="80" t="s">
        <v>766</v>
      </c>
      <c r="AA853" s="5">
        <v>4</v>
      </c>
      <c r="AB853" s="31">
        <f t="shared" si="243"/>
        <v>61.678725235050933</v>
      </c>
      <c r="AC853" s="80" t="s">
        <v>766</v>
      </c>
      <c r="AD853" s="5">
        <v>4</v>
      </c>
      <c r="AE853" s="31">
        <f t="shared" si="244"/>
        <v>51.976540463598752</v>
      </c>
      <c r="AF853" s="80" t="s">
        <v>819</v>
      </c>
      <c r="AG853" s="5">
        <v>4</v>
      </c>
      <c r="AH853" s="31">
        <f t="shared" si="245"/>
        <v>66.013332488948294</v>
      </c>
      <c r="AI853" s="80" t="s">
        <v>776</v>
      </c>
      <c r="AJ853" s="5">
        <v>4</v>
      </c>
      <c r="AK853" s="31">
        <f t="shared" si="246"/>
        <v>51.976540463598752</v>
      </c>
      <c r="AL853" s="80" t="s">
        <v>819</v>
      </c>
      <c r="AM853" s="5">
        <v>4</v>
      </c>
      <c r="AN853" s="31">
        <f t="shared" si="247"/>
        <v>55.327632324697404</v>
      </c>
      <c r="AO853" s="80" t="s">
        <v>769</v>
      </c>
    </row>
    <row r="854" spans="7:41" ht="13.8" x14ac:dyDescent="0.45">
      <c r="H854" s="227" t="s">
        <v>1143</v>
      </c>
      <c r="I854" s="3" t="s">
        <v>121</v>
      </c>
      <c r="J854" s="3" t="s">
        <v>126</v>
      </c>
      <c r="K854" s="3" t="s">
        <v>51</v>
      </c>
      <c r="L854" s="3" t="s">
        <v>148</v>
      </c>
      <c r="M854" s="3" t="s">
        <v>1142</v>
      </c>
      <c r="P854" s="5" t="s">
        <v>72</v>
      </c>
      <c r="Q854" s="5" t="s">
        <v>121</v>
      </c>
      <c r="R854" s="5" t="s">
        <v>126</v>
      </c>
      <c r="S854" s="5" t="s">
        <v>51</v>
      </c>
      <c r="T854" s="5" t="s">
        <v>148</v>
      </c>
      <c r="U854" s="5" t="s">
        <v>356</v>
      </c>
      <c r="X854" s="5">
        <v>5</v>
      </c>
      <c r="Y854" s="31">
        <f t="shared" si="242"/>
        <v>61.678725235050933</v>
      </c>
      <c r="Z854" s="80" t="s">
        <v>766</v>
      </c>
      <c r="AA854" s="5">
        <v>5</v>
      </c>
      <c r="AB854" s="31">
        <f t="shared" si="243"/>
        <v>66.013332488948294</v>
      </c>
      <c r="AC854" s="80" t="s">
        <v>776</v>
      </c>
      <c r="AD854" s="5">
        <v>5</v>
      </c>
      <c r="AE854" s="31">
        <f t="shared" si="244"/>
        <v>54.489683652199048</v>
      </c>
      <c r="AF854" s="80" t="s">
        <v>871</v>
      </c>
      <c r="AG854" s="5">
        <v>5</v>
      </c>
      <c r="AH854" s="31">
        <f t="shared" si="245"/>
        <v>66.013332488948294</v>
      </c>
      <c r="AI854" s="80" t="s">
        <v>776</v>
      </c>
      <c r="AJ854" s="5">
        <v>5</v>
      </c>
      <c r="AK854" s="31">
        <f t="shared" si="246"/>
        <v>54.489683652199048</v>
      </c>
      <c r="AL854" s="80" t="s">
        <v>871</v>
      </c>
      <c r="AM854" s="5">
        <v>5</v>
      </c>
      <c r="AN854" s="31">
        <f t="shared" si="247"/>
        <v>55.327632324697404</v>
      </c>
      <c r="AO854" s="80" t="s">
        <v>769</v>
      </c>
    </row>
    <row r="855" spans="7:41" ht="13.8" x14ac:dyDescent="0.45">
      <c r="H855" s="3" t="s">
        <v>222</v>
      </c>
      <c r="I855" s="3" t="s">
        <v>1141</v>
      </c>
      <c r="J855" s="3" t="s">
        <v>127</v>
      </c>
      <c r="K855" s="3" t="s">
        <v>1140</v>
      </c>
      <c r="L855" s="3" t="s">
        <v>94</v>
      </c>
      <c r="M855" s="3" t="s">
        <v>428</v>
      </c>
      <c r="P855" s="5" t="s">
        <v>222</v>
      </c>
      <c r="Q855" s="5" t="s">
        <v>34</v>
      </c>
      <c r="R855" s="5" t="s">
        <v>127</v>
      </c>
      <c r="S855" s="5" t="s">
        <v>609</v>
      </c>
      <c r="T855" s="5" t="s">
        <v>94</v>
      </c>
      <c r="U855" s="5" t="s">
        <v>428</v>
      </c>
      <c r="X855" s="5">
        <v>6</v>
      </c>
      <c r="Y855" s="31">
        <f t="shared" si="242"/>
        <v>60.266537294414391</v>
      </c>
      <c r="Z855" s="80" t="s">
        <v>774</v>
      </c>
      <c r="AA855" s="5">
        <v>6</v>
      </c>
      <c r="AB855" s="31">
        <f t="shared" si="243"/>
        <v>72.079750332635967</v>
      </c>
      <c r="AC855" s="80" t="s">
        <v>764</v>
      </c>
      <c r="AD855" s="5">
        <v>6</v>
      </c>
      <c r="AE855" s="31">
        <f t="shared" si="244"/>
        <v>55.327632324697404</v>
      </c>
      <c r="AF855" s="80" t="s">
        <v>769</v>
      </c>
      <c r="AG855" s="5">
        <v>6</v>
      </c>
      <c r="AH855" s="31">
        <f t="shared" si="245"/>
        <v>72.079750332635967</v>
      </c>
      <c r="AI855" s="80" t="s">
        <v>764</v>
      </c>
      <c r="AJ855" s="5">
        <v>6</v>
      </c>
      <c r="AK855" s="31">
        <f t="shared" si="246"/>
        <v>55.327632324697404</v>
      </c>
      <c r="AL855" s="80" t="s">
        <v>769</v>
      </c>
      <c r="AM855" s="5">
        <v>6</v>
      </c>
      <c r="AN855" s="31">
        <f t="shared" si="247"/>
        <v>56.425600143309396</v>
      </c>
      <c r="AO855" s="80" t="s">
        <v>853</v>
      </c>
    </row>
    <row r="856" spans="7:41" ht="13.8" x14ac:dyDescent="0.45">
      <c r="H856" s="3" t="s">
        <v>1139</v>
      </c>
      <c r="I856" s="3" t="s">
        <v>1138</v>
      </c>
      <c r="J856" s="3" t="s">
        <v>128</v>
      </c>
      <c r="K856" s="3" t="s">
        <v>1137</v>
      </c>
      <c r="L856" s="3" t="s">
        <v>96</v>
      </c>
      <c r="M856" s="3" t="s">
        <v>18</v>
      </c>
      <c r="P856" s="5" t="s">
        <v>116</v>
      </c>
      <c r="Q856" s="5" t="s">
        <v>34</v>
      </c>
      <c r="R856" s="5" t="s">
        <v>128</v>
      </c>
      <c r="S856" s="5" t="s">
        <v>609</v>
      </c>
      <c r="T856" s="5" t="s">
        <v>96</v>
      </c>
      <c r="U856" s="5" t="s">
        <v>18</v>
      </c>
      <c r="X856" s="5">
        <v>7</v>
      </c>
      <c r="Y856" s="31">
        <f t="shared" si="242"/>
        <v>57.68746068595226</v>
      </c>
      <c r="Z856" s="80" t="s">
        <v>792</v>
      </c>
      <c r="AA856" s="5">
        <v>7</v>
      </c>
      <c r="AB856" s="31">
        <f t="shared" si="243"/>
        <v>72.079750332635967</v>
      </c>
      <c r="AC856" s="80" t="s">
        <v>764</v>
      </c>
      <c r="AD856" s="5">
        <v>7</v>
      </c>
      <c r="AE856" s="31">
        <f t="shared" si="244"/>
        <v>57.68746068595226</v>
      </c>
      <c r="AF856" s="80" t="s">
        <v>792</v>
      </c>
      <c r="AG856" s="5">
        <v>7</v>
      </c>
      <c r="AH856" s="31">
        <f t="shared" si="245"/>
        <v>72.079750332635967</v>
      </c>
      <c r="AI856" s="80" t="s">
        <v>764</v>
      </c>
      <c r="AJ856" s="5">
        <v>7</v>
      </c>
      <c r="AK856" s="31">
        <f t="shared" si="246"/>
        <v>57.68746068595226</v>
      </c>
      <c r="AL856" s="80" t="s">
        <v>792</v>
      </c>
      <c r="AM856" s="5">
        <v>7</v>
      </c>
      <c r="AN856" s="31">
        <f t="shared" si="247"/>
        <v>57.68746068595226</v>
      </c>
      <c r="AO856" s="80" t="s">
        <v>792</v>
      </c>
    </row>
    <row r="857" spans="7:41" ht="13.8" x14ac:dyDescent="0.45">
      <c r="H857" s="3" t="s">
        <v>1136</v>
      </c>
      <c r="I857" s="3" t="s">
        <v>478</v>
      </c>
      <c r="J857" s="3" t="s">
        <v>129</v>
      </c>
      <c r="K857" s="3" t="s">
        <v>1135</v>
      </c>
      <c r="L857" s="3" t="s">
        <v>98</v>
      </c>
      <c r="M857" s="3" t="s">
        <v>17</v>
      </c>
      <c r="P857" s="5" t="s">
        <v>116</v>
      </c>
      <c r="Q857" s="5" t="s">
        <v>478</v>
      </c>
      <c r="R857" s="5" t="s">
        <v>129</v>
      </c>
      <c r="S857" s="5" t="s">
        <v>402</v>
      </c>
      <c r="T857" s="5" t="s">
        <v>98</v>
      </c>
      <c r="U857" s="5" t="s">
        <v>17</v>
      </c>
      <c r="X857" s="5">
        <v>8</v>
      </c>
      <c r="Y857" s="31">
        <f t="shared" si="242"/>
        <v>57.68746068595226</v>
      </c>
      <c r="Z857" s="80" t="s">
        <v>792</v>
      </c>
      <c r="AA857" s="5">
        <v>8</v>
      </c>
      <c r="AB857" s="31">
        <f t="shared" si="243"/>
        <v>69.54549044703198</v>
      </c>
      <c r="AC857" s="80" t="s">
        <v>772</v>
      </c>
      <c r="AD857" s="5">
        <v>8</v>
      </c>
      <c r="AE857" s="31">
        <f t="shared" si="244"/>
        <v>60.266537294414391</v>
      </c>
      <c r="AF857" s="80" t="s">
        <v>774</v>
      </c>
      <c r="AG857" s="5">
        <v>8</v>
      </c>
      <c r="AH857" s="31">
        <f t="shared" si="245"/>
        <v>69.54549044703198</v>
      </c>
      <c r="AI857" s="80" t="s">
        <v>772</v>
      </c>
      <c r="AJ857" s="5">
        <v>8</v>
      </c>
      <c r="AK857" s="31">
        <f t="shared" si="246"/>
        <v>60.266537294414391</v>
      </c>
      <c r="AL857" s="80" t="s">
        <v>774</v>
      </c>
      <c r="AM857" s="5">
        <v>8</v>
      </c>
      <c r="AN857" s="31">
        <f t="shared" si="247"/>
        <v>59.002347394461879</v>
      </c>
      <c r="AO857" s="80" t="s">
        <v>773</v>
      </c>
    </row>
    <row r="858" spans="7:41" ht="13.8" x14ac:dyDescent="0.45">
      <c r="H858" s="3" t="s">
        <v>1134</v>
      </c>
      <c r="I858" s="3" t="s">
        <v>172</v>
      </c>
      <c r="J858" s="3" t="s">
        <v>1133</v>
      </c>
      <c r="K858" s="3" t="s">
        <v>399</v>
      </c>
      <c r="L858" s="3" t="s">
        <v>99</v>
      </c>
      <c r="M858" s="3" t="s">
        <v>15</v>
      </c>
      <c r="P858" s="5" t="s">
        <v>1132</v>
      </c>
      <c r="Q858" s="5" t="s">
        <v>172</v>
      </c>
      <c r="R858" s="5" t="s">
        <v>856</v>
      </c>
      <c r="S858" s="5" t="s">
        <v>399</v>
      </c>
      <c r="T858" s="5" t="s">
        <v>99</v>
      </c>
      <c r="U858" s="5" t="s">
        <v>15</v>
      </c>
      <c r="X858" s="5">
        <v>9</v>
      </c>
      <c r="Y858" s="31">
        <f t="shared" si="242"/>
        <v>59.002347394461879</v>
      </c>
      <c r="Z858" s="80" t="s">
        <v>773</v>
      </c>
      <c r="AA858" s="5">
        <v>9</v>
      </c>
      <c r="AB858" s="31">
        <f t="shared" si="243"/>
        <v>66.013332488948294</v>
      </c>
      <c r="AC858" s="80" t="s">
        <v>776</v>
      </c>
      <c r="AD858" s="5">
        <v>9</v>
      </c>
      <c r="AE858" s="31">
        <f t="shared" si="244"/>
        <v>61.678725235050933</v>
      </c>
      <c r="AF858" s="80" t="s">
        <v>766</v>
      </c>
      <c r="AG858" s="5">
        <v>9</v>
      </c>
      <c r="AH858" s="31">
        <f t="shared" si="245"/>
        <v>69.54549044703198</v>
      </c>
      <c r="AI858" s="80" t="s">
        <v>772</v>
      </c>
      <c r="AJ858" s="5">
        <v>9</v>
      </c>
      <c r="AK858" s="31">
        <f t="shared" si="246"/>
        <v>61.678725235050933</v>
      </c>
      <c r="AL858" s="80" t="s">
        <v>766</v>
      </c>
      <c r="AM858" s="5">
        <v>9</v>
      </c>
      <c r="AN858" s="31">
        <f t="shared" si="247"/>
        <v>60.266537294414391</v>
      </c>
      <c r="AO858" s="80" t="s">
        <v>774</v>
      </c>
    </row>
    <row r="859" spans="7:41" ht="13.8" x14ac:dyDescent="0.45">
      <c r="H859" s="3" t="s">
        <v>226</v>
      </c>
      <c r="I859" s="227" t="s">
        <v>1131</v>
      </c>
      <c r="J859" s="3" t="s">
        <v>130</v>
      </c>
      <c r="K859" s="3" t="s">
        <v>48</v>
      </c>
      <c r="L859" s="227" t="s">
        <v>1130</v>
      </c>
      <c r="M859" s="227" t="s">
        <v>1129</v>
      </c>
      <c r="P859" s="5" t="s">
        <v>226</v>
      </c>
      <c r="Q859" s="5" t="s">
        <v>31</v>
      </c>
      <c r="R859" s="5" t="s">
        <v>130</v>
      </c>
      <c r="S859" s="5" t="s">
        <v>48</v>
      </c>
      <c r="T859" s="5" t="s">
        <v>91</v>
      </c>
      <c r="U859" s="5" t="s">
        <v>62</v>
      </c>
      <c r="X859" s="5">
        <v>10</v>
      </c>
      <c r="Y859" s="31">
        <f t="shared" si="242"/>
        <v>59.002347394461879</v>
      </c>
      <c r="Z859" s="80" t="s">
        <v>773</v>
      </c>
      <c r="AA859" s="5">
        <v>10</v>
      </c>
      <c r="AB859" s="31">
        <f t="shared" si="243"/>
        <v>64.319990168929081</v>
      </c>
      <c r="AC859" s="80" t="s">
        <v>787</v>
      </c>
      <c r="AD859" s="5">
        <v>10</v>
      </c>
      <c r="AE859" s="31">
        <f t="shared" si="244"/>
        <v>61.678725235050933</v>
      </c>
      <c r="AF859" s="80" t="s">
        <v>766</v>
      </c>
      <c r="AG859" s="5">
        <v>10</v>
      </c>
      <c r="AH859" s="31">
        <f t="shared" si="245"/>
        <v>66.013332488948294</v>
      </c>
      <c r="AI859" s="80" t="s">
        <v>776</v>
      </c>
      <c r="AJ859" s="5">
        <v>10</v>
      </c>
      <c r="AK859" s="31">
        <f t="shared" si="246"/>
        <v>64.319990168929081</v>
      </c>
      <c r="AL859" s="80" t="s">
        <v>787</v>
      </c>
      <c r="AM859" s="5">
        <v>10</v>
      </c>
      <c r="AN859" s="31">
        <f t="shared" si="247"/>
        <v>60.819536609910429</v>
      </c>
      <c r="AO859" s="80" t="s">
        <v>770</v>
      </c>
    </row>
    <row r="860" spans="7:41" ht="13.8" x14ac:dyDescent="0.45">
      <c r="H860" s="3" t="s">
        <v>117</v>
      </c>
      <c r="I860" s="227" t="s">
        <v>1128</v>
      </c>
      <c r="J860" s="227" t="s">
        <v>1127</v>
      </c>
      <c r="K860" s="3" t="s">
        <v>1126</v>
      </c>
      <c r="L860" s="227" t="s">
        <v>1125</v>
      </c>
      <c r="M860" s="227" t="s">
        <v>1124</v>
      </c>
      <c r="P860" s="5" t="s">
        <v>117</v>
      </c>
      <c r="Q860" s="5" t="s">
        <v>31</v>
      </c>
      <c r="R860" s="5" t="s">
        <v>620</v>
      </c>
      <c r="S860" s="5" t="s">
        <v>47</v>
      </c>
      <c r="T860" s="5" t="s">
        <v>91</v>
      </c>
      <c r="U860" s="5" t="s">
        <v>62</v>
      </c>
      <c r="X860" s="5">
        <v>11</v>
      </c>
      <c r="Y860" s="31">
        <f t="shared" si="242"/>
        <v>60.266537294414391</v>
      </c>
      <c r="Z860" s="80" t="s">
        <v>1056</v>
      </c>
      <c r="AA860" s="5">
        <v>11</v>
      </c>
      <c r="AB860" s="31">
        <f t="shared" si="243"/>
        <v>64.319990168929081</v>
      </c>
      <c r="AC860" s="80" t="s">
        <v>787</v>
      </c>
      <c r="AD860" s="5">
        <v>11</v>
      </c>
      <c r="AE860" s="31">
        <f t="shared" si="244"/>
        <v>64.319990168929081</v>
      </c>
      <c r="AF860" s="80" t="s">
        <v>787</v>
      </c>
      <c r="AG860" s="5">
        <v>11</v>
      </c>
      <c r="AH860" s="31">
        <f t="shared" si="245"/>
        <v>64.319990168929081</v>
      </c>
      <c r="AI860" s="80" t="s">
        <v>787</v>
      </c>
      <c r="AJ860" s="5">
        <v>11</v>
      </c>
      <c r="AK860" s="31">
        <f t="shared" si="246"/>
        <v>64.319990168929081</v>
      </c>
      <c r="AL860" s="80" t="s">
        <v>787</v>
      </c>
      <c r="AM860" s="5">
        <v>11</v>
      </c>
      <c r="AN860" s="31">
        <f t="shared" si="247"/>
        <v>60.819536609910429</v>
      </c>
      <c r="AO860" s="80" t="s">
        <v>770</v>
      </c>
    </row>
    <row r="861" spans="7:41" ht="13.8" x14ac:dyDescent="0.45">
      <c r="H861" s="3" t="s">
        <v>20</v>
      </c>
      <c r="I861" s="3" t="s">
        <v>170</v>
      </c>
      <c r="J861" s="227" t="s">
        <v>1123</v>
      </c>
      <c r="K861" s="3" t="s">
        <v>244</v>
      </c>
      <c r="L861" s="3" t="s">
        <v>1122</v>
      </c>
      <c r="M861" s="3" t="s">
        <v>1121</v>
      </c>
      <c r="P861" s="5" t="s">
        <v>20</v>
      </c>
      <c r="Q861" s="5" t="s">
        <v>170</v>
      </c>
      <c r="R861" s="5" t="s">
        <v>620</v>
      </c>
      <c r="S861" s="5" t="s">
        <v>244</v>
      </c>
      <c r="T861" s="5" t="s">
        <v>100</v>
      </c>
      <c r="U861" s="5" t="s">
        <v>15</v>
      </c>
      <c r="X861" s="5">
        <v>12</v>
      </c>
      <c r="Y861" s="31">
        <f t="shared" si="242"/>
        <v>60.819536609910429</v>
      </c>
      <c r="Z861" s="80" t="s">
        <v>770</v>
      </c>
      <c r="AA861" s="5">
        <v>12</v>
      </c>
      <c r="AB861" s="31">
        <f t="shared" si="243"/>
        <v>65.463749372686848</v>
      </c>
      <c r="AC861" s="80" t="s">
        <v>765</v>
      </c>
      <c r="AD861" s="5">
        <v>12</v>
      </c>
      <c r="AE861" s="31">
        <f t="shared" si="244"/>
        <v>64.319990168929081</v>
      </c>
      <c r="AF861" s="80" t="s">
        <v>787</v>
      </c>
      <c r="AG861" s="5">
        <v>12</v>
      </c>
      <c r="AH861" s="31">
        <f t="shared" si="245"/>
        <v>64.319990168929081</v>
      </c>
      <c r="AI861" s="80" t="s">
        <v>787</v>
      </c>
      <c r="AJ861" s="5">
        <v>12</v>
      </c>
      <c r="AK861" s="31">
        <f t="shared" si="246"/>
        <v>63.352807087567498</v>
      </c>
      <c r="AL861" s="80" t="s">
        <v>791</v>
      </c>
      <c r="AM861" s="5">
        <v>12</v>
      </c>
      <c r="AN861" s="31">
        <f t="shared" si="247"/>
        <v>60.266537294414391</v>
      </c>
      <c r="AO861" s="80" t="s">
        <v>774</v>
      </c>
    </row>
    <row r="862" spans="7:41" ht="13.8" x14ac:dyDescent="0.45">
      <c r="H862" s="227" t="s">
        <v>1120</v>
      </c>
      <c r="I862" s="3" t="s">
        <v>1119</v>
      </c>
      <c r="J862" s="3" t="s">
        <v>998</v>
      </c>
      <c r="K862" s="3" t="s">
        <v>1118</v>
      </c>
      <c r="L862" s="3" t="s">
        <v>930</v>
      </c>
      <c r="M862" s="3" t="s">
        <v>211</v>
      </c>
      <c r="P862" s="5" t="s">
        <v>72</v>
      </c>
      <c r="Q862" s="5" t="s">
        <v>172</v>
      </c>
      <c r="R862" s="5" t="s">
        <v>998</v>
      </c>
      <c r="S862" s="5" t="s">
        <v>138</v>
      </c>
      <c r="T862" s="5" t="s">
        <v>930</v>
      </c>
      <c r="U862" s="5" t="s">
        <v>211</v>
      </c>
      <c r="X862" s="5">
        <v>13</v>
      </c>
      <c r="Y862" s="31">
        <f t="shared" si="242"/>
        <v>61.678725235050933</v>
      </c>
      <c r="Z862" s="80" t="s">
        <v>766</v>
      </c>
      <c r="AA862" s="5">
        <v>13</v>
      </c>
      <c r="AB862" s="31">
        <f t="shared" si="243"/>
        <v>66.013332488948294</v>
      </c>
      <c r="AC862" s="80" t="s">
        <v>776</v>
      </c>
      <c r="AD862" s="5">
        <v>13</v>
      </c>
      <c r="AE862" s="31">
        <f t="shared" si="244"/>
        <v>63.352807087567498</v>
      </c>
      <c r="AF862" s="80" t="s">
        <v>791</v>
      </c>
      <c r="AG862" s="5">
        <v>13</v>
      </c>
      <c r="AH862" s="31">
        <f t="shared" si="245"/>
        <v>61.678725235050933</v>
      </c>
      <c r="AI862" s="80" t="s">
        <v>766</v>
      </c>
      <c r="AJ862" s="5">
        <v>13</v>
      </c>
      <c r="AK862" s="31">
        <f t="shared" si="246"/>
        <v>63.352807087567498</v>
      </c>
      <c r="AL862" s="80" t="s">
        <v>791</v>
      </c>
      <c r="AM862" s="5">
        <v>13</v>
      </c>
      <c r="AN862" s="31">
        <f t="shared" si="247"/>
        <v>60.266537294414391</v>
      </c>
      <c r="AO862" s="80" t="s">
        <v>774</v>
      </c>
    </row>
    <row r="863" spans="7:41" ht="13.8" x14ac:dyDescent="0.45">
      <c r="H863" s="227" t="s">
        <v>1117</v>
      </c>
      <c r="I863" s="3" t="s">
        <v>1116</v>
      </c>
      <c r="J863" s="3" t="s">
        <v>856</v>
      </c>
      <c r="K863" s="3" t="s">
        <v>1115</v>
      </c>
      <c r="L863" s="3" t="s">
        <v>1114</v>
      </c>
      <c r="M863" s="3" t="s">
        <v>1111</v>
      </c>
      <c r="P863" s="5" t="s">
        <v>72</v>
      </c>
      <c r="Q863" s="5" t="s">
        <v>172</v>
      </c>
      <c r="R863" s="5" t="s">
        <v>856</v>
      </c>
      <c r="S863" s="5" t="s">
        <v>138</v>
      </c>
      <c r="T863" s="5" t="s">
        <v>99</v>
      </c>
      <c r="U863" s="5" t="s">
        <v>17</v>
      </c>
      <c r="X863" s="5">
        <v>14</v>
      </c>
      <c r="Y863" s="31">
        <f t="shared" si="242"/>
        <v>61.678725235050933</v>
      </c>
      <c r="Z863" s="80" t="s">
        <v>766</v>
      </c>
      <c r="AA863" s="5">
        <v>14</v>
      </c>
      <c r="AB863" s="31">
        <f t="shared" si="243"/>
        <v>66.013332488948294</v>
      </c>
      <c r="AC863" s="80" t="s">
        <v>776</v>
      </c>
      <c r="AD863" s="5">
        <v>14</v>
      </c>
      <c r="AE863" s="31">
        <f t="shared" si="244"/>
        <v>61.678725235050933</v>
      </c>
      <c r="AF863" s="80" t="s">
        <v>766</v>
      </c>
      <c r="AG863" s="5">
        <v>14</v>
      </c>
      <c r="AH863" s="31">
        <f t="shared" si="245"/>
        <v>61.678725235050933</v>
      </c>
      <c r="AI863" s="80" t="s">
        <v>766</v>
      </c>
      <c r="AJ863" s="5">
        <v>14</v>
      </c>
      <c r="AK863" s="31">
        <f t="shared" si="246"/>
        <v>61.678725235050933</v>
      </c>
      <c r="AL863" s="80" t="s">
        <v>766</v>
      </c>
      <c r="AM863" s="5">
        <v>14</v>
      </c>
      <c r="AN863" s="31">
        <f t="shared" si="247"/>
        <v>59.002347394461879</v>
      </c>
      <c r="AO863" s="80" t="s">
        <v>773</v>
      </c>
    </row>
    <row r="864" spans="7:41" ht="13.8" x14ac:dyDescent="0.45">
      <c r="H864" s="3" t="s">
        <v>453</v>
      </c>
      <c r="I864" s="3" t="s">
        <v>779</v>
      </c>
      <c r="J864" s="3" t="s">
        <v>39</v>
      </c>
      <c r="K864" s="3" t="s">
        <v>1113</v>
      </c>
      <c r="L864" s="3" t="s">
        <v>1112</v>
      </c>
      <c r="M864" s="3" t="s">
        <v>1111</v>
      </c>
      <c r="P864" s="5" t="s">
        <v>453</v>
      </c>
      <c r="Q864" s="5" t="s">
        <v>779</v>
      </c>
      <c r="R864" s="5" t="s">
        <v>39</v>
      </c>
      <c r="S864" s="5" t="s">
        <v>87</v>
      </c>
      <c r="T864" s="5" t="s">
        <v>99</v>
      </c>
      <c r="U864" s="5" t="s">
        <v>17</v>
      </c>
      <c r="X864" s="5">
        <v>15</v>
      </c>
      <c r="Y864" s="31">
        <f t="shared" si="242"/>
        <v>60.819536609910429</v>
      </c>
      <c r="Z864" s="80" t="s">
        <v>770</v>
      </c>
      <c r="AA864" s="5">
        <v>15</v>
      </c>
      <c r="AB864" s="31">
        <f t="shared" si="243"/>
        <v>65.463749372686848</v>
      </c>
      <c r="AC864" s="80" t="s">
        <v>765</v>
      </c>
      <c r="AD864" s="5">
        <v>15</v>
      </c>
      <c r="AE864" s="31">
        <f t="shared" si="244"/>
        <v>60.819536609910429</v>
      </c>
      <c r="AF864" s="80" t="s">
        <v>770</v>
      </c>
      <c r="AG864" s="5">
        <v>15</v>
      </c>
      <c r="AH864" s="31">
        <f t="shared" si="245"/>
        <v>63.352807087567498</v>
      </c>
      <c r="AI864" s="80" t="s">
        <v>791</v>
      </c>
      <c r="AJ864" s="5">
        <v>15</v>
      </c>
      <c r="AK864" s="31">
        <f t="shared" si="246"/>
        <v>61.678725235050933</v>
      </c>
      <c r="AL864" s="80" t="s">
        <v>766</v>
      </c>
      <c r="AM864" s="5">
        <v>15</v>
      </c>
      <c r="AN864" s="31">
        <f t="shared" si="247"/>
        <v>59.002347394461879</v>
      </c>
      <c r="AO864" s="80" t="s">
        <v>773</v>
      </c>
    </row>
    <row r="865" spans="7:41" ht="13.8" x14ac:dyDescent="0.45">
      <c r="H865" s="3" t="s">
        <v>1110</v>
      </c>
      <c r="I865" s="3" t="s">
        <v>328</v>
      </c>
      <c r="J865" s="3" t="s">
        <v>1109</v>
      </c>
      <c r="K865" s="3" t="s">
        <v>203</v>
      </c>
      <c r="L865" s="3" t="s">
        <v>100</v>
      </c>
      <c r="M865" s="3" t="s">
        <v>15</v>
      </c>
      <c r="P865" s="5" t="s">
        <v>117</v>
      </c>
      <c r="Q865" s="5" t="s">
        <v>328</v>
      </c>
      <c r="R865" s="5" t="s">
        <v>129</v>
      </c>
      <c r="S865" s="5" t="s">
        <v>203</v>
      </c>
      <c r="T865" s="5" t="s">
        <v>100</v>
      </c>
      <c r="U865" s="5" t="s">
        <v>15</v>
      </c>
      <c r="X865" s="5">
        <v>16</v>
      </c>
      <c r="Y865" s="31">
        <f t="shared" si="242"/>
        <v>60.266537294414391</v>
      </c>
      <c r="Z865" s="80" t="s">
        <v>774</v>
      </c>
      <c r="AA865" s="5">
        <v>16</v>
      </c>
      <c r="AB865" s="31">
        <f t="shared" si="243"/>
        <v>64.319990168929081</v>
      </c>
      <c r="AC865" s="80" t="s">
        <v>787</v>
      </c>
      <c r="AD865" s="5">
        <v>16</v>
      </c>
      <c r="AE865" s="31">
        <f t="shared" si="244"/>
        <v>60.266537294414391</v>
      </c>
      <c r="AF865" s="80" t="s">
        <v>774</v>
      </c>
      <c r="AG865" s="5">
        <v>16</v>
      </c>
      <c r="AH865" s="31">
        <f t="shared" si="245"/>
        <v>63.352807087567498</v>
      </c>
      <c r="AI865" s="80" t="s">
        <v>791</v>
      </c>
      <c r="AJ865" s="5">
        <v>16</v>
      </c>
      <c r="AK865" s="31">
        <f t="shared" si="246"/>
        <v>63.352807087567498</v>
      </c>
      <c r="AL865" s="80" t="s">
        <v>791</v>
      </c>
      <c r="AM865" s="5">
        <v>16</v>
      </c>
      <c r="AN865" s="31">
        <f t="shared" si="247"/>
        <v>60.266537294414391</v>
      </c>
      <c r="AO865" s="80" t="s">
        <v>774</v>
      </c>
    </row>
    <row r="866" spans="7:41" ht="13.8" x14ac:dyDescent="0.45">
      <c r="H866" s="3" t="s">
        <v>1108</v>
      </c>
      <c r="I866" s="3" t="s">
        <v>1107</v>
      </c>
      <c r="J866" s="3" t="s">
        <v>1106</v>
      </c>
      <c r="K866" s="3" t="s">
        <v>1105</v>
      </c>
      <c r="L866" s="227" t="s">
        <v>1104</v>
      </c>
      <c r="M866" s="227" t="s">
        <v>1103</v>
      </c>
      <c r="P866" s="5" t="s">
        <v>117</v>
      </c>
      <c r="Q866" s="5" t="s">
        <v>169</v>
      </c>
      <c r="R866" s="5" t="s">
        <v>129</v>
      </c>
      <c r="S866" s="5" t="s">
        <v>244</v>
      </c>
      <c r="T866" s="5" t="s">
        <v>91</v>
      </c>
      <c r="U866" s="5" t="s">
        <v>62</v>
      </c>
      <c r="X866" s="5">
        <v>17</v>
      </c>
      <c r="Y866" s="31">
        <f t="shared" si="242"/>
        <v>60.266537294414391</v>
      </c>
      <c r="Z866" s="80" t="s">
        <v>774</v>
      </c>
      <c r="AA866" s="5">
        <v>17</v>
      </c>
      <c r="AB866" s="31">
        <f t="shared" si="243"/>
        <v>63.352807087567498</v>
      </c>
      <c r="AC866" s="80" t="s">
        <v>791</v>
      </c>
      <c r="AD866" s="5">
        <v>17</v>
      </c>
      <c r="AE866" s="31">
        <f t="shared" si="244"/>
        <v>60.266537294414391</v>
      </c>
      <c r="AF866" s="80" t="s">
        <v>774</v>
      </c>
      <c r="AG866" s="5">
        <v>17</v>
      </c>
      <c r="AH866" s="31">
        <f t="shared" si="245"/>
        <v>64.319990168929081</v>
      </c>
      <c r="AI866" s="80" t="s">
        <v>787</v>
      </c>
      <c r="AJ866" s="5">
        <v>17</v>
      </c>
      <c r="AK866" s="31">
        <f t="shared" si="246"/>
        <v>64.319990168929081</v>
      </c>
      <c r="AL866" s="80" t="s">
        <v>787</v>
      </c>
      <c r="AM866" s="5">
        <v>17</v>
      </c>
      <c r="AN866" s="31">
        <f t="shared" si="247"/>
        <v>60.819536609910429</v>
      </c>
      <c r="AO866" s="80" t="s">
        <v>770</v>
      </c>
    </row>
    <row r="867" spans="7:41" ht="13.8" x14ac:dyDescent="0.45">
      <c r="H867" s="3" t="s">
        <v>20</v>
      </c>
      <c r="I867" s="3" t="s">
        <v>501</v>
      </c>
      <c r="J867" s="3" t="s">
        <v>240</v>
      </c>
      <c r="K867" s="3" t="s">
        <v>1102</v>
      </c>
      <c r="L867" s="227" t="s">
        <v>1101</v>
      </c>
      <c r="M867" s="227" t="s">
        <v>1100</v>
      </c>
      <c r="P867" s="5" t="s">
        <v>20</v>
      </c>
      <c r="Q867" s="5" t="s">
        <v>501</v>
      </c>
      <c r="R867" s="5" t="s">
        <v>240</v>
      </c>
      <c r="S867" s="5" t="s">
        <v>244</v>
      </c>
      <c r="T867" s="5" t="s">
        <v>91</v>
      </c>
      <c r="U867" s="5" t="s">
        <v>62</v>
      </c>
      <c r="X867" s="5">
        <v>18</v>
      </c>
      <c r="Y867" s="31">
        <f t="shared" si="242"/>
        <v>60.819536609910429</v>
      </c>
      <c r="Z867" s="80" t="s">
        <v>770</v>
      </c>
      <c r="AA867" s="5">
        <v>18</v>
      </c>
      <c r="AB867" s="31">
        <f t="shared" si="243"/>
        <v>63.352807087567498</v>
      </c>
      <c r="AC867" s="80" t="s">
        <v>791</v>
      </c>
      <c r="AD867" s="5">
        <v>18</v>
      </c>
      <c r="AE867" s="31">
        <f t="shared" si="244"/>
        <v>60.819536609910429</v>
      </c>
      <c r="AF867" s="80" t="s">
        <v>770</v>
      </c>
      <c r="AG867" s="5">
        <v>18</v>
      </c>
      <c r="AH867" s="31">
        <f t="shared" si="245"/>
        <v>64.319990168929081</v>
      </c>
      <c r="AI867" s="80" t="s">
        <v>787</v>
      </c>
      <c r="AJ867" s="5">
        <v>18</v>
      </c>
      <c r="AK867" s="31">
        <f t="shared" si="246"/>
        <v>64.319990168929081</v>
      </c>
      <c r="AL867" s="80" t="s">
        <v>787</v>
      </c>
      <c r="AM867" s="5">
        <v>18</v>
      </c>
      <c r="AN867" s="31">
        <f t="shared" si="247"/>
        <v>60.819536609910429</v>
      </c>
      <c r="AO867" s="80" t="s">
        <v>770</v>
      </c>
    </row>
    <row r="868" spans="7:41" ht="13.8" x14ac:dyDescent="0.45">
      <c r="H868" s="3" t="s">
        <v>1099</v>
      </c>
      <c r="I868" s="3" t="s">
        <v>1098</v>
      </c>
      <c r="J868" s="3" t="s">
        <v>1097</v>
      </c>
      <c r="K868" s="3" t="s">
        <v>87</v>
      </c>
      <c r="L868" s="3" t="s">
        <v>930</v>
      </c>
      <c r="P868" s="5" t="s">
        <v>72</v>
      </c>
      <c r="Q868" s="5" t="s">
        <v>120</v>
      </c>
      <c r="R868" s="5" t="s">
        <v>856</v>
      </c>
      <c r="S868" s="5" t="s">
        <v>87</v>
      </c>
      <c r="T868" s="5" t="s">
        <v>930</v>
      </c>
      <c r="X868" s="5">
        <v>19</v>
      </c>
      <c r="Y868" s="31">
        <f t="shared" si="242"/>
        <v>61.678725235050933</v>
      </c>
      <c r="Z868" s="80" t="s">
        <v>766</v>
      </c>
      <c r="AA868" s="5">
        <v>19</v>
      </c>
      <c r="AB868" s="31">
        <f t="shared" si="243"/>
        <v>61.678725235050933</v>
      </c>
      <c r="AC868" s="80" t="s">
        <v>766</v>
      </c>
      <c r="AD868" s="5">
        <v>19</v>
      </c>
      <c r="AE868" s="31">
        <f t="shared" si="244"/>
        <v>61.678725235050933</v>
      </c>
      <c r="AF868" s="80" t="s">
        <v>766</v>
      </c>
      <c r="AG868" s="5">
        <v>19</v>
      </c>
      <c r="AH868" s="31">
        <f t="shared" si="245"/>
        <v>63.352807087567498</v>
      </c>
      <c r="AI868" s="80" t="s">
        <v>791</v>
      </c>
      <c r="AJ868" s="5">
        <v>19</v>
      </c>
      <c r="AK868" s="31">
        <f t="shared" si="246"/>
        <v>63.352807087567498</v>
      </c>
      <c r="AL868" s="80" t="s">
        <v>791</v>
      </c>
      <c r="AM868" s="114">
        <v>19</v>
      </c>
      <c r="AN868" s="107">
        <f t="shared" si="247"/>
        <v>60.266537294414391</v>
      </c>
      <c r="AO868" s="112" t="s">
        <v>774</v>
      </c>
    </row>
    <row r="869" spans="7:41" ht="13.8" x14ac:dyDescent="0.45">
      <c r="H869" s="3" t="s">
        <v>66</v>
      </c>
      <c r="I869" s="3" t="s">
        <v>1096</v>
      </c>
      <c r="J869" s="3" t="s">
        <v>1095</v>
      </c>
      <c r="K869" s="3" t="s">
        <v>507</v>
      </c>
      <c r="L869" s="3" t="s">
        <v>1094</v>
      </c>
      <c r="P869" s="5" t="s">
        <v>66</v>
      </c>
      <c r="Q869" s="5" t="s">
        <v>120</v>
      </c>
      <c r="R869" s="5" t="s">
        <v>856</v>
      </c>
      <c r="S869" s="5" t="s">
        <v>507</v>
      </c>
      <c r="T869" s="5" t="s">
        <v>99</v>
      </c>
      <c r="X869" s="5">
        <v>20</v>
      </c>
      <c r="Y869" s="31">
        <f t="shared" si="242"/>
        <v>61.678725235050933</v>
      </c>
      <c r="Z869" s="80" t="s">
        <v>766</v>
      </c>
      <c r="AA869" s="5">
        <v>20</v>
      </c>
      <c r="AB869" s="31">
        <f t="shared" si="243"/>
        <v>61.678725235050933</v>
      </c>
      <c r="AC869" s="80" t="s">
        <v>766</v>
      </c>
      <c r="AD869" s="5">
        <v>20</v>
      </c>
      <c r="AE869" s="31">
        <f t="shared" si="244"/>
        <v>61.678725235050933</v>
      </c>
      <c r="AF869" s="80" t="s">
        <v>766</v>
      </c>
      <c r="AG869" s="5">
        <v>20</v>
      </c>
      <c r="AH869" s="31">
        <f t="shared" si="245"/>
        <v>61.678725235050933</v>
      </c>
      <c r="AI869" s="80" t="s">
        <v>766</v>
      </c>
      <c r="AJ869" s="5">
        <v>20</v>
      </c>
      <c r="AK869" s="31">
        <f t="shared" si="246"/>
        <v>61.678725235050933</v>
      </c>
      <c r="AL869" s="80" t="s">
        <v>766</v>
      </c>
    </row>
    <row r="870" spans="7:41" ht="13.8" x14ac:dyDescent="0.45">
      <c r="H870" s="3" t="s">
        <v>1093</v>
      </c>
      <c r="I870" s="3" t="s">
        <v>169</v>
      </c>
      <c r="J870" s="3" t="s">
        <v>1092</v>
      </c>
      <c r="K870" s="3" t="s">
        <v>1091</v>
      </c>
      <c r="L870" s="3" t="s">
        <v>782</v>
      </c>
      <c r="P870" s="5" t="s">
        <v>1024</v>
      </c>
      <c r="Q870" s="5" t="s">
        <v>169</v>
      </c>
      <c r="R870" s="5" t="s">
        <v>240</v>
      </c>
      <c r="S870" s="5" t="s">
        <v>46</v>
      </c>
      <c r="T870" s="5" t="s">
        <v>782</v>
      </c>
      <c r="X870" s="5">
        <v>21</v>
      </c>
      <c r="Y870" s="31">
        <f t="shared" si="242"/>
        <v>63.352807087567498</v>
      </c>
      <c r="Z870" s="80" t="s">
        <v>791</v>
      </c>
      <c r="AA870" s="5">
        <v>21</v>
      </c>
      <c r="AB870" s="31">
        <f t="shared" si="243"/>
        <v>63.352807087567498</v>
      </c>
      <c r="AC870" s="80" t="s">
        <v>791</v>
      </c>
      <c r="AD870" s="5">
        <v>21</v>
      </c>
      <c r="AE870" s="31">
        <f t="shared" si="244"/>
        <v>60.819536609910429</v>
      </c>
      <c r="AF870" s="80" t="s">
        <v>770</v>
      </c>
      <c r="AG870" s="5">
        <v>21</v>
      </c>
      <c r="AH870" s="31">
        <f t="shared" si="245"/>
        <v>60.819536609910429</v>
      </c>
      <c r="AI870" s="80" t="s">
        <v>770</v>
      </c>
      <c r="AJ870" s="5">
        <v>21</v>
      </c>
      <c r="AK870" s="31">
        <f t="shared" si="246"/>
        <v>61.678725235050933</v>
      </c>
      <c r="AL870" s="80" t="s">
        <v>766</v>
      </c>
    </row>
    <row r="871" spans="7:41" ht="13.8" x14ac:dyDescent="0.45">
      <c r="H871" s="3" t="s">
        <v>1090</v>
      </c>
      <c r="I871" s="227" t="s">
        <v>1089</v>
      </c>
      <c r="J871" s="3" t="s">
        <v>39</v>
      </c>
      <c r="K871" s="3" t="s">
        <v>88</v>
      </c>
      <c r="L871" s="3" t="s">
        <v>1088</v>
      </c>
      <c r="P871" s="5" t="s">
        <v>1024</v>
      </c>
      <c r="Q871" s="5" t="s">
        <v>328</v>
      </c>
      <c r="R871" s="5" t="s">
        <v>39</v>
      </c>
      <c r="S871" s="5" t="s">
        <v>88</v>
      </c>
      <c r="T871" s="5" t="s">
        <v>53</v>
      </c>
      <c r="X871" s="5">
        <v>22</v>
      </c>
      <c r="Y871" s="31">
        <f t="shared" si="242"/>
        <v>63.352807087567498</v>
      </c>
      <c r="Z871" s="80" t="s">
        <v>791</v>
      </c>
      <c r="AA871" s="5">
        <v>22</v>
      </c>
      <c r="AB871" s="31">
        <f t="shared" si="243"/>
        <v>64.319990168929081</v>
      </c>
      <c r="AC871" s="80" t="s">
        <v>787</v>
      </c>
      <c r="AD871" s="5">
        <v>22</v>
      </c>
      <c r="AE871" s="31">
        <f t="shared" si="244"/>
        <v>60.819536609910429</v>
      </c>
      <c r="AF871" s="80" t="s">
        <v>770</v>
      </c>
      <c r="AG871" s="5">
        <v>22</v>
      </c>
      <c r="AH871" s="31">
        <f t="shared" si="245"/>
        <v>60.819536609910429</v>
      </c>
      <c r="AI871" s="80" t="s">
        <v>770</v>
      </c>
      <c r="AJ871" s="5">
        <v>22</v>
      </c>
      <c r="AK871" s="31">
        <f t="shared" si="246"/>
        <v>60.819536609910429</v>
      </c>
      <c r="AL871" s="80" t="s">
        <v>770</v>
      </c>
    </row>
    <row r="872" spans="7:41" ht="13.8" x14ac:dyDescent="0.45">
      <c r="I872" s="227" t="s">
        <v>1087</v>
      </c>
      <c r="J872" s="227" t="s">
        <v>1086</v>
      </c>
      <c r="K872" s="3" t="s">
        <v>1085</v>
      </c>
      <c r="L872" s="3" t="s">
        <v>1084</v>
      </c>
      <c r="Q872" s="5" t="s">
        <v>328</v>
      </c>
      <c r="R872" s="5" t="s">
        <v>129</v>
      </c>
      <c r="S872" s="5" t="s">
        <v>90</v>
      </c>
      <c r="T872" s="5" t="s">
        <v>53</v>
      </c>
      <c r="X872" s="114">
        <v>23</v>
      </c>
      <c r="Y872" s="107">
        <f t="shared" si="242"/>
        <v>61.678725235050933</v>
      </c>
      <c r="Z872" s="112" t="s">
        <v>766</v>
      </c>
      <c r="AA872" s="5">
        <v>23</v>
      </c>
      <c r="AB872" s="31">
        <f t="shared" si="243"/>
        <v>64.319990168929081</v>
      </c>
      <c r="AC872" s="80" t="s">
        <v>787</v>
      </c>
      <c r="AD872" s="5">
        <v>22</v>
      </c>
      <c r="AE872" s="31">
        <f t="shared" si="244"/>
        <v>60.266537294414391</v>
      </c>
      <c r="AF872" s="80" t="s">
        <v>774</v>
      </c>
      <c r="AG872" s="5">
        <v>23</v>
      </c>
      <c r="AH872" s="31">
        <f t="shared" si="245"/>
        <v>60.266537294414391</v>
      </c>
      <c r="AI872" s="80" t="s">
        <v>774</v>
      </c>
      <c r="AJ872" s="5">
        <v>23</v>
      </c>
      <c r="AK872" s="31">
        <f t="shared" si="246"/>
        <v>60.819536609910429</v>
      </c>
      <c r="AL872" s="80" t="s">
        <v>770</v>
      </c>
    </row>
    <row r="873" spans="7:41" ht="13.8" x14ac:dyDescent="0.45">
      <c r="J873" s="228" t="s">
        <v>1083</v>
      </c>
      <c r="K873" s="3" t="s">
        <v>1082</v>
      </c>
      <c r="R873" s="5" t="s">
        <v>129</v>
      </c>
      <c r="S873" s="5" t="s">
        <v>90</v>
      </c>
      <c r="Y873" s="5"/>
      <c r="Z873" s="80"/>
      <c r="AA873" s="114">
        <v>24</v>
      </c>
      <c r="AB873" s="107">
        <f t="shared" si="243"/>
        <v>63.352807087567498</v>
      </c>
      <c r="AC873" s="112" t="s">
        <v>791</v>
      </c>
      <c r="AD873" s="5">
        <v>22</v>
      </c>
      <c r="AE873" s="31">
        <f t="shared" si="244"/>
        <v>60.266537294414391</v>
      </c>
      <c r="AF873" s="80" t="s">
        <v>774</v>
      </c>
      <c r="AG873" s="5">
        <v>24</v>
      </c>
      <c r="AH873" s="31">
        <f t="shared" si="245"/>
        <v>60.266537294414391</v>
      </c>
      <c r="AI873" s="80" t="s">
        <v>774</v>
      </c>
      <c r="AJ873" s="114">
        <v>24</v>
      </c>
      <c r="AK873" s="107">
        <f t="shared" si="246"/>
        <v>61.678725235050933</v>
      </c>
      <c r="AL873" s="112" t="s">
        <v>766</v>
      </c>
    </row>
    <row r="874" spans="7:41" ht="13.8" x14ac:dyDescent="0.45">
      <c r="K874" s="3" t="s">
        <v>46</v>
      </c>
      <c r="S874" s="5" t="s">
        <v>46</v>
      </c>
      <c r="Y874" s="5"/>
      <c r="Z874" s="80"/>
      <c r="AA874" s="80"/>
      <c r="AB874" s="80"/>
      <c r="AD874" s="114">
        <v>23</v>
      </c>
      <c r="AE874" s="107">
        <f t="shared" si="244"/>
        <v>60.819536609910429</v>
      </c>
      <c r="AF874" s="112" t="s">
        <v>770</v>
      </c>
      <c r="AG874" s="5">
        <v>25</v>
      </c>
      <c r="AH874" s="31">
        <f t="shared" si="245"/>
        <v>60.819536609910429</v>
      </c>
      <c r="AI874" s="80" t="s">
        <v>770</v>
      </c>
      <c r="AJ874" s="80"/>
    </row>
    <row r="875" spans="7:41" ht="13.8" x14ac:dyDescent="0.45">
      <c r="K875" s="3" t="s">
        <v>138</v>
      </c>
      <c r="S875" s="5" t="s">
        <v>138</v>
      </c>
      <c r="Y875" s="5"/>
      <c r="Z875" s="80"/>
      <c r="AA875" s="80"/>
      <c r="AB875" s="80"/>
      <c r="AD875" s="80"/>
      <c r="AG875" s="5">
        <v>26</v>
      </c>
      <c r="AH875" s="31">
        <f t="shared" si="245"/>
        <v>61.678725235050933</v>
      </c>
      <c r="AI875" s="80" t="s">
        <v>766</v>
      </c>
      <c r="AJ875" s="80"/>
    </row>
    <row r="876" spans="7:41" ht="13.8" x14ac:dyDescent="0.45">
      <c r="K876" s="3" t="s">
        <v>1081</v>
      </c>
      <c r="S876" s="5" t="s">
        <v>87</v>
      </c>
      <c r="Y876" s="5"/>
      <c r="Z876" s="80"/>
      <c r="AA876" s="80"/>
      <c r="AB876" s="80"/>
      <c r="AD876" s="80"/>
      <c r="AG876" s="5">
        <v>27</v>
      </c>
      <c r="AH876" s="31">
        <f t="shared" si="245"/>
        <v>63.352807087567498</v>
      </c>
      <c r="AI876" s="80" t="s">
        <v>791</v>
      </c>
      <c r="AJ876" s="80"/>
    </row>
    <row r="877" spans="7:41" ht="13.8" x14ac:dyDescent="0.45">
      <c r="K877" s="3" t="s">
        <v>1080</v>
      </c>
      <c r="S877" s="5" t="s">
        <v>87</v>
      </c>
      <c r="Y877" s="5"/>
      <c r="Z877" s="80"/>
      <c r="AA877" s="80"/>
      <c r="AB877" s="80"/>
      <c r="AD877" s="80"/>
      <c r="AG877" s="5">
        <v>28</v>
      </c>
      <c r="AH877" s="31">
        <f t="shared" si="245"/>
        <v>63.352807087567498</v>
      </c>
      <c r="AI877" s="80" t="s">
        <v>791</v>
      </c>
      <c r="AJ877" s="80"/>
    </row>
    <row r="878" spans="7:41" ht="14.4" x14ac:dyDescent="0.55000000000000004">
      <c r="O878" s="68"/>
      <c r="Y878" s="5"/>
      <c r="Z878" s="80"/>
      <c r="AA878" s="80"/>
      <c r="AB878" s="80"/>
      <c r="AD878" s="1"/>
      <c r="AE878" s="1"/>
      <c r="AF878" s="1"/>
      <c r="AG878" s="114">
        <v>29</v>
      </c>
      <c r="AH878" s="107">
        <f t="shared" si="245"/>
        <v>61.678725235050933</v>
      </c>
      <c r="AI878" s="112" t="s">
        <v>766</v>
      </c>
      <c r="AJ878" s="1"/>
    </row>
    <row r="879" spans="7:41" ht="14.4" x14ac:dyDescent="0.55000000000000004">
      <c r="O879" s="68"/>
      <c r="Y879" s="5"/>
      <c r="AA879" s="80"/>
      <c r="AC879" s="5"/>
      <c r="AE879" s="80"/>
      <c r="AF879"/>
      <c r="AG879"/>
      <c r="AH879"/>
      <c r="AI879"/>
      <c r="AJ879"/>
      <c r="AK879"/>
      <c r="AL879"/>
    </row>
    <row r="880" spans="7:41" x14ac:dyDescent="0.45">
      <c r="G880" s="5" t="s">
        <v>518</v>
      </c>
      <c r="O880" s="68"/>
      <c r="Y880" s="5"/>
      <c r="AA880" s="80"/>
      <c r="AC880" s="5"/>
      <c r="AE880" s="80"/>
      <c r="AF880" s="5"/>
      <c r="AH880" s="80"/>
      <c r="AK880" s="5"/>
    </row>
    <row r="881" spans="7:41" x14ac:dyDescent="0.45">
      <c r="G881" s="7" t="s">
        <v>5</v>
      </c>
      <c r="H881" s="8" t="s">
        <v>28</v>
      </c>
      <c r="I881" s="8" t="s">
        <v>29</v>
      </c>
      <c r="J881" s="8" t="s">
        <v>110</v>
      </c>
      <c r="K881" s="8" t="s">
        <v>217</v>
      </c>
      <c r="L881" s="8" t="s">
        <v>218</v>
      </c>
      <c r="M881" s="8" t="s">
        <v>219</v>
      </c>
      <c r="O881" s="68"/>
      <c r="P881" s="8" t="s">
        <v>28</v>
      </c>
      <c r="Q881" s="8" t="s">
        <v>29</v>
      </c>
      <c r="R881" s="8" t="s">
        <v>110</v>
      </c>
      <c r="S881" s="8" t="s">
        <v>217</v>
      </c>
      <c r="T881" s="8" t="s">
        <v>218</v>
      </c>
      <c r="U881" s="8" t="s">
        <v>219</v>
      </c>
      <c r="Y881" s="5"/>
      <c r="Z881" s="102" t="s">
        <v>28</v>
      </c>
      <c r="AB881" s="80"/>
      <c r="AC881" s="102" t="s">
        <v>29</v>
      </c>
      <c r="AE881" s="80"/>
      <c r="AF881" s="102" t="s">
        <v>110</v>
      </c>
      <c r="AH881" s="80"/>
      <c r="AI881" s="102" t="s">
        <v>217</v>
      </c>
      <c r="AL881" s="102" t="s">
        <v>218</v>
      </c>
      <c r="AO881" s="102" t="s">
        <v>219</v>
      </c>
    </row>
    <row r="882" spans="7:41" ht="13.8" x14ac:dyDescent="0.45">
      <c r="H882" s="3" t="s">
        <v>114</v>
      </c>
      <c r="I882" s="3" t="s">
        <v>118</v>
      </c>
      <c r="J882" s="3" t="s">
        <v>126</v>
      </c>
      <c r="K882" s="3" t="s">
        <v>136</v>
      </c>
      <c r="L882" s="3" t="s">
        <v>148</v>
      </c>
      <c r="M882" s="3" t="s">
        <v>155</v>
      </c>
      <c r="O882" s="5">
        <v>12</v>
      </c>
      <c r="P882" s="5" t="s">
        <v>114</v>
      </c>
      <c r="Q882" s="5" t="s">
        <v>118</v>
      </c>
      <c r="R882" s="5" t="s">
        <v>126</v>
      </c>
      <c r="S882" s="5" t="s">
        <v>136</v>
      </c>
      <c r="T882" s="5" t="s">
        <v>148</v>
      </c>
      <c r="U882" s="5" t="s">
        <v>155</v>
      </c>
      <c r="X882" s="5">
        <v>1</v>
      </c>
      <c r="Y882" s="31">
        <f t="shared" ref="Y882:Y909" si="248">VLOOKUP(Z882,$A$3:$B$36,2,FALSE)</f>
        <v>54.489683652199048</v>
      </c>
      <c r="Z882" s="80" t="s">
        <v>871</v>
      </c>
      <c r="AA882" s="5">
        <v>1</v>
      </c>
      <c r="AB882" s="31">
        <f t="shared" ref="AB882:AB899" si="249">VLOOKUP(AC882,$A$3:$B$36,2,FALSE)</f>
        <v>54.489683652199048</v>
      </c>
      <c r="AC882" s="80" t="s">
        <v>871</v>
      </c>
      <c r="AD882" s="5">
        <v>1</v>
      </c>
      <c r="AE882" s="31">
        <f t="shared" ref="AE882:AE911" si="250">VLOOKUP(AF882,$A$3:$B$36,2,FALSE)</f>
        <v>54.489683652199048</v>
      </c>
      <c r="AF882" s="80" t="s">
        <v>871</v>
      </c>
      <c r="AG882" s="5">
        <v>1</v>
      </c>
      <c r="AH882" s="31">
        <f t="shared" ref="AH882:AH900" si="251">VLOOKUP(AI882,$A$3:$B$36,2,FALSE)</f>
        <v>54.489683652199048</v>
      </c>
      <c r="AI882" s="80" t="s">
        <v>871</v>
      </c>
      <c r="AJ882" s="5">
        <v>1</v>
      </c>
      <c r="AK882" s="31">
        <f t="shared" ref="AK882:AK902" si="252">VLOOKUP(AL882,$A$3:$B$36,2,FALSE)</f>
        <v>54.489683652199048</v>
      </c>
      <c r="AL882" s="80" t="s">
        <v>871</v>
      </c>
      <c r="AM882" s="5">
        <v>1</v>
      </c>
      <c r="AN882" s="31">
        <f t="shared" ref="AN882:AN918" si="253">VLOOKUP(AO882,$A$3:$B$36,2,FALSE)</f>
        <v>54.489683652199048</v>
      </c>
      <c r="AO882" s="80" t="s">
        <v>871</v>
      </c>
    </row>
    <row r="883" spans="7:41" ht="13.8" x14ac:dyDescent="0.45">
      <c r="H883" s="3" t="s">
        <v>116</v>
      </c>
      <c r="I883" s="3" t="s">
        <v>119</v>
      </c>
      <c r="J883" s="3" t="s">
        <v>128</v>
      </c>
      <c r="K883" s="3" t="s">
        <v>137</v>
      </c>
      <c r="L883" s="3" t="s">
        <v>96</v>
      </c>
      <c r="M883" s="3" t="s">
        <v>18</v>
      </c>
      <c r="P883" s="5" t="s">
        <v>116</v>
      </c>
      <c r="Q883" s="5" t="s">
        <v>119</v>
      </c>
      <c r="R883" s="5" t="s">
        <v>128</v>
      </c>
      <c r="S883" s="5" t="s">
        <v>137</v>
      </c>
      <c r="T883" s="5" t="s">
        <v>96</v>
      </c>
      <c r="U883" s="5" t="s">
        <v>18</v>
      </c>
      <c r="X883" s="5">
        <v>2</v>
      </c>
      <c r="Y883" s="31">
        <f t="shared" si="248"/>
        <v>57.68746068595226</v>
      </c>
      <c r="Z883" s="80" t="s">
        <v>792</v>
      </c>
      <c r="AA883" s="5">
        <v>2</v>
      </c>
      <c r="AB883" s="31">
        <f t="shared" si="249"/>
        <v>57.68746068595226</v>
      </c>
      <c r="AC883" s="80" t="s">
        <v>792</v>
      </c>
      <c r="AD883" s="5">
        <v>2</v>
      </c>
      <c r="AE883" s="31">
        <f t="shared" si="250"/>
        <v>57.68746068595226</v>
      </c>
      <c r="AF883" s="80" t="s">
        <v>792</v>
      </c>
      <c r="AG883" s="5">
        <v>2</v>
      </c>
      <c r="AH883" s="31">
        <f t="shared" si="251"/>
        <v>57.68746068595226</v>
      </c>
      <c r="AI883" s="80" t="s">
        <v>792</v>
      </c>
      <c r="AJ883" s="5">
        <v>2</v>
      </c>
      <c r="AK883" s="31">
        <f t="shared" si="252"/>
        <v>57.68746068595226</v>
      </c>
      <c r="AL883" s="80" t="s">
        <v>792</v>
      </c>
      <c r="AM883" s="5">
        <v>2</v>
      </c>
      <c r="AN883" s="31">
        <f t="shared" si="253"/>
        <v>57.68746068595226</v>
      </c>
      <c r="AO883" s="80" t="s">
        <v>792</v>
      </c>
    </row>
    <row r="884" spans="7:41" ht="13.8" x14ac:dyDescent="0.45">
      <c r="H884" s="3" t="s">
        <v>1146</v>
      </c>
      <c r="I884" s="3" t="s">
        <v>120</v>
      </c>
      <c r="J884" s="3" t="s">
        <v>130</v>
      </c>
      <c r="K884" s="3" t="s">
        <v>138</v>
      </c>
      <c r="L884" s="3" t="s">
        <v>99</v>
      </c>
      <c r="M884" s="3" t="s">
        <v>14</v>
      </c>
      <c r="P884" s="5" t="s">
        <v>72</v>
      </c>
      <c r="Q884" s="5" t="s">
        <v>120</v>
      </c>
      <c r="R884" s="5" t="s">
        <v>130</v>
      </c>
      <c r="S884" s="5" t="s">
        <v>138</v>
      </c>
      <c r="T884" s="5" t="s">
        <v>99</v>
      </c>
      <c r="U884" s="5" t="s">
        <v>14</v>
      </c>
      <c r="X884" s="5">
        <v>3</v>
      </c>
      <c r="Y884" s="31">
        <f t="shared" si="248"/>
        <v>61.678725235050933</v>
      </c>
      <c r="Z884" s="80" t="s">
        <v>766</v>
      </c>
      <c r="AA884" s="5">
        <v>3</v>
      </c>
      <c r="AB884" s="31">
        <f t="shared" si="249"/>
        <v>61.678725235050933</v>
      </c>
      <c r="AC884" s="80" t="s">
        <v>766</v>
      </c>
      <c r="AD884" s="5">
        <v>3</v>
      </c>
      <c r="AE884" s="31">
        <f t="shared" si="250"/>
        <v>61.678725235050933</v>
      </c>
      <c r="AF884" s="80" t="s">
        <v>766</v>
      </c>
      <c r="AG884" s="5">
        <v>3</v>
      </c>
      <c r="AH884" s="31">
        <f t="shared" si="251"/>
        <v>61.678725235050933</v>
      </c>
      <c r="AI884" s="80" t="s">
        <v>766</v>
      </c>
      <c r="AJ884" s="5">
        <v>3</v>
      </c>
      <c r="AK884" s="31">
        <f t="shared" si="252"/>
        <v>61.678725235050933</v>
      </c>
      <c r="AL884" s="80" t="s">
        <v>766</v>
      </c>
      <c r="AM884" s="5">
        <v>3</v>
      </c>
      <c r="AN884" s="31">
        <f t="shared" si="253"/>
        <v>61.678725235050933</v>
      </c>
      <c r="AO884" s="80" t="s">
        <v>766</v>
      </c>
    </row>
    <row r="885" spans="7:41" ht="13.8" x14ac:dyDescent="0.45">
      <c r="H885" s="3" t="s">
        <v>66</v>
      </c>
      <c r="I885" s="3" t="s">
        <v>121</v>
      </c>
      <c r="J885" s="3" t="s">
        <v>1418</v>
      </c>
      <c r="K885" s="3" t="s">
        <v>1145</v>
      </c>
      <c r="L885" s="3" t="s">
        <v>57</v>
      </c>
      <c r="M885" s="3" t="s">
        <v>11</v>
      </c>
      <c r="P885" s="5" t="s">
        <v>66</v>
      </c>
      <c r="Q885" s="5" t="s">
        <v>121</v>
      </c>
      <c r="R885" s="5" t="s">
        <v>80</v>
      </c>
      <c r="S885" s="5" t="s">
        <v>48</v>
      </c>
      <c r="T885" s="5" t="s">
        <v>57</v>
      </c>
      <c r="U885" s="5" t="s">
        <v>11</v>
      </c>
      <c r="X885" s="5">
        <v>4</v>
      </c>
      <c r="Y885" s="31">
        <f t="shared" si="248"/>
        <v>61.678725235050933</v>
      </c>
      <c r="Z885" s="80" t="s">
        <v>766</v>
      </c>
      <c r="AA885" s="5">
        <v>4</v>
      </c>
      <c r="AB885" s="31">
        <f t="shared" si="249"/>
        <v>66.013332488948294</v>
      </c>
      <c r="AC885" s="80" t="s">
        <v>776</v>
      </c>
      <c r="AD885" s="5">
        <v>4</v>
      </c>
      <c r="AE885" s="31">
        <f t="shared" si="250"/>
        <v>66.013332488948294</v>
      </c>
      <c r="AF885" s="80" t="s">
        <v>776</v>
      </c>
      <c r="AG885" s="5">
        <v>4</v>
      </c>
      <c r="AH885" s="31">
        <f t="shared" si="251"/>
        <v>66.013332488948294</v>
      </c>
      <c r="AI885" s="80" t="s">
        <v>776</v>
      </c>
      <c r="AJ885" s="5">
        <v>4</v>
      </c>
      <c r="AK885" s="31">
        <f t="shared" si="252"/>
        <v>66.013332488948294</v>
      </c>
      <c r="AL885" s="80" t="s">
        <v>776</v>
      </c>
      <c r="AM885" s="5">
        <v>4</v>
      </c>
      <c r="AN885" s="31">
        <f t="shared" si="253"/>
        <v>66.013332488948294</v>
      </c>
      <c r="AO885" s="80" t="s">
        <v>776</v>
      </c>
    </row>
    <row r="886" spans="7:41" ht="13.8" x14ac:dyDescent="0.45">
      <c r="H886" s="3" t="s">
        <v>27</v>
      </c>
      <c r="I886" s="227" t="s">
        <v>1141</v>
      </c>
      <c r="J886" s="3" t="s">
        <v>81</v>
      </c>
      <c r="K886" s="3" t="s">
        <v>1417</v>
      </c>
      <c r="L886" s="3" t="s">
        <v>1416</v>
      </c>
      <c r="M886" s="3" t="s">
        <v>537</v>
      </c>
      <c r="P886" s="5" t="s">
        <v>27</v>
      </c>
      <c r="Q886" s="5" t="s">
        <v>34</v>
      </c>
      <c r="R886" s="5" t="s">
        <v>81</v>
      </c>
      <c r="S886" s="5" t="s">
        <v>48</v>
      </c>
      <c r="T886" s="5" t="s">
        <v>946</v>
      </c>
      <c r="U886" s="5" t="s">
        <v>537</v>
      </c>
      <c r="X886" s="5">
        <v>5</v>
      </c>
      <c r="Y886" s="31">
        <f t="shared" si="248"/>
        <v>66.013332488948294</v>
      </c>
      <c r="Z886" s="80" t="s">
        <v>776</v>
      </c>
      <c r="AA886" s="5">
        <v>5</v>
      </c>
      <c r="AB886" s="31">
        <f t="shared" si="249"/>
        <v>72.079750332635967</v>
      </c>
      <c r="AC886" s="80" t="s">
        <v>764</v>
      </c>
      <c r="AD886" s="5">
        <v>5</v>
      </c>
      <c r="AE886" s="31">
        <f t="shared" si="250"/>
        <v>66.013332488948294</v>
      </c>
      <c r="AF886" s="80" t="s">
        <v>776</v>
      </c>
      <c r="AG886" s="5">
        <v>5</v>
      </c>
      <c r="AH886" s="31">
        <f t="shared" si="251"/>
        <v>66.013332488948294</v>
      </c>
      <c r="AI886" s="80" t="s">
        <v>776</v>
      </c>
      <c r="AJ886" s="5">
        <v>5</v>
      </c>
      <c r="AK886" s="31">
        <f t="shared" si="252"/>
        <v>72.079750332635967</v>
      </c>
      <c r="AL886" s="80" t="s">
        <v>764</v>
      </c>
      <c r="AM886" s="5">
        <v>5</v>
      </c>
      <c r="AN886" s="31">
        <f t="shared" si="253"/>
        <v>72.079750332635967</v>
      </c>
      <c r="AO886" s="80" t="s">
        <v>764</v>
      </c>
    </row>
    <row r="887" spans="7:41" ht="13.8" x14ac:dyDescent="0.45">
      <c r="H887" s="3" t="s">
        <v>1415</v>
      </c>
      <c r="I887" s="227" t="s">
        <v>1138</v>
      </c>
      <c r="J887" s="3" t="s">
        <v>84</v>
      </c>
      <c r="K887" s="3" t="s">
        <v>244</v>
      </c>
      <c r="L887" s="3" t="s">
        <v>149</v>
      </c>
      <c r="M887" s="3" t="s">
        <v>1414</v>
      </c>
      <c r="P887" s="5" t="s">
        <v>257</v>
      </c>
      <c r="Q887" s="5" t="s">
        <v>34</v>
      </c>
      <c r="R887" s="5" t="s">
        <v>84</v>
      </c>
      <c r="S887" s="5" t="s">
        <v>244</v>
      </c>
      <c r="T887" s="5" t="s">
        <v>149</v>
      </c>
      <c r="U887" s="5" t="s">
        <v>1003</v>
      </c>
      <c r="X887" s="5">
        <v>6</v>
      </c>
      <c r="Y887" s="31">
        <f t="shared" si="248"/>
        <v>72.079750332635967</v>
      </c>
      <c r="Z887" s="80" t="s">
        <v>764</v>
      </c>
      <c r="AA887" s="5">
        <v>6</v>
      </c>
      <c r="AB887" s="31">
        <f t="shared" si="249"/>
        <v>72.079750332635967</v>
      </c>
      <c r="AC887" s="80" t="s">
        <v>764</v>
      </c>
      <c r="AD887" s="5">
        <v>6</v>
      </c>
      <c r="AE887" s="31">
        <f t="shared" si="250"/>
        <v>72.079750332635967</v>
      </c>
      <c r="AF887" s="80" t="s">
        <v>764</v>
      </c>
      <c r="AG887" s="5">
        <v>6</v>
      </c>
      <c r="AH887" s="31">
        <f t="shared" si="251"/>
        <v>64.319990168929081</v>
      </c>
      <c r="AI887" s="80" t="s">
        <v>787</v>
      </c>
      <c r="AJ887" s="5">
        <v>6</v>
      </c>
      <c r="AK887" s="31">
        <f t="shared" si="252"/>
        <v>72.079750332635967</v>
      </c>
      <c r="AL887" s="80" t="s">
        <v>764</v>
      </c>
      <c r="AM887" s="5">
        <v>6</v>
      </c>
      <c r="AN887" s="31">
        <f t="shared" si="253"/>
        <v>75.329698455056743</v>
      </c>
      <c r="AO887" s="80" t="s">
        <v>768</v>
      </c>
    </row>
    <row r="888" spans="7:41" ht="13.8" x14ac:dyDescent="0.45">
      <c r="H888" s="3" t="s">
        <v>25</v>
      </c>
      <c r="I888" s="3" t="s">
        <v>1413</v>
      </c>
      <c r="J888" s="3" t="s">
        <v>1412</v>
      </c>
      <c r="K888" s="3" t="s">
        <v>1118</v>
      </c>
      <c r="L888" s="3" t="s">
        <v>1411</v>
      </c>
      <c r="M888" s="3" t="s">
        <v>1410</v>
      </c>
      <c r="P888" s="5" t="s">
        <v>25</v>
      </c>
      <c r="Q888" s="5" t="s">
        <v>174</v>
      </c>
      <c r="R888" s="5" t="s">
        <v>999</v>
      </c>
      <c r="S888" s="5" t="s">
        <v>138</v>
      </c>
      <c r="T888" s="5" t="s">
        <v>1001</v>
      </c>
      <c r="U888" s="5" t="s">
        <v>1003</v>
      </c>
      <c r="X888" s="5">
        <v>7</v>
      </c>
      <c r="Y888" s="31">
        <f t="shared" si="248"/>
        <v>72.079750332635967</v>
      </c>
      <c r="Z888" s="80" t="s">
        <v>764</v>
      </c>
      <c r="AA888" s="5">
        <v>7</v>
      </c>
      <c r="AB888" s="31">
        <f t="shared" si="249"/>
        <v>69.54549044703198</v>
      </c>
      <c r="AC888" s="80" t="s">
        <v>772</v>
      </c>
      <c r="AD888" s="5">
        <v>7</v>
      </c>
      <c r="AE888" s="31">
        <f t="shared" si="250"/>
        <v>75.329698455056743</v>
      </c>
      <c r="AF888" s="80" t="s">
        <v>768</v>
      </c>
      <c r="AG888" s="5">
        <v>7</v>
      </c>
      <c r="AH888" s="31">
        <f t="shared" si="251"/>
        <v>61.678725235050933</v>
      </c>
      <c r="AI888" s="80" t="s">
        <v>766</v>
      </c>
      <c r="AJ888" s="5">
        <v>7</v>
      </c>
      <c r="AK888" s="31">
        <f t="shared" si="252"/>
        <v>75.329698455056743</v>
      </c>
      <c r="AL888" s="80" t="s">
        <v>768</v>
      </c>
      <c r="AM888" s="5">
        <v>7</v>
      </c>
      <c r="AN888" s="31">
        <f t="shared" si="253"/>
        <v>75.329698455056743</v>
      </c>
      <c r="AO888" s="80" t="s">
        <v>768</v>
      </c>
    </row>
    <row r="889" spans="7:41" ht="13.8" x14ac:dyDescent="0.45">
      <c r="H889" s="3" t="s">
        <v>1409</v>
      </c>
      <c r="I889" s="3" t="s">
        <v>1408</v>
      </c>
      <c r="J889" s="3" t="s">
        <v>1407</v>
      </c>
      <c r="K889" s="3" t="s">
        <v>1115</v>
      </c>
      <c r="L889" s="3" t="s">
        <v>1406</v>
      </c>
      <c r="M889" s="3" t="s">
        <v>1405</v>
      </c>
      <c r="P889" s="5" t="s">
        <v>981</v>
      </c>
      <c r="Q889" s="5" t="s">
        <v>174</v>
      </c>
      <c r="R889" s="5" t="s">
        <v>999</v>
      </c>
      <c r="S889" s="5" t="s">
        <v>138</v>
      </c>
      <c r="T889" s="5" t="s">
        <v>1001</v>
      </c>
      <c r="U889" s="5" t="s">
        <v>542</v>
      </c>
      <c r="X889" s="5">
        <v>8</v>
      </c>
      <c r="Y889" s="31">
        <f t="shared" si="248"/>
        <v>75.329698455056743</v>
      </c>
      <c r="Z889" s="80" t="s">
        <v>768</v>
      </c>
      <c r="AA889" s="5">
        <v>8</v>
      </c>
      <c r="AB889" s="31">
        <f t="shared" si="249"/>
        <v>69.54549044703198</v>
      </c>
      <c r="AC889" s="80" t="s">
        <v>772</v>
      </c>
      <c r="AD889" s="5">
        <v>8</v>
      </c>
      <c r="AE889" s="31">
        <f t="shared" si="250"/>
        <v>75.329698455056743</v>
      </c>
      <c r="AF889" s="80" t="s">
        <v>768</v>
      </c>
      <c r="AG889" s="5">
        <v>8</v>
      </c>
      <c r="AH889" s="31">
        <f t="shared" si="251"/>
        <v>61.678725235050933</v>
      </c>
      <c r="AI889" s="80" t="s">
        <v>766</v>
      </c>
      <c r="AJ889" s="5">
        <v>8</v>
      </c>
      <c r="AK889" s="31">
        <f t="shared" si="252"/>
        <v>75.329698455056743</v>
      </c>
      <c r="AL889" s="80" t="s">
        <v>768</v>
      </c>
      <c r="AM889" s="5">
        <v>8</v>
      </c>
      <c r="AN889" s="31">
        <f t="shared" si="253"/>
        <v>73.613616639838867</v>
      </c>
      <c r="AO889" s="80" t="s">
        <v>784</v>
      </c>
    </row>
    <row r="890" spans="7:41" ht="13.8" x14ac:dyDescent="0.45">
      <c r="H890" s="3" t="s">
        <v>1404</v>
      </c>
      <c r="I890" s="3" t="s">
        <v>36</v>
      </c>
      <c r="J890" s="3" t="s">
        <v>1403</v>
      </c>
      <c r="K890" s="3" t="s">
        <v>203</v>
      </c>
      <c r="L890" s="3" t="s">
        <v>151</v>
      </c>
      <c r="M890" s="3" t="s">
        <v>540</v>
      </c>
      <c r="P890" s="5" t="s">
        <v>981</v>
      </c>
      <c r="Q890" s="5" t="s">
        <v>36</v>
      </c>
      <c r="R890" s="5" t="s">
        <v>1403</v>
      </c>
      <c r="S890" s="5" t="s">
        <v>203</v>
      </c>
      <c r="T890" s="5" t="s">
        <v>151</v>
      </c>
      <c r="U890" s="5" t="s">
        <v>540</v>
      </c>
      <c r="X890" s="5">
        <v>9</v>
      </c>
      <c r="Y890" s="31">
        <f t="shared" si="248"/>
        <v>75.329698455056743</v>
      </c>
      <c r="Z890" s="80" t="s">
        <v>768</v>
      </c>
      <c r="AA890" s="5">
        <v>9</v>
      </c>
      <c r="AB890" s="31">
        <f t="shared" si="249"/>
        <v>70.490554036267866</v>
      </c>
      <c r="AC890" s="80" t="s">
        <v>767</v>
      </c>
      <c r="AD890" s="5">
        <v>9</v>
      </c>
      <c r="AE890" s="31">
        <f t="shared" si="250"/>
        <v>73.613616639838867</v>
      </c>
      <c r="AF890" s="80" t="s">
        <v>784</v>
      </c>
      <c r="AG890" s="5">
        <v>9</v>
      </c>
      <c r="AH890" s="31">
        <f t="shared" si="251"/>
        <v>63.352807087567498</v>
      </c>
      <c r="AI890" s="80" t="s">
        <v>791</v>
      </c>
      <c r="AJ890" s="5">
        <v>9</v>
      </c>
      <c r="AK890" s="31">
        <f t="shared" si="252"/>
        <v>73.613616639838867</v>
      </c>
      <c r="AL890" s="80" t="s">
        <v>784</v>
      </c>
      <c r="AM890" s="5">
        <v>9</v>
      </c>
      <c r="AN890" s="31">
        <f t="shared" si="253"/>
        <v>73.613616639838867</v>
      </c>
      <c r="AO890" s="80" t="s">
        <v>784</v>
      </c>
    </row>
    <row r="891" spans="7:41" ht="13.8" x14ac:dyDescent="0.45">
      <c r="H891" s="3" t="s">
        <v>256</v>
      </c>
      <c r="I891" s="3" t="s">
        <v>33</v>
      </c>
      <c r="J891" s="3" t="s">
        <v>978</v>
      </c>
      <c r="K891" s="3" t="s">
        <v>47</v>
      </c>
      <c r="L891" s="3" t="s">
        <v>1402</v>
      </c>
      <c r="M891" s="3" t="s">
        <v>985</v>
      </c>
      <c r="P891" s="5" t="s">
        <v>256</v>
      </c>
      <c r="Q891" s="5" t="s">
        <v>33</v>
      </c>
      <c r="R891" s="5" t="s">
        <v>978</v>
      </c>
      <c r="S891" s="5" t="s">
        <v>47</v>
      </c>
      <c r="T891" s="5" t="s">
        <v>149</v>
      </c>
      <c r="U891" s="5" t="s">
        <v>985</v>
      </c>
      <c r="X891" s="5">
        <v>10</v>
      </c>
      <c r="Y891" s="31">
        <f t="shared" si="248"/>
        <v>73.613616639838867</v>
      </c>
      <c r="Z891" s="80" t="s">
        <v>784</v>
      </c>
      <c r="AA891" s="5">
        <v>10</v>
      </c>
      <c r="AB891" s="31">
        <f t="shared" si="249"/>
        <v>72.079750332635967</v>
      </c>
      <c r="AC891" s="80" t="s">
        <v>764</v>
      </c>
      <c r="AD891" s="5">
        <v>10</v>
      </c>
      <c r="AE891" s="31">
        <f t="shared" si="250"/>
        <v>72.079750332635967</v>
      </c>
      <c r="AF891" s="80" t="s">
        <v>764</v>
      </c>
      <c r="AG891" s="5">
        <v>10</v>
      </c>
      <c r="AH891" s="31">
        <f t="shared" si="251"/>
        <v>64.319990168929081</v>
      </c>
      <c r="AI891" s="80" t="s">
        <v>787</v>
      </c>
      <c r="AJ891" s="5">
        <v>10</v>
      </c>
      <c r="AK891" s="31">
        <f t="shared" si="252"/>
        <v>72.079750332635967</v>
      </c>
      <c r="AL891" s="80" t="s">
        <v>764</v>
      </c>
      <c r="AM891" s="5">
        <v>10</v>
      </c>
      <c r="AN891" s="31">
        <f t="shared" si="253"/>
        <v>72.079750332635967</v>
      </c>
      <c r="AO891" s="80" t="s">
        <v>764</v>
      </c>
    </row>
    <row r="892" spans="7:41" ht="13.8" x14ac:dyDescent="0.45">
      <c r="H892" s="3" t="s">
        <v>257</v>
      </c>
      <c r="I892" s="3" t="s">
        <v>1401</v>
      </c>
      <c r="J892" s="3" t="s">
        <v>1337</v>
      </c>
      <c r="K892" s="3" t="s">
        <v>1400</v>
      </c>
      <c r="L892" s="3" t="s">
        <v>1399</v>
      </c>
      <c r="M892" s="3" t="s">
        <v>318</v>
      </c>
      <c r="P892" s="5" t="s">
        <v>257</v>
      </c>
      <c r="Q892" s="5" t="s">
        <v>73</v>
      </c>
      <c r="R892" s="5" t="s">
        <v>82</v>
      </c>
      <c r="S892" s="5" t="s">
        <v>49</v>
      </c>
      <c r="T892" s="5" t="s">
        <v>149</v>
      </c>
      <c r="U892" s="5" t="s">
        <v>318</v>
      </c>
      <c r="X892" s="5">
        <v>11</v>
      </c>
      <c r="Y892" s="31">
        <f t="shared" si="248"/>
        <v>72.079750332635967</v>
      </c>
      <c r="Z892" s="80" t="s">
        <v>764</v>
      </c>
      <c r="AA892" s="5">
        <v>11</v>
      </c>
      <c r="AB892" s="31">
        <f t="shared" si="249"/>
        <v>73.788479760617932</v>
      </c>
      <c r="AC892" s="80" t="s">
        <v>786</v>
      </c>
      <c r="AD892" s="5">
        <v>11</v>
      </c>
      <c r="AE892" s="31">
        <f t="shared" si="250"/>
        <v>69.54549044703198</v>
      </c>
      <c r="AF892" s="80" t="s">
        <v>772</v>
      </c>
      <c r="AG892" s="5">
        <v>11</v>
      </c>
      <c r="AH892" s="31">
        <f t="shared" si="251"/>
        <v>65.463749372686848</v>
      </c>
      <c r="AI892" s="80" t="s">
        <v>765</v>
      </c>
      <c r="AJ892" s="5">
        <v>11</v>
      </c>
      <c r="AK892" s="31">
        <f t="shared" si="252"/>
        <v>72.079750332635967</v>
      </c>
      <c r="AL892" s="80" t="s">
        <v>764</v>
      </c>
      <c r="AM892" s="5">
        <v>11</v>
      </c>
      <c r="AN892" s="31">
        <f t="shared" si="253"/>
        <v>69.54549044703198</v>
      </c>
      <c r="AO892" s="80" t="s">
        <v>772</v>
      </c>
    </row>
    <row r="893" spans="7:41" ht="13.8" x14ac:dyDescent="0.45">
      <c r="H893" s="3" t="s">
        <v>186</v>
      </c>
      <c r="I893" s="3" t="s">
        <v>1398</v>
      </c>
      <c r="J893" s="3" t="s">
        <v>1397</v>
      </c>
      <c r="K893" s="3" t="s">
        <v>1396</v>
      </c>
      <c r="L893" s="3" t="s">
        <v>1395</v>
      </c>
      <c r="M893" s="3" t="s">
        <v>1394</v>
      </c>
      <c r="P893" s="5" t="s">
        <v>186</v>
      </c>
      <c r="Q893" s="5" t="s">
        <v>73</v>
      </c>
      <c r="R893" s="5" t="s">
        <v>82</v>
      </c>
      <c r="S893" s="5" t="s">
        <v>49</v>
      </c>
      <c r="T893" s="5" t="s">
        <v>980</v>
      </c>
      <c r="U893" s="5" t="s">
        <v>11</v>
      </c>
      <c r="X893" s="5">
        <v>12</v>
      </c>
      <c r="Y893" s="31">
        <f t="shared" si="248"/>
        <v>69.54549044703198</v>
      </c>
      <c r="Z893" s="80" t="s">
        <v>772</v>
      </c>
      <c r="AA893" s="5">
        <v>12</v>
      </c>
      <c r="AB893" s="31">
        <f t="shared" si="249"/>
        <v>73.788479760617932</v>
      </c>
      <c r="AC893" s="80" t="s">
        <v>786</v>
      </c>
      <c r="AD893" s="5">
        <v>12</v>
      </c>
      <c r="AE893" s="31">
        <f t="shared" si="250"/>
        <v>69.54549044703198</v>
      </c>
      <c r="AF893" s="80" t="s">
        <v>772</v>
      </c>
      <c r="AG893" s="5">
        <v>12</v>
      </c>
      <c r="AH893" s="31">
        <f t="shared" si="251"/>
        <v>65.463749372686848</v>
      </c>
      <c r="AI893" s="80" t="s">
        <v>765</v>
      </c>
      <c r="AJ893" s="5">
        <v>12</v>
      </c>
      <c r="AK893" s="31">
        <f t="shared" si="252"/>
        <v>73.788479760617932</v>
      </c>
      <c r="AL893" s="80" t="s">
        <v>786</v>
      </c>
      <c r="AM893" s="5">
        <v>12</v>
      </c>
      <c r="AN893" s="31">
        <f t="shared" si="253"/>
        <v>66.013332488948294</v>
      </c>
      <c r="AO893" s="80" t="s">
        <v>776</v>
      </c>
    </row>
    <row r="894" spans="7:41" ht="13.8" x14ac:dyDescent="0.45">
      <c r="H894" s="227" t="s">
        <v>1393</v>
      </c>
      <c r="I894" s="227" t="s">
        <v>1392</v>
      </c>
      <c r="J894" s="3" t="s">
        <v>83</v>
      </c>
      <c r="K894" s="3" t="s">
        <v>1391</v>
      </c>
      <c r="L894" s="3" t="s">
        <v>1390</v>
      </c>
      <c r="M894" s="3" t="s">
        <v>319</v>
      </c>
      <c r="P894" s="5" t="s">
        <v>27</v>
      </c>
      <c r="Q894" s="5" t="s">
        <v>33</v>
      </c>
      <c r="R894" s="5" t="s">
        <v>83</v>
      </c>
      <c r="S894" s="5" t="s">
        <v>47</v>
      </c>
      <c r="T894" s="5" t="s">
        <v>980</v>
      </c>
      <c r="U894" s="5" t="s">
        <v>319</v>
      </c>
      <c r="X894" s="5">
        <v>13</v>
      </c>
      <c r="Y894" s="31">
        <f t="shared" si="248"/>
        <v>66.013332488948294</v>
      </c>
      <c r="Z894" s="80" t="s">
        <v>776</v>
      </c>
      <c r="AA894" s="5">
        <v>13</v>
      </c>
      <c r="AB894" s="31">
        <f t="shared" si="249"/>
        <v>72.079750332635967</v>
      </c>
      <c r="AC894" s="80" t="s">
        <v>764</v>
      </c>
      <c r="AD894" s="5">
        <v>13</v>
      </c>
      <c r="AE894" s="31">
        <f t="shared" si="250"/>
        <v>70.490554036267866</v>
      </c>
      <c r="AF894" s="80" t="s">
        <v>767</v>
      </c>
      <c r="AG894" s="5">
        <v>13</v>
      </c>
      <c r="AH894" s="31">
        <f t="shared" si="251"/>
        <v>64.319990168929081</v>
      </c>
      <c r="AI894" s="80" t="s">
        <v>787</v>
      </c>
      <c r="AJ894" s="5">
        <v>13</v>
      </c>
      <c r="AK894" s="31">
        <f t="shared" si="252"/>
        <v>73.788479760617932</v>
      </c>
      <c r="AL894" s="80" t="s">
        <v>786</v>
      </c>
      <c r="AM894" s="5">
        <v>13</v>
      </c>
      <c r="AN894" s="31">
        <f t="shared" si="253"/>
        <v>66.013332488948294</v>
      </c>
      <c r="AO894" s="80" t="s">
        <v>776</v>
      </c>
    </row>
    <row r="895" spans="7:41" ht="13.8" x14ac:dyDescent="0.45">
      <c r="H895" s="227" t="s">
        <v>1389</v>
      </c>
      <c r="I895" s="227" t="s">
        <v>1388</v>
      </c>
      <c r="J895" s="3" t="s">
        <v>1387</v>
      </c>
      <c r="K895" s="3" t="s">
        <v>1386</v>
      </c>
      <c r="L895" s="3" t="s">
        <v>946</v>
      </c>
      <c r="M895" s="3" t="s">
        <v>64</v>
      </c>
      <c r="P895" s="5" t="s">
        <v>27</v>
      </c>
      <c r="Q895" s="5" t="s">
        <v>33</v>
      </c>
      <c r="R895" s="5" t="s">
        <v>978</v>
      </c>
      <c r="S895" s="5" t="s">
        <v>47</v>
      </c>
      <c r="T895" s="5" t="s">
        <v>946</v>
      </c>
      <c r="U895" s="5" t="s">
        <v>64</v>
      </c>
      <c r="X895" s="5">
        <v>14</v>
      </c>
      <c r="Y895" s="31">
        <f t="shared" si="248"/>
        <v>66.013332488948294</v>
      </c>
      <c r="Z895" s="80" t="s">
        <v>776</v>
      </c>
      <c r="AA895" s="5">
        <v>14</v>
      </c>
      <c r="AB895" s="31">
        <f t="shared" si="249"/>
        <v>72.079750332635967</v>
      </c>
      <c r="AC895" s="80" t="s">
        <v>764</v>
      </c>
      <c r="AD895" s="5">
        <v>14</v>
      </c>
      <c r="AE895" s="31">
        <f t="shared" si="250"/>
        <v>72.079750332635967</v>
      </c>
      <c r="AF895" s="80" t="s">
        <v>764</v>
      </c>
      <c r="AG895" s="5">
        <v>14</v>
      </c>
      <c r="AH895" s="31">
        <f t="shared" si="251"/>
        <v>64.319990168929081</v>
      </c>
      <c r="AI895" s="80" t="s">
        <v>787</v>
      </c>
      <c r="AJ895" s="5">
        <v>14</v>
      </c>
      <c r="AK895" s="31">
        <f t="shared" si="252"/>
        <v>72.079750332635967</v>
      </c>
      <c r="AL895" s="80" t="s">
        <v>764</v>
      </c>
      <c r="AM895" s="5">
        <v>14</v>
      </c>
      <c r="AN895" s="31">
        <f t="shared" si="253"/>
        <v>64.319990168929081</v>
      </c>
      <c r="AO895" s="80" t="s">
        <v>787</v>
      </c>
    </row>
    <row r="896" spans="7:41" ht="13.8" x14ac:dyDescent="0.45">
      <c r="H896" s="3" t="s">
        <v>1385</v>
      </c>
      <c r="I896" s="3" t="s">
        <v>37</v>
      </c>
      <c r="J896" s="3" t="s">
        <v>1384</v>
      </c>
      <c r="K896" s="3" t="s">
        <v>50</v>
      </c>
      <c r="L896" s="3" t="s">
        <v>180</v>
      </c>
      <c r="M896" s="3" t="s">
        <v>1383</v>
      </c>
      <c r="P896" s="5" t="s">
        <v>26</v>
      </c>
      <c r="Q896" s="5" t="s">
        <v>37</v>
      </c>
      <c r="R896" s="5" t="s">
        <v>978</v>
      </c>
      <c r="S896" s="5" t="s">
        <v>50</v>
      </c>
      <c r="T896" s="5" t="s">
        <v>180</v>
      </c>
      <c r="U896" s="5" t="s">
        <v>14</v>
      </c>
      <c r="X896" s="5">
        <v>15</v>
      </c>
      <c r="Y896" s="31">
        <f t="shared" si="248"/>
        <v>68.097728766764959</v>
      </c>
      <c r="Z896" s="80" t="s">
        <v>775</v>
      </c>
      <c r="AA896" s="5">
        <v>15</v>
      </c>
      <c r="AB896" s="31">
        <f t="shared" si="249"/>
        <v>73.788479760617932</v>
      </c>
      <c r="AC896" s="80" t="s">
        <v>786</v>
      </c>
      <c r="AD896" s="5">
        <v>15</v>
      </c>
      <c r="AE896" s="31">
        <f t="shared" si="250"/>
        <v>72.079750332635967</v>
      </c>
      <c r="AF896" s="80" t="s">
        <v>764</v>
      </c>
      <c r="AG896" s="5">
        <v>15</v>
      </c>
      <c r="AH896" s="31">
        <f t="shared" si="251"/>
        <v>65.463749372686848</v>
      </c>
      <c r="AI896" s="80" t="s">
        <v>765</v>
      </c>
      <c r="AJ896" s="5">
        <v>15</v>
      </c>
      <c r="AK896" s="31">
        <f t="shared" si="252"/>
        <v>70.490554036267866</v>
      </c>
      <c r="AL896" s="80" t="s">
        <v>767</v>
      </c>
      <c r="AM896" s="5">
        <v>15</v>
      </c>
      <c r="AN896" s="31">
        <f t="shared" si="253"/>
        <v>61.678725235050933</v>
      </c>
      <c r="AO896" s="80" t="s">
        <v>766</v>
      </c>
    </row>
    <row r="897" spans="8:41" ht="13.8" x14ac:dyDescent="0.45">
      <c r="H897" s="3" t="s">
        <v>22</v>
      </c>
      <c r="I897" s="3" t="s">
        <v>1382</v>
      </c>
      <c r="J897" s="3" t="s">
        <v>1381</v>
      </c>
      <c r="K897" s="3" t="s">
        <v>51</v>
      </c>
      <c r="L897" s="3" t="s">
        <v>181</v>
      </c>
      <c r="M897" s="3" t="s">
        <v>1380</v>
      </c>
      <c r="P897" s="5" t="s">
        <v>22</v>
      </c>
      <c r="Q897" s="5" t="s">
        <v>477</v>
      </c>
      <c r="R897" s="5" t="s">
        <v>83</v>
      </c>
      <c r="S897" s="5" t="s">
        <v>51</v>
      </c>
      <c r="T897" s="5" t="s">
        <v>181</v>
      </c>
      <c r="U897" s="5" t="s">
        <v>14</v>
      </c>
      <c r="X897" s="5">
        <v>16</v>
      </c>
      <c r="Y897" s="31">
        <f t="shared" si="248"/>
        <v>68.097728766764959</v>
      </c>
      <c r="Z897" s="80" t="s">
        <v>775</v>
      </c>
      <c r="AA897" s="5">
        <v>16</v>
      </c>
      <c r="AB897" s="31">
        <f t="shared" si="249"/>
        <v>73.613616639838867</v>
      </c>
      <c r="AC897" s="80" t="s">
        <v>784</v>
      </c>
      <c r="AD897" s="5">
        <v>16</v>
      </c>
      <c r="AE897" s="31">
        <f t="shared" si="250"/>
        <v>70.490554036267866</v>
      </c>
      <c r="AF897" s="80" t="s">
        <v>767</v>
      </c>
      <c r="AG897" s="5">
        <v>16</v>
      </c>
      <c r="AH897" s="31">
        <f t="shared" si="251"/>
        <v>66.013332488948294</v>
      </c>
      <c r="AI897" s="80" t="s">
        <v>776</v>
      </c>
      <c r="AJ897" s="5">
        <v>16</v>
      </c>
      <c r="AK897" s="31">
        <f t="shared" si="252"/>
        <v>69.54549044703198</v>
      </c>
      <c r="AL897" s="80" t="s">
        <v>772</v>
      </c>
      <c r="AM897" s="5">
        <v>16</v>
      </c>
      <c r="AN897" s="31">
        <f t="shared" si="253"/>
        <v>61.678725235050933</v>
      </c>
      <c r="AO897" s="80" t="s">
        <v>766</v>
      </c>
    </row>
    <row r="898" spans="8:41" ht="13.8" x14ac:dyDescent="0.45">
      <c r="H898" s="3" t="s">
        <v>23</v>
      </c>
      <c r="I898" s="3" t="s">
        <v>1379</v>
      </c>
      <c r="J898" s="3" t="s">
        <v>77</v>
      </c>
      <c r="K898" s="3" t="s">
        <v>1378</v>
      </c>
      <c r="L898" s="3" t="s">
        <v>1377</v>
      </c>
      <c r="M898" s="3" t="s">
        <v>63</v>
      </c>
      <c r="P898" s="5" t="s">
        <v>23</v>
      </c>
      <c r="Q898" s="5" t="s">
        <v>477</v>
      </c>
      <c r="R898" s="5" t="s">
        <v>77</v>
      </c>
      <c r="S898" s="5" t="s">
        <v>52</v>
      </c>
      <c r="T898" s="5" t="s">
        <v>177</v>
      </c>
      <c r="U898" s="5" t="s">
        <v>63</v>
      </c>
      <c r="X898" s="5">
        <v>17</v>
      </c>
      <c r="Y898" s="31">
        <f t="shared" si="248"/>
        <v>69.54549044703198</v>
      </c>
      <c r="Z898" s="80" t="s">
        <v>772</v>
      </c>
      <c r="AA898" s="5">
        <v>17</v>
      </c>
      <c r="AB898" s="31">
        <f t="shared" si="249"/>
        <v>73.613616639838867</v>
      </c>
      <c r="AC898" s="80" t="s">
        <v>784</v>
      </c>
      <c r="AD898" s="5">
        <v>17</v>
      </c>
      <c r="AE898" s="31">
        <f t="shared" si="250"/>
        <v>70.490554036267866</v>
      </c>
      <c r="AF898" s="80" t="s">
        <v>767</v>
      </c>
      <c r="AG898" s="5">
        <v>17</v>
      </c>
      <c r="AH898" s="31">
        <f t="shared" si="251"/>
        <v>68.097728766764959</v>
      </c>
      <c r="AI898" s="80" t="s">
        <v>775</v>
      </c>
      <c r="AJ898" s="5">
        <v>17</v>
      </c>
      <c r="AK898" s="31">
        <f t="shared" si="252"/>
        <v>68.097728766764959</v>
      </c>
      <c r="AL898" s="80" t="s">
        <v>775</v>
      </c>
      <c r="AM898" s="5">
        <v>17</v>
      </c>
      <c r="AN898" s="31">
        <f t="shared" si="253"/>
        <v>63.352807087567498</v>
      </c>
      <c r="AO898" s="80" t="s">
        <v>791</v>
      </c>
    </row>
    <row r="899" spans="8:41" ht="13.8" x14ac:dyDescent="0.45">
      <c r="H899" s="3" t="s">
        <v>1376</v>
      </c>
      <c r="J899" s="3" t="s">
        <v>1375</v>
      </c>
      <c r="K899" s="3" t="s">
        <v>1374</v>
      </c>
      <c r="L899" s="3" t="s">
        <v>1373</v>
      </c>
      <c r="M899" s="3" t="s">
        <v>13</v>
      </c>
      <c r="P899" s="5" t="s">
        <v>548</v>
      </c>
      <c r="R899" s="5" t="s">
        <v>82</v>
      </c>
      <c r="S899" s="5" t="s">
        <v>52</v>
      </c>
      <c r="T899" s="5" t="s">
        <v>177</v>
      </c>
      <c r="U899" s="5" t="s">
        <v>13</v>
      </c>
      <c r="X899" s="5">
        <v>18</v>
      </c>
      <c r="Y899" s="31">
        <f t="shared" si="248"/>
        <v>70.490554036267866</v>
      </c>
      <c r="Z899" s="80" t="s">
        <v>767</v>
      </c>
      <c r="AA899" s="113" t="s">
        <v>1372</v>
      </c>
      <c r="AB899" s="107">
        <f t="shared" si="249"/>
        <v>73.788479760617932</v>
      </c>
      <c r="AC899" s="112" t="s">
        <v>786</v>
      </c>
      <c r="AD899" s="5">
        <v>18</v>
      </c>
      <c r="AE899" s="31">
        <f t="shared" si="250"/>
        <v>69.54549044703198</v>
      </c>
      <c r="AF899" s="80" t="s">
        <v>772</v>
      </c>
      <c r="AG899" s="5">
        <v>18</v>
      </c>
      <c r="AH899" s="31">
        <f t="shared" si="251"/>
        <v>68.097728766764959</v>
      </c>
      <c r="AI899" s="80" t="s">
        <v>775</v>
      </c>
      <c r="AJ899" s="5">
        <v>18</v>
      </c>
      <c r="AK899" s="31">
        <f t="shared" si="252"/>
        <v>68.097728766764959</v>
      </c>
      <c r="AL899" s="80" t="s">
        <v>775</v>
      </c>
      <c r="AM899" s="5">
        <v>18</v>
      </c>
      <c r="AN899" s="31">
        <f t="shared" si="253"/>
        <v>64.319990168929081</v>
      </c>
      <c r="AO899" s="80" t="s">
        <v>787</v>
      </c>
    </row>
    <row r="900" spans="8:41" ht="13.8" x14ac:dyDescent="0.45">
      <c r="H900" s="3" t="s">
        <v>1371</v>
      </c>
      <c r="J900" s="3" t="s">
        <v>78</v>
      </c>
      <c r="L900" s="3" t="s">
        <v>1370</v>
      </c>
      <c r="M900" s="3" t="s">
        <v>1369</v>
      </c>
      <c r="P900" s="5" t="s">
        <v>548</v>
      </c>
      <c r="R900" s="5" t="s">
        <v>78</v>
      </c>
      <c r="T900" s="5" t="s">
        <v>181</v>
      </c>
      <c r="U900" s="5" t="s">
        <v>183</v>
      </c>
      <c r="X900" s="5">
        <v>19</v>
      </c>
      <c r="Y900" s="31">
        <f t="shared" si="248"/>
        <v>70.490554036267866</v>
      </c>
      <c r="Z900" s="80" t="s">
        <v>767</v>
      </c>
      <c r="AA900" s="80"/>
      <c r="AB900" s="80"/>
      <c r="AD900" s="5">
        <v>19</v>
      </c>
      <c r="AE900" s="31">
        <f t="shared" si="250"/>
        <v>69.54549044703198</v>
      </c>
      <c r="AF900" s="80" t="s">
        <v>772</v>
      </c>
      <c r="AG900" s="114">
        <v>19</v>
      </c>
      <c r="AH900" s="107">
        <f t="shared" si="251"/>
        <v>66.013332488948294</v>
      </c>
      <c r="AI900" s="112" t="s">
        <v>776</v>
      </c>
      <c r="AJ900" s="5">
        <v>19</v>
      </c>
      <c r="AK900" s="31">
        <f t="shared" si="252"/>
        <v>69.54549044703198</v>
      </c>
      <c r="AL900" s="80" t="s">
        <v>772</v>
      </c>
      <c r="AM900" s="5">
        <v>19</v>
      </c>
      <c r="AN900" s="31">
        <f t="shared" si="253"/>
        <v>65.463749372686848</v>
      </c>
      <c r="AO900" s="80" t="s">
        <v>765</v>
      </c>
    </row>
    <row r="901" spans="8:41" ht="13.8" x14ac:dyDescent="0.45">
      <c r="H901" s="3" t="s">
        <v>186</v>
      </c>
      <c r="J901" s="3" t="s">
        <v>1368</v>
      </c>
      <c r="L901" s="3" t="s">
        <v>1367</v>
      </c>
      <c r="M901" s="3" t="s">
        <v>12</v>
      </c>
      <c r="P901" s="5" t="s">
        <v>186</v>
      </c>
      <c r="R901" s="5" t="s">
        <v>76</v>
      </c>
      <c r="T901" s="5" t="s">
        <v>181</v>
      </c>
      <c r="U901" s="5" t="s">
        <v>12</v>
      </c>
      <c r="X901" s="5">
        <v>20</v>
      </c>
      <c r="Y901" s="31">
        <f t="shared" si="248"/>
        <v>69.54549044703198</v>
      </c>
      <c r="Z901" s="80" t="s">
        <v>772</v>
      </c>
      <c r="AA901" s="80"/>
      <c r="AB901" s="80"/>
      <c r="AD901" s="5">
        <v>20</v>
      </c>
      <c r="AE901" s="31">
        <f t="shared" si="250"/>
        <v>68.097728766764959</v>
      </c>
      <c r="AF901" s="80" t="s">
        <v>775</v>
      </c>
      <c r="AG901" s="80"/>
      <c r="AH901" s="80"/>
      <c r="AI901" s="80"/>
      <c r="AJ901" s="5">
        <v>20</v>
      </c>
      <c r="AK901" s="31">
        <f t="shared" si="252"/>
        <v>69.54549044703198</v>
      </c>
      <c r="AL901" s="80" t="s">
        <v>772</v>
      </c>
      <c r="AM901" s="5">
        <v>20</v>
      </c>
      <c r="AN901" s="31">
        <f t="shared" si="253"/>
        <v>65.463749372686848</v>
      </c>
      <c r="AO901" s="80" t="s">
        <v>765</v>
      </c>
    </row>
    <row r="902" spans="8:41" ht="13.8" x14ac:dyDescent="0.45">
      <c r="H902" s="3" t="s">
        <v>26</v>
      </c>
      <c r="J902" s="3" t="s">
        <v>79</v>
      </c>
      <c r="M902" s="3" t="s">
        <v>1366</v>
      </c>
      <c r="P902" s="5" t="s">
        <v>26</v>
      </c>
      <c r="R902" s="5" t="s">
        <v>79</v>
      </c>
      <c r="U902" s="5" t="s">
        <v>319</v>
      </c>
      <c r="X902" s="5">
        <v>21</v>
      </c>
      <c r="Y902" s="31">
        <f t="shared" si="248"/>
        <v>68.097728766764959</v>
      </c>
      <c r="Z902" s="80" t="s">
        <v>775</v>
      </c>
      <c r="AA902" s="80"/>
      <c r="AB902" s="80"/>
      <c r="AD902" s="5">
        <v>21</v>
      </c>
      <c r="AE902" s="31">
        <f t="shared" si="250"/>
        <v>68.097728766764959</v>
      </c>
      <c r="AF902" s="80" t="s">
        <v>775</v>
      </c>
      <c r="AG902" s="80"/>
      <c r="AH902" s="80"/>
      <c r="AI902" s="80"/>
      <c r="AJ902" s="114">
        <v>20</v>
      </c>
      <c r="AK902" s="107">
        <f t="shared" si="252"/>
        <v>68.097728766764959</v>
      </c>
      <c r="AL902" s="112" t="s">
        <v>775</v>
      </c>
      <c r="AM902" s="5">
        <v>21</v>
      </c>
      <c r="AN902" s="31">
        <f t="shared" si="253"/>
        <v>66.013332488948294</v>
      </c>
      <c r="AO902" s="80" t="s">
        <v>776</v>
      </c>
    </row>
    <row r="903" spans="8:41" ht="13.8" x14ac:dyDescent="0.45">
      <c r="H903" s="3" t="s">
        <v>1365</v>
      </c>
      <c r="J903" s="3" t="s">
        <v>1364</v>
      </c>
      <c r="M903" s="3" t="s">
        <v>1363</v>
      </c>
      <c r="P903" s="5" t="s">
        <v>27</v>
      </c>
      <c r="R903" s="5" t="s">
        <v>81</v>
      </c>
      <c r="U903" s="5" t="s">
        <v>319</v>
      </c>
      <c r="X903" s="5">
        <v>22</v>
      </c>
      <c r="Y903" s="31">
        <f t="shared" si="248"/>
        <v>66.013332488948294</v>
      </c>
      <c r="Z903" s="80" t="s">
        <v>776</v>
      </c>
      <c r="AA903" s="80"/>
      <c r="AB903" s="80"/>
      <c r="AD903" s="5">
        <v>22</v>
      </c>
      <c r="AE903" s="31">
        <f t="shared" si="250"/>
        <v>66.013332488948294</v>
      </c>
      <c r="AF903" s="80" t="s">
        <v>776</v>
      </c>
      <c r="AG903" s="80"/>
      <c r="AH903" s="80"/>
      <c r="AI903" s="80"/>
      <c r="AJ903" s="80"/>
      <c r="AL903" s="80"/>
      <c r="AM903" s="5">
        <v>22</v>
      </c>
      <c r="AN903" s="31">
        <f t="shared" si="253"/>
        <v>66.013332488948294</v>
      </c>
      <c r="AO903" s="80" t="s">
        <v>776</v>
      </c>
    </row>
    <row r="904" spans="8:41" ht="13.8" x14ac:dyDescent="0.45">
      <c r="H904" s="3" t="s">
        <v>187</v>
      </c>
      <c r="J904" s="3" t="s">
        <v>80</v>
      </c>
      <c r="M904" s="3" t="s">
        <v>319</v>
      </c>
      <c r="P904" s="5" t="s">
        <v>187</v>
      </c>
      <c r="R904" s="5" t="s">
        <v>80</v>
      </c>
      <c r="U904" s="5" t="s">
        <v>319</v>
      </c>
      <c r="X904" s="5">
        <v>23</v>
      </c>
      <c r="Y904" s="31">
        <f t="shared" si="248"/>
        <v>66.013332488948294</v>
      </c>
      <c r="Z904" s="80" t="s">
        <v>776</v>
      </c>
      <c r="AA904" s="80"/>
      <c r="AB904" s="80"/>
      <c r="AD904" s="5">
        <v>23</v>
      </c>
      <c r="AE904" s="31">
        <f t="shared" si="250"/>
        <v>66.013332488948294</v>
      </c>
      <c r="AF904" s="80" t="s">
        <v>776</v>
      </c>
      <c r="AG904" s="80"/>
      <c r="AH904" s="80"/>
      <c r="AI904" s="80"/>
      <c r="AJ904" s="80"/>
      <c r="AL904" s="80"/>
      <c r="AM904" s="5">
        <v>23</v>
      </c>
      <c r="AN904" s="31">
        <f t="shared" si="253"/>
        <v>66.013332488948294</v>
      </c>
      <c r="AO904" s="80" t="s">
        <v>776</v>
      </c>
    </row>
    <row r="905" spans="8:41" ht="13.8" x14ac:dyDescent="0.45">
      <c r="H905" s="3" t="s">
        <v>1362</v>
      </c>
      <c r="J905" s="3" t="s">
        <v>1361</v>
      </c>
      <c r="M905" s="3" t="s">
        <v>183</v>
      </c>
      <c r="P905" s="5" t="s">
        <v>68</v>
      </c>
      <c r="R905" s="5" t="s">
        <v>86</v>
      </c>
      <c r="U905" s="5" t="s">
        <v>183</v>
      </c>
      <c r="X905" s="5">
        <v>24</v>
      </c>
      <c r="Y905" s="31">
        <f t="shared" si="248"/>
        <v>65.463749372686848</v>
      </c>
      <c r="Z905" s="80" t="s">
        <v>765</v>
      </c>
      <c r="AA905" s="80"/>
      <c r="AB905" s="80"/>
      <c r="AD905" s="5">
        <v>24</v>
      </c>
      <c r="AE905" s="31">
        <f t="shared" si="250"/>
        <v>65.463749372686848</v>
      </c>
      <c r="AF905" s="80" t="s">
        <v>765</v>
      </c>
      <c r="AG905" s="80"/>
      <c r="AH905" s="80"/>
      <c r="AI905" s="80"/>
      <c r="AJ905" s="80"/>
      <c r="AL905" s="80"/>
      <c r="AM905" s="5">
        <v>24</v>
      </c>
      <c r="AN905" s="31">
        <f t="shared" si="253"/>
        <v>65.463749372686848</v>
      </c>
      <c r="AO905" s="80" t="s">
        <v>765</v>
      </c>
    </row>
    <row r="906" spans="8:41" ht="13.8" x14ac:dyDescent="0.45">
      <c r="H906" s="3" t="s">
        <v>1360</v>
      </c>
      <c r="J906" s="3" t="s">
        <v>483</v>
      </c>
      <c r="M906" s="3" t="s">
        <v>64</v>
      </c>
      <c r="P906" s="5" t="s">
        <v>68</v>
      </c>
      <c r="R906" s="5" t="s">
        <v>483</v>
      </c>
      <c r="U906" s="5" t="s">
        <v>64</v>
      </c>
      <c r="X906" s="5">
        <v>25</v>
      </c>
      <c r="Y906" s="31">
        <f t="shared" si="248"/>
        <v>65.463749372686848</v>
      </c>
      <c r="Z906" s="80" t="s">
        <v>765</v>
      </c>
      <c r="AA906" s="80"/>
      <c r="AB906" s="80"/>
      <c r="AD906" s="5">
        <v>25</v>
      </c>
      <c r="AE906" s="31">
        <f t="shared" si="250"/>
        <v>65.463749372686848</v>
      </c>
      <c r="AF906" s="80" t="s">
        <v>765</v>
      </c>
      <c r="AG906" s="80"/>
      <c r="AH906" s="80"/>
      <c r="AI906" s="80"/>
      <c r="AJ906" s="80"/>
      <c r="AL906" s="80"/>
      <c r="AM906" s="5">
        <v>25</v>
      </c>
      <c r="AN906" s="31">
        <f t="shared" si="253"/>
        <v>64.319990168929081</v>
      </c>
      <c r="AO906" s="80" t="s">
        <v>787</v>
      </c>
    </row>
    <row r="907" spans="8:41" ht="13.8" x14ac:dyDescent="0.45">
      <c r="H907" s="227" t="s">
        <v>1359</v>
      </c>
      <c r="J907" s="3" t="s">
        <v>1357</v>
      </c>
      <c r="M907" s="3" t="s">
        <v>60</v>
      </c>
      <c r="P907" s="5" t="s">
        <v>187</v>
      </c>
      <c r="R907" s="5" t="s">
        <v>75</v>
      </c>
      <c r="U907" s="5" t="s">
        <v>60</v>
      </c>
      <c r="X907" s="5">
        <v>26</v>
      </c>
      <c r="Y907" s="31">
        <f t="shared" si="248"/>
        <v>66.013332488948294</v>
      </c>
      <c r="Z907" s="80" t="s">
        <v>776</v>
      </c>
      <c r="AA907" s="80"/>
      <c r="AB907" s="80"/>
      <c r="AD907" s="5">
        <v>26</v>
      </c>
      <c r="AE907" s="31">
        <f t="shared" si="250"/>
        <v>64.319990168929081</v>
      </c>
      <c r="AF907" s="80" t="s">
        <v>787</v>
      </c>
      <c r="AG907" s="80"/>
      <c r="AH907" s="80"/>
      <c r="AI907" s="80"/>
      <c r="AJ907" s="80"/>
      <c r="AL907" s="80"/>
      <c r="AM907" s="5">
        <v>26</v>
      </c>
      <c r="AN907" s="31">
        <f t="shared" si="253"/>
        <v>63.352807087567498</v>
      </c>
      <c r="AO907" s="80" t="s">
        <v>791</v>
      </c>
    </row>
    <row r="908" spans="8:41" ht="13.8" x14ac:dyDescent="0.45">
      <c r="H908" s="227" t="s">
        <v>1358</v>
      </c>
      <c r="J908" s="3" t="s">
        <v>1357</v>
      </c>
      <c r="M908" s="3" t="s">
        <v>1356</v>
      </c>
      <c r="P908" s="5" t="s">
        <v>187</v>
      </c>
      <c r="R908" s="5" t="s">
        <v>75</v>
      </c>
      <c r="U908" s="5" t="s">
        <v>14</v>
      </c>
      <c r="X908" s="5">
        <v>27</v>
      </c>
      <c r="Y908" s="31">
        <f t="shared" si="248"/>
        <v>66.013332488948294</v>
      </c>
      <c r="Z908" s="80" t="s">
        <v>776</v>
      </c>
      <c r="AA908" s="80"/>
      <c r="AB908" s="80"/>
      <c r="AD908" s="5">
        <v>27</v>
      </c>
      <c r="AE908" s="31">
        <f t="shared" si="250"/>
        <v>64.319990168929081</v>
      </c>
      <c r="AF908" s="80" t="s">
        <v>787</v>
      </c>
      <c r="AG908" s="80"/>
      <c r="AH908" s="80"/>
      <c r="AI908" s="80"/>
      <c r="AJ908" s="80"/>
      <c r="AL908" s="80"/>
      <c r="AM908" s="5">
        <v>27</v>
      </c>
      <c r="AN908" s="31">
        <f t="shared" si="253"/>
        <v>61.678725235050933</v>
      </c>
      <c r="AO908" s="80" t="s">
        <v>766</v>
      </c>
    </row>
    <row r="909" spans="8:41" ht="13.8" x14ac:dyDescent="0.45">
      <c r="J909" s="3" t="s">
        <v>1355</v>
      </c>
      <c r="M909" s="3" t="s">
        <v>61</v>
      </c>
      <c r="R909" s="5" t="s">
        <v>483</v>
      </c>
      <c r="U909" s="5" t="s">
        <v>61</v>
      </c>
      <c r="X909" s="114">
        <v>28</v>
      </c>
      <c r="Y909" s="107">
        <f t="shared" si="248"/>
        <v>65.463749372686848</v>
      </c>
      <c r="Z909" s="112" t="s">
        <v>765</v>
      </c>
      <c r="AA909" s="80"/>
      <c r="AB909" s="80"/>
      <c r="AD909" s="5">
        <v>28</v>
      </c>
      <c r="AE909" s="31">
        <f t="shared" si="250"/>
        <v>65.463749372686848</v>
      </c>
      <c r="AF909" s="80" t="s">
        <v>765</v>
      </c>
      <c r="AG909" s="80"/>
      <c r="AH909" s="80"/>
      <c r="AI909" s="80"/>
      <c r="AJ909" s="80"/>
      <c r="AL909" s="80"/>
      <c r="AM909" s="5">
        <v>28</v>
      </c>
      <c r="AN909" s="31">
        <f t="shared" si="253"/>
        <v>61.678725235050933</v>
      </c>
      <c r="AO909" s="80" t="s">
        <v>766</v>
      </c>
    </row>
    <row r="910" spans="8:41" ht="13.8" x14ac:dyDescent="0.45">
      <c r="J910" s="4" t="s">
        <v>1354</v>
      </c>
      <c r="M910" s="3" t="s">
        <v>62</v>
      </c>
      <c r="R910" s="5" t="s">
        <v>483</v>
      </c>
      <c r="U910" s="5" t="s">
        <v>62</v>
      </c>
      <c r="Z910" s="80"/>
      <c r="AA910" s="80"/>
      <c r="AB910" s="80"/>
      <c r="AD910" s="5">
        <v>29</v>
      </c>
      <c r="AE910" s="31">
        <f t="shared" si="250"/>
        <v>65.463749372686848</v>
      </c>
      <c r="AF910" s="80" t="s">
        <v>765</v>
      </c>
      <c r="AG910" s="80"/>
      <c r="AH910" s="80"/>
      <c r="AI910" s="80"/>
      <c r="AJ910" s="80"/>
      <c r="AL910" s="80"/>
      <c r="AM910" s="5">
        <v>29</v>
      </c>
      <c r="AN910" s="31">
        <f t="shared" si="253"/>
        <v>60.819536609910429</v>
      </c>
      <c r="AO910" s="80" t="s">
        <v>770</v>
      </c>
    </row>
    <row r="911" spans="8:41" ht="13.8" x14ac:dyDescent="0.45">
      <c r="M911" s="3" t="s">
        <v>1121</v>
      </c>
      <c r="U911" s="5" t="s">
        <v>15</v>
      </c>
      <c r="Z911" s="80"/>
      <c r="AA911" s="80"/>
      <c r="AB911" s="80"/>
      <c r="AD911" s="114">
        <v>30</v>
      </c>
      <c r="AE911" s="107">
        <f t="shared" si="250"/>
        <v>64.319990168929081</v>
      </c>
      <c r="AF911" s="112" t="s">
        <v>787</v>
      </c>
      <c r="AG911" s="80"/>
      <c r="AH911" s="80"/>
      <c r="AI911" s="80"/>
      <c r="AJ911" s="80"/>
      <c r="AL911" s="80"/>
      <c r="AM911" s="5">
        <v>30</v>
      </c>
      <c r="AN911" s="31">
        <f t="shared" si="253"/>
        <v>60.266537294414391</v>
      </c>
      <c r="AO911" s="80" t="s">
        <v>774</v>
      </c>
    </row>
    <row r="912" spans="8:41" ht="13.8" x14ac:dyDescent="0.45">
      <c r="M912" s="3" t="s">
        <v>1353</v>
      </c>
      <c r="U912" s="5" t="s">
        <v>15</v>
      </c>
      <c r="Z912" s="80"/>
      <c r="AA912" s="80"/>
      <c r="AB912" s="80"/>
      <c r="AD912" s="80"/>
      <c r="AE912" s="80"/>
      <c r="AG912" s="80"/>
      <c r="AH912" s="80"/>
      <c r="AI912" s="80"/>
      <c r="AJ912" s="80"/>
      <c r="AL912" s="80"/>
      <c r="AM912" s="5">
        <v>31</v>
      </c>
      <c r="AN912" s="31">
        <f t="shared" si="253"/>
        <v>60.266537294414391</v>
      </c>
      <c r="AO912" s="80" t="s">
        <v>774</v>
      </c>
    </row>
    <row r="913" spans="7:41" ht="13.8" x14ac:dyDescent="0.45">
      <c r="M913" s="3" t="s">
        <v>59</v>
      </c>
      <c r="U913" s="5" t="s">
        <v>59</v>
      </c>
      <c r="Z913" s="80"/>
      <c r="AA913" s="80"/>
      <c r="AB913" s="80"/>
      <c r="AD913" s="80"/>
      <c r="AE913" s="80"/>
      <c r="AG913" s="80"/>
      <c r="AH913" s="80"/>
      <c r="AI913" s="80"/>
      <c r="AJ913" s="80"/>
      <c r="AL913" s="80"/>
      <c r="AM913" s="5">
        <v>32</v>
      </c>
      <c r="AN913" s="31">
        <f t="shared" si="253"/>
        <v>60.819536609910429</v>
      </c>
      <c r="AO913" s="80" t="s">
        <v>770</v>
      </c>
    </row>
    <row r="914" spans="7:41" ht="13.8" x14ac:dyDescent="0.45">
      <c r="M914" s="3" t="s">
        <v>14</v>
      </c>
      <c r="U914" s="5" t="s">
        <v>14</v>
      </c>
      <c r="Z914" s="80"/>
      <c r="AA914" s="80"/>
      <c r="AB914" s="80"/>
      <c r="AD914" s="80"/>
      <c r="AE914" s="80"/>
      <c r="AG914" s="80"/>
      <c r="AH914" s="80"/>
      <c r="AI914" s="80"/>
      <c r="AJ914" s="80"/>
      <c r="AL914" s="80"/>
      <c r="AM914" s="5">
        <v>33</v>
      </c>
      <c r="AN914" s="31">
        <f t="shared" si="253"/>
        <v>61.678725235050933</v>
      </c>
      <c r="AO914" s="80" t="s">
        <v>766</v>
      </c>
    </row>
    <row r="915" spans="7:41" ht="13.8" x14ac:dyDescent="0.45">
      <c r="M915" s="3" t="s">
        <v>63</v>
      </c>
      <c r="U915" s="5" t="s">
        <v>63</v>
      </c>
      <c r="Z915" s="80"/>
      <c r="AA915" s="80"/>
      <c r="AB915" s="80"/>
      <c r="AD915" s="80"/>
      <c r="AE915" s="80"/>
      <c r="AG915" s="80"/>
      <c r="AH915" s="80"/>
      <c r="AI915" s="80"/>
      <c r="AJ915" s="80"/>
      <c r="AL915" s="80"/>
      <c r="AM915" s="5">
        <v>34</v>
      </c>
      <c r="AN915" s="31">
        <f t="shared" si="253"/>
        <v>63.352807087567498</v>
      </c>
      <c r="AO915" s="80" t="s">
        <v>791</v>
      </c>
    </row>
    <row r="916" spans="7:41" ht="13.8" x14ac:dyDescent="0.45">
      <c r="M916" s="3" t="s">
        <v>1352</v>
      </c>
      <c r="U916" s="5" t="s">
        <v>64</v>
      </c>
      <c r="Z916" s="80"/>
      <c r="AA916" s="80"/>
      <c r="AB916" s="80"/>
      <c r="AD916" s="80"/>
      <c r="AE916" s="80"/>
      <c r="AG916" s="80"/>
      <c r="AH916" s="80"/>
      <c r="AI916" s="80"/>
      <c r="AJ916" s="80"/>
      <c r="AL916" s="80"/>
      <c r="AM916" s="5">
        <v>35</v>
      </c>
      <c r="AN916" s="31">
        <f t="shared" si="253"/>
        <v>64.319990168929081</v>
      </c>
      <c r="AO916" s="80" t="s">
        <v>787</v>
      </c>
    </row>
    <row r="917" spans="7:41" ht="13.8" x14ac:dyDescent="0.45">
      <c r="M917" s="4" t="s">
        <v>1351</v>
      </c>
      <c r="U917" s="5" t="s">
        <v>64</v>
      </c>
      <c r="Z917" s="80"/>
      <c r="AA917" s="80"/>
      <c r="AB917" s="80"/>
      <c r="AD917" s="80"/>
      <c r="AE917" s="80"/>
      <c r="AG917" s="80"/>
      <c r="AH917" s="80"/>
      <c r="AI917" s="80"/>
      <c r="AJ917" s="80"/>
      <c r="AL917" s="80"/>
      <c r="AM917" s="5">
        <v>36</v>
      </c>
      <c r="AN917" s="31">
        <f t="shared" si="253"/>
        <v>64.319990168929081</v>
      </c>
      <c r="AO917" s="80" t="s">
        <v>787</v>
      </c>
    </row>
    <row r="918" spans="7:41" x14ac:dyDescent="0.45">
      <c r="Z918" s="80"/>
      <c r="AA918" s="80"/>
      <c r="AB918" s="80"/>
      <c r="AD918" s="80"/>
      <c r="AE918" s="80"/>
      <c r="AG918" s="80"/>
      <c r="AH918" s="80"/>
      <c r="AI918" s="80"/>
      <c r="AJ918" s="80"/>
      <c r="AL918" s="80"/>
      <c r="AM918" s="114">
        <v>37</v>
      </c>
      <c r="AN918" s="107">
        <f t="shared" si="253"/>
        <v>63.352807087567498</v>
      </c>
      <c r="AO918" s="112" t="s">
        <v>791</v>
      </c>
    </row>
    <row r="919" spans="7:41" x14ac:dyDescent="0.45">
      <c r="Z919" s="80"/>
      <c r="AA919" s="80"/>
      <c r="AB919" s="80"/>
      <c r="AD919" s="80"/>
      <c r="AE919" s="80"/>
      <c r="AG919" s="80"/>
      <c r="AH919" s="80"/>
      <c r="AI919" s="80"/>
      <c r="AJ919" s="80"/>
      <c r="AL919" s="80"/>
      <c r="AM919" s="80"/>
      <c r="AN919" s="80"/>
    </row>
    <row r="920" spans="7:41" x14ac:dyDescent="0.45">
      <c r="G920" s="5" t="s">
        <v>1350</v>
      </c>
      <c r="Z920" s="80"/>
      <c r="AA920" s="80"/>
      <c r="AB920" s="80"/>
      <c r="AD920" s="80"/>
      <c r="AE920" s="80"/>
      <c r="AG920" s="80"/>
      <c r="AH920" s="80"/>
      <c r="AI920" s="80"/>
      <c r="AJ920" s="80"/>
      <c r="AL920" s="80"/>
      <c r="AM920" s="80"/>
      <c r="AN920" s="80"/>
    </row>
    <row r="921" spans="7:41" x14ac:dyDescent="0.45">
      <c r="G921" s="7" t="s">
        <v>5</v>
      </c>
      <c r="H921" s="8" t="s">
        <v>28</v>
      </c>
      <c r="I921" s="8" t="s">
        <v>29</v>
      </c>
      <c r="J921" s="8" t="s">
        <v>110</v>
      </c>
      <c r="K921" s="8" t="s">
        <v>217</v>
      </c>
      <c r="L921" s="8" t="s">
        <v>218</v>
      </c>
      <c r="M921" s="8" t="s">
        <v>219</v>
      </c>
      <c r="O921" s="5">
        <v>5</v>
      </c>
      <c r="P921" s="8" t="s">
        <v>28</v>
      </c>
      <c r="Q921" s="8" t="s">
        <v>29</v>
      </c>
      <c r="R921" s="8" t="s">
        <v>110</v>
      </c>
      <c r="S921" s="8" t="s">
        <v>217</v>
      </c>
      <c r="T921" s="8" t="s">
        <v>218</v>
      </c>
      <c r="U921" s="8" t="s">
        <v>219</v>
      </c>
      <c r="Z921" s="8" t="s">
        <v>28</v>
      </c>
      <c r="AC921" s="8" t="s">
        <v>29</v>
      </c>
      <c r="AF921" s="8" t="s">
        <v>110</v>
      </c>
      <c r="AG921" s="80"/>
      <c r="AH921" s="80"/>
      <c r="AI921" s="8" t="s">
        <v>217</v>
      </c>
      <c r="AJ921" s="80"/>
      <c r="AL921" s="8" t="s">
        <v>218</v>
      </c>
      <c r="AM921" s="80"/>
      <c r="AN921" s="80"/>
      <c r="AO921" s="8" t="s">
        <v>219</v>
      </c>
    </row>
    <row r="922" spans="7:41" ht="13.8" x14ac:dyDescent="0.45">
      <c r="H922" s="4" t="s">
        <v>114</v>
      </c>
      <c r="I922" s="4" t="s">
        <v>118</v>
      </c>
      <c r="J922" s="4" t="s">
        <v>126</v>
      </c>
      <c r="K922" s="4" t="s">
        <v>136</v>
      </c>
      <c r="L922" s="4" t="s">
        <v>148</v>
      </c>
      <c r="M922" s="4" t="s">
        <v>353</v>
      </c>
      <c r="P922" s="5" t="s">
        <v>113</v>
      </c>
      <c r="Q922" s="5" t="s">
        <v>118</v>
      </c>
      <c r="R922" s="5" t="s">
        <v>126</v>
      </c>
      <c r="S922" s="5" t="s">
        <v>136</v>
      </c>
      <c r="T922" s="5" t="s">
        <v>148</v>
      </c>
      <c r="U922" s="5" t="s">
        <v>353</v>
      </c>
      <c r="X922" s="5">
        <v>1</v>
      </c>
      <c r="Y922" s="31">
        <f t="shared" ref="Y922:Y945" si="254">VLOOKUP(Z922,$A$3:$B$36,2,FALSE)</f>
        <v>54.489683652199048</v>
      </c>
      <c r="Z922" s="80" t="s">
        <v>871</v>
      </c>
      <c r="AA922" s="5">
        <v>1</v>
      </c>
      <c r="AB922" s="31">
        <f t="shared" ref="AB922:AB943" si="255">VLOOKUP(AC922,$A$3:$B$36,2,FALSE)</f>
        <v>54.489683652199048</v>
      </c>
      <c r="AC922" s="80" t="s">
        <v>871</v>
      </c>
      <c r="AD922" s="5">
        <v>1</v>
      </c>
      <c r="AE922" s="31">
        <f t="shared" ref="AE922:AE954" si="256">VLOOKUP(AF922,$A$3:$B$36,2,FALSE)</f>
        <v>54.489683652199048</v>
      </c>
      <c r="AF922" s="80" t="s">
        <v>871</v>
      </c>
      <c r="AG922" s="5">
        <v>1</v>
      </c>
      <c r="AH922" s="31">
        <f t="shared" ref="AH922:AH968" si="257">VLOOKUP(AI922,$A$3:$B$36,2,FALSE)</f>
        <v>54.489683652199048</v>
      </c>
      <c r="AI922" s="80" t="s">
        <v>871</v>
      </c>
      <c r="AJ922" s="5">
        <v>1</v>
      </c>
      <c r="AK922" s="31">
        <f t="shared" ref="AK922:AK944" si="258">VLOOKUP(AL922,$A$3:$B$36,2,FALSE)</f>
        <v>54.489683652199048</v>
      </c>
      <c r="AL922" s="80" t="s">
        <v>871</v>
      </c>
      <c r="AM922" s="5">
        <v>1</v>
      </c>
      <c r="AN922" s="31">
        <f t="shared" ref="AN922:AN955" si="259">VLOOKUP(AO922,$A$3:$B$36,2,FALSE)</f>
        <v>54.489683652199048</v>
      </c>
      <c r="AO922" s="80" t="s">
        <v>871</v>
      </c>
    </row>
    <row r="923" spans="7:41" ht="13.8" x14ac:dyDescent="0.45">
      <c r="H923" s="4" t="s">
        <v>1154</v>
      </c>
      <c r="I923" s="4" t="s">
        <v>119</v>
      </c>
      <c r="J923" s="4" t="s">
        <v>1272</v>
      </c>
      <c r="K923" s="4" t="s">
        <v>1271</v>
      </c>
      <c r="L923" s="4" t="s">
        <v>96</v>
      </c>
      <c r="M923" s="4" t="s">
        <v>1269</v>
      </c>
      <c r="P923" s="5" t="s">
        <v>114</v>
      </c>
      <c r="Q923" s="5" t="s">
        <v>119</v>
      </c>
      <c r="R923" s="5" t="s">
        <v>42</v>
      </c>
      <c r="S923" s="5" t="s">
        <v>984</v>
      </c>
      <c r="T923" s="5" t="s">
        <v>96</v>
      </c>
      <c r="U923" s="5" t="s">
        <v>988</v>
      </c>
      <c r="X923" s="5">
        <v>2</v>
      </c>
      <c r="Y923" s="31">
        <f t="shared" si="254"/>
        <v>57.68746068595226</v>
      </c>
      <c r="Z923" s="80" t="s">
        <v>792</v>
      </c>
      <c r="AA923" s="5">
        <v>2</v>
      </c>
      <c r="AB923" s="31">
        <f t="shared" si="255"/>
        <v>57.68746068595226</v>
      </c>
      <c r="AC923" s="80" t="s">
        <v>792</v>
      </c>
      <c r="AD923" s="5">
        <v>2</v>
      </c>
      <c r="AE923" s="31">
        <f t="shared" si="256"/>
        <v>57.68746068595226</v>
      </c>
      <c r="AF923" s="80" t="s">
        <v>792</v>
      </c>
      <c r="AG923" s="5">
        <v>2</v>
      </c>
      <c r="AH923" s="31">
        <f t="shared" si="257"/>
        <v>57.68746068595226</v>
      </c>
      <c r="AI923" s="80" t="s">
        <v>792</v>
      </c>
      <c r="AJ923" s="5">
        <v>2</v>
      </c>
      <c r="AK923" s="31">
        <f t="shared" si="258"/>
        <v>57.68746068595226</v>
      </c>
      <c r="AL923" s="80" t="s">
        <v>792</v>
      </c>
      <c r="AM923" s="5">
        <v>2</v>
      </c>
      <c r="AN923" s="31">
        <f t="shared" si="259"/>
        <v>50.004135736053328</v>
      </c>
      <c r="AO923" s="80" t="s">
        <v>771</v>
      </c>
    </row>
    <row r="924" spans="7:41" ht="13.8" x14ac:dyDescent="0.45">
      <c r="H924" s="4" t="s">
        <v>1349</v>
      </c>
      <c r="I924" s="4" t="s">
        <v>120</v>
      </c>
      <c r="J924" s="4" t="s">
        <v>128</v>
      </c>
      <c r="K924" s="4" t="s">
        <v>1348</v>
      </c>
      <c r="L924" s="4" t="s">
        <v>1263</v>
      </c>
      <c r="M924" s="4" t="s">
        <v>627</v>
      </c>
      <c r="P924" s="5" t="s">
        <v>223</v>
      </c>
      <c r="Q924" s="5" t="s">
        <v>120</v>
      </c>
      <c r="R924" s="5" t="s">
        <v>128</v>
      </c>
      <c r="S924" s="5" t="s">
        <v>984</v>
      </c>
      <c r="T924" s="5" t="s">
        <v>782</v>
      </c>
      <c r="U924" s="5" t="s">
        <v>627</v>
      </c>
      <c r="X924" s="5">
        <v>3</v>
      </c>
      <c r="Y924" s="31">
        <f t="shared" si="254"/>
        <v>57.68746068595226</v>
      </c>
      <c r="Z924" s="80" t="s">
        <v>792</v>
      </c>
      <c r="AA924" s="5">
        <v>3</v>
      </c>
      <c r="AB924" s="31">
        <f t="shared" si="255"/>
        <v>61.678725235050933</v>
      </c>
      <c r="AC924" s="80" t="s">
        <v>766</v>
      </c>
      <c r="AD924" s="5">
        <v>3</v>
      </c>
      <c r="AE924" s="31">
        <f t="shared" si="256"/>
        <v>57.68746068595226</v>
      </c>
      <c r="AF924" s="80" t="s">
        <v>792</v>
      </c>
      <c r="AG924" s="5">
        <v>3</v>
      </c>
      <c r="AH924" s="31">
        <f t="shared" si="257"/>
        <v>57.68746068595226</v>
      </c>
      <c r="AI924" s="80" t="s">
        <v>792</v>
      </c>
      <c r="AJ924" s="5">
        <v>3</v>
      </c>
      <c r="AK924" s="31">
        <f t="shared" si="258"/>
        <v>61.678725235050933</v>
      </c>
      <c r="AL924" s="80" t="s">
        <v>766</v>
      </c>
      <c r="AM924" s="5">
        <v>3</v>
      </c>
      <c r="AN924" s="31">
        <f t="shared" si="259"/>
        <v>50.004135736053328</v>
      </c>
      <c r="AO924" s="80" t="s">
        <v>771</v>
      </c>
    </row>
    <row r="925" spans="7:41" ht="13.8" x14ac:dyDescent="0.45">
      <c r="H925" s="4" t="s">
        <v>1347</v>
      </c>
      <c r="I925" s="4" t="s">
        <v>121</v>
      </c>
      <c r="J925" s="4" t="s">
        <v>130</v>
      </c>
      <c r="K925" s="4" t="s">
        <v>1346</v>
      </c>
      <c r="L925" s="4" t="s">
        <v>1259</v>
      </c>
      <c r="M925" s="4" t="s">
        <v>1345</v>
      </c>
      <c r="P925" s="5" t="s">
        <v>223</v>
      </c>
      <c r="Q925" s="5" t="s">
        <v>121</v>
      </c>
      <c r="R925" s="5" t="s">
        <v>130</v>
      </c>
      <c r="S925" s="5" t="s">
        <v>340</v>
      </c>
      <c r="T925" s="5" t="s">
        <v>782</v>
      </c>
      <c r="U925" s="5" t="s">
        <v>1010</v>
      </c>
      <c r="X925" s="5">
        <v>4</v>
      </c>
      <c r="Y925" s="31">
        <f t="shared" si="254"/>
        <v>55.327632324697404</v>
      </c>
      <c r="Z925" s="80" t="s">
        <v>769</v>
      </c>
      <c r="AA925" s="5">
        <v>4</v>
      </c>
      <c r="AB925" s="31">
        <f t="shared" si="255"/>
        <v>66.013332488948294</v>
      </c>
      <c r="AC925" s="80" t="s">
        <v>776</v>
      </c>
      <c r="AD925" s="5">
        <v>4</v>
      </c>
      <c r="AE925" s="31">
        <f t="shared" si="256"/>
        <v>61.678725235050933</v>
      </c>
      <c r="AF925" s="80" t="s">
        <v>766</v>
      </c>
      <c r="AG925" s="5">
        <v>4</v>
      </c>
      <c r="AH925" s="31">
        <f t="shared" si="257"/>
        <v>55.327632324697404</v>
      </c>
      <c r="AI925" s="80" t="s">
        <v>769</v>
      </c>
      <c r="AJ925" s="5">
        <v>4</v>
      </c>
      <c r="AK925" s="31">
        <f t="shared" si="258"/>
        <v>61.678725235050933</v>
      </c>
      <c r="AL925" s="80" t="s">
        <v>766</v>
      </c>
      <c r="AM925" s="5">
        <v>4</v>
      </c>
      <c r="AN925" s="31">
        <f t="shared" si="259"/>
        <v>46.633602860806874</v>
      </c>
      <c r="AO925" s="80" t="s">
        <v>877</v>
      </c>
    </row>
    <row r="926" spans="7:41" ht="13.8" x14ac:dyDescent="0.45">
      <c r="H926" s="4" t="s">
        <v>1344</v>
      </c>
      <c r="I926" s="4" t="s">
        <v>1141</v>
      </c>
      <c r="J926" s="4" t="s">
        <v>81</v>
      </c>
      <c r="K926" s="4" t="s">
        <v>1283</v>
      </c>
      <c r="L926" s="4" t="s">
        <v>1256</v>
      </c>
      <c r="M926" s="4" t="s">
        <v>1343</v>
      </c>
      <c r="P926" s="5" t="s">
        <v>115</v>
      </c>
      <c r="Q926" s="5" t="s">
        <v>34</v>
      </c>
      <c r="R926" s="5" t="s">
        <v>81</v>
      </c>
      <c r="S926" s="5" t="s">
        <v>1283</v>
      </c>
      <c r="T926" s="5" t="s">
        <v>98</v>
      </c>
      <c r="U926" s="5" t="s">
        <v>1010</v>
      </c>
      <c r="X926" s="5">
        <v>5</v>
      </c>
      <c r="Y926" s="31">
        <f t="shared" si="254"/>
        <v>55.327632324697404</v>
      </c>
      <c r="Z926" s="80" t="s">
        <v>769</v>
      </c>
      <c r="AA926" s="5">
        <v>5</v>
      </c>
      <c r="AB926" s="31">
        <f t="shared" si="255"/>
        <v>72.079750332635967</v>
      </c>
      <c r="AC926" s="80" t="s">
        <v>764</v>
      </c>
      <c r="AD926" s="5">
        <v>5</v>
      </c>
      <c r="AE926" s="31">
        <f t="shared" si="256"/>
        <v>66.013332488948294</v>
      </c>
      <c r="AF926" s="80" t="s">
        <v>776</v>
      </c>
      <c r="AG926" s="5">
        <v>5</v>
      </c>
      <c r="AH926" s="31">
        <f t="shared" si="257"/>
        <v>55.327632324697404</v>
      </c>
      <c r="AI926" s="80" t="s">
        <v>769</v>
      </c>
      <c r="AJ926" s="5">
        <v>5</v>
      </c>
      <c r="AK926" s="31">
        <f t="shared" si="258"/>
        <v>60.266537294414391</v>
      </c>
      <c r="AL926" s="80" t="s">
        <v>774</v>
      </c>
      <c r="AM926" s="5">
        <v>5</v>
      </c>
      <c r="AN926" s="31">
        <f t="shared" si="259"/>
        <v>46.633602860806874</v>
      </c>
      <c r="AO926" s="80" t="s">
        <v>877</v>
      </c>
    </row>
    <row r="927" spans="7:41" ht="13.8" x14ac:dyDescent="0.45">
      <c r="H927" s="4" t="s">
        <v>1342</v>
      </c>
      <c r="I927" s="4" t="s">
        <v>1138</v>
      </c>
      <c r="J927" s="4" t="s">
        <v>1341</v>
      </c>
      <c r="K927" s="4" t="s">
        <v>337</v>
      </c>
      <c r="L927" s="4" t="s">
        <v>346</v>
      </c>
      <c r="M927" s="4" t="s">
        <v>815</v>
      </c>
      <c r="P927" s="5" t="s">
        <v>115</v>
      </c>
      <c r="Q927" s="5" t="s">
        <v>34</v>
      </c>
      <c r="R927" s="5" t="s">
        <v>978</v>
      </c>
      <c r="S927" s="5" t="s">
        <v>337</v>
      </c>
      <c r="T927" s="5" t="s">
        <v>346</v>
      </c>
      <c r="U927" s="5" t="s">
        <v>815</v>
      </c>
      <c r="X927" s="5">
        <v>6</v>
      </c>
      <c r="Y927" s="31">
        <f t="shared" si="254"/>
        <v>56.425600143309396</v>
      </c>
      <c r="Z927" s="80" t="s">
        <v>853</v>
      </c>
      <c r="AA927" s="5">
        <v>6</v>
      </c>
      <c r="AB927" s="31">
        <f t="shared" si="255"/>
        <v>72.079750332635967</v>
      </c>
      <c r="AC927" s="80" t="s">
        <v>764</v>
      </c>
      <c r="AD927" s="5">
        <v>6</v>
      </c>
      <c r="AE927" s="31">
        <f t="shared" si="256"/>
        <v>72.079750332635967</v>
      </c>
      <c r="AF927" s="80" t="s">
        <v>764</v>
      </c>
      <c r="AG927" s="5">
        <v>6</v>
      </c>
      <c r="AH927" s="31">
        <f t="shared" si="257"/>
        <v>54.489683652199048</v>
      </c>
      <c r="AI927" s="80" t="s">
        <v>871</v>
      </c>
      <c r="AJ927" s="5">
        <v>6</v>
      </c>
      <c r="AK927" s="31">
        <f t="shared" si="258"/>
        <v>60.266537294414391</v>
      </c>
      <c r="AL927" s="80" t="s">
        <v>774</v>
      </c>
      <c r="AM927" s="5">
        <v>6</v>
      </c>
      <c r="AN927" s="31">
        <f t="shared" si="259"/>
        <v>48.040677434069437</v>
      </c>
      <c r="AO927" s="80" t="s">
        <v>879</v>
      </c>
    </row>
    <row r="928" spans="7:41" ht="13.8" x14ac:dyDescent="0.45">
      <c r="H928" s="4" t="s">
        <v>225</v>
      </c>
      <c r="I928" s="4" t="s">
        <v>478</v>
      </c>
      <c r="J928" s="4" t="s">
        <v>1340</v>
      </c>
      <c r="K928" s="4" t="s">
        <v>1016</v>
      </c>
      <c r="L928" s="4" t="s">
        <v>93</v>
      </c>
      <c r="M928" s="4" t="s">
        <v>988</v>
      </c>
      <c r="P928" s="5" t="s">
        <v>1339</v>
      </c>
      <c r="Q928" s="5" t="s">
        <v>478</v>
      </c>
      <c r="R928" s="5" t="s">
        <v>978</v>
      </c>
      <c r="S928" s="5" t="s">
        <v>1016</v>
      </c>
      <c r="T928" s="5" t="s">
        <v>93</v>
      </c>
      <c r="U928" s="5" t="s">
        <v>988</v>
      </c>
      <c r="X928" s="5">
        <v>7</v>
      </c>
      <c r="Y928" s="31">
        <f t="shared" si="254"/>
        <v>56.425600143309396</v>
      </c>
      <c r="Z928" s="80" t="s">
        <v>853</v>
      </c>
      <c r="AA928" s="5">
        <v>7</v>
      </c>
      <c r="AB928" s="31">
        <f t="shared" si="255"/>
        <v>69.54549044703198</v>
      </c>
      <c r="AC928" s="80" t="s">
        <v>772</v>
      </c>
      <c r="AD928" s="5">
        <v>7</v>
      </c>
      <c r="AE928" s="31">
        <f t="shared" si="256"/>
        <v>72.079750332635967</v>
      </c>
      <c r="AF928" s="80" t="s">
        <v>764</v>
      </c>
      <c r="AG928" s="5">
        <v>7</v>
      </c>
      <c r="AH928" s="31">
        <f t="shared" si="257"/>
        <v>51.976540463598752</v>
      </c>
      <c r="AI928" s="80" t="s">
        <v>819</v>
      </c>
      <c r="AJ928" s="5">
        <v>7</v>
      </c>
      <c r="AK928" s="31">
        <f t="shared" si="258"/>
        <v>57.68746068595226</v>
      </c>
      <c r="AL928" s="80" t="s">
        <v>792</v>
      </c>
      <c r="AM928" s="5">
        <v>7</v>
      </c>
      <c r="AN928" s="31">
        <f t="shared" si="259"/>
        <v>50.004135736053328</v>
      </c>
      <c r="AO928" s="80" t="s">
        <v>771</v>
      </c>
    </row>
    <row r="929" spans="8:41" ht="13.8" x14ac:dyDescent="0.45">
      <c r="H929" s="4" t="s">
        <v>116</v>
      </c>
      <c r="I929" s="4" t="s">
        <v>1338</v>
      </c>
      <c r="J929" s="4" t="s">
        <v>1337</v>
      </c>
      <c r="K929" s="4" t="s">
        <v>1273</v>
      </c>
      <c r="L929" s="228" t="s">
        <v>1336</v>
      </c>
      <c r="M929" s="4" t="s">
        <v>1335</v>
      </c>
      <c r="P929" s="5" t="s">
        <v>225</v>
      </c>
      <c r="Q929" s="5" t="s">
        <v>121</v>
      </c>
      <c r="R929" s="5" t="s">
        <v>82</v>
      </c>
      <c r="S929" s="5" t="s">
        <v>1273</v>
      </c>
      <c r="T929" s="5" t="s">
        <v>94</v>
      </c>
      <c r="U929" s="5" t="s">
        <v>1021</v>
      </c>
      <c r="X929" s="5">
        <v>8</v>
      </c>
      <c r="Y929" s="31">
        <f t="shared" si="254"/>
        <v>57.68746068595226</v>
      </c>
      <c r="Z929" s="80" t="s">
        <v>792</v>
      </c>
      <c r="AA929" s="5">
        <v>8</v>
      </c>
      <c r="AB929" s="31">
        <f t="shared" si="255"/>
        <v>66.013332488948294</v>
      </c>
      <c r="AC929" s="80" t="s">
        <v>776</v>
      </c>
      <c r="AD929" s="5">
        <v>8</v>
      </c>
      <c r="AE929" s="31">
        <f t="shared" si="256"/>
        <v>69.54549044703198</v>
      </c>
      <c r="AF929" s="80" t="s">
        <v>772</v>
      </c>
      <c r="AG929" s="5">
        <v>8</v>
      </c>
      <c r="AH929" s="31">
        <f t="shared" si="257"/>
        <v>50.004135736053328</v>
      </c>
      <c r="AI929" s="80" t="s">
        <v>771</v>
      </c>
      <c r="AJ929" s="5">
        <v>8</v>
      </c>
      <c r="AK929" s="31">
        <f t="shared" si="258"/>
        <v>55.327632324697404</v>
      </c>
      <c r="AL929" s="80" t="s">
        <v>769</v>
      </c>
      <c r="AM929" s="5">
        <v>8</v>
      </c>
      <c r="AN929" s="31">
        <f t="shared" si="259"/>
        <v>51.976540463598752</v>
      </c>
      <c r="AO929" s="80" t="s">
        <v>819</v>
      </c>
    </row>
    <row r="930" spans="8:41" ht="13.8" x14ac:dyDescent="0.45">
      <c r="H930" s="4" t="s">
        <v>226</v>
      </c>
      <c r="I930" s="4" t="s">
        <v>172</v>
      </c>
      <c r="J930" s="4" t="s">
        <v>78</v>
      </c>
      <c r="K930" s="4" t="s">
        <v>1334</v>
      </c>
      <c r="L930" s="228" t="s">
        <v>1333</v>
      </c>
      <c r="M930" s="4" t="s">
        <v>355</v>
      </c>
      <c r="P930" s="5" t="s">
        <v>116</v>
      </c>
      <c r="Q930" s="5" t="s">
        <v>172</v>
      </c>
      <c r="R930" s="5" t="s">
        <v>78</v>
      </c>
      <c r="S930" s="5" t="s">
        <v>1319</v>
      </c>
      <c r="T930" s="5" t="s">
        <v>94</v>
      </c>
      <c r="U930" s="5" t="s">
        <v>355</v>
      </c>
      <c r="X930" s="5">
        <v>9</v>
      </c>
      <c r="Y930" s="31">
        <f t="shared" si="254"/>
        <v>59.002347394461879</v>
      </c>
      <c r="Z930" s="80" t="s">
        <v>773</v>
      </c>
      <c r="AA930" s="5">
        <v>9</v>
      </c>
      <c r="AB930" s="31">
        <f t="shared" si="255"/>
        <v>66.013332488948294</v>
      </c>
      <c r="AC930" s="80" t="s">
        <v>776</v>
      </c>
      <c r="AD930" s="5">
        <v>9</v>
      </c>
      <c r="AE930" s="31">
        <f t="shared" si="256"/>
        <v>69.54549044703198</v>
      </c>
      <c r="AF930" s="80" t="s">
        <v>772</v>
      </c>
      <c r="AG930" s="5">
        <v>9</v>
      </c>
      <c r="AH930" s="31">
        <f t="shared" si="257"/>
        <v>48.040677434069437</v>
      </c>
      <c r="AI930" s="80" t="s">
        <v>879</v>
      </c>
      <c r="AJ930" s="5">
        <v>9</v>
      </c>
      <c r="AK930" s="31">
        <f t="shared" si="258"/>
        <v>55.327632324697404</v>
      </c>
      <c r="AL930" s="80" t="s">
        <v>769</v>
      </c>
      <c r="AM930" s="5">
        <v>9</v>
      </c>
      <c r="AN930" s="31">
        <f t="shared" si="259"/>
        <v>51.976540463598752</v>
      </c>
      <c r="AO930" s="80" t="s">
        <v>819</v>
      </c>
    </row>
    <row r="931" spans="8:41" ht="13.8" x14ac:dyDescent="0.45">
      <c r="H931" s="4" t="s">
        <v>117</v>
      </c>
      <c r="I931" s="4" t="s">
        <v>328</v>
      </c>
      <c r="J931" s="4" t="s">
        <v>80</v>
      </c>
      <c r="K931" s="4" t="s">
        <v>1332</v>
      </c>
      <c r="L931" s="4" t="s">
        <v>95</v>
      </c>
      <c r="M931" s="4" t="s">
        <v>155</v>
      </c>
      <c r="P931" s="5" t="s">
        <v>226</v>
      </c>
      <c r="Q931" s="5" t="s">
        <v>328</v>
      </c>
      <c r="R931" s="5" t="s">
        <v>80</v>
      </c>
      <c r="S931" s="5" t="s">
        <v>1332</v>
      </c>
      <c r="T931" s="5" t="s">
        <v>95</v>
      </c>
      <c r="U931" s="5" t="s">
        <v>155</v>
      </c>
      <c r="X931" s="5">
        <v>10</v>
      </c>
      <c r="Y931" s="31">
        <f t="shared" si="254"/>
        <v>60.266537294414391</v>
      </c>
      <c r="Z931" s="80" t="s">
        <v>774</v>
      </c>
      <c r="AA931" s="5">
        <v>10</v>
      </c>
      <c r="AB931" s="31">
        <f t="shared" si="255"/>
        <v>64.319990168929081</v>
      </c>
      <c r="AC931" s="80" t="s">
        <v>787</v>
      </c>
      <c r="AD931" s="5">
        <v>10</v>
      </c>
      <c r="AE931" s="31">
        <f t="shared" si="256"/>
        <v>66.013332488948294</v>
      </c>
      <c r="AF931" s="80" t="s">
        <v>776</v>
      </c>
      <c r="AG931" s="5">
        <v>10</v>
      </c>
      <c r="AH931" s="31">
        <f t="shared" si="257"/>
        <v>48.040677434069437</v>
      </c>
      <c r="AI931" s="80" t="s">
        <v>879</v>
      </c>
      <c r="AJ931" s="5">
        <v>10</v>
      </c>
      <c r="AK931" s="31">
        <f t="shared" si="258"/>
        <v>56.425600143309396</v>
      </c>
      <c r="AL931" s="80" t="s">
        <v>853</v>
      </c>
      <c r="AM931" s="5">
        <v>10</v>
      </c>
      <c r="AN931" s="31">
        <f t="shared" si="259"/>
        <v>54.489683652199048</v>
      </c>
      <c r="AO931" s="80" t="s">
        <v>871</v>
      </c>
    </row>
    <row r="932" spans="8:41" ht="13.8" x14ac:dyDescent="0.45">
      <c r="H932" s="4" t="s">
        <v>20</v>
      </c>
      <c r="I932" s="4" t="s">
        <v>329</v>
      </c>
      <c r="J932" s="4" t="s">
        <v>1331</v>
      </c>
      <c r="K932" s="4" t="s">
        <v>1330</v>
      </c>
      <c r="L932" s="4" t="s">
        <v>1327</v>
      </c>
      <c r="M932" s="4" t="s">
        <v>1255</v>
      </c>
      <c r="P932" s="5" t="s">
        <v>117</v>
      </c>
      <c r="Q932" s="5" t="s">
        <v>329</v>
      </c>
      <c r="R932" s="5" t="s">
        <v>75</v>
      </c>
      <c r="S932" s="5" t="s">
        <v>1326</v>
      </c>
      <c r="T932" s="5" t="s">
        <v>93</v>
      </c>
      <c r="U932" s="5" t="s">
        <v>469</v>
      </c>
      <c r="X932" s="5">
        <v>11</v>
      </c>
      <c r="Y932" s="31">
        <f t="shared" si="254"/>
        <v>60.819536609910429</v>
      </c>
      <c r="Z932" s="80" t="s">
        <v>770</v>
      </c>
      <c r="AA932" s="5">
        <v>11</v>
      </c>
      <c r="AB932" s="31">
        <f t="shared" si="255"/>
        <v>61.678725235050933</v>
      </c>
      <c r="AC932" s="80" t="s">
        <v>766</v>
      </c>
      <c r="AD932" s="5">
        <v>11</v>
      </c>
      <c r="AE932" s="31">
        <f t="shared" si="256"/>
        <v>64.319990168929081</v>
      </c>
      <c r="AF932" s="80" t="s">
        <v>787</v>
      </c>
      <c r="AG932" s="5">
        <v>11</v>
      </c>
      <c r="AH932" s="31">
        <f t="shared" si="257"/>
        <v>46.633602860806874</v>
      </c>
      <c r="AI932" s="80" t="s">
        <v>877</v>
      </c>
      <c r="AJ932" s="5">
        <v>11</v>
      </c>
      <c r="AK932" s="31">
        <f t="shared" si="258"/>
        <v>57.68746068595226</v>
      </c>
      <c r="AL932" s="80" t="s">
        <v>792</v>
      </c>
      <c r="AM932" s="5">
        <v>11</v>
      </c>
      <c r="AN932" s="31">
        <f t="shared" si="259"/>
        <v>55.327632324697404</v>
      </c>
      <c r="AO932" s="80" t="s">
        <v>769</v>
      </c>
    </row>
    <row r="933" spans="8:41" ht="13.8" x14ac:dyDescent="0.45">
      <c r="H933" s="4" t="s">
        <v>66</v>
      </c>
      <c r="I933" s="4" t="s">
        <v>1329</v>
      </c>
      <c r="J933" s="4" t="s">
        <v>620</v>
      </c>
      <c r="K933" s="4" t="s">
        <v>1328</v>
      </c>
      <c r="L933" s="4" t="s">
        <v>1327</v>
      </c>
      <c r="M933" s="4" t="s">
        <v>356</v>
      </c>
      <c r="P933" s="5" t="s">
        <v>20</v>
      </c>
      <c r="Q933" s="5" t="s">
        <v>273</v>
      </c>
      <c r="R933" s="5" t="s">
        <v>620</v>
      </c>
      <c r="S933" s="5" t="s">
        <v>1326</v>
      </c>
      <c r="T933" s="5" t="s">
        <v>93</v>
      </c>
      <c r="U933" s="5" t="s">
        <v>356</v>
      </c>
      <c r="X933" s="5">
        <v>12</v>
      </c>
      <c r="Y933" s="31">
        <f t="shared" si="254"/>
        <v>61.678725235050933</v>
      </c>
      <c r="Z933" s="80" t="s">
        <v>766</v>
      </c>
      <c r="AA933" s="5">
        <v>12</v>
      </c>
      <c r="AB933" s="31">
        <f t="shared" si="255"/>
        <v>60.266537294414391</v>
      </c>
      <c r="AC933" s="80" t="s">
        <v>774</v>
      </c>
      <c r="AD933" s="5">
        <v>12</v>
      </c>
      <c r="AE933" s="31">
        <f t="shared" si="256"/>
        <v>64.319990168929081</v>
      </c>
      <c r="AF933" s="80" t="s">
        <v>787</v>
      </c>
      <c r="AG933" s="5">
        <v>12</v>
      </c>
      <c r="AH933" s="31">
        <f t="shared" si="257"/>
        <v>46.633602860806874</v>
      </c>
      <c r="AI933" s="80" t="s">
        <v>877</v>
      </c>
      <c r="AJ933" s="5">
        <v>12</v>
      </c>
      <c r="AK933" s="31">
        <f t="shared" si="258"/>
        <v>57.68746068595226</v>
      </c>
      <c r="AL933" s="80" t="s">
        <v>792</v>
      </c>
      <c r="AM933" s="5">
        <v>12</v>
      </c>
      <c r="AN933" s="31">
        <f t="shared" si="259"/>
        <v>55.327632324697404</v>
      </c>
      <c r="AO933" s="80" t="s">
        <v>769</v>
      </c>
    </row>
    <row r="934" spans="8:41" ht="13.8" x14ac:dyDescent="0.45">
      <c r="H934" s="4" t="s">
        <v>1325</v>
      </c>
      <c r="I934" s="4" t="s">
        <v>1324</v>
      </c>
      <c r="J934" s="4" t="s">
        <v>1323</v>
      </c>
      <c r="K934" s="4" t="s">
        <v>1322</v>
      </c>
      <c r="L934" s="4" t="s">
        <v>1204</v>
      </c>
      <c r="M934" s="4" t="s">
        <v>18</v>
      </c>
      <c r="P934" s="5" t="s">
        <v>66</v>
      </c>
      <c r="Q934" s="5" t="s">
        <v>273</v>
      </c>
      <c r="R934" s="5" t="s">
        <v>130</v>
      </c>
      <c r="S934" s="5" t="s">
        <v>1322</v>
      </c>
      <c r="T934" s="5" t="s">
        <v>95</v>
      </c>
      <c r="U934" s="5" t="s">
        <v>18</v>
      </c>
      <c r="X934" s="5">
        <v>13</v>
      </c>
      <c r="Y934" s="31">
        <f t="shared" si="254"/>
        <v>63.352807087567498</v>
      </c>
      <c r="Z934" s="80" t="s">
        <v>791</v>
      </c>
      <c r="AA934" s="5">
        <v>13</v>
      </c>
      <c r="AB934" s="31">
        <f t="shared" si="255"/>
        <v>60.266537294414391</v>
      </c>
      <c r="AC934" s="80" t="s">
        <v>774</v>
      </c>
      <c r="AD934" s="5">
        <v>13</v>
      </c>
      <c r="AE934" s="31">
        <f t="shared" si="256"/>
        <v>61.678725235050933</v>
      </c>
      <c r="AF934" s="80" t="s">
        <v>766</v>
      </c>
      <c r="AG934" s="5">
        <v>13</v>
      </c>
      <c r="AH934" s="31">
        <f t="shared" si="257"/>
        <v>47.512048795465276</v>
      </c>
      <c r="AI934" s="80" t="s">
        <v>878</v>
      </c>
      <c r="AJ934" s="5">
        <v>13</v>
      </c>
      <c r="AK934" s="31">
        <f t="shared" si="258"/>
        <v>56.425600143309396</v>
      </c>
      <c r="AL934" s="80" t="s">
        <v>853</v>
      </c>
      <c r="AM934" s="5">
        <v>13</v>
      </c>
      <c r="AN934" s="31">
        <f t="shared" si="259"/>
        <v>57.68746068595226</v>
      </c>
      <c r="AO934" s="80" t="s">
        <v>792</v>
      </c>
    </row>
    <row r="935" spans="8:41" ht="13.8" x14ac:dyDescent="0.45">
      <c r="H935" s="4" t="s">
        <v>1321</v>
      </c>
      <c r="I935" s="4" t="s">
        <v>1320</v>
      </c>
      <c r="J935" s="4" t="s">
        <v>856</v>
      </c>
      <c r="K935" s="4" t="s">
        <v>1319</v>
      </c>
      <c r="L935" s="4" t="s">
        <v>987</v>
      </c>
      <c r="M935" s="4" t="s">
        <v>15</v>
      </c>
      <c r="P935" s="5" t="s">
        <v>1024</v>
      </c>
      <c r="Q935" s="5" t="s">
        <v>835</v>
      </c>
      <c r="R935" s="5" t="s">
        <v>856</v>
      </c>
      <c r="S935" s="5" t="s">
        <v>1319</v>
      </c>
      <c r="T935" s="5" t="s">
        <v>987</v>
      </c>
      <c r="U935" s="5" t="s">
        <v>15</v>
      </c>
      <c r="X935" s="5">
        <v>14</v>
      </c>
      <c r="Y935" s="31">
        <f t="shared" si="254"/>
        <v>63.352807087567498</v>
      </c>
      <c r="Z935" s="80" t="s">
        <v>791</v>
      </c>
      <c r="AA935" s="5">
        <v>14</v>
      </c>
      <c r="AB935" s="31">
        <f t="shared" si="255"/>
        <v>60.819536609910429</v>
      </c>
      <c r="AC935" s="80" t="s">
        <v>770</v>
      </c>
      <c r="AD935" s="5">
        <v>14</v>
      </c>
      <c r="AE935" s="31">
        <f t="shared" si="256"/>
        <v>61.678725235050933</v>
      </c>
      <c r="AF935" s="80" t="s">
        <v>766</v>
      </c>
      <c r="AG935" s="5">
        <v>14</v>
      </c>
      <c r="AH935" s="31">
        <f t="shared" si="257"/>
        <v>48.040677434069437</v>
      </c>
      <c r="AI935" s="80" t="s">
        <v>879</v>
      </c>
      <c r="AJ935" s="5">
        <v>14</v>
      </c>
      <c r="AK935" s="31">
        <f t="shared" si="258"/>
        <v>56.425600143309396</v>
      </c>
      <c r="AL935" s="80" t="s">
        <v>853</v>
      </c>
      <c r="AM935" s="5">
        <v>14</v>
      </c>
      <c r="AN935" s="31">
        <f t="shared" si="259"/>
        <v>60.266537294414391</v>
      </c>
      <c r="AO935" s="80" t="s">
        <v>774</v>
      </c>
    </row>
    <row r="936" spans="8:41" ht="13.8" x14ac:dyDescent="0.45">
      <c r="H936" s="4" t="s">
        <v>72</v>
      </c>
      <c r="I936" s="4" t="s">
        <v>30</v>
      </c>
      <c r="J936" s="4" t="s">
        <v>1318</v>
      </c>
      <c r="K936" s="4" t="s">
        <v>1275</v>
      </c>
      <c r="L936" s="228" t="s">
        <v>1317</v>
      </c>
      <c r="M936" s="4" t="s">
        <v>14</v>
      </c>
      <c r="P936" s="5" t="s">
        <v>1024</v>
      </c>
      <c r="Q936" s="5" t="s">
        <v>30</v>
      </c>
      <c r="R936" s="5" t="s">
        <v>129</v>
      </c>
      <c r="S936" s="5" t="s">
        <v>1275</v>
      </c>
      <c r="T936" s="5" t="s">
        <v>94</v>
      </c>
      <c r="U936" s="5" t="s">
        <v>14</v>
      </c>
      <c r="X936" s="5">
        <v>15</v>
      </c>
      <c r="Y936" s="31">
        <f t="shared" si="254"/>
        <v>61.678725235050933</v>
      </c>
      <c r="Z936" s="80" t="s">
        <v>766</v>
      </c>
      <c r="AA936" s="5">
        <v>15</v>
      </c>
      <c r="AB936" s="31">
        <f t="shared" si="255"/>
        <v>60.819536609910429</v>
      </c>
      <c r="AC936" s="80" t="s">
        <v>770</v>
      </c>
      <c r="AD936" s="5">
        <v>15</v>
      </c>
      <c r="AE936" s="31">
        <f t="shared" si="256"/>
        <v>60.266537294414391</v>
      </c>
      <c r="AF936" s="80" t="s">
        <v>774</v>
      </c>
      <c r="AG936" s="5">
        <v>15</v>
      </c>
      <c r="AH936" s="31">
        <f t="shared" si="257"/>
        <v>49.231774947903332</v>
      </c>
      <c r="AI936" s="80" t="s">
        <v>790</v>
      </c>
      <c r="AJ936" s="5">
        <v>15</v>
      </c>
      <c r="AK936" s="31">
        <f t="shared" si="258"/>
        <v>55.327632324697404</v>
      </c>
      <c r="AL936" s="80" t="s">
        <v>769</v>
      </c>
      <c r="AM936" s="5">
        <v>15</v>
      </c>
      <c r="AN936" s="31">
        <f t="shared" si="259"/>
        <v>61.678725235050933</v>
      </c>
      <c r="AO936" s="80" t="s">
        <v>766</v>
      </c>
    </row>
    <row r="937" spans="8:41" ht="13.8" x14ac:dyDescent="0.45">
      <c r="H937" s="4" t="s">
        <v>1316</v>
      </c>
      <c r="I937" s="228" t="s">
        <v>1315</v>
      </c>
      <c r="J937" s="4" t="s">
        <v>1314</v>
      </c>
      <c r="K937" s="4" t="s">
        <v>986</v>
      </c>
      <c r="L937" s="228" t="s">
        <v>1313</v>
      </c>
      <c r="M937" s="4" t="s">
        <v>1312</v>
      </c>
      <c r="P937" s="5" t="s">
        <v>72</v>
      </c>
      <c r="Q937" s="5" t="s">
        <v>329</v>
      </c>
      <c r="R937" s="5" t="s">
        <v>129</v>
      </c>
      <c r="S937" s="5" t="s">
        <v>986</v>
      </c>
      <c r="T937" s="5" t="s">
        <v>94</v>
      </c>
      <c r="U937" s="5" t="s">
        <v>64</v>
      </c>
      <c r="X937" s="5">
        <v>16</v>
      </c>
      <c r="Y937" s="31">
        <f t="shared" si="254"/>
        <v>60.819536609910429</v>
      </c>
      <c r="Z937" s="80" t="s">
        <v>770</v>
      </c>
      <c r="AA937" s="5">
        <v>16</v>
      </c>
      <c r="AB937" s="31">
        <f t="shared" si="255"/>
        <v>61.678725235050933</v>
      </c>
      <c r="AC937" s="80" t="s">
        <v>766</v>
      </c>
      <c r="AD937" s="5">
        <v>16</v>
      </c>
      <c r="AE937" s="31">
        <f t="shared" si="256"/>
        <v>60.266537294414391</v>
      </c>
      <c r="AF937" s="80" t="s">
        <v>774</v>
      </c>
      <c r="AG937" s="5">
        <v>16</v>
      </c>
      <c r="AH937" s="31">
        <f t="shared" si="257"/>
        <v>50.004135736053328</v>
      </c>
      <c r="AI937" s="80" t="s">
        <v>771</v>
      </c>
      <c r="AJ937" s="5">
        <v>16</v>
      </c>
      <c r="AK937" s="31">
        <f t="shared" si="258"/>
        <v>55.327632324697404</v>
      </c>
      <c r="AL937" s="80" t="s">
        <v>769</v>
      </c>
      <c r="AM937" s="5">
        <v>16</v>
      </c>
      <c r="AN937" s="31">
        <f t="shared" si="259"/>
        <v>64.319990168929081</v>
      </c>
      <c r="AO937" s="80" t="s">
        <v>787</v>
      </c>
    </row>
    <row r="938" spans="8:41" ht="13.8" x14ac:dyDescent="0.45">
      <c r="H938" s="4" t="s">
        <v>1311</v>
      </c>
      <c r="I938" s="228" t="s">
        <v>1310</v>
      </c>
      <c r="J938" s="4" t="s">
        <v>1238</v>
      </c>
      <c r="K938" s="4" t="s">
        <v>1017</v>
      </c>
      <c r="L938" s="4" t="s">
        <v>95</v>
      </c>
      <c r="M938" s="4" t="s">
        <v>13</v>
      </c>
      <c r="P938" s="5" t="s">
        <v>20</v>
      </c>
      <c r="Q938" s="5" t="s">
        <v>329</v>
      </c>
      <c r="R938" s="5" t="s">
        <v>39</v>
      </c>
      <c r="S938" s="5" t="s">
        <v>1017</v>
      </c>
      <c r="T938" s="5" t="s">
        <v>95</v>
      </c>
      <c r="U938" s="5" t="s">
        <v>13</v>
      </c>
      <c r="X938" s="5">
        <v>17</v>
      </c>
      <c r="Y938" s="31">
        <f t="shared" si="254"/>
        <v>60.819536609910429</v>
      </c>
      <c r="Z938" s="80" t="s">
        <v>770</v>
      </c>
      <c r="AA938" s="5">
        <v>17</v>
      </c>
      <c r="AB938" s="31">
        <f t="shared" si="255"/>
        <v>61.678725235050933</v>
      </c>
      <c r="AC938" s="80" t="s">
        <v>766</v>
      </c>
      <c r="AD938" s="5">
        <v>17</v>
      </c>
      <c r="AE938" s="31">
        <f t="shared" si="256"/>
        <v>60.819536609910429</v>
      </c>
      <c r="AF938" s="80" t="s">
        <v>770</v>
      </c>
      <c r="AG938" s="5">
        <v>17</v>
      </c>
      <c r="AH938" s="31">
        <f t="shared" si="257"/>
        <v>50.748796532329095</v>
      </c>
      <c r="AI938" s="80" t="s">
        <v>432</v>
      </c>
      <c r="AJ938" s="5">
        <v>17</v>
      </c>
      <c r="AK938" s="31">
        <f t="shared" si="258"/>
        <v>56.425600143309396</v>
      </c>
      <c r="AL938" s="80" t="s">
        <v>853</v>
      </c>
      <c r="AM938" s="5">
        <v>17</v>
      </c>
      <c r="AN938" s="31">
        <f t="shared" si="259"/>
        <v>64.319990168929081</v>
      </c>
      <c r="AO938" s="80" t="s">
        <v>787</v>
      </c>
    </row>
    <row r="939" spans="8:41" ht="13.8" x14ac:dyDescent="0.45">
      <c r="H939" s="4" t="s">
        <v>66</v>
      </c>
      <c r="I939" s="4" t="s">
        <v>1309</v>
      </c>
      <c r="J939" s="4" t="s">
        <v>240</v>
      </c>
      <c r="K939" s="4" t="s">
        <v>339</v>
      </c>
      <c r="L939" s="4" t="s">
        <v>1308</v>
      </c>
      <c r="M939" s="4" t="s">
        <v>1307</v>
      </c>
      <c r="P939" s="5" t="s">
        <v>20</v>
      </c>
      <c r="Q939" s="5" t="s">
        <v>30</v>
      </c>
      <c r="R939" s="5" t="s">
        <v>240</v>
      </c>
      <c r="S939" s="5" t="s">
        <v>339</v>
      </c>
      <c r="T939" s="5" t="s">
        <v>93</v>
      </c>
      <c r="U939" s="5" t="s">
        <v>319</v>
      </c>
      <c r="X939" s="5">
        <v>18</v>
      </c>
      <c r="Y939" s="31">
        <f t="shared" si="254"/>
        <v>61.678725235050933</v>
      </c>
      <c r="Z939" s="80" t="s">
        <v>766</v>
      </c>
      <c r="AA939" s="5">
        <v>18</v>
      </c>
      <c r="AB939" s="31">
        <f t="shared" si="255"/>
        <v>60.819536609910429</v>
      </c>
      <c r="AC939" s="80" t="s">
        <v>770</v>
      </c>
      <c r="AD939" s="5">
        <v>18</v>
      </c>
      <c r="AE939" s="31">
        <f t="shared" si="256"/>
        <v>60.819536609910429</v>
      </c>
      <c r="AF939" s="80" t="s">
        <v>770</v>
      </c>
      <c r="AG939" s="5">
        <v>18</v>
      </c>
      <c r="AH939" s="31">
        <f t="shared" si="257"/>
        <v>51.976540463598752</v>
      </c>
      <c r="AI939" s="80" t="s">
        <v>819</v>
      </c>
      <c r="AJ939" s="5">
        <v>18</v>
      </c>
      <c r="AK939" s="31">
        <f t="shared" si="258"/>
        <v>57.68746068595226</v>
      </c>
      <c r="AL939" s="80" t="s">
        <v>792</v>
      </c>
      <c r="AM939" s="5">
        <v>18</v>
      </c>
      <c r="AN939" s="31">
        <f t="shared" si="259"/>
        <v>66.013332488948294</v>
      </c>
      <c r="AO939" s="80" t="s">
        <v>776</v>
      </c>
    </row>
    <row r="940" spans="8:41" ht="13.8" x14ac:dyDescent="0.45">
      <c r="H940" s="4" t="s">
        <v>67</v>
      </c>
      <c r="I940" s="4" t="s">
        <v>1306</v>
      </c>
      <c r="J940" s="4" t="s">
        <v>130</v>
      </c>
      <c r="K940" s="4" t="s">
        <v>136</v>
      </c>
      <c r="L940" s="4" t="s">
        <v>96</v>
      </c>
      <c r="M940" s="4" t="s">
        <v>1305</v>
      </c>
      <c r="P940" s="5" t="s">
        <v>66</v>
      </c>
      <c r="Q940" s="5" t="s">
        <v>30</v>
      </c>
      <c r="R940" s="5" t="s">
        <v>130</v>
      </c>
      <c r="S940" s="5" t="s">
        <v>136</v>
      </c>
      <c r="T940" s="5" t="s">
        <v>96</v>
      </c>
      <c r="U940" s="5" t="s">
        <v>319</v>
      </c>
      <c r="X940" s="5">
        <v>19</v>
      </c>
      <c r="Y940" s="31">
        <f t="shared" si="254"/>
        <v>63.352807087567498</v>
      </c>
      <c r="Z940" s="80" t="s">
        <v>791</v>
      </c>
      <c r="AA940" s="5">
        <v>19</v>
      </c>
      <c r="AB940" s="31">
        <f t="shared" si="255"/>
        <v>60.819536609910429</v>
      </c>
      <c r="AC940" s="80" t="s">
        <v>770</v>
      </c>
      <c r="AD940" s="5">
        <v>19</v>
      </c>
      <c r="AE940" s="31">
        <f t="shared" si="256"/>
        <v>61.678725235050933</v>
      </c>
      <c r="AF940" s="80" t="s">
        <v>766</v>
      </c>
      <c r="AG940" s="5">
        <v>19</v>
      </c>
      <c r="AH940" s="31">
        <f t="shared" si="257"/>
        <v>54.489683652199048</v>
      </c>
      <c r="AI940" s="80" t="s">
        <v>871</v>
      </c>
      <c r="AJ940" s="5">
        <v>19</v>
      </c>
      <c r="AK940" s="31">
        <f t="shared" si="258"/>
        <v>57.68746068595226</v>
      </c>
      <c r="AL940" s="80" t="s">
        <v>792</v>
      </c>
      <c r="AM940" s="5">
        <v>19</v>
      </c>
      <c r="AN940" s="31">
        <f t="shared" si="259"/>
        <v>66.013332488948294</v>
      </c>
      <c r="AO940" s="80" t="s">
        <v>776</v>
      </c>
    </row>
    <row r="941" spans="8:41" ht="13.8" x14ac:dyDescent="0.45">
      <c r="H941" s="4" t="s">
        <v>1304</v>
      </c>
      <c r="I941" s="228" t="s">
        <v>1303</v>
      </c>
      <c r="J941" s="4" t="s">
        <v>1300</v>
      </c>
      <c r="K941" s="4" t="s">
        <v>1302</v>
      </c>
      <c r="L941" s="4" t="s">
        <v>97</v>
      </c>
      <c r="M941" s="4" t="s">
        <v>183</v>
      </c>
      <c r="P941" s="5" t="s">
        <v>67</v>
      </c>
      <c r="Q941" s="5" t="s">
        <v>329</v>
      </c>
      <c r="R941" s="5" t="s">
        <v>998</v>
      </c>
      <c r="S941" s="5" t="s">
        <v>1283</v>
      </c>
      <c r="T941" s="5" t="s">
        <v>97</v>
      </c>
      <c r="U941" s="5" t="s">
        <v>183</v>
      </c>
      <c r="X941" s="5">
        <v>20</v>
      </c>
      <c r="Y941" s="31">
        <f t="shared" si="254"/>
        <v>64.319990168929081</v>
      </c>
      <c r="Z941" s="80" t="s">
        <v>787</v>
      </c>
      <c r="AA941" s="5">
        <v>20</v>
      </c>
      <c r="AB941" s="31">
        <f t="shared" si="255"/>
        <v>61.678725235050933</v>
      </c>
      <c r="AC941" s="80" t="s">
        <v>766</v>
      </c>
      <c r="AD941" s="5">
        <v>20</v>
      </c>
      <c r="AE941" s="31">
        <f t="shared" si="256"/>
        <v>63.352807087567498</v>
      </c>
      <c r="AF941" s="80" t="s">
        <v>791</v>
      </c>
      <c r="AG941" s="5">
        <v>20</v>
      </c>
      <c r="AH941" s="31">
        <f t="shared" si="257"/>
        <v>55.327632324697404</v>
      </c>
      <c r="AI941" s="80" t="s">
        <v>769</v>
      </c>
      <c r="AJ941" s="5">
        <v>20</v>
      </c>
      <c r="AK941" s="31">
        <f t="shared" si="258"/>
        <v>59.002347394461879</v>
      </c>
      <c r="AL941" s="80" t="s">
        <v>773</v>
      </c>
      <c r="AM941" s="5">
        <v>20</v>
      </c>
      <c r="AN941" s="31">
        <f t="shared" si="259"/>
        <v>65.463749372686848</v>
      </c>
      <c r="AO941" s="80" t="s">
        <v>765</v>
      </c>
    </row>
    <row r="942" spans="8:41" ht="13.8" x14ac:dyDescent="0.45">
      <c r="H942" s="4" t="s">
        <v>21</v>
      </c>
      <c r="I942" s="228" t="s">
        <v>1301</v>
      </c>
      <c r="J942" s="4" t="s">
        <v>1300</v>
      </c>
      <c r="K942" s="4" t="s">
        <v>340</v>
      </c>
      <c r="L942" s="4" t="s">
        <v>1299</v>
      </c>
      <c r="M942" s="4" t="s">
        <v>1298</v>
      </c>
      <c r="P942" s="5" t="s">
        <v>65</v>
      </c>
      <c r="Q942" s="5" t="s">
        <v>329</v>
      </c>
      <c r="R942" s="5" t="s">
        <v>998</v>
      </c>
      <c r="S942" s="5" t="s">
        <v>340</v>
      </c>
      <c r="T942" s="5" t="s">
        <v>346</v>
      </c>
      <c r="U942" s="5" t="s">
        <v>13</v>
      </c>
      <c r="X942" s="5">
        <v>21</v>
      </c>
      <c r="Y942" s="31">
        <f t="shared" si="254"/>
        <v>64.319990168929081</v>
      </c>
      <c r="Z942" s="80" t="s">
        <v>787</v>
      </c>
      <c r="AA942" s="5">
        <v>21</v>
      </c>
      <c r="AB942" s="31">
        <f t="shared" si="255"/>
        <v>61.678725235050933</v>
      </c>
      <c r="AC942" s="80" t="s">
        <v>766</v>
      </c>
      <c r="AD942" s="5">
        <v>21</v>
      </c>
      <c r="AE942" s="31">
        <f t="shared" si="256"/>
        <v>63.352807087567498</v>
      </c>
      <c r="AF942" s="80" t="s">
        <v>791</v>
      </c>
      <c r="AG942" s="5">
        <v>21</v>
      </c>
      <c r="AH942" s="31">
        <f t="shared" si="257"/>
        <v>55.327632324697404</v>
      </c>
      <c r="AI942" s="80" t="s">
        <v>769</v>
      </c>
      <c r="AJ942" s="5">
        <v>21</v>
      </c>
      <c r="AK942" s="31">
        <f t="shared" si="258"/>
        <v>60.266537294414391</v>
      </c>
      <c r="AL942" s="80" t="s">
        <v>774</v>
      </c>
      <c r="AM942" s="5">
        <v>21</v>
      </c>
      <c r="AN942" s="31">
        <f t="shared" si="259"/>
        <v>64.319990168929081</v>
      </c>
      <c r="AO942" s="80" t="s">
        <v>787</v>
      </c>
    </row>
    <row r="943" spans="8:41" ht="13.8" x14ac:dyDescent="0.45">
      <c r="H943" s="4" t="s">
        <v>1214</v>
      </c>
      <c r="I943" s="4"/>
      <c r="J943" s="4" t="s">
        <v>1297</v>
      </c>
      <c r="K943" s="4" t="s">
        <v>1296</v>
      </c>
      <c r="L943" s="4" t="s">
        <v>1295</v>
      </c>
      <c r="M943" s="4" t="s">
        <v>64</v>
      </c>
      <c r="P943" s="5" t="s">
        <v>21</v>
      </c>
      <c r="R943" s="5" t="s">
        <v>130</v>
      </c>
      <c r="S943" s="5" t="s">
        <v>1020</v>
      </c>
      <c r="T943" s="5" t="s">
        <v>346</v>
      </c>
      <c r="U943" s="5" t="s">
        <v>64</v>
      </c>
      <c r="X943" s="5">
        <v>22</v>
      </c>
      <c r="Y943" s="31">
        <f t="shared" si="254"/>
        <v>65.463749372686848</v>
      </c>
      <c r="Z943" s="80" t="s">
        <v>765</v>
      </c>
      <c r="AA943" s="114">
        <v>22</v>
      </c>
      <c r="AB943" s="107">
        <f t="shared" si="255"/>
        <v>60.819536609910429</v>
      </c>
      <c r="AC943" s="112" t="s">
        <v>770</v>
      </c>
      <c r="AD943" s="5">
        <v>22</v>
      </c>
      <c r="AE943" s="31">
        <f t="shared" si="256"/>
        <v>61.678725235050933</v>
      </c>
      <c r="AF943" s="80" t="s">
        <v>766</v>
      </c>
      <c r="AG943" s="5">
        <v>22</v>
      </c>
      <c r="AH943" s="31">
        <f t="shared" si="257"/>
        <v>56.425600143309396</v>
      </c>
      <c r="AI943" s="80" t="s">
        <v>853</v>
      </c>
      <c r="AJ943" s="5">
        <v>22</v>
      </c>
      <c r="AK943" s="31">
        <f t="shared" si="258"/>
        <v>60.266537294414391</v>
      </c>
      <c r="AL943" s="80" t="s">
        <v>774</v>
      </c>
      <c r="AM943" s="5">
        <v>22</v>
      </c>
      <c r="AN943" s="31">
        <f t="shared" si="259"/>
        <v>64.319990168929081</v>
      </c>
      <c r="AO943" s="80" t="s">
        <v>787</v>
      </c>
    </row>
    <row r="944" spans="8:41" ht="13.8" x14ac:dyDescent="0.45">
      <c r="H944" s="4" t="s">
        <v>1211</v>
      </c>
      <c r="I944" s="4"/>
      <c r="J944" s="4" t="s">
        <v>856</v>
      </c>
      <c r="K944" s="4" t="s">
        <v>286</v>
      </c>
      <c r="L944" s="4"/>
      <c r="M944" s="4" t="s">
        <v>60</v>
      </c>
      <c r="P944" s="5" t="s">
        <v>602</v>
      </c>
      <c r="R944" s="5" t="s">
        <v>856</v>
      </c>
      <c r="S944" s="5" t="s">
        <v>286</v>
      </c>
      <c r="U944" s="5" t="s">
        <v>60</v>
      </c>
      <c r="X944" s="5">
        <v>23</v>
      </c>
      <c r="Y944" s="31">
        <f t="shared" si="254"/>
        <v>65.463749372686848</v>
      </c>
      <c r="Z944" s="80" t="s">
        <v>765</v>
      </c>
      <c r="AA944" s="80"/>
      <c r="AD944" s="5">
        <v>23</v>
      </c>
      <c r="AE944" s="31">
        <f t="shared" si="256"/>
        <v>61.678725235050933</v>
      </c>
      <c r="AF944" s="80" t="s">
        <v>766</v>
      </c>
      <c r="AG944" s="5">
        <v>23</v>
      </c>
      <c r="AH944" s="31">
        <f t="shared" si="257"/>
        <v>56.425600143309396</v>
      </c>
      <c r="AI944" s="80" t="s">
        <v>853</v>
      </c>
      <c r="AJ944" s="114">
        <v>23</v>
      </c>
      <c r="AK944" s="107">
        <f t="shared" si="258"/>
        <v>59.002347394461879</v>
      </c>
      <c r="AL944" s="112" t="s">
        <v>773</v>
      </c>
      <c r="AM944" s="5">
        <v>23</v>
      </c>
      <c r="AN944" s="31">
        <f t="shared" si="259"/>
        <v>63.352807087567498</v>
      </c>
      <c r="AO944" s="80" t="s">
        <v>791</v>
      </c>
    </row>
    <row r="945" spans="8:41" ht="13.8" x14ac:dyDescent="0.45">
      <c r="H945" s="4"/>
      <c r="I945" s="4"/>
      <c r="J945" s="4" t="s">
        <v>39</v>
      </c>
      <c r="K945" s="4" t="s">
        <v>137</v>
      </c>
      <c r="L945" s="4"/>
      <c r="M945" s="4" t="s">
        <v>61</v>
      </c>
      <c r="P945" s="5" t="s">
        <v>602</v>
      </c>
      <c r="R945" s="5" t="s">
        <v>39</v>
      </c>
      <c r="S945" s="5" t="s">
        <v>137</v>
      </c>
      <c r="U945" s="5" t="s">
        <v>61</v>
      </c>
      <c r="X945" s="114">
        <v>24</v>
      </c>
      <c r="Y945" s="107">
        <f t="shared" si="254"/>
        <v>64.319990168929081</v>
      </c>
      <c r="Z945" s="112" t="s">
        <v>787</v>
      </c>
      <c r="AA945" s="80"/>
      <c r="AD945" s="5">
        <v>24</v>
      </c>
      <c r="AE945" s="31">
        <f t="shared" si="256"/>
        <v>60.819536609910429</v>
      </c>
      <c r="AF945" s="80" t="s">
        <v>770</v>
      </c>
      <c r="AG945" s="5">
        <v>24</v>
      </c>
      <c r="AH945" s="31">
        <f t="shared" si="257"/>
        <v>57.68746068595226</v>
      </c>
      <c r="AI945" s="80" t="s">
        <v>792</v>
      </c>
      <c r="AM945" s="5">
        <v>24</v>
      </c>
      <c r="AN945" s="31">
        <f t="shared" si="259"/>
        <v>61.678725235050933</v>
      </c>
      <c r="AO945" s="80" t="s">
        <v>766</v>
      </c>
    </row>
    <row r="946" spans="8:41" ht="13.8" x14ac:dyDescent="0.45">
      <c r="H946" s="4"/>
      <c r="I946" s="4"/>
      <c r="J946" s="4" t="s">
        <v>1294</v>
      </c>
      <c r="K946" s="4" t="s">
        <v>89</v>
      </c>
      <c r="L946" s="4"/>
      <c r="M946" s="4" t="s">
        <v>62</v>
      </c>
      <c r="R946" s="5" t="s">
        <v>129</v>
      </c>
      <c r="S946" s="5" t="s">
        <v>89</v>
      </c>
      <c r="U946" s="5" t="s">
        <v>62</v>
      </c>
      <c r="AA946" s="80"/>
      <c r="AD946" s="5">
        <v>25</v>
      </c>
      <c r="AE946" s="31">
        <f t="shared" si="256"/>
        <v>60.266537294414391</v>
      </c>
      <c r="AF946" s="80" t="s">
        <v>774</v>
      </c>
      <c r="AG946" s="5">
        <v>25</v>
      </c>
      <c r="AH946" s="31">
        <f t="shared" si="257"/>
        <v>59.002347394461879</v>
      </c>
      <c r="AI946" s="80" t="s">
        <v>773</v>
      </c>
      <c r="AM946" s="5">
        <v>25</v>
      </c>
      <c r="AN946" s="31">
        <f t="shared" si="259"/>
        <v>60.819536609910429</v>
      </c>
      <c r="AO946" s="80" t="s">
        <v>770</v>
      </c>
    </row>
    <row r="947" spans="8:41" ht="13.8" x14ac:dyDescent="0.45">
      <c r="H947" s="4"/>
      <c r="I947" s="4"/>
      <c r="J947" s="4" t="s">
        <v>45</v>
      </c>
      <c r="K947" s="4" t="s">
        <v>1292</v>
      </c>
      <c r="L947" s="4"/>
      <c r="M947" s="4" t="s">
        <v>1293</v>
      </c>
      <c r="R947" s="5" t="s">
        <v>45</v>
      </c>
      <c r="S947" s="5" t="s">
        <v>508</v>
      </c>
      <c r="U947" s="5" t="s">
        <v>15</v>
      </c>
      <c r="Z947" s="80"/>
      <c r="AA947" s="80"/>
      <c r="AD947" s="5">
        <v>26</v>
      </c>
      <c r="AE947" s="31">
        <f t="shared" si="256"/>
        <v>60.266537294414391</v>
      </c>
      <c r="AF947" s="80" t="s">
        <v>774</v>
      </c>
      <c r="AG947" s="5">
        <v>26</v>
      </c>
      <c r="AH947" s="31">
        <f t="shared" si="257"/>
        <v>60.266537294414391</v>
      </c>
      <c r="AI947" s="80" t="s">
        <v>774</v>
      </c>
      <c r="AM947" s="5">
        <v>26</v>
      </c>
      <c r="AN947" s="31">
        <f t="shared" si="259"/>
        <v>60.266537294414391</v>
      </c>
      <c r="AO947" s="80" t="s">
        <v>774</v>
      </c>
    </row>
    <row r="948" spans="8:41" ht="13.8" x14ac:dyDescent="0.45">
      <c r="H948" s="4"/>
      <c r="I948" s="4"/>
      <c r="J948" s="4" t="s">
        <v>1229</v>
      </c>
      <c r="K948" s="4" t="s">
        <v>1292</v>
      </c>
      <c r="L948" s="4"/>
      <c r="M948" s="4" t="s">
        <v>211</v>
      </c>
      <c r="R948" s="5" t="s">
        <v>40</v>
      </c>
      <c r="S948" s="5" t="s">
        <v>508</v>
      </c>
      <c r="U948" s="5" t="s">
        <v>211</v>
      </c>
      <c r="Z948" s="80"/>
      <c r="AA948" s="80"/>
      <c r="AD948" s="5">
        <v>27</v>
      </c>
      <c r="AE948" s="31">
        <f t="shared" si="256"/>
        <v>59.002347394461879</v>
      </c>
      <c r="AF948" s="80" t="s">
        <v>773</v>
      </c>
      <c r="AG948" s="5">
        <v>27</v>
      </c>
      <c r="AH948" s="31">
        <f t="shared" si="257"/>
        <v>60.266537294414391</v>
      </c>
      <c r="AI948" s="80" t="s">
        <v>774</v>
      </c>
      <c r="AM948" s="5">
        <v>27</v>
      </c>
      <c r="AN948" s="31">
        <f t="shared" si="259"/>
        <v>60.266537294414391</v>
      </c>
      <c r="AO948" s="80" t="s">
        <v>774</v>
      </c>
    </row>
    <row r="949" spans="8:41" ht="13.8" x14ac:dyDescent="0.45">
      <c r="H949" s="4"/>
      <c r="I949" s="4"/>
      <c r="J949" s="4" t="s">
        <v>1229</v>
      </c>
      <c r="K949" s="4" t="s">
        <v>802</v>
      </c>
      <c r="L949" s="4"/>
      <c r="M949" s="228" t="s">
        <v>1291</v>
      </c>
      <c r="R949" s="5" t="s">
        <v>40</v>
      </c>
      <c r="S949" s="5" t="s">
        <v>802</v>
      </c>
      <c r="U949" s="5" t="s">
        <v>17</v>
      </c>
      <c r="Z949" s="80"/>
      <c r="AA949" s="80"/>
      <c r="AD949" s="5">
        <v>28</v>
      </c>
      <c r="AE949" s="31">
        <f t="shared" si="256"/>
        <v>59.002347394461879</v>
      </c>
      <c r="AF949" s="80" t="s">
        <v>773</v>
      </c>
      <c r="AG949" s="5">
        <v>28</v>
      </c>
      <c r="AH949" s="31">
        <f t="shared" si="257"/>
        <v>59.002347394461879</v>
      </c>
      <c r="AI949" s="80" t="s">
        <v>773</v>
      </c>
      <c r="AM949" s="5">
        <v>28</v>
      </c>
      <c r="AN949" s="31">
        <f t="shared" si="259"/>
        <v>59.002347394461879</v>
      </c>
      <c r="AO949" s="80" t="s">
        <v>773</v>
      </c>
    </row>
    <row r="950" spans="8:41" ht="13.8" x14ac:dyDescent="0.45">
      <c r="H950" s="4"/>
      <c r="I950" s="4"/>
      <c r="J950" s="4" t="s">
        <v>129</v>
      </c>
      <c r="K950" s="4" t="s">
        <v>1290</v>
      </c>
      <c r="L950" s="4"/>
      <c r="M950" s="228" t="s">
        <v>1289</v>
      </c>
      <c r="R950" s="5" t="s">
        <v>129</v>
      </c>
      <c r="S950" s="5" t="s">
        <v>137</v>
      </c>
      <c r="U950" s="5" t="s">
        <v>17</v>
      </c>
      <c r="Z950" s="80"/>
      <c r="AA950" s="80"/>
      <c r="AD950" s="5">
        <v>29</v>
      </c>
      <c r="AE950" s="31">
        <f t="shared" si="256"/>
        <v>60.266537294414391</v>
      </c>
      <c r="AF950" s="80" t="s">
        <v>774</v>
      </c>
      <c r="AG950" s="5">
        <v>29</v>
      </c>
      <c r="AH950" s="31">
        <f t="shared" si="257"/>
        <v>57.68746068595226</v>
      </c>
      <c r="AI950" s="80" t="s">
        <v>792</v>
      </c>
      <c r="AM950" s="5">
        <v>29</v>
      </c>
      <c r="AN950" s="31">
        <f t="shared" si="259"/>
        <v>59.002347394461879</v>
      </c>
      <c r="AO950" s="80" t="s">
        <v>773</v>
      </c>
    </row>
    <row r="951" spans="8:41" ht="13.8" x14ac:dyDescent="0.45">
      <c r="H951" s="4"/>
      <c r="I951" s="4"/>
      <c r="J951" s="4" t="s">
        <v>240</v>
      </c>
      <c r="K951" s="4" t="s">
        <v>984</v>
      </c>
      <c r="L951" s="4"/>
      <c r="M951" s="4" t="s">
        <v>1216</v>
      </c>
      <c r="R951" s="5" t="s">
        <v>240</v>
      </c>
      <c r="S951" s="5" t="s">
        <v>984</v>
      </c>
      <c r="U951" s="5" t="s">
        <v>211</v>
      </c>
      <c r="Z951" s="80"/>
      <c r="AA951" s="80"/>
      <c r="AD951" s="5">
        <v>30</v>
      </c>
      <c r="AE951" s="31">
        <f t="shared" si="256"/>
        <v>60.819536609910429</v>
      </c>
      <c r="AF951" s="80" t="s">
        <v>770</v>
      </c>
      <c r="AG951" s="5">
        <v>30</v>
      </c>
      <c r="AH951" s="31">
        <f t="shared" si="257"/>
        <v>57.68746068595226</v>
      </c>
      <c r="AI951" s="80" t="s">
        <v>792</v>
      </c>
      <c r="AM951" s="5">
        <v>30</v>
      </c>
      <c r="AN951" s="31">
        <f t="shared" si="259"/>
        <v>60.266537294414391</v>
      </c>
      <c r="AO951" s="80" t="s">
        <v>774</v>
      </c>
    </row>
    <row r="952" spans="8:41" ht="13.8" x14ac:dyDescent="0.45">
      <c r="H952" s="4"/>
      <c r="I952" s="4"/>
      <c r="J952" s="4" t="s">
        <v>1288</v>
      </c>
      <c r="K952" s="4" t="s">
        <v>1287</v>
      </c>
      <c r="L952" s="4"/>
      <c r="M952" s="4" t="s">
        <v>1216</v>
      </c>
      <c r="R952" s="5" t="s">
        <v>856</v>
      </c>
      <c r="S952" s="5" t="s">
        <v>286</v>
      </c>
      <c r="U952" s="5" t="s">
        <v>211</v>
      </c>
      <c r="Z952" s="80"/>
      <c r="AA952" s="80"/>
      <c r="AD952" s="5">
        <v>31</v>
      </c>
      <c r="AE952" s="31">
        <f t="shared" si="256"/>
        <v>61.678725235050933</v>
      </c>
      <c r="AF952" s="80" t="s">
        <v>766</v>
      </c>
      <c r="AG952" s="5">
        <v>31</v>
      </c>
      <c r="AH952" s="31">
        <f t="shared" si="257"/>
        <v>56.425600143309396</v>
      </c>
      <c r="AI952" s="80" t="s">
        <v>853</v>
      </c>
      <c r="AM952" s="5">
        <v>31</v>
      </c>
      <c r="AN952" s="31">
        <f t="shared" si="259"/>
        <v>60.266537294414391</v>
      </c>
      <c r="AO952" s="80" t="s">
        <v>774</v>
      </c>
    </row>
    <row r="953" spans="8:41" ht="13.8" x14ac:dyDescent="0.45">
      <c r="H953" s="4"/>
      <c r="I953" s="4"/>
      <c r="J953" s="4" t="s">
        <v>1286</v>
      </c>
      <c r="K953" s="4" t="s">
        <v>1020</v>
      </c>
      <c r="L953" s="4"/>
      <c r="M953" s="228" t="s">
        <v>1284</v>
      </c>
      <c r="R953" s="5" t="s">
        <v>856</v>
      </c>
      <c r="S953" s="5" t="s">
        <v>1020</v>
      </c>
      <c r="U953" s="5" t="s">
        <v>17</v>
      </c>
      <c r="Z953" s="80"/>
      <c r="AA953" s="80"/>
      <c r="AD953" s="5">
        <v>32</v>
      </c>
      <c r="AE953" s="31">
        <f t="shared" si="256"/>
        <v>61.678725235050933</v>
      </c>
      <c r="AF953" s="80" t="s">
        <v>766</v>
      </c>
      <c r="AG953" s="5">
        <v>32</v>
      </c>
      <c r="AH953" s="31">
        <f t="shared" si="257"/>
        <v>56.425600143309396</v>
      </c>
      <c r="AI953" s="80" t="s">
        <v>853</v>
      </c>
      <c r="AM953" s="5">
        <v>32</v>
      </c>
      <c r="AN953" s="31">
        <f t="shared" si="259"/>
        <v>59.002347394461879</v>
      </c>
      <c r="AO953" s="80" t="s">
        <v>773</v>
      </c>
    </row>
    <row r="954" spans="8:41" ht="13.8" x14ac:dyDescent="0.45">
      <c r="H954" s="4"/>
      <c r="I954" s="4"/>
      <c r="J954" s="4"/>
      <c r="K954" s="4" t="s">
        <v>1285</v>
      </c>
      <c r="L954" s="4"/>
      <c r="M954" s="228" t="s">
        <v>1284</v>
      </c>
      <c r="S954" s="5" t="s">
        <v>340</v>
      </c>
      <c r="U954" s="5" t="s">
        <v>17</v>
      </c>
      <c r="Z954" s="80"/>
      <c r="AA954" s="80"/>
      <c r="AB954" s="80"/>
      <c r="AD954" s="114">
        <v>33</v>
      </c>
      <c r="AE954" s="107">
        <f t="shared" si="256"/>
        <v>60.819536609910429</v>
      </c>
      <c r="AF954" s="112" t="s">
        <v>770</v>
      </c>
      <c r="AG954" s="5">
        <v>33</v>
      </c>
      <c r="AH954" s="31">
        <f t="shared" si="257"/>
        <v>55.327632324697404</v>
      </c>
      <c r="AI954" s="80" t="s">
        <v>769</v>
      </c>
      <c r="AM954" s="5">
        <v>33</v>
      </c>
      <c r="AN954" s="31">
        <f t="shared" si="259"/>
        <v>59.002347394461879</v>
      </c>
      <c r="AO954" s="80" t="s">
        <v>773</v>
      </c>
    </row>
    <row r="955" spans="8:41" ht="13.8" x14ac:dyDescent="0.45">
      <c r="H955" s="4"/>
      <c r="I955" s="4"/>
      <c r="J955" s="4"/>
      <c r="K955" s="4" t="s">
        <v>1283</v>
      </c>
      <c r="L955" s="4"/>
      <c r="M955" s="4"/>
      <c r="S955" s="5" t="s">
        <v>1283</v>
      </c>
      <c r="Z955" s="80"/>
      <c r="AA955" s="80"/>
      <c r="AB955" s="80"/>
      <c r="AD955" s="80"/>
      <c r="AE955" s="80"/>
      <c r="AG955" s="5">
        <v>34</v>
      </c>
      <c r="AH955" s="31">
        <f t="shared" si="257"/>
        <v>55.327632324697404</v>
      </c>
      <c r="AI955" s="80" t="s">
        <v>769</v>
      </c>
      <c r="AM955" s="114">
        <v>34</v>
      </c>
      <c r="AN955" s="107">
        <f t="shared" si="259"/>
        <v>60.266537294414391</v>
      </c>
      <c r="AO955" s="112" t="s">
        <v>774</v>
      </c>
    </row>
    <row r="956" spans="8:41" ht="13.8" x14ac:dyDescent="0.45">
      <c r="H956" s="4"/>
      <c r="I956" s="4"/>
      <c r="J956" s="4"/>
      <c r="K956" s="4" t="s">
        <v>1282</v>
      </c>
      <c r="L956" s="4"/>
      <c r="M956" s="4"/>
      <c r="S956" s="5" t="s">
        <v>1282</v>
      </c>
      <c r="Z956" s="80"/>
      <c r="AA956" s="80"/>
      <c r="AB956" s="80"/>
      <c r="AD956" s="80"/>
      <c r="AE956" s="80"/>
      <c r="AG956" s="5">
        <v>35</v>
      </c>
      <c r="AH956" s="31">
        <f t="shared" si="257"/>
        <v>54.89339976375399</v>
      </c>
      <c r="AI956" s="80" t="s">
        <v>873</v>
      </c>
    </row>
    <row r="957" spans="8:41" ht="13.8" x14ac:dyDescent="0.45">
      <c r="H957" s="4"/>
      <c r="I957" s="4"/>
      <c r="J957" s="4"/>
      <c r="K957" s="4" t="s">
        <v>337</v>
      </c>
      <c r="L957" s="4"/>
      <c r="M957" s="4"/>
      <c r="S957" s="5" t="s">
        <v>337</v>
      </c>
      <c r="Z957" s="80"/>
      <c r="AA957" s="80"/>
      <c r="AB957" s="80"/>
      <c r="AD957" s="80"/>
      <c r="AE957" s="80"/>
      <c r="AG957" s="5">
        <v>36</v>
      </c>
      <c r="AH957" s="31">
        <f t="shared" si="257"/>
        <v>54.489683652199048</v>
      </c>
      <c r="AI957" s="80" t="s">
        <v>871</v>
      </c>
    </row>
    <row r="958" spans="8:41" ht="13.8" x14ac:dyDescent="0.45">
      <c r="H958" s="4"/>
      <c r="I958" s="4"/>
      <c r="J958" s="4"/>
      <c r="K958" s="4" t="s">
        <v>1281</v>
      </c>
      <c r="L958" s="4"/>
      <c r="M958" s="4"/>
      <c r="S958" s="5" t="s">
        <v>1281</v>
      </c>
      <c r="Z958" s="80"/>
      <c r="AA958" s="80"/>
      <c r="AB958" s="80"/>
      <c r="AD958" s="80"/>
      <c r="AE958" s="80"/>
      <c r="AG958" s="5">
        <v>37</v>
      </c>
      <c r="AH958" s="31">
        <f t="shared" si="257"/>
        <v>54.148149429121659</v>
      </c>
      <c r="AI958" s="80" t="s">
        <v>434</v>
      </c>
    </row>
    <row r="959" spans="8:41" ht="13.8" x14ac:dyDescent="0.45">
      <c r="H959" s="4"/>
      <c r="I959" s="4"/>
      <c r="J959" s="4"/>
      <c r="K959" s="4" t="s">
        <v>1016</v>
      </c>
      <c r="L959" s="4"/>
      <c r="M959" s="4"/>
      <c r="S959" s="5" t="s">
        <v>1016</v>
      </c>
      <c r="Z959" s="80"/>
      <c r="AA959" s="80"/>
      <c r="AB959" s="80"/>
      <c r="AD959" s="80"/>
      <c r="AE959" s="80"/>
      <c r="AG959" s="5">
        <v>38</v>
      </c>
      <c r="AH959" s="31">
        <f t="shared" si="257"/>
        <v>51.976540463598752</v>
      </c>
      <c r="AI959" s="80" t="s">
        <v>819</v>
      </c>
    </row>
    <row r="960" spans="8:41" ht="13.8" x14ac:dyDescent="0.45">
      <c r="H960" s="4"/>
      <c r="I960" s="4"/>
      <c r="J960" s="4"/>
      <c r="K960" s="4" t="s">
        <v>1280</v>
      </c>
      <c r="L960" s="4"/>
      <c r="M960" s="4"/>
      <c r="S960" s="5" t="s">
        <v>1017</v>
      </c>
      <c r="Z960" s="80"/>
      <c r="AA960" s="80"/>
      <c r="AB960" s="80"/>
      <c r="AD960" s="80"/>
      <c r="AE960" s="80"/>
      <c r="AG960" s="5">
        <v>39</v>
      </c>
      <c r="AH960" s="31">
        <f t="shared" si="257"/>
        <v>50.748796532329095</v>
      </c>
      <c r="AI960" s="80" t="s">
        <v>432</v>
      </c>
    </row>
    <row r="961" spans="7:41" ht="13.8" x14ac:dyDescent="0.45">
      <c r="H961" s="4"/>
      <c r="I961" s="4"/>
      <c r="J961" s="4"/>
      <c r="K961" s="4" t="s">
        <v>1279</v>
      </c>
      <c r="L961" s="4"/>
      <c r="M961" s="4"/>
      <c r="S961" s="5" t="s">
        <v>1279</v>
      </c>
      <c r="Z961" s="80"/>
      <c r="AA961" s="80"/>
      <c r="AB961" s="80"/>
      <c r="AD961" s="80"/>
      <c r="AE961" s="80"/>
      <c r="AG961" s="5">
        <v>40</v>
      </c>
      <c r="AH961" s="31">
        <f t="shared" si="257"/>
        <v>50.748796532329095</v>
      </c>
      <c r="AI961" s="80" t="s">
        <v>432</v>
      </c>
    </row>
    <row r="962" spans="7:41" ht="13.8" x14ac:dyDescent="0.45">
      <c r="H962" s="4"/>
      <c r="I962" s="4"/>
      <c r="J962" s="4"/>
      <c r="K962" s="4" t="s">
        <v>1278</v>
      </c>
      <c r="L962" s="4"/>
      <c r="M962" s="4"/>
      <c r="S962" s="5" t="s">
        <v>986</v>
      </c>
      <c r="Z962" s="80"/>
      <c r="AA962" s="80"/>
      <c r="AB962" s="80"/>
      <c r="AD962" s="80"/>
      <c r="AE962" s="80"/>
      <c r="AG962" s="5">
        <v>41</v>
      </c>
      <c r="AH962" s="31">
        <f t="shared" si="257"/>
        <v>50.004135736053328</v>
      </c>
      <c r="AI962" s="80" t="s">
        <v>771</v>
      </c>
    </row>
    <row r="963" spans="7:41" ht="13.8" x14ac:dyDescent="0.45">
      <c r="H963" s="4"/>
      <c r="I963" s="4"/>
      <c r="J963" s="4"/>
      <c r="K963" s="4" t="s">
        <v>1273</v>
      </c>
      <c r="L963" s="4"/>
      <c r="M963" s="4"/>
      <c r="S963" s="5" t="s">
        <v>1273</v>
      </c>
      <c r="Z963" s="80"/>
      <c r="AA963" s="80"/>
      <c r="AB963" s="80"/>
      <c r="AD963" s="80"/>
      <c r="AE963" s="80"/>
      <c r="AG963" s="5">
        <v>42</v>
      </c>
      <c r="AH963" s="31">
        <f t="shared" si="257"/>
        <v>50.004135736053328</v>
      </c>
      <c r="AI963" s="80" t="s">
        <v>771</v>
      </c>
    </row>
    <row r="964" spans="7:41" ht="13.8" x14ac:dyDescent="0.45">
      <c r="H964" s="4"/>
      <c r="I964" s="4"/>
      <c r="J964" s="4"/>
      <c r="K964" s="4" t="s">
        <v>1277</v>
      </c>
      <c r="L964" s="4"/>
      <c r="M964" s="4"/>
      <c r="S964" s="5" t="s">
        <v>1275</v>
      </c>
      <c r="Z964" s="80"/>
      <c r="AA964" s="80"/>
      <c r="AB964" s="80"/>
      <c r="AD964" s="80"/>
      <c r="AE964" s="80"/>
      <c r="AG964" s="5">
        <v>43</v>
      </c>
      <c r="AH964" s="31">
        <f t="shared" si="257"/>
        <v>49.231774947903332</v>
      </c>
      <c r="AI964" s="80" t="s">
        <v>790</v>
      </c>
    </row>
    <row r="965" spans="7:41" ht="13.8" x14ac:dyDescent="0.45">
      <c r="H965" s="4"/>
      <c r="I965" s="4"/>
      <c r="J965" s="4"/>
      <c r="K965" s="4" t="s">
        <v>1276</v>
      </c>
      <c r="L965" s="4"/>
      <c r="M965" s="4"/>
      <c r="S965" s="5" t="s">
        <v>1275</v>
      </c>
      <c r="Z965" s="80"/>
      <c r="AA965" s="80"/>
      <c r="AB965" s="80"/>
      <c r="AD965" s="80"/>
      <c r="AE965" s="80"/>
      <c r="AG965" s="5">
        <v>44</v>
      </c>
      <c r="AH965" s="31">
        <f t="shared" si="257"/>
        <v>49.231774947903332</v>
      </c>
      <c r="AI965" s="80" t="s">
        <v>790</v>
      </c>
    </row>
    <row r="966" spans="7:41" ht="13.8" x14ac:dyDescent="0.45">
      <c r="H966" s="4"/>
      <c r="I966" s="4"/>
      <c r="J966" s="4"/>
      <c r="K966" s="4" t="s">
        <v>1274</v>
      </c>
      <c r="L966" s="4"/>
      <c r="M966" s="4"/>
      <c r="S966" s="5" t="s">
        <v>1273</v>
      </c>
      <c r="Z966" s="80"/>
      <c r="AA966" s="80"/>
      <c r="AB966" s="80"/>
      <c r="AD966" s="80"/>
      <c r="AE966" s="80"/>
      <c r="AG966" s="5">
        <v>45</v>
      </c>
      <c r="AH966" s="31">
        <f t="shared" si="257"/>
        <v>50.004135736053328</v>
      </c>
      <c r="AI966" s="80" t="s">
        <v>771</v>
      </c>
    </row>
    <row r="967" spans="7:41" ht="13.8" x14ac:dyDescent="0.45">
      <c r="H967" s="4"/>
      <c r="I967" s="4"/>
      <c r="J967" s="4"/>
      <c r="K967" s="4" t="s">
        <v>1274</v>
      </c>
      <c r="L967" s="4"/>
      <c r="M967" s="4"/>
      <c r="S967" s="5" t="s">
        <v>1273</v>
      </c>
      <c r="Z967" s="80"/>
      <c r="AA967" s="80"/>
      <c r="AB967" s="80"/>
      <c r="AD967" s="80"/>
      <c r="AE967" s="80"/>
      <c r="AG967" s="5">
        <v>46</v>
      </c>
      <c r="AH967" s="31">
        <f t="shared" si="257"/>
        <v>50.004135736053328</v>
      </c>
      <c r="AI967" s="80" t="s">
        <v>771</v>
      </c>
    </row>
    <row r="968" spans="7:41" x14ac:dyDescent="0.45">
      <c r="AG968" s="114">
        <v>47</v>
      </c>
      <c r="AH968" s="107">
        <f t="shared" si="257"/>
        <v>49.231774947903332</v>
      </c>
      <c r="AI968" s="112" t="s">
        <v>790</v>
      </c>
    </row>
    <row r="970" spans="7:41" x14ac:dyDescent="0.45">
      <c r="G970" s="5" t="s">
        <v>472</v>
      </c>
    </row>
    <row r="971" spans="7:41" x14ac:dyDescent="0.45">
      <c r="G971" s="7" t="s">
        <v>5</v>
      </c>
      <c r="H971" s="8" t="s">
        <v>28</v>
      </c>
      <c r="I971" s="8" t="s">
        <v>29</v>
      </c>
      <c r="J971" s="8" t="s">
        <v>110</v>
      </c>
      <c r="K971" s="8" t="s">
        <v>217</v>
      </c>
      <c r="L971" s="8" t="s">
        <v>218</v>
      </c>
      <c r="M971" s="8" t="s">
        <v>219</v>
      </c>
      <c r="O971" s="5">
        <v>10</v>
      </c>
      <c r="P971" s="8" t="s">
        <v>28</v>
      </c>
      <c r="Q971" s="8" t="s">
        <v>29</v>
      </c>
      <c r="R971" s="8" t="s">
        <v>110</v>
      </c>
      <c r="S971" s="8" t="s">
        <v>217</v>
      </c>
      <c r="T971" s="8" t="s">
        <v>218</v>
      </c>
      <c r="U971" s="8" t="s">
        <v>219</v>
      </c>
      <c r="Z971" s="102" t="s">
        <v>28</v>
      </c>
      <c r="AA971" s="80"/>
      <c r="AB971" s="80"/>
      <c r="AC971" s="102" t="s">
        <v>29</v>
      </c>
      <c r="AD971" s="80"/>
      <c r="AE971" s="80"/>
      <c r="AF971" s="102" t="s">
        <v>110</v>
      </c>
      <c r="AG971" s="80"/>
      <c r="AH971" s="80"/>
      <c r="AI971" s="102" t="s">
        <v>217</v>
      </c>
      <c r="AJ971" s="80"/>
      <c r="AL971" s="102" t="s">
        <v>218</v>
      </c>
      <c r="AM971" s="80"/>
      <c r="AN971" s="80"/>
      <c r="AO971" s="102" t="s">
        <v>219</v>
      </c>
    </row>
    <row r="972" spans="7:41" ht="13.8" x14ac:dyDescent="0.45">
      <c r="H972" s="3" t="s">
        <v>113</v>
      </c>
      <c r="I972" s="3" t="s">
        <v>118</v>
      </c>
      <c r="J972" s="3" t="s">
        <v>126</v>
      </c>
      <c r="K972" s="3" t="s">
        <v>136</v>
      </c>
      <c r="L972" s="3" t="s">
        <v>148</v>
      </c>
      <c r="M972" s="3" t="s">
        <v>353</v>
      </c>
      <c r="P972" s="5" t="s">
        <v>113</v>
      </c>
      <c r="Q972" s="5" t="s">
        <v>118</v>
      </c>
      <c r="R972" s="5" t="s">
        <v>126</v>
      </c>
      <c r="S972" s="5" t="s">
        <v>136</v>
      </c>
      <c r="T972" s="5" t="s">
        <v>148</v>
      </c>
      <c r="U972" s="5" t="s">
        <v>353</v>
      </c>
      <c r="X972" s="5">
        <v>1</v>
      </c>
      <c r="Y972" s="31">
        <f t="shared" ref="Y972:Y995" si="260">VLOOKUP(Z972,$A$3:$B$36,2,FALSE)</f>
        <v>51.976540463598752</v>
      </c>
      <c r="Z972" s="80" t="s">
        <v>819</v>
      </c>
      <c r="AA972" s="5">
        <v>1</v>
      </c>
      <c r="AB972" s="31">
        <f t="shared" ref="AB972:AB998" si="261">VLOOKUP(AC972,$A$3:$B$36,2,FALSE)</f>
        <v>54.489683652199048</v>
      </c>
      <c r="AC972" s="80" t="s">
        <v>871</v>
      </c>
      <c r="AD972" s="5">
        <v>1</v>
      </c>
      <c r="AE972" s="31">
        <f t="shared" ref="AE972:AE991" si="262">VLOOKUP(AF972,$A$3:$B$36,2,FALSE)</f>
        <v>54.489683652199048</v>
      </c>
      <c r="AF972" s="80" t="s">
        <v>871</v>
      </c>
      <c r="AG972" s="5">
        <v>1</v>
      </c>
      <c r="AH972" s="31">
        <f t="shared" ref="AH972:AH997" si="263">VLOOKUP(AI972,$A$3:$B$36,2,FALSE)</f>
        <v>54.489683652199048</v>
      </c>
      <c r="AI972" s="80" t="s">
        <v>871</v>
      </c>
      <c r="AJ972" s="5">
        <v>1</v>
      </c>
      <c r="AK972" s="31">
        <f t="shared" ref="AK972:AK999" si="264">VLOOKUP(AL972,$A$3:$B$36,2,FALSE)</f>
        <v>54.489683652199048</v>
      </c>
      <c r="AL972" s="80" t="s">
        <v>871</v>
      </c>
      <c r="AM972" s="5">
        <v>1</v>
      </c>
      <c r="AN972" s="31">
        <f t="shared" ref="AN972:AN996" si="265">VLOOKUP(AO972,$A$3:$B$36,2,FALSE)</f>
        <v>54.489683652199048</v>
      </c>
      <c r="AO972" s="80" t="s">
        <v>871</v>
      </c>
    </row>
    <row r="973" spans="7:41" ht="13.8" x14ac:dyDescent="0.45">
      <c r="H973" s="3" t="s">
        <v>114</v>
      </c>
      <c r="I973" s="3" t="s">
        <v>119</v>
      </c>
      <c r="J973" s="3" t="s">
        <v>1272</v>
      </c>
      <c r="K973" s="3" t="s">
        <v>1271</v>
      </c>
      <c r="L973" s="3" t="s">
        <v>1270</v>
      </c>
      <c r="M973" s="3" t="s">
        <v>1269</v>
      </c>
      <c r="P973" s="5" t="s">
        <v>114</v>
      </c>
      <c r="Q973" s="5" t="s">
        <v>119</v>
      </c>
      <c r="R973" s="5" t="s">
        <v>42</v>
      </c>
      <c r="S973" s="5" t="s">
        <v>984</v>
      </c>
      <c r="T973" s="5" t="s">
        <v>93</v>
      </c>
      <c r="U973" s="5" t="s">
        <v>988</v>
      </c>
      <c r="X973" s="5">
        <v>2</v>
      </c>
      <c r="Y973" s="31">
        <f t="shared" si="260"/>
        <v>54.489683652199048</v>
      </c>
      <c r="Z973" s="80" t="s">
        <v>871</v>
      </c>
      <c r="AA973" s="5">
        <v>2</v>
      </c>
      <c r="AB973" s="31">
        <f t="shared" si="261"/>
        <v>57.68746068595226</v>
      </c>
      <c r="AC973" s="80" t="s">
        <v>792</v>
      </c>
      <c r="AD973" s="5">
        <v>2</v>
      </c>
      <c r="AE973" s="31">
        <f t="shared" si="262"/>
        <v>57.68746068595226</v>
      </c>
      <c r="AF973" s="80" t="s">
        <v>792</v>
      </c>
      <c r="AG973" s="5">
        <v>2</v>
      </c>
      <c r="AH973" s="31">
        <f t="shared" si="263"/>
        <v>57.68746068595226</v>
      </c>
      <c r="AI973" s="80" t="s">
        <v>792</v>
      </c>
      <c r="AJ973" s="5">
        <v>2</v>
      </c>
      <c r="AK973" s="31">
        <f t="shared" si="264"/>
        <v>57.68746068595226</v>
      </c>
      <c r="AL973" s="80" t="s">
        <v>792</v>
      </c>
      <c r="AM973" s="5">
        <v>2</v>
      </c>
      <c r="AN973" s="31">
        <f t="shared" si="265"/>
        <v>50.004135736053328</v>
      </c>
      <c r="AO973" s="80" t="s">
        <v>771</v>
      </c>
    </row>
    <row r="974" spans="7:41" ht="13.8" x14ac:dyDescent="0.45">
      <c r="H974" s="3" t="s">
        <v>116</v>
      </c>
      <c r="I974" s="3" t="s">
        <v>120</v>
      </c>
      <c r="J974" s="3" t="s">
        <v>1268</v>
      </c>
      <c r="K974" s="3" t="s">
        <v>137</v>
      </c>
      <c r="L974" s="3" t="s">
        <v>96</v>
      </c>
      <c r="M974" s="3" t="s">
        <v>1267</v>
      </c>
      <c r="P974" s="5" t="s">
        <v>116</v>
      </c>
      <c r="Q974" s="5" t="s">
        <v>120</v>
      </c>
      <c r="R974" s="5" t="s">
        <v>42</v>
      </c>
      <c r="S974" s="5" t="s">
        <v>137</v>
      </c>
      <c r="T974" s="5" t="s">
        <v>96</v>
      </c>
      <c r="U974" s="5" t="s">
        <v>988</v>
      </c>
      <c r="X974" s="5">
        <v>3</v>
      </c>
      <c r="Y974" s="31">
        <f t="shared" si="260"/>
        <v>57.68746068595226</v>
      </c>
      <c r="Z974" s="80" t="s">
        <v>792</v>
      </c>
      <c r="AA974" s="5">
        <v>3</v>
      </c>
      <c r="AB974" s="31">
        <f t="shared" si="261"/>
        <v>61.678725235050933</v>
      </c>
      <c r="AC974" s="80" t="s">
        <v>766</v>
      </c>
      <c r="AD974" s="5">
        <v>3</v>
      </c>
      <c r="AE974" s="31">
        <f t="shared" si="262"/>
        <v>57.68746068595226</v>
      </c>
      <c r="AF974" s="80" t="s">
        <v>792</v>
      </c>
      <c r="AG974" s="5">
        <v>3</v>
      </c>
      <c r="AH974" s="31">
        <f t="shared" si="263"/>
        <v>57.68746068595226</v>
      </c>
      <c r="AI974" s="80" t="s">
        <v>792</v>
      </c>
      <c r="AJ974" s="5">
        <v>3</v>
      </c>
      <c r="AK974" s="31">
        <f t="shared" si="264"/>
        <v>57.68746068595226</v>
      </c>
      <c r="AL974" s="80" t="s">
        <v>792</v>
      </c>
      <c r="AM974" s="5">
        <v>3</v>
      </c>
      <c r="AN974" s="31">
        <f t="shared" si="265"/>
        <v>50.004135736053328</v>
      </c>
      <c r="AO974" s="80" t="s">
        <v>771</v>
      </c>
    </row>
    <row r="975" spans="7:41" ht="13.8" x14ac:dyDescent="0.45">
      <c r="H975" s="227" t="s">
        <v>1146</v>
      </c>
      <c r="I975" s="3" t="s">
        <v>1266</v>
      </c>
      <c r="J975" s="3" t="s">
        <v>1265</v>
      </c>
      <c r="K975" s="3" t="s">
        <v>1264</v>
      </c>
      <c r="L975" s="3" t="s">
        <v>1263</v>
      </c>
      <c r="M975" s="3" t="s">
        <v>355</v>
      </c>
      <c r="P975" s="5" t="s">
        <v>72</v>
      </c>
      <c r="Q975" s="5" t="s">
        <v>172</v>
      </c>
      <c r="R975" s="5" t="s">
        <v>127</v>
      </c>
      <c r="S975" s="5" t="s">
        <v>507</v>
      </c>
      <c r="T975" s="5" t="s">
        <v>782</v>
      </c>
      <c r="U975" s="5" t="s">
        <v>355</v>
      </c>
      <c r="X975" s="5">
        <v>4</v>
      </c>
      <c r="Y975" s="31">
        <f t="shared" si="260"/>
        <v>61.678725235050933</v>
      </c>
      <c r="Z975" s="80" t="s">
        <v>766</v>
      </c>
      <c r="AA975" s="5">
        <v>4</v>
      </c>
      <c r="AB975" s="31">
        <f t="shared" si="261"/>
        <v>66.013332488948294</v>
      </c>
      <c r="AC975" s="80" t="s">
        <v>776</v>
      </c>
      <c r="AD975" s="5">
        <v>4</v>
      </c>
      <c r="AE975" s="31">
        <f t="shared" si="262"/>
        <v>55.327632324697404</v>
      </c>
      <c r="AF975" s="80" t="s">
        <v>769</v>
      </c>
      <c r="AG975" s="5">
        <v>4</v>
      </c>
      <c r="AH975" s="31">
        <f t="shared" si="263"/>
        <v>61.678725235050933</v>
      </c>
      <c r="AI975" s="80" t="s">
        <v>766</v>
      </c>
      <c r="AJ975" s="5">
        <v>4</v>
      </c>
      <c r="AK975" s="31">
        <f t="shared" si="264"/>
        <v>61.678725235050933</v>
      </c>
      <c r="AL975" s="80" t="s">
        <v>766</v>
      </c>
      <c r="AM975" s="5">
        <v>4</v>
      </c>
      <c r="AN975" s="31">
        <f t="shared" si="265"/>
        <v>51.976540463598752</v>
      </c>
      <c r="AO975" s="80" t="s">
        <v>819</v>
      </c>
    </row>
    <row r="976" spans="7:41" ht="13.8" x14ac:dyDescent="0.45">
      <c r="H976" s="227" t="s">
        <v>1143</v>
      </c>
      <c r="I976" s="3" t="s">
        <v>1262</v>
      </c>
      <c r="J976" s="3" t="s">
        <v>1261</v>
      </c>
      <c r="K976" s="3" t="s">
        <v>1260</v>
      </c>
      <c r="L976" s="3" t="s">
        <v>1259</v>
      </c>
      <c r="M976" s="3" t="s">
        <v>155</v>
      </c>
      <c r="P976" s="5" t="s">
        <v>72</v>
      </c>
      <c r="Q976" s="5" t="s">
        <v>172</v>
      </c>
      <c r="R976" s="5" t="s">
        <v>127</v>
      </c>
      <c r="S976" s="5" t="s">
        <v>507</v>
      </c>
      <c r="T976" s="5" t="s">
        <v>782</v>
      </c>
      <c r="U976" s="5" t="s">
        <v>155</v>
      </c>
      <c r="X976" s="5">
        <v>5</v>
      </c>
      <c r="Y976" s="31">
        <f t="shared" si="260"/>
        <v>61.678725235050933</v>
      </c>
      <c r="Z976" s="80" t="s">
        <v>766</v>
      </c>
      <c r="AA976" s="5">
        <v>5</v>
      </c>
      <c r="AB976" s="31">
        <f t="shared" si="261"/>
        <v>66.013332488948294</v>
      </c>
      <c r="AC976" s="80" t="s">
        <v>776</v>
      </c>
      <c r="AD976" s="5">
        <v>5</v>
      </c>
      <c r="AE976" s="31">
        <f t="shared" si="262"/>
        <v>55.327632324697404</v>
      </c>
      <c r="AF976" s="80" t="s">
        <v>769</v>
      </c>
      <c r="AG976" s="5">
        <v>5</v>
      </c>
      <c r="AH976" s="31">
        <f t="shared" si="263"/>
        <v>61.678725235050933</v>
      </c>
      <c r="AI976" s="80" t="s">
        <v>766</v>
      </c>
      <c r="AJ976" s="5">
        <v>5</v>
      </c>
      <c r="AK976" s="31">
        <f t="shared" si="264"/>
        <v>61.678725235050933</v>
      </c>
      <c r="AL976" s="80" t="s">
        <v>766</v>
      </c>
      <c r="AM976" s="5">
        <v>5</v>
      </c>
      <c r="AN976" s="31">
        <f t="shared" si="265"/>
        <v>54.489683652199048</v>
      </c>
      <c r="AO976" s="80" t="s">
        <v>871</v>
      </c>
    </row>
    <row r="977" spans="8:41" ht="13.8" x14ac:dyDescent="0.45">
      <c r="H977" s="3" t="s">
        <v>1258</v>
      </c>
      <c r="I977" s="3" t="s">
        <v>328</v>
      </c>
      <c r="J977" s="3" t="s">
        <v>237</v>
      </c>
      <c r="K977" s="3" t="s">
        <v>1257</v>
      </c>
      <c r="L977" s="3" t="s">
        <v>1256</v>
      </c>
      <c r="M977" s="3" t="s">
        <v>1255</v>
      </c>
      <c r="P977" s="5" t="s">
        <v>117</v>
      </c>
      <c r="Q977" s="5" t="s">
        <v>328</v>
      </c>
      <c r="R977" s="5" t="s">
        <v>237</v>
      </c>
      <c r="S977" s="5" t="s">
        <v>90</v>
      </c>
      <c r="T977" s="5" t="s">
        <v>98</v>
      </c>
      <c r="U977" s="5" t="s">
        <v>469</v>
      </c>
      <c r="X977" s="5">
        <v>6</v>
      </c>
      <c r="Y977" s="31">
        <f t="shared" si="260"/>
        <v>60.266537294414391</v>
      </c>
      <c r="Z977" s="80" t="s">
        <v>774</v>
      </c>
      <c r="AA977" s="5">
        <v>6</v>
      </c>
      <c r="AB977" s="31">
        <f t="shared" si="261"/>
        <v>64.319990168929081</v>
      </c>
      <c r="AC977" s="80" t="s">
        <v>787</v>
      </c>
      <c r="AD977" s="5">
        <v>6</v>
      </c>
      <c r="AE977" s="31">
        <f t="shared" si="262"/>
        <v>56.425600143309396</v>
      </c>
      <c r="AF977" s="80" t="s">
        <v>853</v>
      </c>
      <c r="AG977" s="5">
        <v>6</v>
      </c>
      <c r="AH977" s="31">
        <f t="shared" si="263"/>
        <v>60.266537294414391</v>
      </c>
      <c r="AI977" s="80" t="s">
        <v>774</v>
      </c>
      <c r="AJ977" s="5">
        <v>6</v>
      </c>
      <c r="AK977" s="31">
        <f t="shared" si="264"/>
        <v>60.266537294414391</v>
      </c>
      <c r="AL977" s="80" t="s">
        <v>774</v>
      </c>
      <c r="AM977" s="5">
        <v>6</v>
      </c>
      <c r="AN977" s="31">
        <f t="shared" si="265"/>
        <v>55.327632324697404</v>
      </c>
      <c r="AO977" s="80" t="s">
        <v>769</v>
      </c>
    </row>
    <row r="978" spans="8:41" ht="13.8" x14ac:dyDescent="0.45">
      <c r="H978" s="3" t="s">
        <v>1254</v>
      </c>
      <c r="I978" s="3" t="s">
        <v>1253</v>
      </c>
      <c r="J978" s="3" t="s">
        <v>1252</v>
      </c>
      <c r="K978" s="3" t="s">
        <v>508</v>
      </c>
      <c r="L978" s="3" t="s">
        <v>346</v>
      </c>
      <c r="M978" s="3" t="s">
        <v>356</v>
      </c>
      <c r="P978" s="5" t="s">
        <v>117</v>
      </c>
      <c r="Q978" s="5" t="s">
        <v>120</v>
      </c>
      <c r="R978" s="5" t="s">
        <v>42</v>
      </c>
      <c r="S978" s="5" t="s">
        <v>508</v>
      </c>
      <c r="T978" s="5" t="s">
        <v>346</v>
      </c>
      <c r="U978" s="5" t="s">
        <v>356</v>
      </c>
      <c r="X978" s="5">
        <v>7</v>
      </c>
      <c r="Y978" s="31">
        <f t="shared" si="260"/>
        <v>60.266537294414391</v>
      </c>
      <c r="Z978" s="80" t="s">
        <v>774</v>
      </c>
      <c r="AA978" s="5">
        <v>7</v>
      </c>
      <c r="AB978" s="31">
        <f t="shared" si="261"/>
        <v>61.678725235050933</v>
      </c>
      <c r="AC978" s="80" t="s">
        <v>766</v>
      </c>
      <c r="AD978" s="5">
        <v>7</v>
      </c>
      <c r="AE978" s="31">
        <f t="shared" si="262"/>
        <v>57.68746068595226</v>
      </c>
      <c r="AF978" s="80" t="s">
        <v>792</v>
      </c>
      <c r="AG978" s="5">
        <v>7</v>
      </c>
      <c r="AH978" s="31">
        <f t="shared" si="263"/>
        <v>60.266537294414391</v>
      </c>
      <c r="AI978" s="80" t="s">
        <v>774</v>
      </c>
      <c r="AJ978" s="5">
        <v>7</v>
      </c>
      <c r="AK978" s="31">
        <f t="shared" si="264"/>
        <v>60.266537294414391</v>
      </c>
      <c r="AL978" s="80" t="s">
        <v>774</v>
      </c>
      <c r="AM978" s="5">
        <v>7</v>
      </c>
      <c r="AN978" s="31">
        <f t="shared" si="265"/>
        <v>55.327632324697404</v>
      </c>
      <c r="AO978" s="80" t="s">
        <v>769</v>
      </c>
    </row>
    <row r="979" spans="8:41" ht="13.8" x14ac:dyDescent="0.45">
      <c r="H979" s="3" t="s">
        <v>1251</v>
      </c>
      <c r="I979" s="3" t="s">
        <v>329</v>
      </c>
      <c r="J979" s="3" t="s">
        <v>128</v>
      </c>
      <c r="K979" s="3" t="s">
        <v>1250</v>
      </c>
      <c r="L979" s="3" t="s">
        <v>1249</v>
      </c>
      <c r="M979" s="3" t="s">
        <v>1248</v>
      </c>
      <c r="P979" s="5" t="s">
        <v>453</v>
      </c>
      <c r="Q979" s="5" t="s">
        <v>329</v>
      </c>
      <c r="R979" s="5" t="s">
        <v>128</v>
      </c>
      <c r="S979" s="5" t="s">
        <v>137</v>
      </c>
      <c r="T979" s="5" t="s">
        <v>96</v>
      </c>
      <c r="U979" s="5" t="s">
        <v>16</v>
      </c>
      <c r="X979" s="5">
        <v>8</v>
      </c>
      <c r="Y979" s="31">
        <f t="shared" si="260"/>
        <v>60.819536609910429</v>
      </c>
      <c r="Z979" s="80" t="s">
        <v>770</v>
      </c>
      <c r="AA979" s="5">
        <v>8</v>
      </c>
      <c r="AB979" s="31">
        <f t="shared" si="261"/>
        <v>61.678725235050933</v>
      </c>
      <c r="AC979" s="80" t="s">
        <v>766</v>
      </c>
      <c r="AD979" s="5">
        <v>8</v>
      </c>
      <c r="AE979" s="31">
        <f t="shared" si="262"/>
        <v>57.68746068595226</v>
      </c>
      <c r="AF979" s="80" t="s">
        <v>792</v>
      </c>
      <c r="AG979" s="5">
        <v>8</v>
      </c>
      <c r="AH979" s="31">
        <f t="shared" si="263"/>
        <v>57.68746068595226</v>
      </c>
      <c r="AI979" s="80" t="s">
        <v>792</v>
      </c>
      <c r="AJ979" s="5">
        <v>8</v>
      </c>
      <c r="AK979" s="31">
        <f t="shared" si="264"/>
        <v>57.68746068595226</v>
      </c>
      <c r="AL979" s="80" t="s">
        <v>792</v>
      </c>
      <c r="AM979" s="5">
        <v>8</v>
      </c>
      <c r="AN979" s="31">
        <f t="shared" si="265"/>
        <v>57.68746068595226</v>
      </c>
      <c r="AO979" s="80" t="s">
        <v>792</v>
      </c>
    </row>
    <row r="980" spans="8:41" ht="13.8" x14ac:dyDescent="0.45">
      <c r="H980" s="3" t="s">
        <v>20</v>
      </c>
      <c r="I980" s="3" t="s">
        <v>456</v>
      </c>
      <c r="J980" s="3" t="s">
        <v>40</v>
      </c>
      <c r="K980" s="3" t="s">
        <v>1247</v>
      </c>
      <c r="L980" s="3" t="s">
        <v>1246</v>
      </c>
      <c r="M980" s="3" t="s">
        <v>1245</v>
      </c>
      <c r="P980" s="5" t="s">
        <v>20</v>
      </c>
      <c r="Q980" s="5" t="s">
        <v>456</v>
      </c>
      <c r="R980" s="5" t="s">
        <v>40</v>
      </c>
      <c r="S980" s="5" t="s">
        <v>137</v>
      </c>
      <c r="T980" s="5" t="s">
        <v>96</v>
      </c>
      <c r="U980" s="5" t="s">
        <v>16</v>
      </c>
      <c r="X980" s="5">
        <v>9</v>
      </c>
      <c r="Y980" s="31">
        <f t="shared" si="260"/>
        <v>60.819536609910429</v>
      </c>
      <c r="Z980" s="80" t="s">
        <v>770</v>
      </c>
      <c r="AA980" s="5">
        <v>9</v>
      </c>
      <c r="AB980" s="31">
        <f t="shared" si="261"/>
        <v>60.266537294414391</v>
      </c>
      <c r="AC980" s="80" t="s">
        <v>774</v>
      </c>
      <c r="AD980" s="5">
        <v>9</v>
      </c>
      <c r="AE980" s="31">
        <f t="shared" si="262"/>
        <v>59.002347394461879</v>
      </c>
      <c r="AF980" s="80" t="s">
        <v>773</v>
      </c>
      <c r="AG980" s="5">
        <v>9</v>
      </c>
      <c r="AH980" s="31">
        <f t="shared" si="263"/>
        <v>57.68746068595226</v>
      </c>
      <c r="AI980" s="80" t="s">
        <v>792</v>
      </c>
      <c r="AJ980" s="5">
        <v>9</v>
      </c>
      <c r="AK980" s="31">
        <f t="shared" si="264"/>
        <v>57.68746068595226</v>
      </c>
      <c r="AL980" s="80" t="s">
        <v>792</v>
      </c>
      <c r="AM980" s="5">
        <v>9</v>
      </c>
      <c r="AN980" s="31">
        <f t="shared" si="265"/>
        <v>57.68746068595226</v>
      </c>
      <c r="AO980" s="80" t="s">
        <v>792</v>
      </c>
    </row>
    <row r="981" spans="8:41" ht="13.8" x14ac:dyDescent="0.45">
      <c r="H981" s="227" t="s">
        <v>1120</v>
      </c>
      <c r="I981" s="3" t="s">
        <v>1244</v>
      </c>
      <c r="J981" s="3" t="s">
        <v>1243</v>
      </c>
      <c r="K981" s="3" t="s">
        <v>1242</v>
      </c>
      <c r="L981" s="3" t="s">
        <v>97</v>
      </c>
      <c r="M981" s="3" t="s">
        <v>19</v>
      </c>
      <c r="P981" s="5" t="s">
        <v>72</v>
      </c>
      <c r="Q981" s="5" t="s">
        <v>119</v>
      </c>
      <c r="R981" s="5" t="s">
        <v>45</v>
      </c>
      <c r="S981" s="5" t="s">
        <v>802</v>
      </c>
      <c r="T981" s="5" t="s">
        <v>97</v>
      </c>
      <c r="U981" s="5" t="s">
        <v>19</v>
      </c>
      <c r="X981" s="5">
        <v>10</v>
      </c>
      <c r="Y981" s="31">
        <f t="shared" si="260"/>
        <v>61.678725235050933</v>
      </c>
      <c r="Z981" s="80" t="s">
        <v>766</v>
      </c>
      <c r="AA981" s="5">
        <v>10</v>
      </c>
      <c r="AB981" s="31">
        <f t="shared" si="261"/>
        <v>57.68746068595226</v>
      </c>
      <c r="AC981" s="80" t="s">
        <v>792</v>
      </c>
      <c r="AD981" s="5">
        <v>10</v>
      </c>
      <c r="AE981" s="31">
        <f t="shared" si="262"/>
        <v>60.266537294414391</v>
      </c>
      <c r="AF981" s="80" t="s">
        <v>774</v>
      </c>
      <c r="AG981" s="5">
        <v>10</v>
      </c>
      <c r="AH981" s="31">
        <f t="shared" si="263"/>
        <v>59.002347394461879</v>
      </c>
      <c r="AI981" s="80" t="s">
        <v>773</v>
      </c>
      <c r="AJ981" s="5">
        <v>10</v>
      </c>
      <c r="AK981" s="31">
        <f t="shared" si="264"/>
        <v>59.002347394461879</v>
      </c>
      <c r="AL981" s="80" t="s">
        <v>773</v>
      </c>
      <c r="AM981" s="5">
        <v>10</v>
      </c>
      <c r="AN981" s="31">
        <f t="shared" si="265"/>
        <v>56.425600143309396</v>
      </c>
      <c r="AO981" s="80" t="s">
        <v>853</v>
      </c>
    </row>
    <row r="982" spans="8:41" ht="13.8" x14ac:dyDescent="0.45">
      <c r="H982" s="227" t="s">
        <v>1117</v>
      </c>
      <c r="I982" s="3" t="s">
        <v>1241</v>
      </c>
      <c r="J982" s="3" t="s">
        <v>129</v>
      </c>
      <c r="K982" s="3" t="s">
        <v>89</v>
      </c>
      <c r="L982" s="3" t="s">
        <v>1240</v>
      </c>
      <c r="M982" s="3" t="s">
        <v>1239</v>
      </c>
      <c r="P982" s="5" t="s">
        <v>72</v>
      </c>
      <c r="Q982" s="5" t="s">
        <v>119</v>
      </c>
      <c r="R982" s="5" t="s">
        <v>129</v>
      </c>
      <c r="S982" s="5" t="s">
        <v>89</v>
      </c>
      <c r="T982" s="5" t="s">
        <v>346</v>
      </c>
      <c r="U982" s="5" t="s">
        <v>356</v>
      </c>
      <c r="X982" s="5">
        <v>11</v>
      </c>
      <c r="Y982" s="31">
        <f t="shared" si="260"/>
        <v>61.678725235050933</v>
      </c>
      <c r="Z982" s="80" t="s">
        <v>766</v>
      </c>
      <c r="AA982" s="5">
        <v>11</v>
      </c>
      <c r="AB982" s="31">
        <f t="shared" si="261"/>
        <v>57.68746068595226</v>
      </c>
      <c r="AC982" s="80" t="s">
        <v>792</v>
      </c>
      <c r="AD982" s="5">
        <v>11</v>
      </c>
      <c r="AE982" s="31">
        <f t="shared" si="262"/>
        <v>60.266537294414391</v>
      </c>
      <c r="AF982" s="80" t="s">
        <v>774</v>
      </c>
      <c r="AG982" s="5">
        <v>11</v>
      </c>
      <c r="AH982" s="31">
        <f t="shared" si="263"/>
        <v>59.002347394461879</v>
      </c>
      <c r="AI982" s="80" t="s">
        <v>773</v>
      </c>
      <c r="AJ982" s="5">
        <v>11</v>
      </c>
      <c r="AK982" s="31">
        <f t="shared" si="264"/>
        <v>60.266537294414391</v>
      </c>
      <c r="AL982" s="80" t="s">
        <v>774</v>
      </c>
      <c r="AM982" s="5">
        <v>11</v>
      </c>
      <c r="AN982" s="31">
        <f t="shared" si="265"/>
        <v>55.327632324697404</v>
      </c>
      <c r="AO982" s="80" t="s">
        <v>769</v>
      </c>
    </row>
    <row r="983" spans="8:41" ht="13.8" x14ac:dyDescent="0.45">
      <c r="H983" s="3" t="s">
        <v>453</v>
      </c>
      <c r="I983" s="3" t="s">
        <v>272</v>
      </c>
      <c r="J983" s="3" t="s">
        <v>1238</v>
      </c>
      <c r="K983" s="3" t="s">
        <v>90</v>
      </c>
      <c r="L983" s="3" t="s">
        <v>98</v>
      </c>
      <c r="M983" s="3" t="s">
        <v>1237</v>
      </c>
      <c r="P983" s="5" t="s">
        <v>453</v>
      </c>
      <c r="Q983" s="5" t="s">
        <v>272</v>
      </c>
      <c r="R983" s="5" t="s">
        <v>39</v>
      </c>
      <c r="S983" s="5" t="s">
        <v>90</v>
      </c>
      <c r="T983" s="5" t="s">
        <v>98</v>
      </c>
      <c r="U983" s="5" t="s">
        <v>356</v>
      </c>
      <c r="X983" s="5">
        <v>12</v>
      </c>
      <c r="Y983" s="31">
        <f t="shared" si="260"/>
        <v>60.819536609910429</v>
      </c>
      <c r="Z983" s="80" t="s">
        <v>770</v>
      </c>
      <c r="AA983" s="5">
        <v>12</v>
      </c>
      <c r="AB983" s="31">
        <f t="shared" si="261"/>
        <v>59.002347394461879</v>
      </c>
      <c r="AC983" s="80" t="s">
        <v>773</v>
      </c>
      <c r="AD983" s="5">
        <v>12</v>
      </c>
      <c r="AE983" s="31">
        <f t="shared" si="262"/>
        <v>60.819536609910429</v>
      </c>
      <c r="AF983" s="80" t="s">
        <v>770</v>
      </c>
      <c r="AG983" s="5">
        <v>12</v>
      </c>
      <c r="AH983" s="31">
        <f t="shared" si="263"/>
        <v>60.266537294414391</v>
      </c>
      <c r="AI983" s="80" t="s">
        <v>774</v>
      </c>
      <c r="AJ983" s="5">
        <v>12</v>
      </c>
      <c r="AK983" s="31">
        <f t="shared" si="264"/>
        <v>60.266537294414391</v>
      </c>
      <c r="AL983" s="80" t="s">
        <v>774</v>
      </c>
      <c r="AM983" s="5">
        <v>12</v>
      </c>
      <c r="AN983" s="31">
        <f t="shared" si="265"/>
        <v>55.327632324697404</v>
      </c>
      <c r="AO983" s="80" t="s">
        <v>769</v>
      </c>
    </row>
    <row r="984" spans="8:41" ht="13.8" x14ac:dyDescent="0.45">
      <c r="H984" s="3" t="s">
        <v>222</v>
      </c>
      <c r="I984" s="3" t="s">
        <v>273</v>
      </c>
      <c r="J984" s="3" t="s">
        <v>1236</v>
      </c>
      <c r="K984" s="3" t="s">
        <v>1235</v>
      </c>
      <c r="L984" s="3" t="s">
        <v>53</v>
      </c>
      <c r="M984" s="3" t="s">
        <v>1234</v>
      </c>
      <c r="P984" s="5" t="s">
        <v>222</v>
      </c>
      <c r="Q984" s="5" t="s">
        <v>273</v>
      </c>
      <c r="R984" s="5" t="s">
        <v>39</v>
      </c>
      <c r="S984" s="5" t="s">
        <v>88</v>
      </c>
      <c r="T984" s="5" t="s">
        <v>53</v>
      </c>
      <c r="U984" s="5" t="s">
        <v>19</v>
      </c>
      <c r="X984" s="5">
        <v>13</v>
      </c>
      <c r="Y984" s="31">
        <f t="shared" si="260"/>
        <v>60.266537294414391</v>
      </c>
      <c r="Z984" s="80" t="s">
        <v>774</v>
      </c>
      <c r="AA984" s="5">
        <v>13</v>
      </c>
      <c r="AB984" s="31">
        <f t="shared" si="261"/>
        <v>60.266537294414391</v>
      </c>
      <c r="AC984" s="80" t="s">
        <v>774</v>
      </c>
      <c r="AD984" s="5">
        <v>13</v>
      </c>
      <c r="AE984" s="31">
        <f t="shared" si="262"/>
        <v>60.819536609910429</v>
      </c>
      <c r="AF984" s="80" t="s">
        <v>770</v>
      </c>
      <c r="AG984" s="5">
        <v>13</v>
      </c>
      <c r="AH984" s="31">
        <f t="shared" si="263"/>
        <v>60.819536609910429</v>
      </c>
      <c r="AI984" s="80" t="s">
        <v>770</v>
      </c>
      <c r="AJ984" s="5">
        <v>13</v>
      </c>
      <c r="AK984" s="31">
        <f t="shared" si="264"/>
        <v>60.819536609910429</v>
      </c>
      <c r="AL984" s="80" t="s">
        <v>770</v>
      </c>
      <c r="AM984" s="5">
        <v>13</v>
      </c>
      <c r="AN984" s="31">
        <f t="shared" si="265"/>
        <v>56.425600143309396</v>
      </c>
      <c r="AO984" s="80" t="s">
        <v>853</v>
      </c>
    </row>
    <row r="985" spans="8:41" ht="13.8" x14ac:dyDescent="0.45">
      <c r="H985" s="3" t="s">
        <v>1233</v>
      </c>
      <c r="I985" s="3" t="s">
        <v>30</v>
      </c>
      <c r="J985" s="3" t="s">
        <v>45</v>
      </c>
      <c r="K985" s="3" t="s">
        <v>1232</v>
      </c>
      <c r="L985" s="3" t="s">
        <v>1231</v>
      </c>
      <c r="M985" s="3" t="s">
        <v>428</v>
      </c>
      <c r="P985" s="5" t="s">
        <v>226</v>
      </c>
      <c r="Q985" s="5" t="s">
        <v>30</v>
      </c>
      <c r="R985" s="5" t="s">
        <v>45</v>
      </c>
      <c r="S985" s="5" t="s">
        <v>88</v>
      </c>
      <c r="T985" s="5" t="s">
        <v>782</v>
      </c>
      <c r="U985" s="5" t="s">
        <v>428</v>
      </c>
      <c r="X985" s="5">
        <v>14</v>
      </c>
      <c r="Y985" s="31">
        <f t="shared" si="260"/>
        <v>59.002347394461879</v>
      </c>
      <c r="Z985" s="80" t="s">
        <v>773</v>
      </c>
      <c r="AA985" s="5">
        <v>14</v>
      </c>
      <c r="AB985" s="31">
        <f t="shared" si="261"/>
        <v>60.819536609910429</v>
      </c>
      <c r="AC985" s="80" t="s">
        <v>770</v>
      </c>
      <c r="AD985" s="5">
        <v>14</v>
      </c>
      <c r="AE985" s="31">
        <f t="shared" si="262"/>
        <v>60.266537294414391</v>
      </c>
      <c r="AF985" s="80" t="s">
        <v>774</v>
      </c>
      <c r="AG985" s="5">
        <v>14</v>
      </c>
      <c r="AH985" s="31">
        <f t="shared" si="263"/>
        <v>60.819536609910429</v>
      </c>
      <c r="AI985" s="80" t="s">
        <v>770</v>
      </c>
      <c r="AJ985" s="5">
        <v>14</v>
      </c>
      <c r="AK985" s="31">
        <f t="shared" si="264"/>
        <v>61.678725235050933</v>
      </c>
      <c r="AL985" s="80" t="s">
        <v>766</v>
      </c>
      <c r="AM985" s="5">
        <v>14</v>
      </c>
      <c r="AN985" s="31">
        <f t="shared" si="265"/>
        <v>56.425600143309396</v>
      </c>
      <c r="AO985" s="80" t="s">
        <v>853</v>
      </c>
    </row>
    <row r="986" spans="8:41" ht="13.8" x14ac:dyDescent="0.45">
      <c r="H986" s="3" t="s">
        <v>1230</v>
      </c>
      <c r="I986" s="3" t="s">
        <v>120</v>
      </c>
      <c r="J986" s="3" t="s">
        <v>1229</v>
      </c>
      <c r="K986" s="3" t="s">
        <v>1085</v>
      </c>
      <c r="L986" s="3" t="s">
        <v>99</v>
      </c>
      <c r="M986" s="3" t="s">
        <v>1228</v>
      </c>
      <c r="P986" s="5" t="s">
        <v>226</v>
      </c>
      <c r="Q986" s="5" t="s">
        <v>120</v>
      </c>
      <c r="R986" s="5" t="s">
        <v>40</v>
      </c>
      <c r="S986" s="5" t="s">
        <v>90</v>
      </c>
      <c r="T986" s="5" t="s">
        <v>99</v>
      </c>
      <c r="U986" s="5" t="s">
        <v>16</v>
      </c>
      <c r="X986" s="5">
        <v>15</v>
      </c>
      <c r="Y986" s="31">
        <f t="shared" si="260"/>
        <v>59.002347394461879</v>
      </c>
      <c r="Z986" s="80" t="s">
        <v>773</v>
      </c>
      <c r="AA986" s="5">
        <v>15</v>
      </c>
      <c r="AB986" s="31">
        <f t="shared" si="261"/>
        <v>61.678725235050933</v>
      </c>
      <c r="AC986" s="80" t="s">
        <v>766</v>
      </c>
      <c r="AD986" s="5">
        <v>15</v>
      </c>
      <c r="AE986" s="31">
        <f t="shared" si="262"/>
        <v>59.002347394461879</v>
      </c>
      <c r="AF986" s="80" t="s">
        <v>773</v>
      </c>
      <c r="AG986" s="5">
        <v>15</v>
      </c>
      <c r="AH986" s="31">
        <f t="shared" si="263"/>
        <v>60.266537294414391</v>
      </c>
      <c r="AI986" s="80" t="s">
        <v>774</v>
      </c>
      <c r="AJ986" s="5">
        <v>15</v>
      </c>
      <c r="AK986" s="31">
        <f t="shared" si="264"/>
        <v>61.678725235050933</v>
      </c>
      <c r="AL986" s="80" t="s">
        <v>766</v>
      </c>
      <c r="AM986" s="5">
        <v>15</v>
      </c>
      <c r="AN986" s="31">
        <f t="shared" si="265"/>
        <v>57.68746068595226</v>
      </c>
      <c r="AO986" s="80" t="s">
        <v>792</v>
      </c>
    </row>
    <row r="987" spans="8:41" ht="13.8" x14ac:dyDescent="0.45">
      <c r="H987" s="3" t="s">
        <v>117</v>
      </c>
      <c r="I987" s="3" t="s">
        <v>169</v>
      </c>
      <c r="J987" s="3" t="s">
        <v>1227</v>
      </c>
      <c r="K987" s="3" t="s">
        <v>1082</v>
      </c>
      <c r="L987" s="3" t="s">
        <v>1226</v>
      </c>
      <c r="M987" s="3" t="s">
        <v>18</v>
      </c>
      <c r="P987" s="5" t="s">
        <v>117</v>
      </c>
      <c r="Q987" s="5" t="s">
        <v>169</v>
      </c>
      <c r="R987" s="5" t="s">
        <v>40</v>
      </c>
      <c r="S987" s="5" t="s">
        <v>90</v>
      </c>
      <c r="T987" s="5" t="s">
        <v>930</v>
      </c>
      <c r="U987" s="5" t="s">
        <v>18</v>
      </c>
      <c r="X987" s="5">
        <v>16</v>
      </c>
      <c r="Y987" s="31">
        <f t="shared" si="260"/>
        <v>60.266537294414391</v>
      </c>
      <c r="Z987" s="80" t="s">
        <v>774</v>
      </c>
      <c r="AA987" s="5">
        <v>16</v>
      </c>
      <c r="AB987" s="31">
        <f t="shared" si="261"/>
        <v>63.352807087567498</v>
      </c>
      <c r="AC987" s="80" t="s">
        <v>791</v>
      </c>
      <c r="AD987" s="5">
        <v>16</v>
      </c>
      <c r="AE987" s="31">
        <f t="shared" si="262"/>
        <v>59.002347394461879</v>
      </c>
      <c r="AF987" s="80" t="s">
        <v>773</v>
      </c>
      <c r="AG987" s="5">
        <v>16</v>
      </c>
      <c r="AH987" s="31">
        <f t="shared" si="263"/>
        <v>60.266537294414391</v>
      </c>
      <c r="AI987" s="80" t="s">
        <v>774</v>
      </c>
      <c r="AJ987" s="5">
        <v>16</v>
      </c>
      <c r="AK987" s="31">
        <f t="shared" si="264"/>
        <v>63.352807087567498</v>
      </c>
      <c r="AL987" s="80" t="s">
        <v>791</v>
      </c>
      <c r="AM987" s="5">
        <v>16</v>
      </c>
      <c r="AN987" s="31">
        <f t="shared" si="265"/>
        <v>57.68746068595226</v>
      </c>
      <c r="AO987" s="80" t="s">
        <v>792</v>
      </c>
    </row>
    <row r="988" spans="8:41" ht="13.8" x14ac:dyDescent="0.45">
      <c r="H988" s="3" t="s">
        <v>1225</v>
      </c>
      <c r="I988" s="3" t="s">
        <v>1221</v>
      </c>
      <c r="J988" s="3" t="s">
        <v>129</v>
      </c>
      <c r="K988" s="3" t="s">
        <v>1224</v>
      </c>
      <c r="L988" s="3" t="s">
        <v>1223</v>
      </c>
      <c r="M988" s="3" t="s">
        <v>1222</v>
      </c>
      <c r="P988" s="5" t="s">
        <v>453</v>
      </c>
      <c r="Q988" s="5" t="s">
        <v>328</v>
      </c>
      <c r="R988" s="5" t="s">
        <v>129</v>
      </c>
      <c r="S988" s="5" t="s">
        <v>88</v>
      </c>
      <c r="T988" s="5" t="s">
        <v>930</v>
      </c>
      <c r="U988" s="5" t="s">
        <v>101</v>
      </c>
      <c r="X988" s="5">
        <v>17</v>
      </c>
      <c r="Y988" s="31">
        <f t="shared" si="260"/>
        <v>60.819536609910429</v>
      </c>
      <c r="Z988" s="80" t="s">
        <v>770</v>
      </c>
      <c r="AA988" s="5">
        <v>17</v>
      </c>
      <c r="AB988" s="31">
        <f t="shared" si="261"/>
        <v>64.319990168929081</v>
      </c>
      <c r="AC988" s="80" t="s">
        <v>787</v>
      </c>
      <c r="AD988" s="5">
        <v>17</v>
      </c>
      <c r="AE988" s="31">
        <f t="shared" si="262"/>
        <v>60.266537294414391</v>
      </c>
      <c r="AF988" s="80" t="s">
        <v>774</v>
      </c>
      <c r="AG988" s="5">
        <v>17</v>
      </c>
      <c r="AH988" s="31">
        <f t="shared" si="263"/>
        <v>60.819536609910429</v>
      </c>
      <c r="AI988" s="80" t="s">
        <v>770</v>
      </c>
      <c r="AJ988" s="5">
        <v>17</v>
      </c>
      <c r="AK988" s="31">
        <f t="shared" si="264"/>
        <v>63.352807087567498</v>
      </c>
      <c r="AL988" s="80" t="s">
        <v>791</v>
      </c>
      <c r="AM988" s="5">
        <v>17</v>
      </c>
      <c r="AN988" s="31">
        <f t="shared" si="265"/>
        <v>59.002347394461879</v>
      </c>
      <c r="AO988" s="80" t="s">
        <v>773</v>
      </c>
    </row>
    <row r="989" spans="8:41" ht="13.8" x14ac:dyDescent="0.45">
      <c r="H989" s="3" t="s">
        <v>20</v>
      </c>
      <c r="I989" s="3" t="s">
        <v>1221</v>
      </c>
      <c r="J989" s="3" t="s">
        <v>1220</v>
      </c>
      <c r="K989" s="3" t="s">
        <v>46</v>
      </c>
      <c r="L989" s="3" t="s">
        <v>1219</v>
      </c>
      <c r="M989" s="3" t="s">
        <v>17</v>
      </c>
      <c r="P989" s="5" t="s">
        <v>20</v>
      </c>
      <c r="Q989" s="5" t="s">
        <v>328</v>
      </c>
      <c r="R989" s="5" t="s">
        <v>39</v>
      </c>
      <c r="S989" s="5" t="s">
        <v>46</v>
      </c>
      <c r="T989" s="5" t="s">
        <v>99</v>
      </c>
      <c r="U989" s="5" t="s">
        <v>17</v>
      </c>
      <c r="X989" s="5">
        <v>18</v>
      </c>
      <c r="Y989" s="31">
        <f t="shared" si="260"/>
        <v>60.819536609910429</v>
      </c>
      <c r="Z989" s="80" t="s">
        <v>770</v>
      </c>
      <c r="AA989" s="5">
        <v>18</v>
      </c>
      <c r="AB989" s="31">
        <f t="shared" si="261"/>
        <v>64.319990168929081</v>
      </c>
      <c r="AC989" s="80" t="s">
        <v>787</v>
      </c>
      <c r="AD989" s="5">
        <v>18</v>
      </c>
      <c r="AE989" s="31">
        <f t="shared" si="262"/>
        <v>60.819536609910429</v>
      </c>
      <c r="AF989" s="80" t="s">
        <v>770</v>
      </c>
      <c r="AG989" s="5">
        <v>18</v>
      </c>
      <c r="AH989" s="31">
        <f t="shared" si="263"/>
        <v>60.819536609910429</v>
      </c>
      <c r="AI989" s="80" t="s">
        <v>770</v>
      </c>
      <c r="AJ989" s="5">
        <v>18</v>
      </c>
      <c r="AK989" s="31">
        <f t="shared" si="264"/>
        <v>61.678725235050933</v>
      </c>
      <c r="AL989" s="80" t="s">
        <v>766</v>
      </c>
      <c r="AM989" s="5">
        <v>18</v>
      </c>
      <c r="AN989" s="31">
        <f t="shared" si="265"/>
        <v>59.002347394461879</v>
      </c>
      <c r="AO989" s="80" t="s">
        <v>773</v>
      </c>
    </row>
    <row r="990" spans="8:41" ht="13.8" x14ac:dyDescent="0.45">
      <c r="H990" s="3" t="s">
        <v>66</v>
      </c>
      <c r="I990" s="3" t="s">
        <v>1107</v>
      </c>
      <c r="J990" s="3" t="s">
        <v>1218</v>
      </c>
      <c r="K990" s="3" t="s">
        <v>1217</v>
      </c>
      <c r="L990" s="3" t="s">
        <v>782</v>
      </c>
      <c r="M990" s="3" t="s">
        <v>1216</v>
      </c>
      <c r="P990" s="5" t="s">
        <v>66</v>
      </c>
      <c r="Q990" s="5" t="s">
        <v>169</v>
      </c>
      <c r="R990" s="5" t="s">
        <v>39</v>
      </c>
      <c r="S990" s="5" t="s">
        <v>507</v>
      </c>
      <c r="T990" s="5" t="s">
        <v>782</v>
      </c>
      <c r="U990" s="5" t="s">
        <v>211</v>
      </c>
      <c r="X990" s="5">
        <v>19</v>
      </c>
      <c r="Y990" s="31">
        <f t="shared" si="260"/>
        <v>61.678725235050933</v>
      </c>
      <c r="Z990" s="80" t="s">
        <v>766</v>
      </c>
      <c r="AA990" s="5">
        <v>19</v>
      </c>
      <c r="AB990" s="31">
        <f t="shared" si="261"/>
        <v>63.352807087567498</v>
      </c>
      <c r="AC990" s="80" t="s">
        <v>791</v>
      </c>
      <c r="AD990" s="5">
        <v>19</v>
      </c>
      <c r="AE990" s="31">
        <f t="shared" si="262"/>
        <v>60.819536609910429</v>
      </c>
      <c r="AF990" s="80" t="s">
        <v>770</v>
      </c>
      <c r="AG990" s="5">
        <v>19</v>
      </c>
      <c r="AH990" s="31">
        <f t="shared" si="263"/>
        <v>61.678725235050933</v>
      </c>
      <c r="AI990" s="80" t="s">
        <v>766</v>
      </c>
      <c r="AJ990" s="5">
        <v>19</v>
      </c>
      <c r="AK990" s="31">
        <f t="shared" si="264"/>
        <v>61.678725235050933</v>
      </c>
      <c r="AL990" s="80" t="s">
        <v>766</v>
      </c>
      <c r="AM990" s="5">
        <v>19</v>
      </c>
      <c r="AN990" s="31">
        <f t="shared" si="265"/>
        <v>60.266537294414391</v>
      </c>
      <c r="AO990" s="80" t="s">
        <v>774</v>
      </c>
    </row>
    <row r="991" spans="8:41" ht="13.8" x14ac:dyDescent="0.45">
      <c r="H991" s="3" t="s">
        <v>67</v>
      </c>
      <c r="I991" s="3" t="s">
        <v>501</v>
      </c>
      <c r="K991" s="3" t="s">
        <v>138</v>
      </c>
      <c r="L991" s="3" t="s">
        <v>92</v>
      </c>
      <c r="M991" s="3" t="s">
        <v>1215</v>
      </c>
      <c r="P991" s="5" t="s">
        <v>67</v>
      </c>
      <c r="Q991" s="5" t="s">
        <v>501</v>
      </c>
      <c r="S991" s="5" t="s">
        <v>138</v>
      </c>
      <c r="T991" s="5" t="s">
        <v>92</v>
      </c>
      <c r="U991" s="5" t="s">
        <v>211</v>
      </c>
      <c r="X991" s="5">
        <v>20</v>
      </c>
      <c r="Y991" s="31">
        <f t="shared" si="260"/>
        <v>63.352807087567498</v>
      </c>
      <c r="Z991" s="80" t="s">
        <v>791</v>
      </c>
      <c r="AA991" s="5">
        <v>20</v>
      </c>
      <c r="AB991" s="31">
        <f t="shared" si="261"/>
        <v>63.352807087567498</v>
      </c>
      <c r="AC991" s="80" t="s">
        <v>791</v>
      </c>
      <c r="AD991" s="114">
        <v>20</v>
      </c>
      <c r="AE991" s="107">
        <f t="shared" si="262"/>
        <v>60.266537294414391</v>
      </c>
      <c r="AF991" s="112" t="s">
        <v>774</v>
      </c>
      <c r="AG991" s="5">
        <v>20</v>
      </c>
      <c r="AH991" s="31">
        <f t="shared" si="263"/>
        <v>61.678725235050933</v>
      </c>
      <c r="AI991" s="80" t="s">
        <v>766</v>
      </c>
      <c r="AJ991" s="5">
        <v>20</v>
      </c>
      <c r="AK991" s="31">
        <f t="shared" si="264"/>
        <v>60.819536609910429</v>
      </c>
      <c r="AL991" s="80" t="s">
        <v>770</v>
      </c>
      <c r="AM991" s="5">
        <v>20</v>
      </c>
      <c r="AN991" s="31">
        <f t="shared" si="265"/>
        <v>60.266537294414391</v>
      </c>
      <c r="AO991" s="80" t="s">
        <v>774</v>
      </c>
    </row>
    <row r="992" spans="8:41" ht="13.8" x14ac:dyDescent="0.45">
      <c r="H992" s="3" t="s">
        <v>21</v>
      </c>
      <c r="I992" s="3" t="s">
        <v>1098</v>
      </c>
      <c r="K992" s="3" t="s">
        <v>203</v>
      </c>
      <c r="L992" s="3" t="s">
        <v>346</v>
      </c>
      <c r="M992" s="3" t="s">
        <v>101</v>
      </c>
      <c r="P992" s="5" t="s">
        <v>21</v>
      </c>
      <c r="Q992" s="5" t="s">
        <v>120</v>
      </c>
      <c r="S992" s="5" t="s">
        <v>203</v>
      </c>
      <c r="T992" s="5" t="s">
        <v>346</v>
      </c>
      <c r="U992" s="5" t="s">
        <v>101</v>
      </c>
      <c r="X992" s="5">
        <v>21</v>
      </c>
      <c r="Y992" s="31">
        <f t="shared" si="260"/>
        <v>64.319990168929081</v>
      </c>
      <c r="Z992" s="80" t="s">
        <v>787</v>
      </c>
      <c r="AA992" s="5">
        <v>21</v>
      </c>
      <c r="AB992" s="31">
        <f t="shared" si="261"/>
        <v>61.678725235050933</v>
      </c>
      <c r="AC992" s="80" t="s">
        <v>766</v>
      </c>
      <c r="AG992" s="5">
        <v>21</v>
      </c>
      <c r="AH992" s="31">
        <f t="shared" si="263"/>
        <v>63.352807087567498</v>
      </c>
      <c r="AI992" s="80" t="s">
        <v>791</v>
      </c>
      <c r="AJ992" s="5">
        <v>21</v>
      </c>
      <c r="AK992" s="31">
        <f t="shared" si="264"/>
        <v>60.266537294414391</v>
      </c>
      <c r="AL992" s="80" t="s">
        <v>774</v>
      </c>
      <c r="AM992" s="5">
        <v>21</v>
      </c>
      <c r="AN992" s="31">
        <f t="shared" si="265"/>
        <v>59.002347394461879</v>
      </c>
      <c r="AO992" s="80" t="s">
        <v>773</v>
      </c>
    </row>
    <row r="993" spans="8:41" ht="13.8" x14ac:dyDescent="0.45">
      <c r="H993" s="3" t="s">
        <v>1214</v>
      </c>
      <c r="I993" s="3" t="s">
        <v>1096</v>
      </c>
      <c r="K993" s="3" t="s">
        <v>1213</v>
      </c>
      <c r="L993" s="3" t="s">
        <v>1212</v>
      </c>
      <c r="M993" s="3" t="s">
        <v>16</v>
      </c>
      <c r="P993" s="5" t="s">
        <v>602</v>
      </c>
      <c r="Q993" s="5" t="s">
        <v>120</v>
      </c>
      <c r="S993" s="5" t="s">
        <v>244</v>
      </c>
      <c r="T993" s="5" t="s">
        <v>97</v>
      </c>
      <c r="U993" s="5" t="s">
        <v>16</v>
      </c>
      <c r="X993" s="5">
        <v>22</v>
      </c>
      <c r="Y993" s="31">
        <f t="shared" si="260"/>
        <v>65.463749372686848</v>
      </c>
      <c r="Z993" s="80" t="s">
        <v>765</v>
      </c>
      <c r="AA993" s="5">
        <v>22</v>
      </c>
      <c r="AB993" s="31">
        <f t="shared" si="261"/>
        <v>61.678725235050933</v>
      </c>
      <c r="AC993" s="80" t="s">
        <v>766</v>
      </c>
      <c r="AG993" s="5">
        <v>22</v>
      </c>
      <c r="AH993" s="31">
        <f t="shared" si="263"/>
        <v>64.319990168929081</v>
      </c>
      <c r="AI993" s="80" t="s">
        <v>787</v>
      </c>
      <c r="AJ993" s="5">
        <v>22</v>
      </c>
      <c r="AK993" s="31">
        <f t="shared" si="264"/>
        <v>59.002347394461879</v>
      </c>
      <c r="AL993" s="80" t="s">
        <v>773</v>
      </c>
      <c r="AM993" s="5">
        <v>22</v>
      </c>
      <c r="AN993" s="31">
        <f t="shared" si="265"/>
        <v>57.68746068595226</v>
      </c>
      <c r="AO993" s="80" t="s">
        <v>792</v>
      </c>
    </row>
    <row r="994" spans="8:41" ht="13.8" x14ac:dyDescent="0.45">
      <c r="H994" s="3" t="s">
        <v>1211</v>
      </c>
      <c r="I994" s="3" t="s">
        <v>1210</v>
      </c>
      <c r="K994" s="3" t="s">
        <v>47</v>
      </c>
      <c r="L994" s="3" t="s">
        <v>511</v>
      </c>
      <c r="M994" s="3" t="s">
        <v>1209</v>
      </c>
      <c r="P994" s="5" t="s">
        <v>602</v>
      </c>
      <c r="Q994" s="5" t="s">
        <v>501</v>
      </c>
      <c r="S994" s="5" t="s">
        <v>47</v>
      </c>
      <c r="T994" s="5" t="s">
        <v>511</v>
      </c>
      <c r="U994" s="5" t="s">
        <v>428</v>
      </c>
      <c r="X994" s="5">
        <v>23</v>
      </c>
      <c r="Y994" s="31">
        <f t="shared" si="260"/>
        <v>65.463749372686848</v>
      </c>
      <c r="Z994" s="80" t="s">
        <v>765</v>
      </c>
      <c r="AA994" s="5">
        <v>23</v>
      </c>
      <c r="AB994" s="31">
        <f t="shared" si="261"/>
        <v>63.352807087567498</v>
      </c>
      <c r="AC994" s="80" t="s">
        <v>791</v>
      </c>
      <c r="AG994" s="5">
        <v>23</v>
      </c>
      <c r="AH994" s="31">
        <f t="shared" si="263"/>
        <v>64.319990168929081</v>
      </c>
      <c r="AI994" s="80" t="s">
        <v>787</v>
      </c>
      <c r="AJ994" s="5">
        <v>23</v>
      </c>
      <c r="AK994" s="31">
        <f t="shared" si="264"/>
        <v>59.002347394461879</v>
      </c>
      <c r="AL994" s="80" t="s">
        <v>773</v>
      </c>
      <c r="AM994" s="5">
        <v>23</v>
      </c>
      <c r="AN994" s="31">
        <f t="shared" si="265"/>
        <v>56.425600143309396</v>
      </c>
      <c r="AO994" s="80" t="s">
        <v>853</v>
      </c>
    </row>
    <row r="995" spans="8:41" ht="13.8" x14ac:dyDescent="0.45">
      <c r="I995" s="3" t="s">
        <v>169</v>
      </c>
      <c r="K995" s="3" t="s">
        <v>1208</v>
      </c>
      <c r="L995" s="3" t="s">
        <v>1207</v>
      </c>
      <c r="M995" s="4" t="s">
        <v>1206</v>
      </c>
      <c r="Q995" s="5" t="s">
        <v>169</v>
      </c>
      <c r="S995" s="5" t="s">
        <v>49</v>
      </c>
      <c r="T995" s="5" t="s">
        <v>96</v>
      </c>
      <c r="U995" s="5" t="s">
        <v>428</v>
      </c>
      <c r="X995" s="114">
        <v>24</v>
      </c>
      <c r="Y995" s="107">
        <f t="shared" si="260"/>
        <v>64.319990168929081</v>
      </c>
      <c r="Z995" s="112" t="s">
        <v>787</v>
      </c>
      <c r="AA995" s="5">
        <v>24</v>
      </c>
      <c r="AB995" s="31">
        <f t="shared" si="261"/>
        <v>63.352807087567498</v>
      </c>
      <c r="AC995" s="80" t="s">
        <v>791</v>
      </c>
      <c r="AG995" s="5">
        <v>24</v>
      </c>
      <c r="AH995" s="31">
        <f t="shared" si="263"/>
        <v>65.463749372686848</v>
      </c>
      <c r="AI995" s="80" t="s">
        <v>765</v>
      </c>
      <c r="AJ995" s="5">
        <v>24</v>
      </c>
      <c r="AK995" s="31">
        <f t="shared" si="264"/>
        <v>57.68746068595226</v>
      </c>
      <c r="AL995" s="80" t="s">
        <v>792</v>
      </c>
      <c r="AM995" s="5">
        <v>24</v>
      </c>
      <c r="AN995" s="31">
        <f t="shared" si="265"/>
        <v>56.425600143309396</v>
      </c>
      <c r="AO995" s="80" t="s">
        <v>853</v>
      </c>
    </row>
    <row r="996" spans="8:41" ht="13.8" x14ac:dyDescent="0.45">
      <c r="I996" s="3" t="s">
        <v>1089</v>
      </c>
      <c r="K996" s="3" t="s">
        <v>1205</v>
      </c>
      <c r="L996" s="3" t="s">
        <v>93</v>
      </c>
      <c r="Q996" s="5" t="s">
        <v>328</v>
      </c>
      <c r="S996" s="5" t="s">
        <v>49</v>
      </c>
      <c r="T996" s="5" t="s">
        <v>93</v>
      </c>
      <c r="AA996" s="5">
        <v>25</v>
      </c>
      <c r="AB996" s="31">
        <f t="shared" si="261"/>
        <v>64.319990168929081</v>
      </c>
      <c r="AC996" s="80" t="s">
        <v>787</v>
      </c>
      <c r="AG996" s="5">
        <v>25</v>
      </c>
      <c r="AH996" s="31">
        <f t="shared" si="263"/>
        <v>65.463749372686848</v>
      </c>
      <c r="AI996" s="80" t="s">
        <v>765</v>
      </c>
      <c r="AJ996" s="5">
        <v>25</v>
      </c>
      <c r="AK996" s="31">
        <f t="shared" si="264"/>
        <v>57.68746068595226</v>
      </c>
      <c r="AL996" s="80" t="s">
        <v>792</v>
      </c>
      <c r="AM996" s="114">
        <v>25</v>
      </c>
      <c r="AN996" s="107">
        <f t="shared" si="265"/>
        <v>57.68746068595226</v>
      </c>
      <c r="AO996" s="112" t="s">
        <v>792</v>
      </c>
    </row>
    <row r="997" spans="8:41" ht="13.8" x14ac:dyDescent="0.45">
      <c r="I997" s="3" t="s">
        <v>1087</v>
      </c>
      <c r="L997" s="3" t="s">
        <v>1204</v>
      </c>
      <c r="Q997" s="5" t="s">
        <v>328</v>
      </c>
      <c r="T997" s="5" t="s">
        <v>95</v>
      </c>
      <c r="AA997" s="5">
        <v>26</v>
      </c>
      <c r="AB997" s="31">
        <f t="shared" si="261"/>
        <v>64.319990168929081</v>
      </c>
      <c r="AC997" s="80" t="s">
        <v>787</v>
      </c>
      <c r="AG997" s="114">
        <v>26</v>
      </c>
      <c r="AH997" s="107">
        <f t="shared" si="263"/>
        <v>64.319990168929081</v>
      </c>
      <c r="AI997" s="112" t="s">
        <v>787</v>
      </c>
      <c r="AJ997" s="5">
        <v>26</v>
      </c>
      <c r="AK997" s="31">
        <f t="shared" si="264"/>
        <v>56.425600143309396</v>
      </c>
      <c r="AL997" s="80" t="s">
        <v>853</v>
      </c>
    </row>
    <row r="998" spans="8:41" ht="13.8" x14ac:dyDescent="0.45">
      <c r="L998" s="3" t="s">
        <v>1204</v>
      </c>
      <c r="T998" s="5" t="s">
        <v>95</v>
      </c>
      <c r="AA998" s="114">
        <v>27</v>
      </c>
      <c r="AB998" s="107">
        <f t="shared" si="261"/>
        <v>63.352807087567498</v>
      </c>
      <c r="AC998" s="112" t="s">
        <v>791</v>
      </c>
      <c r="AJ998" s="5">
        <v>27</v>
      </c>
      <c r="AK998" s="31">
        <f t="shared" si="264"/>
        <v>56.425600143309396</v>
      </c>
      <c r="AL998" s="80" t="s">
        <v>853</v>
      </c>
    </row>
    <row r="999" spans="8:41" x14ac:dyDescent="0.45">
      <c r="AJ999" s="114">
        <v>28</v>
      </c>
      <c r="AK999" s="107">
        <f t="shared" si="264"/>
        <v>57.68746068595226</v>
      </c>
      <c r="AL999" s="112" t="s">
        <v>792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25"/>
  <sheetViews>
    <sheetView tabSelected="1" topLeftCell="BY1" zoomScale="60" zoomScaleNormal="60" workbookViewId="0">
      <selection activeCell="BY14" sqref="BY14"/>
    </sheetView>
  </sheetViews>
  <sheetFormatPr defaultColWidth="8.83984375" defaultRowHeight="11.4" x14ac:dyDescent="0.4"/>
  <cols>
    <col min="1" max="1" width="8.83984375" style="30"/>
    <col min="2" max="2" width="12.41796875" style="30" bestFit="1" customWidth="1"/>
    <col min="3" max="4" width="8.83984375" style="30"/>
    <col min="5" max="5" width="24.15625" style="30" customWidth="1"/>
    <col min="6" max="6" width="8.68359375" style="30" hidden="1" customWidth="1"/>
    <col min="7" max="8" width="10.578125" style="30" hidden="1" customWidth="1"/>
    <col min="9" max="9" width="9.68359375" style="30" hidden="1" customWidth="1"/>
    <col min="10" max="10" width="10.578125" style="30" hidden="1" customWidth="1"/>
    <col min="11" max="11" width="9.68359375" style="43" customWidth="1"/>
    <col min="12" max="13" width="9.68359375" style="35" customWidth="1"/>
    <col min="14" max="14" width="9.68359375" style="33" customWidth="1"/>
    <col min="15" max="18" width="9.68359375" style="30" customWidth="1"/>
    <col min="19" max="19" width="12" style="30" bestFit="1" customWidth="1"/>
    <col min="20" max="20" width="12.41796875" style="30" bestFit="1" customWidth="1"/>
    <col min="21" max="21" width="12" style="30" bestFit="1" customWidth="1"/>
    <col min="22" max="22" width="12.41796875" style="30" bestFit="1" customWidth="1"/>
    <col min="23" max="23" width="11.41796875" style="30" bestFit="1" customWidth="1"/>
    <col min="24" max="24" width="12.15625" style="30" bestFit="1" customWidth="1"/>
    <col min="25" max="25" width="12" style="30" bestFit="1" customWidth="1"/>
    <col min="26" max="26" width="12.41796875" style="30" bestFit="1" customWidth="1"/>
    <col min="27" max="27" width="12" style="30" bestFit="1" customWidth="1"/>
    <col min="28" max="28" width="12.41796875" style="30" bestFit="1" customWidth="1"/>
    <col min="29" max="29" width="12" style="30" bestFit="1" customWidth="1"/>
    <col min="30" max="30" width="12.41796875" style="30" bestFit="1" customWidth="1"/>
    <col min="31" max="31" width="11.41796875" style="30" bestFit="1" customWidth="1"/>
    <col min="32" max="32" width="12.41796875" style="30" bestFit="1" customWidth="1"/>
    <col min="33" max="33" width="12" style="30" bestFit="1" customWidth="1"/>
    <col min="34" max="34" width="12.41796875" style="30" bestFit="1" customWidth="1"/>
    <col min="35" max="35" width="12" style="30" bestFit="1" customWidth="1"/>
    <col min="36" max="36" width="12.41796875" style="30" bestFit="1" customWidth="1"/>
    <col min="37" max="37" width="12" style="30" bestFit="1" customWidth="1"/>
    <col min="38" max="38" width="12.41796875" style="30" bestFit="1" customWidth="1"/>
    <col min="39" max="39" width="12" style="30" bestFit="1" customWidth="1"/>
    <col min="40" max="40" width="12.41796875" style="30" bestFit="1" customWidth="1"/>
    <col min="41" max="41" width="12" style="30" bestFit="1" customWidth="1"/>
    <col min="42" max="42" width="12.41796875" style="30" bestFit="1" customWidth="1"/>
    <col min="43" max="43" width="11.41796875" style="30" bestFit="1" customWidth="1"/>
    <col min="44" max="44" width="12.41796875" style="30" bestFit="1" customWidth="1"/>
    <col min="45" max="45" width="12" style="30" bestFit="1" customWidth="1"/>
    <col min="46" max="46" width="12.41796875" style="30" bestFit="1" customWidth="1"/>
    <col min="47" max="47" width="12" style="30" bestFit="1" customWidth="1"/>
    <col min="48" max="48" width="12.41796875" style="30" bestFit="1" customWidth="1"/>
    <col min="49" max="49" width="12" style="30" bestFit="1" customWidth="1"/>
    <col min="50" max="50" width="12.41796875" style="30" bestFit="1" customWidth="1"/>
    <col min="51" max="51" width="8.83984375" style="30" bestFit="1" customWidth="1"/>
    <col min="52" max="52" width="12.41796875" style="30" bestFit="1" customWidth="1"/>
    <col min="53" max="53" width="8.83984375" style="30" bestFit="1" customWidth="1"/>
    <col min="54" max="54" width="12.41796875" style="30" bestFit="1" customWidth="1"/>
    <col min="55" max="55" width="8.83984375" style="30" bestFit="1" customWidth="1"/>
    <col min="56" max="56" width="17.41796875" style="30" customWidth="1"/>
    <col min="57" max="57" width="8.83984375" style="30" bestFit="1" customWidth="1"/>
    <col min="58" max="58" width="13.68359375" style="30" customWidth="1"/>
    <col min="59" max="59" width="8.83984375" style="30" bestFit="1" customWidth="1"/>
    <col min="60" max="60" width="12.41796875" style="30" bestFit="1" customWidth="1"/>
    <col min="61" max="61" width="8.83984375" style="30" customWidth="1"/>
    <col min="62" max="62" width="12.41796875" style="30" bestFit="1" customWidth="1"/>
    <col min="63" max="63" width="8.83984375" style="30" bestFit="1" customWidth="1"/>
    <col min="64" max="64" width="12.41796875" style="30" bestFit="1" customWidth="1"/>
    <col min="65" max="65" width="8.83984375" style="30" bestFit="1" customWidth="1"/>
    <col min="66" max="66" width="12.41796875" style="30" bestFit="1" customWidth="1"/>
    <col min="67" max="67" width="8.83984375" style="30" bestFit="1" customWidth="1"/>
    <col min="68" max="68" width="12.41796875" style="30" bestFit="1" customWidth="1"/>
    <col min="69" max="69" width="8.83984375" style="30" bestFit="1" customWidth="1"/>
    <col min="70" max="70" width="10.578125" style="30" bestFit="1" customWidth="1"/>
    <col min="71" max="71" width="8.83984375" style="30" bestFit="1" customWidth="1"/>
    <col min="72" max="72" width="10.578125" style="30" bestFit="1" customWidth="1"/>
    <col min="73" max="75" width="8.83984375" style="30"/>
    <col min="76" max="76" width="10.578125" style="30" bestFit="1" customWidth="1"/>
    <col min="77" max="80" width="8.83984375" style="30"/>
    <col min="81" max="81" width="13.578125" style="30" bestFit="1" customWidth="1"/>
    <col min="82" max="82" width="12.578125" style="30" bestFit="1" customWidth="1"/>
    <col min="83" max="83" width="10" style="30" bestFit="1" customWidth="1"/>
    <col min="84" max="84" width="10.578125" style="30" bestFit="1" customWidth="1"/>
    <col min="85" max="85" width="15.41796875" style="30" bestFit="1" customWidth="1"/>
    <col min="86" max="86" width="19.15625" style="30" bestFit="1" customWidth="1"/>
    <col min="87" max="87" width="18" style="30" bestFit="1" customWidth="1"/>
    <col min="88" max="88" width="8.83984375" style="30"/>
    <col min="89" max="89" width="10" style="30" bestFit="1" customWidth="1"/>
    <col min="90" max="90" width="10" style="30" customWidth="1"/>
    <col min="91" max="91" width="10" style="30" bestFit="1" customWidth="1"/>
    <col min="92" max="92" width="10.578125" style="30" bestFit="1" customWidth="1"/>
    <col min="93" max="93" width="10.578125" style="30" customWidth="1"/>
    <col min="94" max="94" width="10.578125" style="31" customWidth="1"/>
    <col min="95" max="96" width="10.578125" style="30" customWidth="1"/>
    <col min="97" max="97" width="8.83984375" style="43"/>
    <col min="98" max="98" width="10.578125" style="30" bestFit="1" customWidth="1"/>
    <col min="99" max="102" width="8.83984375" style="30"/>
    <col min="103" max="103" width="8.83984375" style="31"/>
    <col min="104" max="105" width="8.83984375" style="30"/>
    <col min="106" max="106" width="8.83984375" style="31"/>
    <col min="107" max="16384" width="8.83984375" style="30"/>
  </cols>
  <sheetData>
    <row r="1" spans="1:106" x14ac:dyDescent="0.4">
      <c r="E1" s="45" t="s">
        <v>955</v>
      </c>
      <c r="K1" s="55">
        <v>1</v>
      </c>
      <c r="L1" s="40"/>
      <c r="M1" s="40">
        <v>2</v>
      </c>
      <c r="N1" s="41"/>
      <c r="O1" s="42">
        <v>3</v>
      </c>
      <c r="P1" s="42"/>
      <c r="Q1" s="42">
        <v>4</v>
      </c>
      <c r="R1" s="42"/>
      <c r="S1" s="42">
        <v>5</v>
      </c>
      <c r="T1" s="42"/>
      <c r="U1" s="42">
        <v>6</v>
      </c>
      <c r="V1" s="42"/>
      <c r="W1" s="42">
        <v>7</v>
      </c>
      <c r="X1" s="42"/>
      <c r="Y1" s="42">
        <v>8</v>
      </c>
      <c r="Z1" s="42"/>
      <c r="AA1" s="42">
        <v>9</v>
      </c>
      <c r="AB1" s="42"/>
      <c r="AC1" s="42">
        <v>10</v>
      </c>
      <c r="AD1" s="42"/>
      <c r="AE1" s="42">
        <v>11</v>
      </c>
      <c r="AF1" s="42"/>
      <c r="AG1" s="42">
        <v>12</v>
      </c>
      <c r="AH1" s="42"/>
      <c r="AI1" s="42">
        <v>13</v>
      </c>
      <c r="AJ1" s="42"/>
      <c r="AK1" s="42">
        <v>14</v>
      </c>
      <c r="AL1" s="42"/>
      <c r="AM1" s="42">
        <v>15</v>
      </c>
      <c r="AN1" s="42"/>
      <c r="AO1" s="42">
        <v>16</v>
      </c>
      <c r="AP1" s="42"/>
      <c r="AQ1" s="42">
        <v>17</v>
      </c>
      <c r="AR1" s="42"/>
      <c r="AS1" s="42">
        <v>18</v>
      </c>
      <c r="AT1" s="42"/>
      <c r="AU1" s="42">
        <v>19</v>
      </c>
      <c r="AV1" s="42"/>
      <c r="AW1" s="42">
        <v>20</v>
      </c>
      <c r="AX1" s="42"/>
      <c r="AY1" s="42">
        <v>21</v>
      </c>
      <c r="AZ1" s="42"/>
      <c r="BA1" s="42">
        <v>22</v>
      </c>
      <c r="BB1" s="42"/>
      <c r="BC1" s="42">
        <v>23</v>
      </c>
      <c r="BD1" s="42"/>
      <c r="BE1" s="42">
        <v>24</v>
      </c>
      <c r="BF1" s="42"/>
      <c r="BG1" s="42">
        <v>25</v>
      </c>
      <c r="BH1" s="42"/>
      <c r="BI1" s="42">
        <v>26</v>
      </c>
      <c r="BJ1" s="42"/>
      <c r="BK1" s="42">
        <v>27</v>
      </c>
      <c r="BM1" s="42">
        <v>28</v>
      </c>
      <c r="BN1" s="42"/>
      <c r="BO1" s="42">
        <v>29</v>
      </c>
      <c r="BP1" s="42"/>
      <c r="BQ1" s="42">
        <v>30</v>
      </c>
      <c r="BR1" s="42"/>
      <c r="BS1" s="42">
        <v>31</v>
      </c>
      <c r="BT1" s="42"/>
      <c r="BU1" s="42">
        <v>32</v>
      </c>
      <c r="BV1" s="42"/>
      <c r="BW1" s="42">
        <v>33</v>
      </c>
      <c r="BX1" s="42"/>
      <c r="BY1" s="42">
        <v>34</v>
      </c>
      <c r="BZ1" s="42"/>
      <c r="CA1" s="42">
        <v>35</v>
      </c>
      <c r="CB1" s="42"/>
      <c r="CC1" s="42"/>
      <c r="CP1" s="231" t="s">
        <v>132</v>
      </c>
      <c r="CS1" s="136" t="s">
        <v>132</v>
      </c>
      <c r="CV1" s="31">
        <v>12</v>
      </c>
      <c r="CY1" s="31">
        <v>10</v>
      </c>
      <c r="DB1" s="31">
        <v>5</v>
      </c>
    </row>
    <row r="2" spans="1:106" x14ac:dyDescent="0.4">
      <c r="E2" s="45"/>
      <c r="K2" s="138" t="s">
        <v>1159</v>
      </c>
      <c r="L2" s="139"/>
      <c r="M2" s="139" t="s">
        <v>1159</v>
      </c>
      <c r="N2" s="41"/>
      <c r="O2" s="42" t="s">
        <v>1160</v>
      </c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P2" s="40" t="s">
        <v>1160</v>
      </c>
      <c r="CS2" s="55" t="s">
        <v>1155</v>
      </c>
      <c r="CV2" s="40" t="s">
        <v>1155</v>
      </c>
      <c r="CY2" s="40" t="s">
        <v>1155</v>
      </c>
      <c r="DB2" s="40" t="s">
        <v>1155</v>
      </c>
    </row>
    <row r="3" spans="1:106" x14ac:dyDescent="0.4">
      <c r="E3" s="67" t="s">
        <v>959</v>
      </c>
      <c r="F3" s="65">
        <v>42550</v>
      </c>
      <c r="G3" s="65">
        <v>42551</v>
      </c>
      <c r="H3" s="65">
        <v>42552</v>
      </c>
      <c r="I3" s="65">
        <v>42556</v>
      </c>
      <c r="J3" s="65">
        <v>42557</v>
      </c>
      <c r="K3" s="64">
        <v>42559</v>
      </c>
      <c r="L3" s="40"/>
      <c r="M3" s="63">
        <v>42559</v>
      </c>
      <c r="N3" s="41"/>
      <c r="O3" s="63">
        <v>42560</v>
      </c>
      <c r="P3" s="42"/>
      <c r="Q3" s="63">
        <v>42560</v>
      </c>
      <c r="R3" s="42"/>
      <c r="S3" s="63">
        <v>42560</v>
      </c>
      <c r="T3" s="42"/>
      <c r="U3" s="63">
        <v>42560</v>
      </c>
      <c r="V3" s="42"/>
      <c r="W3" s="63">
        <v>42560</v>
      </c>
      <c r="X3" s="42"/>
      <c r="Y3" s="63">
        <v>42560</v>
      </c>
      <c r="Z3" s="42"/>
      <c r="AA3" s="63">
        <v>42562</v>
      </c>
      <c r="AB3" s="42"/>
      <c r="AC3" s="63">
        <v>42562</v>
      </c>
      <c r="AD3" s="42"/>
      <c r="AE3" s="63">
        <v>42562</v>
      </c>
      <c r="AF3" s="42"/>
      <c r="AG3" s="63">
        <v>42562</v>
      </c>
      <c r="AH3" s="42"/>
      <c r="AI3" s="63">
        <v>42562</v>
      </c>
      <c r="AJ3" s="42"/>
      <c r="AK3" s="63">
        <v>42562</v>
      </c>
      <c r="AL3" s="42"/>
      <c r="AM3" s="63">
        <v>42562</v>
      </c>
      <c r="AN3" s="42"/>
      <c r="AO3" s="63">
        <v>42562</v>
      </c>
      <c r="AP3" s="42"/>
      <c r="AQ3" s="63">
        <v>42562</v>
      </c>
      <c r="AR3" s="42"/>
      <c r="AS3" s="63">
        <v>42562</v>
      </c>
      <c r="AT3" s="42"/>
      <c r="AU3" s="63">
        <v>42564</v>
      </c>
      <c r="AV3" s="42"/>
      <c r="AW3" s="63">
        <v>42564</v>
      </c>
      <c r="AX3" s="42"/>
      <c r="AY3" s="63">
        <v>42564</v>
      </c>
      <c r="AZ3" s="42"/>
      <c r="BA3" s="63">
        <v>42565</v>
      </c>
      <c r="BB3" s="42"/>
      <c r="BC3" s="63">
        <v>42565</v>
      </c>
      <c r="BD3" s="42"/>
      <c r="BE3" s="63">
        <v>42565</v>
      </c>
      <c r="BF3" s="42"/>
      <c r="BG3" s="63">
        <v>42565</v>
      </c>
      <c r="BH3" s="42"/>
      <c r="BI3" s="63">
        <v>42565</v>
      </c>
      <c r="BJ3" s="42"/>
      <c r="BK3" s="63">
        <v>42565</v>
      </c>
      <c r="BM3" s="63">
        <v>42565</v>
      </c>
      <c r="BN3" s="42"/>
      <c r="BO3" s="63">
        <v>42565</v>
      </c>
      <c r="BP3" s="42"/>
      <c r="BQ3" s="63">
        <v>42566</v>
      </c>
      <c r="BR3" s="42"/>
      <c r="BS3" s="63">
        <v>42566</v>
      </c>
      <c r="BT3" s="42"/>
      <c r="BU3" s="63">
        <v>42566</v>
      </c>
      <c r="BV3" s="42"/>
      <c r="BW3" s="63">
        <v>42566</v>
      </c>
      <c r="BX3" s="42"/>
      <c r="BY3" s="63">
        <v>42567</v>
      </c>
      <c r="BZ3" s="42"/>
      <c r="CA3" s="63">
        <v>42567</v>
      </c>
      <c r="CB3" s="42"/>
      <c r="CC3" s="42" t="s">
        <v>959</v>
      </c>
      <c r="CP3" s="65">
        <v>42584</v>
      </c>
      <c r="CS3" s="64">
        <v>42580</v>
      </c>
      <c r="CV3" s="65">
        <v>42584</v>
      </c>
      <c r="CY3" s="65">
        <v>42584</v>
      </c>
      <c r="DB3" s="65">
        <v>42584</v>
      </c>
    </row>
    <row r="4" spans="1:106" x14ac:dyDescent="0.4">
      <c r="E4" s="67"/>
      <c r="F4" s="65"/>
      <c r="G4" s="65"/>
      <c r="H4" s="65"/>
      <c r="I4" s="65"/>
      <c r="J4" s="65"/>
      <c r="K4" s="64"/>
      <c r="L4" s="40"/>
      <c r="M4" s="63"/>
      <c r="N4" s="41"/>
      <c r="O4" s="63"/>
      <c r="P4" s="42"/>
      <c r="Q4" s="63"/>
      <c r="R4" s="42"/>
      <c r="S4" s="63"/>
      <c r="T4" s="42"/>
      <c r="U4" s="63"/>
      <c r="V4" s="42"/>
      <c r="W4" s="63"/>
      <c r="X4" s="42"/>
      <c r="Y4" s="63"/>
      <c r="Z4" s="42"/>
      <c r="AA4" s="63"/>
      <c r="AB4" s="42"/>
      <c r="AC4" s="63"/>
      <c r="AD4" s="42"/>
      <c r="AE4" s="63"/>
      <c r="AF4" s="42"/>
      <c r="AG4" s="63"/>
      <c r="AH4" s="42"/>
      <c r="AI4" s="63"/>
      <c r="AJ4" s="42"/>
      <c r="AK4" s="63"/>
      <c r="AL4" s="42"/>
      <c r="AM4" s="63"/>
      <c r="AN4" s="42"/>
      <c r="AO4" s="63"/>
      <c r="AP4" s="42"/>
      <c r="AQ4" s="63"/>
      <c r="AR4" s="42"/>
      <c r="AS4" s="63"/>
      <c r="AT4" s="42"/>
      <c r="AU4" s="63"/>
      <c r="AV4" s="42"/>
      <c r="AW4" s="63"/>
      <c r="AX4" s="42"/>
      <c r="AY4" s="63"/>
      <c r="AZ4" s="42"/>
      <c r="BA4" s="63"/>
      <c r="BB4" s="42"/>
      <c r="BC4" s="63"/>
      <c r="BD4" s="42"/>
      <c r="BE4" s="63"/>
      <c r="BF4" s="42"/>
      <c r="BG4" s="63"/>
      <c r="BH4" s="42"/>
      <c r="BI4" s="63"/>
      <c r="BJ4" s="42"/>
      <c r="BK4" s="63"/>
      <c r="BM4" s="63"/>
      <c r="BN4" s="42"/>
      <c r="BO4" s="63"/>
      <c r="BP4" s="42"/>
      <c r="BQ4" s="63"/>
      <c r="BR4" s="42"/>
      <c r="BS4" s="63"/>
      <c r="BT4" s="42"/>
      <c r="BU4" s="63"/>
      <c r="BV4" s="42"/>
      <c r="BW4" s="63"/>
      <c r="BX4" s="42"/>
      <c r="BY4" s="63"/>
      <c r="BZ4" s="42"/>
      <c r="CA4" s="63"/>
      <c r="CB4" s="42"/>
      <c r="CC4" s="42"/>
      <c r="CS4" s="64"/>
    </row>
    <row r="5" spans="1:106" x14ac:dyDescent="0.4">
      <c r="E5" s="67" t="s">
        <v>970</v>
      </c>
      <c r="F5" s="65"/>
      <c r="G5" s="65"/>
      <c r="H5" s="65"/>
      <c r="I5" s="65"/>
      <c r="J5" s="65"/>
      <c r="K5" s="71">
        <v>0.70833333333333337</v>
      </c>
      <c r="L5" s="40"/>
      <c r="M5" s="70">
        <v>0.78125</v>
      </c>
      <c r="N5" s="41"/>
      <c r="O5" s="70">
        <v>0.41666666666666669</v>
      </c>
      <c r="P5" s="42"/>
      <c r="Q5" s="70">
        <v>0.45833333333333331</v>
      </c>
      <c r="R5" s="42"/>
      <c r="S5" s="70">
        <v>0.5</v>
      </c>
      <c r="T5" s="42"/>
      <c r="U5" s="70">
        <v>0.54166666666666663</v>
      </c>
      <c r="V5" s="42"/>
      <c r="W5" s="70">
        <v>0.60416666666666663</v>
      </c>
      <c r="X5" s="42"/>
      <c r="Y5" s="70">
        <v>0.64583333333333337</v>
      </c>
      <c r="Z5" s="42"/>
      <c r="AA5" s="70">
        <v>0.375</v>
      </c>
      <c r="AB5" s="42"/>
      <c r="AC5" s="70">
        <v>0.41666666666666669</v>
      </c>
      <c r="AD5" s="42"/>
      <c r="AE5" s="70">
        <v>0.5</v>
      </c>
      <c r="AF5" s="42"/>
      <c r="AG5" s="70">
        <v>0.54166666666666663</v>
      </c>
      <c r="AH5" s="42"/>
      <c r="AI5" s="70">
        <v>0.58333333333333337</v>
      </c>
      <c r="AJ5" s="42"/>
      <c r="AK5" s="70">
        <v>0.625</v>
      </c>
      <c r="AL5" s="42"/>
      <c r="AM5" s="70">
        <v>0.66666666666666663</v>
      </c>
      <c r="AN5" s="42"/>
      <c r="AO5" s="70">
        <v>0.70833333333333337</v>
      </c>
      <c r="AP5" s="42"/>
      <c r="AQ5" s="70">
        <v>0.79166666666666663</v>
      </c>
      <c r="AR5" s="42"/>
      <c r="AS5" s="70">
        <v>0.82291666666666663</v>
      </c>
      <c r="AT5" s="42"/>
      <c r="AU5" s="70">
        <v>0.4381944444444445</v>
      </c>
      <c r="AV5" s="42"/>
      <c r="AW5" s="70">
        <v>0.5</v>
      </c>
      <c r="AX5" s="42"/>
      <c r="AY5" s="70">
        <v>0.73958333333333337</v>
      </c>
      <c r="AZ5" s="42"/>
      <c r="BA5" s="70">
        <v>0.46875</v>
      </c>
      <c r="BB5" s="42"/>
      <c r="BC5" s="70">
        <v>0.5</v>
      </c>
      <c r="BD5" s="42"/>
      <c r="BE5" s="70">
        <v>0.54166666666666663</v>
      </c>
      <c r="BF5" s="42"/>
      <c r="BG5" s="70">
        <v>0.625</v>
      </c>
      <c r="BH5" s="42"/>
      <c r="BI5" s="70">
        <v>0.66666666666666663</v>
      </c>
      <c r="BJ5" s="42"/>
      <c r="BK5" s="70">
        <v>0.69791666666666663</v>
      </c>
      <c r="BM5" s="70">
        <v>0.76388888888888884</v>
      </c>
      <c r="BN5" s="42"/>
      <c r="BO5" s="70">
        <v>0.82291666666666663</v>
      </c>
      <c r="BP5" s="42"/>
      <c r="BQ5" s="70">
        <v>0.63541666666666663</v>
      </c>
      <c r="BR5" s="42"/>
      <c r="BS5" s="70">
        <v>0.66666666666666663</v>
      </c>
      <c r="BT5" s="42"/>
      <c r="BU5" s="70">
        <v>0.70833333333333337</v>
      </c>
      <c r="BV5" s="42"/>
      <c r="BW5" s="70">
        <v>0.75</v>
      </c>
      <c r="BX5" s="42"/>
      <c r="BY5" s="70">
        <v>0.45833333333333331</v>
      </c>
      <c r="BZ5" s="42"/>
      <c r="CA5" s="70">
        <v>0.5</v>
      </c>
      <c r="CB5" s="42"/>
      <c r="CC5" s="67" t="s">
        <v>970</v>
      </c>
      <c r="CP5" s="232">
        <v>0.79166666666666663</v>
      </c>
      <c r="CS5" s="71">
        <v>0.78472222222222221</v>
      </c>
      <c r="CV5" s="233">
        <v>0.55208333333333337</v>
      </c>
      <c r="CY5" s="233">
        <v>0.59375</v>
      </c>
      <c r="DB5" s="233">
        <v>0.64236111111111105</v>
      </c>
    </row>
    <row r="6" spans="1:106" x14ac:dyDescent="0.4">
      <c r="A6" s="31"/>
      <c r="B6" s="31"/>
      <c r="C6" s="31"/>
      <c r="D6" s="31"/>
      <c r="E6" s="45"/>
      <c r="F6" s="31"/>
      <c r="G6" s="31"/>
      <c r="H6" s="31"/>
      <c r="I6" s="31"/>
      <c r="J6" s="31"/>
      <c r="K6" s="44"/>
      <c r="L6" s="37"/>
      <c r="M6" s="37"/>
      <c r="N6" s="32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C6" s="45"/>
      <c r="CS6" s="44"/>
    </row>
    <row r="7" spans="1:106" ht="22.8" x14ac:dyDescent="0.4">
      <c r="A7" s="31"/>
      <c r="B7" s="31"/>
      <c r="C7" s="31"/>
      <c r="D7" s="31"/>
      <c r="E7" s="45" t="s">
        <v>956</v>
      </c>
      <c r="F7" s="31">
        <v>37</v>
      </c>
      <c r="G7" s="31">
        <v>37</v>
      </c>
      <c r="H7" s="31">
        <v>36</v>
      </c>
      <c r="I7" s="31">
        <v>37</v>
      </c>
      <c r="J7" s="31">
        <v>37</v>
      </c>
      <c r="K7" s="44">
        <v>25</v>
      </c>
      <c r="L7" s="37"/>
      <c r="M7" s="37">
        <v>35</v>
      </c>
      <c r="N7" s="32"/>
      <c r="O7" s="31">
        <v>33</v>
      </c>
      <c r="P7" s="31"/>
      <c r="Q7" s="31">
        <v>41</v>
      </c>
      <c r="R7" s="31"/>
      <c r="S7" s="31">
        <v>32</v>
      </c>
      <c r="T7" s="31"/>
      <c r="U7" s="31">
        <v>31</v>
      </c>
      <c r="V7" s="31"/>
      <c r="W7" s="31">
        <v>28</v>
      </c>
      <c r="X7" s="31"/>
      <c r="Y7" s="31">
        <v>28</v>
      </c>
      <c r="Z7" s="31"/>
      <c r="AA7" s="31">
        <v>28</v>
      </c>
      <c r="AB7" s="31"/>
      <c r="AC7" s="31">
        <v>23</v>
      </c>
      <c r="AD7" s="31"/>
      <c r="AE7" s="31">
        <v>24</v>
      </c>
      <c r="AF7" s="31"/>
      <c r="AG7" s="31">
        <v>29</v>
      </c>
      <c r="AH7" s="31"/>
      <c r="AI7" s="31">
        <v>21</v>
      </c>
      <c r="AJ7" s="31"/>
      <c r="AK7" s="31">
        <v>28</v>
      </c>
      <c r="AL7" s="31"/>
      <c r="AM7" s="31">
        <v>26</v>
      </c>
      <c r="AN7" s="31"/>
      <c r="AO7" s="31">
        <v>24</v>
      </c>
      <c r="AP7" s="31"/>
      <c r="AQ7" s="31">
        <v>37</v>
      </c>
      <c r="AR7" s="31"/>
      <c r="AS7" s="31">
        <v>30</v>
      </c>
      <c r="AT7" s="31"/>
      <c r="AU7" s="31">
        <v>42</v>
      </c>
      <c r="AV7" s="31"/>
      <c r="AW7" s="31">
        <v>33</v>
      </c>
      <c r="AX7" s="31"/>
      <c r="AY7" s="31">
        <v>36</v>
      </c>
      <c r="AZ7" s="31"/>
      <c r="BA7" s="31">
        <v>36</v>
      </c>
      <c r="BB7" s="31"/>
      <c r="BC7" s="31">
        <v>25</v>
      </c>
      <c r="BD7" s="31"/>
      <c r="BE7" s="31">
        <v>39</v>
      </c>
      <c r="BF7" s="31"/>
      <c r="BG7" s="31">
        <v>32</v>
      </c>
      <c r="BH7" s="31"/>
      <c r="BI7" s="31">
        <v>27</v>
      </c>
      <c r="BJ7" s="31"/>
      <c r="BK7" s="31">
        <v>24</v>
      </c>
      <c r="BL7" s="31"/>
      <c r="BM7" s="31">
        <v>33</v>
      </c>
      <c r="BN7" s="31"/>
      <c r="BO7" s="31">
        <v>28</v>
      </c>
      <c r="BP7" s="31"/>
      <c r="BQ7" s="31">
        <v>28</v>
      </c>
      <c r="BR7" s="31"/>
      <c r="BS7" s="31">
        <v>30</v>
      </c>
      <c r="BT7" s="31"/>
      <c r="BU7" s="31">
        <v>35</v>
      </c>
      <c r="BV7" s="31"/>
      <c r="BW7" s="31">
        <v>43</v>
      </c>
      <c r="BX7" s="31"/>
      <c r="BY7" s="31">
        <v>33</v>
      </c>
      <c r="BZ7" s="31"/>
      <c r="CA7" s="31">
        <v>28</v>
      </c>
      <c r="CC7" s="45" t="s">
        <v>956</v>
      </c>
      <c r="CE7" s="45" t="s">
        <v>1161</v>
      </c>
      <c r="CF7" s="30">
        <f>AVERAGE(O7:CA7)</f>
        <v>30.757575757575758</v>
      </c>
      <c r="CH7" s="87" t="s">
        <v>956</v>
      </c>
      <c r="CI7" s="30" t="s">
        <v>1040</v>
      </c>
      <c r="CJ7" s="31">
        <f>_xlfn.STDEV.S(O7:CA7)</f>
        <v>5.6015081843548167</v>
      </c>
      <c r="CM7" s="30" t="s">
        <v>1039</v>
      </c>
      <c r="CN7" s="31">
        <f>COUNTA(O7:CA7)</f>
        <v>33</v>
      </c>
      <c r="CO7" s="31"/>
      <c r="CQ7" s="31"/>
      <c r="CR7" s="31"/>
      <c r="CS7" s="44">
        <v>36</v>
      </c>
    </row>
    <row r="8" spans="1:106" ht="22.8" x14ac:dyDescent="0.4">
      <c r="A8" s="31"/>
      <c r="B8" s="31"/>
      <c r="C8" s="31"/>
      <c r="D8" s="31"/>
      <c r="E8" s="45"/>
      <c r="F8" s="31"/>
      <c r="G8" s="31"/>
      <c r="H8" s="31"/>
      <c r="I8" s="31"/>
      <c r="J8" s="31"/>
      <c r="K8" s="44"/>
      <c r="L8" s="37"/>
      <c r="M8" s="37"/>
      <c r="N8" s="32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C8" s="45"/>
      <c r="CE8" s="45"/>
      <c r="CI8" s="30" t="s">
        <v>1041</v>
      </c>
      <c r="CJ8" s="31">
        <f>_xlfn.STDEV.P(O7:CA7)</f>
        <v>5.5159839531613502</v>
      </c>
      <c r="CS8" s="44"/>
    </row>
    <row r="9" spans="1:106" x14ac:dyDescent="0.4">
      <c r="A9" s="31"/>
      <c r="B9" s="31"/>
      <c r="C9" s="31"/>
      <c r="D9" s="31"/>
      <c r="E9" s="45" t="s">
        <v>957</v>
      </c>
      <c r="F9" s="31"/>
      <c r="G9" s="31"/>
      <c r="H9" s="31" t="s">
        <v>960</v>
      </c>
      <c r="I9" s="31"/>
      <c r="J9" s="31" t="s">
        <v>965</v>
      </c>
      <c r="K9" s="44" t="s">
        <v>960</v>
      </c>
      <c r="L9" s="37"/>
      <c r="M9" s="37" t="s">
        <v>960</v>
      </c>
      <c r="N9" s="32"/>
      <c r="O9" s="31" t="s">
        <v>960</v>
      </c>
      <c r="P9" s="31"/>
      <c r="Q9" s="31" t="s">
        <v>965</v>
      </c>
      <c r="R9" s="31"/>
      <c r="S9" s="31" t="s">
        <v>965</v>
      </c>
      <c r="T9" s="31"/>
      <c r="U9" s="31" t="s">
        <v>960</v>
      </c>
      <c r="V9" s="31"/>
      <c r="W9" s="31" t="s">
        <v>960</v>
      </c>
      <c r="X9" s="31"/>
      <c r="Y9" s="31" t="s">
        <v>965</v>
      </c>
      <c r="Z9" s="31"/>
      <c r="AA9" s="31" t="s">
        <v>960</v>
      </c>
      <c r="AB9" s="31"/>
      <c r="AC9" s="31" t="s">
        <v>960</v>
      </c>
      <c r="AD9" s="31"/>
      <c r="AE9" s="31" t="s">
        <v>965</v>
      </c>
      <c r="AF9" s="31"/>
      <c r="AG9" s="31" t="s">
        <v>965</v>
      </c>
      <c r="AH9" s="31"/>
      <c r="AI9" s="31" t="s">
        <v>960</v>
      </c>
      <c r="AJ9" s="31"/>
      <c r="AK9" s="31" t="s">
        <v>960</v>
      </c>
      <c r="AL9" s="31"/>
      <c r="AM9" s="31" t="s">
        <v>960</v>
      </c>
      <c r="AN9" s="31"/>
      <c r="AO9" s="31" t="s">
        <v>960</v>
      </c>
      <c r="AP9" s="31"/>
      <c r="AQ9" s="31" t="s">
        <v>960</v>
      </c>
      <c r="AR9" s="31"/>
      <c r="AS9" s="31" t="s">
        <v>965</v>
      </c>
      <c r="AT9" s="31"/>
      <c r="AU9" s="31" t="s">
        <v>965</v>
      </c>
      <c r="AV9" s="31"/>
      <c r="AW9" s="31" t="s">
        <v>960</v>
      </c>
      <c r="AX9" s="31"/>
      <c r="AY9" s="31" t="s">
        <v>965</v>
      </c>
      <c r="AZ9" s="31"/>
      <c r="BA9" s="31" t="s">
        <v>960</v>
      </c>
      <c r="BB9" s="31"/>
      <c r="BC9" s="31" t="s">
        <v>960</v>
      </c>
      <c r="BD9" s="31"/>
      <c r="BE9" s="31" t="s">
        <v>965</v>
      </c>
      <c r="BF9" s="31"/>
      <c r="BG9" s="31" t="s">
        <v>960</v>
      </c>
      <c r="BH9" s="31"/>
      <c r="BI9" s="31" t="s">
        <v>965</v>
      </c>
      <c r="BJ9" s="31"/>
      <c r="BK9" s="31" t="s">
        <v>960</v>
      </c>
      <c r="BL9" s="31"/>
      <c r="BM9" s="31" t="s">
        <v>965</v>
      </c>
      <c r="BN9" s="31"/>
      <c r="BO9" s="31" t="s">
        <v>960</v>
      </c>
      <c r="BP9" s="31"/>
      <c r="BQ9" s="31" t="s">
        <v>960</v>
      </c>
      <c r="BR9" s="31"/>
      <c r="BS9" s="31" t="s">
        <v>965</v>
      </c>
      <c r="BT9" s="31"/>
      <c r="BU9" s="31" t="s">
        <v>965</v>
      </c>
      <c r="BV9" s="31"/>
      <c r="BW9" s="31" t="s">
        <v>965</v>
      </c>
      <c r="BX9" s="31"/>
      <c r="BY9" s="31" t="s">
        <v>965</v>
      </c>
      <c r="BZ9" s="31"/>
      <c r="CA9" s="31" t="s">
        <v>960</v>
      </c>
      <c r="CC9" s="45" t="s">
        <v>957</v>
      </c>
      <c r="CE9" s="45" t="s">
        <v>1034</v>
      </c>
      <c r="CF9" s="30">
        <f>COUNTIF($O$9:$CA$9,"F")</f>
        <v>18</v>
      </c>
      <c r="CS9" s="44" t="s">
        <v>965</v>
      </c>
    </row>
    <row r="10" spans="1:106" x14ac:dyDescent="0.4">
      <c r="A10" s="31"/>
      <c r="B10" s="31"/>
      <c r="C10" s="31"/>
      <c r="D10" s="31"/>
      <c r="E10" s="45"/>
      <c r="F10" s="31"/>
      <c r="G10" s="31"/>
      <c r="H10" s="31"/>
      <c r="I10" s="31"/>
      <c r="J10" s="31"/>
      <c r="K10" s="44"/>
      <c r="L10" s="37"/>
      <c r="M10" s="37"/>
      <c r="N10" s="32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C10" s="45"/>
      <c r="CE10" s="45" t="s">
        <v>1035</v>
      </c>
      <c r="CF10" s="30">
        <f>COUNTIF($O$9:$CA$9,"M")</f>
        <v>15</v>
      </c>
      <c r="CS10" s="44"/>
    </row>
    <row r="11" spans="1:106" x14ac:dyDescent="0.4">
      <c r="A11" s="31"/>
      <c r="B11" s="31"/>
      <c r="C11" s="49"/>
      <c r="D11" s="49"/>
      <c r="E11" s="92" t="s">
        <v>958</v>
      </c>
      <c r="F11" s="49"/>
      <c r="G11" s="49"/>
      <c r="H11" s="49" t="s">
        <v>963</v>
      </c>
      <c r="I11" s="49"/>
      <c r="J11" s="49" t="s">
        <v>964</v>
      </c>
      <c r="K11" s="93" t="s">
        <v>963</v>
      </c>
      <c r="L11" s="94"/>
      <c r="M11" s="94" t="s">
        <v>964</v>
      </c>
      <c r="N11" s="95"/>
      <c r="O11" s="49" t="s">
        <v>964</v>
      </c>
      <c r="P11" s="49"/>
      <c r="Q11" s="49" t="s">
        <v>966</v>
      </c>
      <c r="R11" s="49"/>
      <c r="S11" s="49" t="s">
        <v>964</v>
      </c>
      <c r="T11" s="49"/>
      <c r="U11" s="49" t="s">
        <v>1048</v>
      </c>
      <c r="V11" s="49"/>
      <c r="W11" s="49" t="s">
        <v>964</v>
      </c>
      <c r="X11" s="49"/>
      <c r="Y11" s="49" t="s">
        <v>964</v>
      </c>
      <c r="Z11" s="49"/>
      <c r="AA11" s="49" t="s">
        <v>1049</v>
      </c>
      <c r="AB11" s="49"/>
      <c r="AC11" s="49" t="s">
        <v>1048</v>
      </c>
      <c r="AD11" s="49"/>
      <c r="AE11" s="49" t="s">
        <v>963</v>
      </c>
      <c r="AF11" s="49"/>
      <c r="AG11" s="49" t="s">
        <v>963</v>
      </c>
      <c r="AH11" s="49"/>
      <c r="AI11" s="49" t="s">
        <v>1049</v>
      </c>
      <c r="AJ11" s="49"/>
      <c r="AK11" s="49" t="s">
        <v>1049</v>
      </c>
      <c r="AL11" s="49"/>
      <c r="AM11" s="49" t="s">
        <v>1049</v>
      </c>
      <c r="AN11" s="49"/>
      <c r="AO11" s="49" t="s">
        <v>963</v>
      </c>
      <c r="AP11" s="49"/>
      <c r="AQ11" s="49" t="s">
        <v>964</v>
      </c>
      <c r="AR11" s="49"/>
      <c r="AS11" s="49" t="s">
        <v>964</v>
      </c>
      <c r="AT11" s="49"/>
      <c r="AU11" s="49" t="s">
        <v>966</v>
      </c>
      <c r="AV11" s="49"/>
      <c r="AW11" s="49" t="s">
        <v>966</v>
      </c>
      <c r="AX11" s="49"/>
      <c r="AY11" s="49" t="s">
        <v>966</v>
      </c>
      <c r="AZ11" s="49"/>
      <c r="BA11" s="49" t="s">
        <v>963</v>
      </c>
      <c r="BB11" s="49"/>
      <c r="BC11" s="49" t="s">
        <v>1049</v>
      </c>
      <c r="BD11" s="49"/>
      <c r="BE11" s="49" t="s">
        <v>963</v>
      </c>
      <c r="BF11" s="49"/>
      <c r="BG11" s="49" t="s">
        <v>963</v>
      </c>
      <c r="BH11" s="49"/>
      <c r="BI11" s="49" t="s">
        <v>966</v>
      </c>
      <c r="BJ11" s="49"/>
      <c r="BK11" s="49" t="s">
        <v>1049</v>
      </c>
      <c r="BL11" s="49"/>
      <c r="BM11" s="49" t="s">
        <v>964</v>
      </c>
      <c r="BN11" s="49"/>
      <c r="BO11" s="49" t="s">
        <v>963</v>
      </c>
      <c r="BP11" s="49"/>
      <c r="BQ11" s="49" t="s">
        <v>964</v>
      </c>
      <c r="BR11" s="49"/>
      <c r="BS11" s="49" t="s">
        <v>966</v>
      </c>
      <c r="BT11" s="49"/>
      <c r="BU11" s="49" t="s">
        <v>963</v>
      </c>
      <c r="BV11" s="49"/>
      <c r="BW11" s="49" t="s">
        <v>966</v>
      </c>
      <c r="BX11" s="49"/>
      <c r="BY11" s="49" t="s">
        <v>964</v>
      </c>
      <c r="BZ11" s="49"/>
      <c r="CA11" s="31" t="s">
        <v>1048</v>
      </c>
      <c r="CC11" s="45" t="s">
        <v>958</v>
      </c>
      <c r="CE11" s="45"/>
      <c r="CH11" s="87" t="s">
        <v>1042</v>
      </c>
      <c r="CI11" s="30" t="s">
        <v>1043</v>
      </c>
      <c r="CJ11" s="61">
        <f>COUNTIF($O$11:$CA$11,"L")</f>
        <v>8</v>
      </c>
      <c r="CK11" s="86">
        <f>CJ11/$CJ$17</f>
        <v>0.24242424242424243</v>
      </c>
      <c r="CL11" s="86"/>
      <c r="CS11" s="44" t="s">
        <v>964</v>
      </c>
    </row>
    <row r="12" spans="1:106" x14ac:dyDescent="0.4">
      <c r="A12" s="31"/>
      <c r="B12" s="31"/>
      <c r="C12" s="31"/>
      <c r="D12" s="31"/>
      <c r="E12" s="45"/>
      <c r="F12" s="31"/>
      <c r="G12" s="31"/>
      <c r="H12" s="31" t="s">
        <v>964</v>
      </c>
      <c r="I12" s="31"/>
      <c r="J12" s="31"/>
      <c r="K12" s="44"/>
      <c r="L12" s="37"/>
      <c r="M12" s="37"/>
      <c r="N12" s="32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C12" s="45"/>
      <c r="CE12" s="45"/>
      <c r="CI12" s="30" t="s">
        <v>1044</v>
      </c>
      <c r="CJ12" s="61">
        <f>COUNTIF($O$11:$CA$11,"A")</f>
        <v>9</v>
      </c>
      <c r="CK12" s="86">
        <f t="shared" ref="CK12:CK16" si="0">CJ12/$CJ$17</f>
        <v>0.27272727272727271</v>
      </c>
      <c r="CL12" s="86"/>
      <c r="CS12" s="44"/>
    </row>
    <row r="13" spans="1:106" x14ac:dyDescent="0.4">
      <c r="A13" s="31"/>
      <c r="B13" s="31"/>
      <c r="C13" s="31"/>
      <c r="D13" s="31"/>
      <c r="E13" s="45"/>
      <c r="F13" s="31"/>
      <c r="G13" s="31"/>
      <c r="H13" s="31"/>
      <c r="I13" s="31"/>
      <c r="J13" s="31"/>
      <c r="K13" s="44"/>
      <c r="L13" s="37"/>
      <c r="M13" s="37"/>
      <c r="N13" s="32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C13" s="45"/>
      <c r="CE13" s="45"/>
      <c r="CI13" s="30" t="s">
        <v>1045</v>
      </c>
      <c r="CJ13" s="30">
        <f>COUNTIF($O$11:$CA$11,"I#")</f>
        <v>0</v>
      </c>
      <c r="CK13" s="86">
        <f t="shared" si="0"/>
        <v>0</v>
      </c>
      <c r="CL13" s="86"/>
      <c r="CS13" s="44"/>
    </row>
    <row r="14" spans="1:106" x14ac:dyDescent="0.4">
      <c r="A14" s="31"/>
      <c r="B14" s="31"/>
      <c r="C14" s="31"/>
      <c r="D14" s="31"/>
      <c r="E14" s="45" t="s">
        <v>961</v>
      </c>
      <c r="F14" s="31"/>
      <c r="G14" s="31"/>
      <c r="H14" s="31" t="s">
        <v>966</v>
      </c>
      <c r="I14" s="31"/>
      <c r="J14" s="31" t="s">
        <v>966</v>
      </c>
      <c r="K14" s="44" t="s">
        <v>962</v>
      </c>
      <c r="L14" s="37"/>
      <c r="M14" s="37" t="s">
        <v>962</v>
      </c>
      <c r="N14" s="32"/>
      <c r="O14" s="31" t="s">
        <v>962</v>
      </c>
      <c r="P14" s="31"/>
      <c r="Q14" s="31" t="s">
        <v>966</v>
      </c>
      <c r="R14" s="31"/>
      <c r="S14" s="31" t="s">
        <v>962</v>
      </c>
      <c r="T14" s="31"/>
      <c r="U14" s="31" t="s">
        <v>966</v>
      </c>
      <c r="V14" s="31"/>
      <c r="W14" s="31" t="s">
        <v>966</v>
      </c>
      <c r="X14" s="31"/>
      <c r="Y14" s="31" t="s">
        <v>966</v>
      </c>
      <c r="Z14" s="31"/>
      <c r="AA14" s="31" t="s">
        <v>966</v>
      </c>
      <c r="AB14" s="31"/>
      <c r="AC14" s="31" t="s">
        <v>962</v>
      </c>
      <c r="AD14" s="31"/>
      <c r="AE14" s="31" t="s">
        <v>966</v>
      </c>
      <c r="AF14" s="31"/>
      <c r="AG14" s="31" t="s">
        <v>966</v>
      </c>
      <c r="AH14" s="31"/>
      <c r="AI14" s="31" t="s">
        <v>966</v>
      </c>
      <c r="AJ14" s="31"/>
      <c r="AK14" s="31" t="s">
        <v>966</v>
      </c>
      <c r="AL14" s="31"/>
      <c r="AM14" s="31" t="s">
        <v>962</v>
      </c>
      <c r="AN14" s="31"/>
      <c r="AO14" s="31" t="s">
        <v>966</v>
      </c>
      <c r="AP14" s="31"/>
      <c r="AQ14" s="31" t="s">
        <v>962</v>
      </c>
      <c r="AR14" s="31"/>
      <c r="AS14" s="31" t="s">
        <v>966</v>
      </c>
      <c r="AT14" s="31"/>
      <c r="AU14" s="31" t="s">
        <v>966</v>
      </c>
      <c r="AV14" s="31"/>
      <c r="AW14" s="31" t="s">
        <v>966</v>
      </c>
      <c r="AX14" s="31"/>
      <c r="AY14" s="31" t="s">
        <v>966</v>
      </c>
      <c r="AZ14" s="31"/>
      <c r="BA14" s="31" t="s">
        <v>962</v>
      </c>
      <c r="BB14" s="31"/>
      <c r="BC14" s="31" t="s">
        <v>962</v>
      </c>
      <c r="BD14" s="31"/>
      <c r="BE14" s="31" t="s">
        <v>962</v>
      </c>
      <c r="BF14" s="31"/>
      <c r="BG14" s="31" t="s">
        <v>966</v>
      </c>
      <c r="BH14" s="31"/>
      <c r="BI14" s="31" t="s">
        <v>966</v>
      </c>
      <c r="BJ14" s="31"/>
      <c r="BK14" s="31" t="s">
        <v>966</v>
      </c>
      <c r="BL14" s="31"/>
      <c r="BM14" s="31" t="s">
        <v>962</v>
      </c>
      <c r="BN14" s="31"/>
      <c r="BO14" s="31" t="s">
        <v>964</v>
      </c>
      <c r="BP14" s="31"/>
      <c r="BQ14" s="31" t="s">
        <v>966</v>
      </c>
      <c r="BR14" s="31"/>
      <c r="BS14" s="31" t="s">
        <v>966</v>
      </c>
      <c r="BT14" s="31"/>
      <c r="BU14" s="31" t="s">
        <v>966</v>
      </c>
      <c r="BV14" s="31"/>
      <c r="BW14" s="31" t="s">
        <v>966</v>
      </c>
      <c r="BX14" s="31"/>
      <c r="BY14" s="31" t="s">
        <v>962</v>
      </c>
      <c r="BZ14" s="31"/>
      <c r="CA14" s="31" t="s">
        <v>962</v>
      </c>
      <c r="CC14" s="45" t="s">
        <v>961</v>
      </c>
      <c r="CE14" s="45" t="s">
        <v>1036</v>
      </c>
      <c r="CF14" s="30">
        <f>COUNTIF($O$14:$CA$14, "N")</f>
        <v>21</v>
      </c>
      <c r="CG14" s="86">
        <f>CF14/$CN$7</f>
        <v>0.63636363636363635</v>
      </c>
      <c r="CI14" s="30" t="s">
        <v>1046</v>
      </c>
      <c r="CJ14" s="30">
        <f>COUNTIF($O$11:$CA$11,"L + A")</f>
        <v>3</v>
      </c>
      <c r="CK14" s="86">
        <f t="shared" si="0"/>
        <v>9.0909090909090912E-2</v>
      </c>
      <c r="CL14" s="86"/>
      <c r="CS14" s="44" t="s">
        <v>966</v>
      </c>
    </row>
    <row r="15" spans="1:106" ht="22.8" x14ac:dyDescent="0.4">
      <c r="A15" s="45" t="s">
        <v>1157</v>
      </c>
      <c r="B15" s="42" t="s">
        <v>1164</v>
      </c>
      <c r="BO15" s="30" t="s">
        <v>967</v>
      </c>
      <c r="CE15" s="45" t="s">
        <v>1037</v>
      </c>
      <c r="CF15" s="30">
        <f>COUNTIF($O$14:$CA$14, "C")</f>
        <v>11</v>
      </c>
      <c r="CG15" s="86">
        <f>CF15/$CN$7</f>
        <v>0.33333333333333331</v>
      </c>
      <c r="CI15" s="30" t="s">
        <v>1047</v>
      </c>
      <c r="CJ15" s="30">
        <f>COUNTIF($O$11:$CA$11,"L + I")</f>
        <v>6</v>
      </c>
      <c r="CK15" s="86">
        <f t="shared" si="0"/>
        <v>0.18181818181818182</v>
      </c>
      <c r="CL15" s="86"/>
    </row>
    <row r="16" spans="1:106" x14ac:dyDescent="0.4">
      <c r="E16" s="45" t="s">
        <v>969</v>
      </c>
      <c r="L16" s="30"/>
      <c r="M16" s="30"/>
      <c r="N16" s="38"/>
      <c r="CE16" s="45" t="s">
        <v>1038</v>
      </c>
      <c r="CF16" s="30">
        <f>COUNTIF($O$14:$CA$14, "A")</f>
        <v>1</v>
      </c>
      <c r="CG16" s="86">
        <f>CF16/$CN$7</f>
        <v>3.0303030303030304E-2</v>
      </c>
      <c r="CI16" s="30" t="s">
        <v>1050</v>
      </c>
      <c r="CJ16" s="30">
        <f>COUNTIF($O$11:$CA$11,"N")</f>
        <v>7</v>
      </c>
      <c r="CK16" s="86">
        <f t="shared" si="0"/>
        <v>0.21212121212121213</v>
      </c>
      <c r="CL16" s="86"/>
    </row>
    <row r="17" spans="1:107" x14ac:dyDescent="0.4">
      <c r="G17" s="39"/>
      <c r="H17" s="39"/>
      <c r="I17" s="39"/>
      <c r="J17" s="39"/>
      <c r="K17" s="55"/>
      <c r="L17" s="40"/>
      <c r="M17" s="40"/>
      <c r="N17" s="41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J17" s="30">
        <f>SUM(CJ11:CJ16)</f>
        <v>33</v>
      </c>
      <c r="CK17" s="96">
        <f>SUM(CK11:CK16)</f>
        <v>1</v>
      </c>
      <c r="CL17" s="96"/>
    </row>
    <row r="18" spans="1:107" x14ac:dyDescent="0.4">
      <c r="A18" s="31" t="str">
        <f>[1]L_a_b!K8</f>
        <v>C1</v>
      </c>
      <c r="B18" s="31">
        <f>[1]L_a_b!L8</f>
        <v>64.265450276381216</v>
      </c>
      <c r="E18" s="30" t="s">
        <v>135</v>
      </c>
      <c r="F18" s="31">
        <v>50</v>
      </c>
    </row>
    <row r="19" spans="1:107" ht="13.2" x14ac:dyDescent="0.55000000000000004">
      <c r="A19" s="31" t="str">
        <f>[1]L_a_b!K12</f>
        <v>C2</v>
      </c>
      <c r="B19" s="31">
        <f>[1]L_a_b!L12</f>
        <v>63.752981502698049</v>
      </c>
      <c r="E19" s="30" t="s">
        <v>914</v>
      </c>
      <c r="F19" s="31">
        <v>70</v>
      </c>
      <c r="G19" s="31">
        <v>70</v>
      </c>
      <c r="H19" s="31">
        <v>70</v>
      </c>
      <c r="I19" s="31">
        <v>80</v>
      </c>
      <c r="J19" s="31">
        <v>80</v>
      </c>
      <c r="K19" s="66">
        <f>[1]L_a_b!L8</f>
        <v>64.265450276381216</v>
      </c>
      <c r="L19" s="37"/>
      <c r="O19" s="31"/>
      <c r="P19" s="31"/>
    </row>
    <row r="20" spans="1:107" ht="13.2" x14ac:dyDescent="0.55000000000000004">
      <c r="A20" s="31" t="str">
        <f>[1]L_a_b!K16</f>
        <v>C3</v>
      </c>
      <c r="B20" s="31">
        <f>[1]L_a_b!L16</f>
        <v>63.163696786488771</v>
      </c>
      <c r="E20" s="30" t="s">
        <v>968</v>
      </c>
      <c r="K20" s="66">
        <f>(([1]L_a_b!M8^2)+([1]L_a_b!N8^2))^1/2</f>
        <v>120.87281269719672</v>
      </c>
    </row>
    <row r="21" spans="1:107" x14ac:dyDescent="0.4">
      <c r="A21" s="31"/>
      <c r="B21" s="31"/>
    </row>
    <row r="22" spans="1:107" x14ac:dyDescent="0.4">
      <c r="A22" s="31"/>
      <c r="B22" s="31"/>
      <c r="E22" s="45" t="s">
        <v>109</v>
      </c>
      <c r="F22" s="42"/>
      <c r="G22" s="42"/>
      <c r="H22" s="42"/>
      <c r="I22" s="42"/>
      <c r="J22" s="42"/>
      <c r="K22" s="44"/>
      <c r="L22" s="37"/>
      <c r="M22" s="37"/>
      <c r="N22" s="32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CD22" s="239" t="s">
        <v>915</v>
      </c>
      <c r="CE22" s="239" t="s">
        <v>916</v>
      </c>
      <c r="CF22" s="239"/>
      <c r="CG22" s="239" t="s">
        <v>917</v>
      </c>
      <c r="CH22" s="239" t="s">
        <v>918</v>
      </c>
      <c r="CI22" s="239" t="s">
        <v>1425</v>
      </c>
      <c r="CJ22" s="187"/>
    </row>
    <row r="23" spans="1:107" x14ac:dyDescent="0.4">
      <c r="A23" s="31" t="str">
        <f>[1]L_a_b!K20</f>
        <v>M00</v>
      </c>
      <c r="B23" s="31">
        <f>[1]L_a_b!L20</f>
        <v>46.633602860806874</v>
      </c>
      <c r="E23" s="45"/>
      <c r="F23" s="45"/>
      <c r="G23" s="39" t="s">
        <v>134</v>
      </c>
      <c r="H23" s="39" t="s">
        <v>131</v>
      </c>
      <c r="I23" s="39" t="s">
        <v>133</v>
      </c>
      <c r="J23" s="46" t="s">
        <v>132</v>
      </c>
      <c r="K23" s="55">
        <v>1</v>
      </c>
      <c r="L23" s="40">
        <v>1</v>
      </c>
      <c r="M23" s="40">
        <v>2</v>
      </c>
      <c r="N23" s="41">
        <v>2</v>
      </c>
      <c r="O23" s="42">
        <v>3</v>
      </c>
      <c r="P23" s="42">
        <v>3</v>
      </c>
      <c r="Q23" s="42">
        <v>4</v>
      </c>
      <c r="R23" s="42">
        <v>4</v>
      </c>
      <c r="S23" s="42">
        <v>5</v>
      </c>
      <c r="T23" s="42">
        <v>5</v>
      </c>
      <c r="U23" s="42">
        <v>6</v>
      </c>
      <c r="V23" s="42">
        <v>6</v>
      </c>
      <c r="W23" s="42">
        <v>7</v>
      </c>
      <c r="X23" s="42">
        <v>7</v>
      </c>
      <c r="Y23" s="42">
        <v>8</v>
      </c>
      <c r="Z23" s="42">
        <v>8</v>
      </c>
      <c r="AA23" s="42">
        <v>9</v>
      </c>
      <c r="AB23" s="42">
        <v>9</v>
      </c>
      <c r="AC23" s="42">
        <v>10</v>
      </c>
      <c r="AD23" s="42">
        <v>10</v>
      </c>
      <c r="AE23" s="42">
        <v>11</v>
      </c>
      <c r="AF23" s="42">
        <v>11</v>
      </c>
      <c r="AG23" s="42">
        <v>12</v>
      </c>
      <c r="AH23" s="42">
        <v>12</v>
      </c>
      <c r="AI23" s="42">
        <v>13</v>
      </c>
      <c r="AJ23" s="42">
        <v>13</v>
      </c>
      <c r="AK23" s="42">
        <v>14</v>
      </c>
      <c r="AL23" s="42">
        <v>14</v>
      </c>
      <c r="AM23" s="42">
        <v>15</v>
      </c>
      <c r="AN23" s="42">
        <v>15</v>
      </c>
      <c r="AO23" s="42">
        <v>16</v>
      </c>
      <c r="AP23" s="42">
        <v>16</v>
      </c>
      <c r="AQ23" s="42">
        <v>17</v>
      </c>
      <c r="AR23" s="42">
        <v>17</v>
      </c>
      <c r="AS23" s="42">
        <v>18</v>
      </c>
      <c r="AT23" s="42">
        <v>18</v>
      </c>
      <c r="AU23" s="42">
        <v>19</v>
      </c>
      <c r="AV23" s="42">
        <v>19</v>
      </c>
      <c r="AW23" s="42">
        <v>20</v>
      </c>
      <c r="AX23" s="42">
        <v>20</v>
      </c>
      <c r="AY23" s="42">
        <v>21</v>
      </c>
      <c r="AZ23" s="42">
        <v>21</v>
      </c>
      <c r="BA23" s="42">
        <v>22</v>
      </c>
      <c r="BB23" s="42">
        <v>22</v>
      </c>
      <c r="BC23" s="42">
        <v>23</v>
      </c>
      <c r="BD23" s="42">
        <v>23</v>
      </c>
      <c r="BE23" s="42">
        <v>24</v>
      </c>
      <c r="BF23" s="42">
        <v>24</v>
      </c>
      <c r="BG23" s="42">
        <v>25</v>
      </c>
      <c r="BH23" s="42">
        <v>25</v>
      </c>
      <c r="BI23" s="42">
        <v>26</v>
      </c>
      <c r="BJ23" s="42">
        <v>26</v>
      </c>
      <c r="BK23" s="42">
        <v>27</v>
      </c>
      <c r="BL23" s="42">
        <v>27</v>
      </c>
      <c r="BM23" s="42">
        <v>28</v>
      </c>
      <c r="BN23" s="42">
        <v>28</v>
      </c>
      <c r="BO23" s="42">
        <v>29</v>
      </c>
      <c r="BP23" s="42">
        <v>29</v>
      </c>
      <c r="BQ23" s="42">
        <v>30</v>
      </c>
      <c r="BR23" s="42">
        <v>30</v>
      </c>
      <c r="BS23" s="42">
        <v>31</v>
      </c>
      <c r="BT23" s="42">
        <v>31</v>
      </c>
      <c r="BU23" s="42">
        <v>32</v>
      </c>
      <c r="BV23" s="42">
        <v>32</v>
      </c>
      <c r="BW23" s="42">
        <v>33</v>
      </c>
      <c r="BX23" s="42">
        <v>33</v>
      </c>
      <c r="BY23" s="42">
        <v>34</v>
      </c>
      <c r="BZ23" s="42">
        <v>34</v>
      </c>
      <c r="CA23" s="42">
        <v>35</v>
      </c>
      <c r="CB23" s="42">
        <v>35</v>
      </c>
      <c r="CC23" s="42"/>
      <c r="CD23" s="239"/>
      <c r="CE23" s="239"/>
      <c r="CF23" s="239"/>
      <c r="CG23" s="239"/>
      <c r="CH23" s="239"/>
      <c r="CI23" s="239"/>
      <c r="CJ23" s="187"/>
      <c r="CP23" s="39" t="s">
        <v>132</v>
      </c>
      <c r="CQ23" s="39" t="s">
        <v>132</v>
      </c>
      <c r="CS23" s="136" t="s">
        <v>132</v>
      </c>
      <c r="CT23" s="39" t="s">
        <v>132</v>
      </c>
      <c r="CV23" s="42">
        <v>12</v>
      </c>
      <c r="CW23" s="42">
        <v>12</v>
      </c>
      <c r="CY23" s="42">
        <v>10</v>
      </c>
      <c r="CZ23" s="42">
        <v>10</v>
      </c>
      <c r="DB23" s="42">
        <v>5</v>
      </c>
      <c r="DC23" s="42">
        <v>5</v>
      </c>
    </row>
    <row r="24" spans="1:107" x14ac:dyDescent="0.4">
      <c r="A24" s="31" t="str">
        <f>[1]L_a_b!K24</f>
        <v>M01</v>
      </c>
      <c r="B24" s="31">
        <f>[1]L_a_b!L24</f>
        <v>47.512048795465276</v>
      </c>
      <c r="CD24" s="187"/>
      <c r="CE24" s="187"/>
      <c r="CF24" s="187"/>
      <c r="CG24" s="187"/>
      <c r="CH24" s="187"/>
      <c r="CI24" s="187"/>
      <c r="CJ24" s="187"/>
    </row>
    <row r="25" spans="1:107" ht="17.649999999999999" customHeight="1" x14ac:dyDescent="0.45">
      <c r="A25" s="31" t="str">
        <f>[1]L_a_b!K28</f>
        <v>M02</v>
      </c>
      <c r="B25" s="31">
        <f>[1]L_a_b!L28</f>
        <v>48.040677434069437</v>
      </c>
      <c r="E25" s="24" t="s">
        <v>102</v>
      </c>
      <c r="G25" s="47">
        <v>70</v>
      </c>
      <c r="H25" s="47">
        <v>64</v>
      </c>
      <c r="I25" s="47">
        <v>53</v>
      </c>
      <c r="J25" s="47">
        <v>65</v>
      </c>
      <c r="K25" s="25" t="s">
        <v>764</v>
      </c>
      <c r="L25" s="31">
        <f>VLOOKUP(K25,$A$18:$B$51,2,FALSE)</f>
        <v>72.079750332635967</v>
      </c>
      <c r="M25" s="26" t="s">
        <v>766</v>
      </c>
      <c r="N25" s="31">
        <f>VLOOKUP(M25,$A$18:$B$51,2,FALSE)</f>
        <v>61.678725235050933</v>
      </c>
      <c r="O25" s="25" t="s">
        <v>768</v>
      </c>
      <c r="P25" s="31">
        <f>VLOOKUP(O25,$A$18:$B$51,2,FALSE)</f>
        <v>75.329698455056743</v>
      </c>
      <c r="Q25" s="28" t="s">
        <v>764</v>
      </c>
      <c r="R25" s="31">
        <f>VLOOKUP(Q25,$A$18:$B$51,2,FALSE)</f>
        <v>72.079750332635967</v>
      </c>
      <c r="S25" s="29" t="s">
        <v>792</v>
      </c>
      <c r="T25" s="31">
        <f>VLOOKUP(S25,$A$18:$B$51,2,FALSE)</f>
        <v>57.68746068595226</v>
      </c>
      <c r="U25" s="29" t="s">
        <v>771</v>
      </c>
      <c r="V25" s="31">
        <f>VLOOKUP(U25,$A$18:$B$51,2,FALSE)</f>
        <v>50.004135736053328</v>
      </c>
      <c r="W25" s="29" t="s">
        <v>764</v>
      </c>
      <c r="X25" s="31">
        <f>VLOOKUP(W25,$A$18:$B$51,2,FALSE)</f>
        <v>72.079750332635967</v>
      </c>
      <c r="Y25" s="28" t="s">
        <v>764</v>
      </c>
      <c r="Z25" s="31">
        <f>VLOOKUP(Y25,$A$18:$B$51,2,FALSE)</f>
        <v>72.079750332635967</v>
      </c>
      <c r="AA25" s="29" t="s">
        <v>766</v>
      </c>
      <c r="AB25" s="31">
        <f>VLOOKUP(AA25,$A$18:$B$51,2,FALSE)</f>
        <v>61.678725235050933</v>
      </c>
      <c r="AC25" s="29" t="s">
        <v>764</v>
      </c>
      <c r="AD25" s="31">
        <f>VLOOKUP(AC25,$A$18:$B$51,2,FALSE)</f>
        <v>72.079750332635967</v>
      </c>
      <c r="AE25" s="28" t="s">
        <v>776</v>
      </c>
      <c r="AF25" s="31">
        <f>VLOOKUP(AE25,$A$18:$B$51,2,FALSE)</f>
        <v>66.013332488948294</v>
      </c>
      <c r="AG25" s="29" t="s">
        <v>768</v>
      </c>
      <c r="AH25" s="31">
        <f>VLOOKUP(AG25,$A$18:$B$51,2,FALSE)</f>
        <v>75.329698455056743</v>
      </c>
      <c r="AI25" s="29" t="s">
        <v>764</v>
      </c>
      <c r="AJ25" s="31">
        <f>VLOOKUP(AI25,$A$18:$B$51,2,FALSE)</f>
        <v>72.079750332635967</v>
      </c>
      <c r="AK25" s="28" t="s">
        <v>766</v>
      </c>
      <c r="AL25" s="31">
        <f>VLOOKUP(AK25,$A$18:$B$51,2,FALSE)</f>
        <v>61.678725235050933</v>
      </c>
      <c r="AM25" s="28" t="s">
        <v>766</v>
      </c>
      <c r="AN25" s="31">
        <f>VLOOKUP(AM25,$A$18:$B$51,2,FALSE)</f>
        <v>61.678725235050933</v>
      </c>
      <c r="AO25" s="28" t="s">
        <v>764</v>
      </c>
      <c r="AP25" s="31">
        <f>VLOOKUP(AO25,$A$18:$B$51,2,FALSE)</f>
        <v>72.079750332635967</v>
      </c>
      <c r="AQ25" s="28" t="s">
        <v>776</v>
      </c>
      <c r="AR25" s="31">
        <f>VLOOKUP(AQ25,$A$18:$B$51,2,FALSE)</f>
        <v>66.013332488948294</v>
      </c>
      <c r="AS25" s="28" t="s">
        <v>764</v>
      </c>
      <c r="AT25" s="31">
        <f>VLOOKUP(AS25,$A$18:$B$51,2,FALSE)</f>
        <v>72.079750332635967</v>
      </c>
      <c r="AU25" s="28" t="s">
        <v>768</v>
      </c>
      <c r="AV25" s="31">
        <f>VLOOKUP(AU25,$A$18:$B$51,2,FALSE)</f>
        <v>75.329698455056743</v>
      </c>
      <c r="AW25" s="28" t="s">
        <v>877</v>
      </c>
      <c r="AX25" s="31">
        <f>VLOOKUP(AW25,$A$18:$B$51,2,FALSE)</f>
        <v>46.633602860806874</v>
      </c>
      <c r="AY25" s="28" t="s">
        <v>764</v>
      </c>
      <c r="AZ25" s="31">
        <f>VLOOKUP(AY25,$A$18:$B$51,2,FALSE)</f>
        <v>72.079750332635967</v>
      </c>
      <c r="BA25" s="28" t="s">
        <v>764</v>
      </c>
      <c r="BB25" s="31">
        <f>VLOOKUP(BA25,$A$18:$B$51,2,FALSE)</f>
        <v>72.079750332635967</v>
      </c>
      <c r="BC25" s="28" t="s">
        <v>764</v>
      </c>
      <c r="BD25" s="31">
        <f>VLOOKUP(BC25,$A$18:$B$51,2,FALSE)</f>
        <v>72.079750332635967</v>
      </c>
      <c r="BE25" s="28" t="s">
        <v>764</v>
      </c>
      <c r="BF25" s="31">
        <f>VLOOKUP(BE25,$A$18:$B$51,2,FALSE)</f>
        <v>72.079750332635967</v>
      </c>
      <c r="BG25" s="29" t="s">
        <v>764</v>
      </c>
      <c r="BH25" s="31">
        <f>VLOOKUP(BG25,$A$18:$B$51,2,FALSE)</f>
        <v>72.079750332635967</v>
      </c>
      <c r="BI25" s="29" t="s">
        <v>766</v>
      </c>
      <c r="BJ25" s="31">
        <f>VLOOKUP(BI25,$A$18:$B$51,2,FALSE)</f>
        <v>61.678725235050933</v>
      </c>
      <c r="BK25" s="29" t="s">
        <v>766</v>
      </c>
      <c r="BL25" s="31">
        <f>VLOOKUP(BK25,$A$18:$B$51,2,FALSE)</f>
        <v>61.678725235050933</v>
      </c>
      <c r="BM25" s="21" t="s">
        <v>764</v>
      </c>
      <c r="BN25" s="31">
        <f>VLOOKUP(BM25,$A$18:$B$51,2,FALSE)</f>
        <v>72.079750332635967</v>
      </c>
      <c r="BO25" s="21" t="s">
        <v>766</v>
      </c>
      <c r="BP25" s="31">
        <f>VLOOKUP(BO25,$A$18:$B$51,2,FALSE)</f>
        <v>61.678725235050933</v>
      </c>
      <c r="BQ25" s="21" t="s">
        <v>764</v>
      </c>
      <c r="BR25" s="31">
        <f>VLOOKUP(BQ25,$A$18:$B$51,2,FALSE)</f>
        <v>72.079750332635967</v>
      </c>
      <c r="BS25" s="21" t="s">
        <v>764</v>
      </c>
      <c r="BT25" s="31">
        <f>VLOOKUP(BS25,$A$18:$B$51,2,FALSE)</f>
        <v>72.079750332635967</v>
      </c>
      <c r="BU25" s="21" t="s">
        <v>764</v>
      </c>
      <c r="BV25" s="31">
        <f>VLOOKUP(BU25,$A$18:$B$51,2,FALSE)</f>
        <v>72.079750332635967</v>
      </c>
      <c r="BW25" s="21" t="s">
        <v>764</v>
      </c>
      <c r="BX25" s="31">
        <f>VLOOKUP(BW25,$A$18:$B$51,2,FALSE)</f>
        <v>72.079750332635967</v>
      </c>
      <c r="BY25" s="69" t="s">
        <v>792</v>
      </c>
      <c r="BZ25" s="31">
        <f>VLOOKUP(BY25,$A$18:$B$51,2,FALSE)</f>
        <v>57.68746068595226</v>
      </c>
      <c r="CA25" s="21" t="s">
        <v>768</v>
      </c>
      <c r="CB25" s="31">
        <f>VLOOKUP(CA25,$A$18:$B$51,2,FALSE)</f>
        <v>75.329698455056743</v>
      </c>
      <c r="CD25" s="187"/>
      <c r="CE25" s="187"/>
      <c r="CF25" s="187"/>
      <c r="CG25" s="187"/>
      <c r="CH25" s="187"/>
      <c r="CI25" s="187"/>
      <c r="CJ25" s="187"/>
      <c r="CP25" s="80" t="s">
        <v>766</v>
      </c>
      <c r="CQ25" s="31">
        <f>VLOOKUP(CP25,$A$18:$B$51,2,FALSE)</f>
        <v>61.678725235050933</v>
      </c>
      <c r="CS25" s="137" t="s">
        <v>766</v>
      </c>
      <c r="CT25" s="31">
        <f>VLOOKUP(CS25,$A$18:$B$51,2,FALSE)</f>
        <v>61.678725235050933</v>
      </c>
      <c r="CV25" s="31" t="s">
        <v>768</v>
      </c>
      <c r="CW25" s="31">
        <f>VLOOKUP(CV25,$A$18:$B$51,2,FALSE)</f>
        <v>75.329698455056743</v>
      </c>
      <c r="CY25" s="234" t="s">
        <v>766</v>
      </c>
      <c r="CZ25" s="31">
        <f>VLOOKUP(CY25,$A$18:$B$51,2,FALSE)</f>
        <v>61.678725235050933</v>
      </c>
      <c r="DB25" s="235" t="s">
        <v>792</v>
      </c>
      <c r="DC25" s="31">
        <f>VLOOKUP(DB25,$A$18:$B$51,2,FALSE)</f>
        <v>57.68746068595226</v>
      </c>
    </row>
    <row r="26" spans="1:107" ht="13.8" x14ac:dyDescent="0.45">
      <c r="A26" s="31" t="str">
        <f>[1]L_a_b!K32</f>
        <v>M03</v>
      </c>
      <c r="B26" s="31">
        <f>[1]L_a_b!L32</f>
        <v>49.231774947903332</v>
      </c>
      <c r="E26" s="24" t="s">
        <v>103</v>
      </c>
      <c r="G26" s="47">
        <v>69</v>
      </c>
      <c r="H26" s="47">
        <v>65</v>
      </c>
      <c r="I26" s="47">
        <v>65</v>
      </c>
      <c r="J26" s="47">
        <v>63</v>
      </c>
      <c r="K26" s="25" t="s">
        <v>787</v>
      </c>
      <c r="L26" s="31">
        <f t="shared" ref="L26:N29" si="1">VLOOKUP(K26,$A$18:$B$51,2,FALSE)</f>
        <v>64.319990168929081</v>
      </c>
      <c r="M26" s="26" t="s">
        <v>769</v>
      </c>
      <c r="N26" s="31">
        <f t="shared" si="1"/>
        <v>55.327632324697404</v>
      </c>
      <c r="O26" s="25" t="s">
        <v>766</v>
      </c>
      <c r="P26" s="31">
        <f t="shared" ref="P26:P29" si="2">VLOOKUP(O26,$A$18:$B$51,2,FALSE)</f>
        <v>61.678725235050933</v>
      </c>
      <c r="Q26" s="28" t="s">
        <v>772</v>
      </c>
      <c r="R26" s="31">
        <f t="shared" ref="R26:R29" si="3">VLOOKUP(Q26,$A$18:$B$51,2,FALSE)</f>
        <v>69.54549044703198</v>
      </c>
      <c r="S26" s="29" t="s">
        <v>769</v>
      </c>
      <c r="T26" s="31">
        <f t="shared" ref="T26:T29" si="4">VLOOKUP(S26,$A$18:$B$51,2,FALSE)</f>
        <v>55.327632324697404</v>
      </c>
      <c r="U26" s="29" t="s">
        <v>819</v>
      </c>
      <c r="V26" s="31">
        <f t="shared" ref="V26:V29" si="5">VLOOKUP(U26,$A$18:$B$51,2,FALSE)</f>
        <v>51.976540463598752</v>
      </c>
      <c r="W26" s="29" t="s">
        <v>776</v>
      </c>
      <c r="X26" s="31">
        <f t="shared" ref="X26:Z29" si="6">VLOOKUP(W26,$A$18:$B$51,2,FALSE)</f>
        <v>66.013332488948294</v>
      </c>
      <c r="Y26" s="28" t="s">
        <v>774</v>
      </c>
      <c r="Z26" s="31">
        <f t="shared" si="6"/>
        <v>60.266537294414391</v>
      </c>
      <c r="AA26" s="29" t="s">
        <v>774</v>
      </c>
      <c r="AB26" s="31">
        <f t="shared" ref="AB26:AB29" si="7">VLOOKUP(AA26,$A$18:$B$51,2,FALSE)</f>
        <v>60.266537294414391</v>
      </c>
      <c r="AC26" s="29" t="s">
        <v>772</v>
      </c>
      <c r="AD26" s="31">
        <f t="shared" ref="AD26:AD29" si="8">VLOOKUP(AC26,$A$18:$B$51,2,FALSE)</f>
        <v>69.54549044703198</v>
      </c>
      <c r="AE26" s="28" t="s">
        <v>787</v>
      </c>
      <c r="AF26" s="31">
        <f t="shared" ref="AF26:AF29" si="9">VLOOKUP(AE26,$A$18:$B$51,2,FALSE)</f>
        <v>64.319990168929081</v>
      </c>
      <c r="AG26" s="29" t="s">
        <v>784</v>
      </c>
      <c r="AH26" s="31">
        <f t="shared" ref="AH26:AH29" si="10">VLOOKUP(AG26,$A$18:$B$51,2,FALSE)</f>
        <v>73.613616639838867</v>
      </c>
      <c r="AI26" s="28" t="s">
        <v>772</v>
      </c>
      <c r="AJ26" s="31">
        <f t="shared" ref="AJ26:AJ29" si="11">VLOOKUP(AI26,$A$18:$B$51,2,FALSE)</f>
        <v>69.54549044703198</v>
      </c>
      <c r="AK26" s="28" t="s">
        <v>774</v>
      </c>
      <c r="AL26" s="31">
        <f t="shared" ref="AL26:AL29" si="12">VLOOKUP(AK26,$A$18:$B$51,2,FALSE)</f>
        <v>60.266537294414391</v>
      </c>
      <c r="AM26" s="28" t="s">
        <v>774</v>
      </c>
      <c r="AN26" s="31">
        <f>VLOOKUP(AM26,$A$18:$B$51,2,FALSE)</f>
        <v>60.266537294414391</v>
      </c>
      <c r="AO26" s="28" t="s">
        <v>776</v>
      </c>
      <c r="AP26" s="31">
        <f t="shared" ref="AP26:AP29" si="13">VLOOKUP(AO26,$A$18:$B$51,2,FALSE)</f>
        <v>66.013332488948294</v>
      </c>
      <c r="AQ26" s="28" t="s">
        <v>787</v>
      </c>
      <c r="AR26" s="31">
        <f t="shared" ref="AR26:AR29" si="14">VLOOKUP(AQ26,$A$18:$B$51,2,FALSE)</f>
        <v>64.319990168929081</v>
      </c>
      <c r="AS26" s="28" t="s">
        <v>772</v>
      </c>
      <c r="AT26" s="31">
        <f t="shared" ref="AT26:AT29" si="15">VLOOKUP(AS26,$A$18:$B$51,2,FALSE)</f>
        <v>69.54549044703198</v>
      </c>
      <c r="AU26" s="28" t="s">
        <v>776</v>
      </c>
      <c r="AV26" s="31">
        <f t="shared" ref="AV26:AV29" si="16">VLOOKUP(AU26,$A$18:$B$51,2,FALSE)</f>
        <v>66.013332488948294</v>
      </c>
      <c r="AW26" s="28" t="s">
        <v>790</v>
      </c>
      <c r="AX26" s="31">
        <f t="shared" ref="AX26:AX29" si="17">VLOOKUP(AW26,$A$18:$B$51,2,FALSE)</f>
        <v>49.231774947903332</v>
      </c>
      <c r="AY26" s="28" t="s">
        <v>772</v>
      </c>
      <c r="AZ26" s="31">
        <f t="shared" ref="AZ26:BB29" si="18">VLOOKUP(AY26,$A$18:$B$51,2,FALSE)</f>
        <v>69.54549044703198</v>
      </c>
      <c r="BA26" s="28" t="s">
        <v>772</v>
      </c>
      <c r="BB26" s="31">
        <f t="shared" si="18"/>
        <v>69.54549044703198</v>
      </c>
      <c r="BC26" s="28" t="s">
        <v>787</v>
      </c>
      <c r="BD26" s="31">
        <f t="shared" ref="BD26:BD29" si="19">VLOOKUP(BC26,$A$18:$B$51,2,FALSE)</f>
        <v>64.319990168929081</v>
      </c>
      <c r="BE26" s="28" t="s">
        <v>776</v>
      </c>
      <c r="BF26" s="31">
        <f t="shared" ref="BF26:BF29" si="20">VLOOKUP(BE26,$A$18:$B$51,2,FALSE)</f>
        <v>66.013332488948294</v>
      </c>
      <c r="BG26" s="29" t="s">
        <v>776</v>
      </c>
      <c r="BH26" s="31">
        <f t="shared" ref="BH26:BH29" si="21">VLOOKUP(BG26,$A$18:$B$51,2,FALSE)</f>
        <v>66.013332488948294</v>
      </c>
      <c r="BI26" s="29" t="s">
        <v>774</v>
      </c>
      <c r="BJ26" s="31">
        <f t="shared" ref="BJ26:BX29" si="22">VLOOKUP(BI26,$A$18:$B$51,2,FALSE)</f>
        <v>60.266537294414391</v>
      </c>
      <c r="BK26" s="29" t="s">
        <v>774</v>
      </c>
      <c r="BL26" s="31">
        <f t="shared" si="22"/>
        <v>60.266537294414391</v>
      </c>
      <c r="BM26" s="21" t="s">
        <v>772</v>
      </c>
      <c r="BN26" s="31">
        <f t="shared" si="22"/>
        <v>69.54549044703198</v>
      </c>
      <c r="BO26" s="21" t="s">
        <v>774</v>
      </c>
      <c r="BP26" s="31">
        <f t="shared" si="22"/>
        <v>60.266537294414391</v>
      </c>
      <c r="BQ26" s="21" t="s">
        <v>772</v>
      </c>
      <c r="BR26" s="31">
        <f t="shared" si="22"/>
        <v>69.54549044703198</v>
      </c>
      <c r="BS26" s="21" t="s">
        <v>787</v>
      </c>
      <c r="BT26" s="31">
        <f t="shared" si="22"/>
        <v>64.319990168929081</v>
      </c>
      <c r="BU26" s="21" t="s">
        <v>776</v>
      </c>
      <c r="BV26" s="31">
        <f t="shared" si="22"/>
        <v>66.013332488948294</v>
      </c>
      <c r="BW26" s="21" t="s">
        <v>772</v>
      </c>
      <c r="BX26" s="31">
        <f t="shared" si="22"/>
        <v>69.54549044703198</v>
      </c>
      <c r="BY26" s="69" t="s">
        <v>769</v>
      </c>
      <c r="BZ26" s="31">
        <f t="shared" ref="BX26:CB29" si="23">VLOOKUP(BY26,$A$18:$B$51,2,FALSE)</f>
        <v>55.327632324697404</v>
      </c>
      <c r="CA26" s="21" t="s">
        <v>784</v>
      </c>
      <c r="CB26" s="31">
        <f t="shared" si="23"/>
        <v>73.613616639838867</v>
      </c>
      <c r="CD26" s="187"/>
      <c r="CE26" s="187"/>
      <c r="CF26" s="187"/>
      <c r="CG26" s="188"/>
      <c r="CH26" s="188"/>
      <c r="CI26" s="187"/>
      <c r="CJ26" s="187"/>
      <c r="CP26" s="80" t="s">
        <v>774</v>
      </c>
      <c r="CQ26" s="31">
        <f t="shared" ref="CQ26:CQ29" si="24">VLOOKUP(CP26,$A$18:$B$51,2,FALSE)</f>
        <v>60.266537294414391</v>
      </c>
      <c r="CS26" s="137" t="s">
        <v>792</v>
      </c>
      <c r="CT26" s="31">
        <f t="shared" ref="CT26:CT29" si="25">VLOOKUP(CS26,$A$18:$B$51,2,FALSE)</f>
        <v>57.68746068595226</v>
      </c>
      <c r="CV26" s="31" t="s">
        <v>776</v>
      </c>
      <c r="CW26" s="31">
        <f t="shared" ref="CW26:CW29" si="26">VLOOKUP(CV26,$A$18:$B$51,2,FALSE)</f>
        <v>66.013332488948294</v>
      </c>
      <c r="CY26" s="234" t="s">
        <v>774</v>
      </c>
      <c r="CZ26" s="31">
        <f t="shared" ref="CZ26:CZ29" si="27">VLOOKUP(CY26,$A$18:$B$51,2,FALSE)</f>
        <v>60.266537294414391</v>
      </c>
      <c r="DB26" s="235" t="s">
        <v>769</v>
      </c>
      <c r="DC26" s="31">
        <f t="shared" ref="DC26:DC29" si="28">VLOOKUP(DB26,$A$18:$B$51,2,FALSE)</f>
        <v>55.327632324697404</v>
      </c>
    </row>
    <row r="27" spans="1:107" ht="13.8" x14ac:dyDescent="0.45">
      <c r="A27" s="31" t="str">
        <f>[1]L_a_b!K36</f>
        <v>M04</v>
      </c>
      <c r="B27" s="31">
        <f>[1]L_a_b!L36</f>
        <v>50.004135736053328</v>
      </c>
      <c r="E27" s="24" t="s">
        <v>104</v>
      </c>
      <c r="G27" s="47">
        <v>71</v>
      </c>
      <c r="H27" s="47">
        <v>64</v>
      </c>
      <c r="I27" s="47">
        <v>64</v>
      </c>
      <c r="J27" s="47">
        <v>68</v>
      </c>
      <c r="K27" s="25" t="s">
        <v>776</v>
      </c>
      <c r="L27" s="31">
        <f t="shared" si="1"/>
        <v>66.013332488948294</v>
      </c>
      <c r="M27" s="26" t="s">
        <v>766</v>
      </c>
      <c r="N27" s="31">
        <f t="shared" si="1"/>
        <v>61.678725235050933</v>
      </c>
      <c r="O27" s="25" t="s">
        <v>787</v>
      </c>
      <c r="P27" s="31">
        <f t="shared" si="2"/>
        <v>64.319990168929081</v>
      </c>
      <c r="Q27" s="28" t="s">
        <v>768</v>
      </c>
      <c r="R27" s="31">
        <f t="shared" si="3"/>
        <v>75.329698455056743</v>
      </c>
      <c r="S27" s="29" t="s">
        <v>770</v>
      </c>
      <c r="T27" s="31">
        <f t="shared" si="4"/>
        <v>60.819536609910429</v>
      </c>
      <c r="U27" s="29" t="s">
        <v>432</v>
      </c>
      <c r="V27" s="31">
        <f t="shared" si="5"/>
        <v>50.748796532329095</v>
      </c>
      <c r="W27" s="29" t="s">
        <v>772</v>
      </c>
      <c r="X27" s="31">
        <f t="shared" si="6"/>
        <v>69.54549044703198</v>
      </c>
      <c r="Y27" s="29" t="s">
        <v>770</v>
      </c>
      <c r="Z27" s="31">
        <f t="shared" si="6"/>
        <v>60.819536609910429</v>
      </c>
      <c r="AA27" s="29" t="s">
        <v>766</v>
      </c>
      <c r="AB27" s="31">
        <f t="shared" si="7"/>
        <v>61.678725235050933</v>
      </c>
      <c r="AC27" s="29" t="s">
        <v>767</v>
      </c>
      <c r="AD27" s="31">
        <f t="shared" si="8"/>
        <v>70.490554036267866</v>
      </c>
      <c r="AE27" s="28" t="s">
        <v>767</v>
      </c>
      <c r="AF27" s="31">
        <f t="shared" si="9"/>
        <v>70.490554036267866</v>
      </c>
      <c r="AG27" s="29" t="s">
        <v>768</v>
      </c>
      <c r="AH27" s="31">
        <f t="shared" si="10"/>
        <v>75.329698455056743</v>
      </c>
      <c r="AI27" s="29" t="s">
        <v>786</v>
      </c>
      <c r="AJ27" s="31">
        <f t="shared" si="11"/>
        <v>73.788479760617932</v>
      </c>
      <c r="AK27" s="28" t="s">
        <v>787</v>
      </c>
      <c r="AL27" s="31">
        <f t="shared" si="12"/>
        <v>64.319990168929081</v>
      </c>
      <c r="AM27" s="28" t="s">
        <v>766</v>
      </c>
      <c r="AN27" s="31">
        <f>VLOOKUP(AM27,$A$18:$B$51,2,FALSE)</f>
        <v>61.678725235050933</v>
      </c>
      <c r="AO27" s="28" t="s">
        <v>775</v>
      </c>
      <c r="AP27" s="31">
        <f t="shared" si="13"/>
        <v>68.097728766764959</v>
      </c>
      <c r="AQ27" s="28" t="s">
        <v>765</v>
      </c>
      <c r="AR27" s="31">
        <f t="shared" si="14"/>
        <v>65.463749372686848</v>
      </c>
      <c r="AS27" s="28" t="s">
        <v>767</v>
      </c>
      <c r="AT27" s="31">
        <f t="shared" si="15"/>
        <v>70.490554036267866</v>
      </c>
      <c r="AU27" s="28" t="s">
        <v>764</v>
      </c>
      <c r="AV27" s="31">
        <f t="shared" si="16"/>
        <v>72.079750332635967</v>
      </c>
      <c r="AW27" s="28" t="s">
        <v>879</v>
      </c>
      <c r="AX27" s="31">
        <f t="shared" si="17"/>
        <v>48.040677434069437</v>
      </c>
      <c r="AY27" s="28" t="s">
        <v>767</v>
      </c>
      <c r="AZ27" s="31">
        <f t="shared" si="18"/>
        <v>70.490554036267866</v>
      </c>
      <c r="BA27" s="28" t="s">
        <v>767</v>
      </c>
      <c r="BB27" s="31">
        <f t="shared" si="18"/>
        <v>70.490554036267866</v>
      </c>
      <c r="BC27" s="28" t="s">
        <v>765</v>
      </c>
      <c r="BD27" s="31">
        <f t="shared" si="19"/>
        <v>65.463749372686848</v>
      </c>
      <c r="BE27" s="28" t="s">
        <v>772</v>
      </c>
      <c r="BF27" s="31">
        <f t="shared" si="20"/>
        <v>69.54549044703198</v>
      </c>
      <c r="BG27" s="29" t="s">
        <v>775</v>
      </c>
      <c r="BH27" s="31">
        <f t="shared" si="21"/>
        <v>68.097728766764959</v>
      </c>
      <c r="BI27" s="29" t="s">
        <v>766</v>
      </c>
      <c r="BJ27" s="31">
        <f t="shared" si="22"/>
        <v>61.678725235050933</v>
      </c>
      <c r="BK27" s="29" t="s">
        <v>766</v>
      </c>
      <c r="BL27" s="31">
        <f t="shared" si="22"/>
        <v>61.678725235050933</v>
      </c>
      <c r="BM27" s="21" t="s">
        <v>786</v>
      </c>
      <c r="BN27" s="31">
        <f t="shared" si="22"/>
        <v>73.788479760617932</v>
      </c>
      <c r="BO27" s="21" t="s">
        <v>776</v>
      </c>
      <c r="BP27" s="31">
        <f t="shared" si="22"/>
        <v>66.013332488948294</v>
      </c>
      <c r="BQ27" s="21" t="s">
        <v>764</v>
      </c>
      <c r="BR27" s="31">
        <f t="shared" si="22"/>
        <v>72.079750332635967</v>
      </c>
      <c r="BS27" s="21" t="s">
        <v>764</v>
      </c>
      <c r="BT27" s="31">
        <f t="shared" si="22"/>
        <v>72.079750332635967</v>
      </c>
      <c r="BU27" s="21" t="s">
        <v>767</v>
      </c>
      <c r="BV27" s="31">
        <f t="shared" si="22"/>
        <v>70.490554036267866</v>
      </c>
      <c r="BW27" s="100" t="s">
        <v>768</v>
      </c>
      <c r="BX27" s="101">
        <f t="shared" si="23"/>
        <v>75.329698455056743</v>
      </c>
      <c r="BY27" s="69" t="s">
        <v>770</v>
      </c>
      <c r="BZ27" s="31">
        <f t="shared" si="23"/>
        <v>60.819536609910429</v>
      </c>
      <c r="CA27" s="21" t="s">
        <v>785</v>
      </c>
      <c r="CB27" s="31">
        <f t="shared" si="23"/>
        <v>76.277782683786612</v>
      </c>
      <c r="CD27" s="187"/>
      <c r="CE27" s="187"/>
      <c r="CF27" s="187"/>
      <c r="CG27" s="223"/>
      <c r="CH27" s="223"/>
      <c r="CI27" s="189"/>
      <c r="CJ27" s="187"/>
      <c r="CP27" s="80" t="s">
        <v>770</v>
      </c>
      <c r="CQ27" s="31">
        <f t="shared" si="24"/>
        <v>60.819536609910429</v>
      </c>
      <c r="CS27" s="137" t="s">
        <v>766</v>
      </c>
      <c r="CT27" s="31">
        <f t="shared" si="25"/>
        <v>61.678725235050933</v>
      </c>
      <c r="CV27" s="31" t="s">
        <v>767</v>
      </c>
      <c r="CW27" s="31">
        <f t="shared" si="26"/>
        <v>70.490554036267866</v>
      </c>
      <c r="CY27" s="234" t="s">
        <v>766</v>
      </c>
      <c r="CZ27" s="31">
        <f t="shared" si="27"/>
        <v>61.678725235050933</v>
      </c>
      <c r="DB27" s="235" t="s">
        <v>791</v>
      </c>
      <c r="DC27" s="31">
        <f t="shared" si="28"/>
        <v>63.352807087567498</v>
      </c>
    </row>
    <row r="28" spans="1:107" ht="13.8" x14ac:dyDescent="0.45">
      <c r="A28" s="31" t="str">
        <f>[1]L_a_b!K40</f>
        <v>M05</v>
      </c>
      <c r="B28" s="31">
        <f>[1]L_a_b!L40</f>
        <v>50.748796532329095</v>
      </c>
      <c r="E28" s="24" t="s">
        <v>105</v>
      </c>
      <c r="G28" s="47">
        <v>70</v>
      </c>
      <c r="H28" s="47">
        <v>82</v>
      </c>
      <c r="I28" s="47">
        <v>67</v>
      </c>
      <c r="J28" s="47">
        <v>67</v>
      </c>
      <c r="K28" s="25" t="s">
        <v>765</v>
      </c>
      <c r="L28" s="31">
        <f t="shared" si="1"/>
        <v>65.463749372686848</v>
      </c>
      <c r="M28" s="26" t="s">
        <v>770</v>
      </c>
      <c r="N28" s="31">
        <f t="shared" si="1"/>
        <v>60.819536609910429</v>
      </c>
      <c r="O28" s="25" t="s">
        <v>791</v>
      </c>
      <c r="P28" s="31">
        <f t="shared" si="2"/>
        <v>63.352807087567498</v>
      </c>
      <c r="Q28" s="28" t="s">
        <v>785</v>
      </c>
      <c r="R28" s="31">
        <f t="shared" si="3"/>
        <v>76.277782683786612</v>
      </c>
      <c r="S28" s="29" t="s">
        <v>774</v>
      </c>
      <c r="T28" s="31">
        <f t="shared" si="4"/>
        <v>60.266537294414391</v>
      </c>
      <c r="U28" s="29" t="s">
        <v>434</v>
      </c>
      <c r="V28" s="31">
        <f t="shared" si="5"/>
        <v>54.148149429121659</v>
      </c>
      <c r="W28" s="29" t="s">
        <v>776</v>
      </c>
      <c r="X28" s="31">
        <f t="shared" si="6"/>
        <v>66.013332488948294</v>
      </c>
      <c r="Y28" s="28" t="s">
        <v>773</v>
      </c>
      <c r="Z28" s="31">
        <f t="shared" si="6"/>
        <v>59.002347394461879</v>
      </c>
      <c r="AA28" s="29" t="s">
        <v>773</v>
      </c>
      <c r="AB28" s="31">
        <f t="shared" si="7"/>
        <v>59.002347394461879</v>
      </c>
      <c r="AC28" s="29" t="s">
        <v>775</v>
      </c>
      <c r="AD28" s="31">
        <f t="shared" si="8"/>
        <v>68.097728766764959</v>
      </c>
      <c r="AE28" s="28" t="s">
        <v>772</v>
      </c>
      <c r="AF28" s="31">
        <f t="shared" si="9"/>
        <v>69.54549044703198</v>
      </c>
      <c r="AG28" s="29" t="s">
        <v>784</v>
      </c>
      <c r="AH28" s="31">
        <f t="shared" si="10"/>
        <v>73.613616639838867</v>
      </c>
      <c r="AI28" s="29" t="s">
        <v>775</v>
      </c>
      <c r="AJ28" s="31">
        <f t="shared" si="11"/>
        <v>68.097728766764959</v>
      </c>
      <c r="AK28" s="28" t="s">
        <v>791</v>
      </c>
      <c r="AL28" s="31">
        <f t="shared" si="12"/>
        <v>63.352807087567498</v>
      </c>
      <c r="AM28" s="29" t="s">
        <v>770</v>
      </c>
      <c r="AN28" s="31">
        <f>VLOOKUP(AM28,$A$18:$B$51,2,FALSE)</f>
        <v>60.819536609910429</v>
      </c>
      <c r="AO28" s="28" t="s">
        <v>765</v>
      </c>
      <c r="AP28" s="31">
        <f t="shared" si="13"/>
        <v>65.463749372686848</v>
      </c>
      <c r="AQ28" s="28" t="s">
        <v>787</v>
      </c>
      <c r="AR28" s="31">
        <f t="shared" si="14"/>
        <v>64.319990168929081</v>
      </c>
      <c r="AS28" s="28" t="s">
        <v>787</v>
      </c>
      <c r="AT28" s="31">
        <f t="shared" si="15"/>
        <v>64.319990168929081</v>
      </c>
      <c r="AU28" s="28" t="s">
        <v>772</v>
      </c>
      <c r="AV28" s="31">
        <f t="shared" si="16"/>
        <v>69.54549044703198</v>
      </c>
      <c r="AW28" s="28" t="s">
        <v>819</v>
      </c>
      <c r="AX28" s="31">
        <f t="shared" si="17"/>
        <v>51.976540463598752</v>
      </c>
      <c r="AY28" s="28" t="s">
        <v>772</v>
      </c>
      <c r="AZ28" s="31">
        <f t="shared" si="18"/>
        <v>69.54549044703198</v>
      </c>
      <c r="BA28" s="28" t="s">
        <v>791</v>
      </c>
      <c r="BB28" s="31">
        <f t="shared" si="18"/>
        <v>63.352807087567498</v>
      </c>
      <c r="BC28" s="28" t="s">
        <v>791</v>
      </c>
      <c r="BD28" s="31">
        <f t="shared" si="19"/>
        <v>63.352807087567498</v>
      </c>
      <c r="BE28" s="28" t="s">
        <v>765</v>
      </c>
      <c r="BF28" s="31">
        <f t="shared" si="20"/>
        <v>65.463749372686848</v>
      </c>
      <c r="BG28" s="29" t="s">
        <v>776</v>
      </c>
      <c r="BH28" s="31">
        <f t="shared" si="21"/>
        <v>66.013332488948294</v>
      </c>
      <c r="BI28" s="29" t="s">
        <v>770</v>
      </c>
      <c r="BJ28" s="31">
        <f t="shared" si="22"/>
        <v>60.819536609910429</v>
      </c>
      <c r="BK28" s="29" t="s">
        <v>774</v>
      </c>
      <c r="BL28" s="31">
        <f t="shared" si="22"/>
        <v>60.266537294414391</v>
      </c>
      <c r="BM28" s="21" t="s">
        <v>765</v>
      </c>
      <c r="BN28" s="31">
        <f t="shared" si="22"/>
        <v>65.463749372686848</v>
      </c>
      <c r="BO28" s="21" t="s">
        <v>765</v>
      </c>
      <c r="BP28" s="31">
        <f t="shared" si="22"/>
        <v>65.463749372686848</v>
      </c>
      <c r="BQ28" s="21" t="s">
        <v>772</v>
      </c>
      <c r="BR28" s="31">
        <f t="shared" si="22"/>
        <v>69.54549044703198</v>
      </c>
      <c r="BS28" s="21" t="s">
        <v>767</v>
      </c>
      <c r="BT28" s="31">
        <f t="shared" si="22"/>
        <v>70.490554036267866</v>
      </c>
      <c r="BU28" s="21" t="s">
        <v>765</v>
      </c>
      <c r="BV28" s="31">
        <f t="shared" si="22"/>
        <v>65.463749372686848</v>
      </c>
      <c r="BW28" s="100" t="s">
        <v>768</v>
      </c>
      <c r="BX28" s="101">
        <f t="shared" si="23"/>
        <v>75.329698455056743</v>
      </c>
      <c r="BY28" s="69" t="s">
        <v>773</v>
      </c>
      <c r="BZ28" s="31">
        <f t="shared" si="23"/>
        <v>59.002347394461879</v>
      </c>
      <c r="CA28" s="21" t="s">
        <v>784</v>
      </c>
      <c r="CB28" s="31">
        <f t="shared" si="23"/>
        <v>73.613616639838867</v>
      </c>
      <c r="CD28" s="187"/>
      <c r="CE28" s="187"/>
      <c r="CF28" s="187"/>
      <c r="CG28" s="187"/>
      <c r="CH28" s="187"/>
      <c r="CI28" s="187"/>
      <c r="CJ28" s="187"/>
      <c r="CP28" s="80" t="s">
        <v>773</v>
      </c>
      <c r="CQ28" s="31">
        <f t="shared" si="24"/>
        <v>59.002347394461879</v>
      </c>
      <c r="CS28" s="137" t="s">
        <v>774</v>
      </c>
      <c r="CT28" s="31">
        <f t="shared" si="25"/>
        <v>60.266537294414391</v>
      </c>
      <c r="CV28" s="31" t="s">
        <v>765</v>
      </c>
      <c r="CW28" s="31">
        <f t="shared" si="26"/>
        <v>65.463749372686848</v>
      </c>
      <c r="CY28" s="234" t="s">
        <v>773</v>
      </c>
      <c r="CZ28" s="31">
        <f t="shared" si="27"/>
        <v>59.002347394461879</v>
      </c>
      <c r="DB28" s="235" t="s">
        <v>770</v>
      </c>
      <c r="DC28" s="31">
        <f t="shared" si="28"/>
        <v>60.819536609910429</v>
      </c>
    </row>
    <row r="29" spans="1:107" ht="13.8" x14ac:dyDescent="0.45">
      <c r="A29" s="31" t="str">
        <f>[1]L_a_b!K44</f>
        <v>M06</v>
      </c>
      <c r="B29" s="31">
        <f>[1]L_a_b!L44</f>
        <v>51.976540463598752</v>
      </c>
      <c r="E29" s="24" t="s">
        <v>106</v>
      </c>
      <c r="G29" s="47">
        <v>71</v>
      </c>
      <c r="H29" s="47">
        <v>81</v>
      </c>
      <c r="I29" s="47">
        <v>66</v>
      </c>
      <c r="J29" s="47">
        <v>68</v>
      </c>
      <c r="K29" s="25" t="s">
        <v>767</v>
      </c>
      <c r="L29" s="31">
        <f t="shared" si="1"/>
        <v>70.490554036267866</v>
      </c>
      <c r="M29" s="26" t="s">
        <v>767</v>
      </c>
      <c r="N29" s="31">
        <f t="shared" si="1"/>
        <v>70.490554036267866</v>
      </c>
      <c r="O29" s="25" t="s">
        <v>765</v>
      </c>
      <c r="P29" s="31">
        <f t="shared" si="2"/>
        <v>65.463749372686848</v>
      </c>
      <c r="Q29" s="101" t="s">
        <v>768</v>
      </c>
      <c r="R29" s="101">
        <f t="shared" si="3"/>
        <v>75.329698455056743</v>
      </c>
      <c r="S29" s="29" t="s">
        <v>770</v>
      </c>
      <c r="T29" s="31">
        <f t="shared" si="4"/>
        <v>60.819536609910429</v>
      </c>
      <c r="U29" s="29" t="s">
        <v>819</v>
      </c>
      <c r="V29" s="31">
        <f t="shared" si="5"/>
        <v>51.976540463598752</v>
      </c>
      <c r="W29" s="29" t="s">
        <v>772</v>
      </c>
      <c r="X29" s="31">
        <f t="shared" si="6"/>
        <v>69.54549044703198</v>
      </c>
      <c r="Y29" s="28" t="s">
        <v>766</v>
      </c>
      <c r="Z29" s="31">
        <f t="shared" si="6"/>
        <v>61.678725235050933</v>
      </c>
      <c r="AA29" s="29" t="s">
        <v>774</v>
      </c>
      <c r="AB29" s="31">
        <f t="shared" si="7"/>
        <v>60.266537294414391</v>
      </c>
      <c r="AC29" s="29" t="s">
        <v>772</v>
      </c>
      <c r="AD29" s="31">
        <f t="shared" si="8"/>
        <v>69.54549044703198</v>
      </c>
      <c r="AE29" s="28" t="s">
        <v>784</v>
      </c>
      <c r="AF29" s="31">
        <f t="shared" si="9"/>
        <v>73.613616639838867</v>
      </c>
      <c r="AG29" s="29" t="s">
        <v>785</v>
      </c>
      <c r="AH29" s="31">
        <f t="shared" si="10"/>
        <v>76.277782683786612</v>
      </c>
      <c r="AI29" s="28" t="s">
        <v>772</v>
      </c>
      <c r="AJ29" s="31">
        <f t="shared" si="11"/>
        <v>69.54549044703198</v>
      </c>
      <c r="AK29" s="28" t="s">
        <v>765</v>
      </c>
      <c r="AL29" s="31">
        <f t="shared" si="12"/>
        <v>65.463749372686848</v>
      </c>
      <c r="AM29" s="28" t="s">
        <v>766</v>
      </c>
      <c r="AN29" s="31">
        <f>VLOOKUP(AM29,$A$18:$B$51,2,FALSE)</f>
        <v>61.678725235050933</v>
      </c>
      <c r="AO29" s="28" t="s">
        <v>767</v>
      </c>
      <c r="AP29" s="31">
        <f t="shared" si="13"/>
        <v>70.490554036267866</v>
      </c>
      <c r="AQ29" s="28" t="s">
        <v>765</v>
      </c>
      <c r="AR29" s="31">
        <f t="shared" si="14"/>
        <v>65.463749372686848</v>
      </c>
      <c r="AS29" s="28" t="s">
        <v>775</v>
      </c>
      <c r="AT29" s="31">
        <f t="shared" si="15"/>
        <v>68.097728766764959</v>
      </c>
      <c r="AU29" s="28" t="s">
        <v>764</v>
      </c>
      <c r="AV29" s="31">
        <f t="shared" si="16"/>
        <v>72.079750332635967</v>
      </c>
      <c r="AW29" s="28" t="s">
        <v>432</v>
      </c>
      <c r="AX29" s="31">
        <f t="shared" si="17"/>
        <v>50.748796532329095</v>
      </c>
      <c r="AY29" s="28" t="s">
        <v>764</v>
      </c>
      <c r="AZ29" s="31">
        <f t="shared" si="18"/>
        <v>72.079750332635967</v>
      </c>
      <c r="BA29" s="28" t="s">
        <v>787</v>
      </c>
      <c r="BB29" s="31">
        <f t="shared" si="18"/>
        <v>64.319990168929081</v>
      </c>
      <c r="BC29" s="28" t="s">
        <v>776</v>
      </c>
      <c r="BD29" s="31">
        <f t="shared" si="19"/>
        <v>66.013332488948294</v>
      </c>
      <c r="BE29" s="28" t="s">
        <v>772</v>
      </c>
      <c r="BF29" s="31">
        <f t="shared" si="20"/>
        <v>69.54549044703198</v>
      </c>
      <c r="BG29" s="29" t="s">
        <v>772</v>
      </c>
      <c r="BH29" s="31">
        <f t="shared" si="21"/>
        <v>69.54549044703198</v>
      </c>
      <c r="BI29" s="29" t="s">
        <v>766</v>
      </c>
      <c r="BJ29" s="31">
        <f t="shared" si="22"/>
        <v>61.678725235050933</v>
      </c>
      <c r="BK29" s="29" t="s">
        <v>770</v>
      </c>
      <c r="BL29" s="31">
        <f t="shared" si="22"/>
        <v>60.819536609910429</v>
      </c>
      <c r="BM29" s="21" t="s">
        <v>776</v>
      </c>
      <c r="BN29" s="31">
        <f t="shared" si="22"/>
        <v>66.013332488948294</v>
      </c>
      <c r="BO29" s="21" t="s">
        <v>776</v>
      </c>
      <c r="BP29" s="31">
        <f t="shared" si="22"/>
        <v>66.013332488948294</v>
      </c>
      <c r="BQ29" s="21" t="s">
        <v>786</v>
      </c>
      <c r="BR29" s="31">
        <f t="shared" si="22"/>
        <v>73.788479760617932</v>
      </c>
      <c r="BS29" s="21" t="s">
        <v>786</v>
      </c>
      <c r="BT29" s="31">
        <f t="shared" si="22"/>
        <v>73.788479760617932</v>
      </c>
      <c r="BU29" s="21" t="s">
        <v>776</v>
      </c>
      <c r="BV29" s="31">
        <f t="shared" si="22"/>
        <v>66.013332488948294</v>
      </c>
      <c r="BW29" s="100" t="s">
        <v>768</v>
      </c>
      <c r="BX29" s="101">
        <f t="shared" si="23"/>
        <v>75.329698455056743</v>
      </c>
      <c r="BY29" s="69" t="s">
        <v>791</v>
      </c>
      <c r="BZ29" s="31">
        <f t="shared" si="23"/>
        <v>63.352807087567498</v>
      </c>
      <c r="CA29" s="21" t="s">
        <v>785</v>
      </c>
      <c r="CB29" s="31">
        <f t="shared" si="23"/>
        <v>76.277782683786612</v>
      </c>
      <c r="CD29" s="187"/>
      <c r="CE29" s="187"/>
      <c r="CF29" s="187"/>
      <c r="CG29" s="187"/>
      <c r="CH29" s="187"/>
      <c r="CI29" s="187"/>
      <c r="CJ29" s="187"/>
      <c r="CP29" s="80" t="s">
        <v>791</v>
      </c>
      <c r="CQ29" s="31">
        <f t="shared" si="24"/>
        <v>63.352807087567498</v>
      </c>
      <c r="CS29" s="137" t="s">
        <v>791</v>
      </c>
      <c r="CT29" s="31">
        <f t="shared" si="25"/>
        <v>63.352807087567498</v>
      </c>
      <c r="CV29" s="31" t="s">
        <v>776</v>
      </c>
      <c r="CW29" s="31">
        <f t="shared" si="26"/>
        <v>66.013332488948294</v>
      </c>
      <c r="CY29" s="234" t="s">
        <v>765</v>
      </c>
      <c r="CZ29" s="31">
        <f t="shared" si="27"/>
        <v>65.463749372686848</v>
      </c>
      <c r="DB29" s="235" t="s">
        <v>765</v>
      </c>
      <c r="DC29" s="31">
        <f t="shared" si="28"/>
        <v>65.463749372686848</v>
      </c>
    </row>
    <row r="30" spans="1:107" x14ac:dyDescent="0.4">
      <c r="A30" s="31" t="str">
        <f>[1]L_a_b!K48</f>
        <v>M07</v>
      </c>
      <c r="B30" s="31">
        <f>[1]L_a_b!L48</f>
        <v>54.148149429121659</v>
      </c>
      <c r="Q30" s="101"/>
      <c r="R30" s="124"/>
      <c r="AJ30" s="31"/>
      <c r="AK30" s="31"/>
      <c r="AL30" s="31"/>
      <c r="AM30" s="31"/>
      <c r="CD30" s="187"/>
      <c r="CE30" s="187"/>
      <c r="CF30" s="187"/>
      <c r="CG30" s="187"/>
      <c r="CH30" s="187"/>
      <c r="CI30" s="187"/>
      <c r="CJ30" s="187"/>
    </row>
    <row r="31" spans="1:107" ht="34.200000000000003" x14ac:dyDescent="0.4">
      <c r="A31" s="31" t="str">
        <f>[1]L_a_b!K52</f>
        <v>M08</v>
      </c>
      <c r="B31" s="31">
        <f>[1]L_a_b!L52</f>
        <v>54.489683652199048</v>
      </c>
      <c r="E31" s="30" t="s">
        <v>107</v>
      </c>
      <c r="G31" s="31">
        <f>AVERAGE(G27:G29)</f>
        <v>70.666666666666671</v>
      </c>
      <c r="H31" s="31">
        <f>AVERAGE(H27:H29)</f>
        <v>75.666666666666671</v>
      </c>
      <c r="I31" s="31">
        <f>AVERAGE(I27:I29)</f>
        <v>65.666666666666671</v>
      </c>
      <c r="J31" s="31">
        <f>AVERAGE(J27:J29)</f>
        <v>67.666666666666671</v>
      </c>
      <c r="L31" s="31">
        <f>AVERAGE(L27:L29)</f>
        <v>67.322545299301012</v>
      </c>
      <c r="N31" s="32">
        <f>AVERAGE(N27:N29)</f>
        <v>64.329605293743086</v>
      </c>
      <c r="P31" s="31">
        <f>AVERAGE(P27:P29)</f>
        <v>64.378848876394486</v>
      </c>
      <c r="R31" s="101">
        <f>AVERAGE(R27:R29)</f>
        <v>75.645726531300042</v>
      </c>
      <c r="T31" s="31">
        <f>AVERAGE(T27:T29)</f>
        <v>60.635203504745085</v>
      </c>
      <c r="V31" s="31">
        <f>AVERAGE(V27:V29)</f>
        <v>52.291162141683174</v>
      </c>
      <c r="X31" s="31">
        <f>AVERAGE(X27:X29)</f>
        <v>68.36810446100408</v>
      </c>
      <c r="Z31" s="31">
        <f>AVERAGE(Z27:Z29)</f>
        <v>60.50020307980774</v>
      </c>
      <c r="AB31" s="31">
        <f>AVERAGE(AB27:AB29)</f>
        <v>60.315869974642396</v>
      </c>
      <c r="AD31" s="31">
        <f>AVERAGE(AD27:AD29)</f>
        <v>69.377924416688259</v>
      </c>
      <c r="AF31" s="31">
        <f>AVERAGE(AF27:AF29)</f>
        <v>71.216553707712919</v>
      </c>
      <c r="AH31" s="31">
        <f>AVERAGE(AH27:AH29)</f>
        <v>75.07369925956074</v>
      </c>
      <c r="AJ31" s="31">
        <f>AVERAGE(AJ27:AJ29)</f>
        <v>70.477232991471624</v>
      </c>
      <c r="AL31" s="31">
        <f>AVERAGE(AL27:AL29)</f>
        <v>64.378848876394486</v>
      </c>
      <c r="AN31" s="31">
        <f>AVERAGE(AN27:AN29)</f>
        <v>61.392329026670758</v>
      </c>
      <c r="AP31" s="31">
        <f>AVERAGE(AP27:AP29)</f>
        <v>68.017344058573229</v>
      </c>
      <c r="AR31" s="31">
        <f>AVERAGE(AR27:AR29)</f>
        <v>65.082496304767588</v>
      </c>
      <c r="AT31" s="31">
        <f>AVERAGE(AT27:AT29)</f>
        <v>67.636090990653969</v>
      </c>
      <c r="AV31" s="31">
        <f>AVERAGE(AV27:AV29)</f>
        <v>71.234997037434638</v>
      </c>
      <c r="AX31" s="31">
        <f>AVERAGE(AX27:AX29)</f>
        <v>50.25533814333243</v>
      </c>
      <c r="AZ31" s="31">
        <f>AVERAGE(AZ27:AZ29)</f>
        <v>70.705264938645271</v>
      </c>
      <c r="BB31" s="31">
        <f>AVERAGE(BB27:BB29)</f>
        <v>66.054450430921477</v>
      </c>
      <c r="BD31" s="31">
        <f>AVERAGE(BD27:BD29)</f>
        <v>64.943296316400875</v>
      </c>
      <c r="BF31" s="31">
        <f>AVERAGE(BF27:BF29)</f>
        <v>68.184910088916936</v>
      </c>
      <c r="BH31" s="31">
        <f>AVERAGE(BH27:BH29)</f>
        <v>67.885517234248411</v>
      </c>
      <c r="BJ31" s="31">
        <f>AVERAGE(BJ27:BJ29)</f>
        <v>61.392329026670758</v>
      </c>
      <c r="BL31" s="31">
        <f>AVERAGE(BL27:BL29)</f>
        <v>60.921599713125254</v>
      </c>
      <c r="BN31" s="31">
        <f>AVERAGE(BN27:BN29)</f>
        <v>68.421853874084363</v>
      </c>
      <c r="BP31" s="31">
        <f>AVERAGE(BP27:BP29)</f>
        <v>65.83013811686115</v>
      </c>
      <c r="BR31" s="31">
        <f>AVERAGE(BR27:BR29)</f>
        <v>71.804573513428622</v>
      </c>
      <c r="BT31" s="31">
        <f>AVERAGE(BT27:BT29)</f>
        <v>72.119594709840598</v>
      </c>
      <c r="BV31" s="31">
        <f>AVERAGE(BV27:BV29)</f>
        <v>67.322545299301012</v>
      </c>
      <c r="BX31" s="101">
        <f>AVERAGE(BX27:BX29)</f>
        <v>75.329698455056743</v>
      </c>
      <c r="BZ31" s="31">
        <f>AVERAGE(BZ27:BZ29)</f>
        <v>61.058230363979931</v>
      </c>
      <c r="CB31" s="31">
        <f>AVERAGE(CB27:CB29)</f>
        <v>75.389727335804025</v>
      </c>
      <c r="CD31" s="99">
        <f>AVERAGE(P31,,T31,V31,X31,Z31,AB31,AD31,AF31,AH31,AJ31,AL31,AN31,AP31,AR31,AT31,AV31,AX31,AZ31,BB31,BD31,BF31,BH31,BJ31,BL31,BN31,BP31,BR31,BT31,BV31,BZ31,CB31)</f>
        <v>63.833321181680198</v>
      </c>
      <c r="CE31" s="187">
        <f>MAX(O31:CB31)</f>
        <v>75.645726531300042</v>
      </c>
      <c r="CF31" s="187">
        <f>MIN(O31:CB31)</f>
        <v>50.25533814333243</v>
      </c>
      <c r="CG31" s="187">
        <f>_xlfn.VAR.S(CB31,BZ31,BV31,BT31,BR31,BX31,BP31,BN31,BL31,BH31,BJ31,BF31,BD31,BB31,AZ31,AX31,AV31,AT31,AR31,AP31,AN31,AL31,AJ31,AH31,AF31,AD31,AB31,Z31,X31,V31,T31,R31,P31)</f>
        <v>36.809550014067341</v>
      </c>
      <c r="CH31" s="187">
        <f>_xlfn.STDEV.S(P31,R31,T31,V31,X31,Z31,AB31,AD31,AF31,AH31,AJ31,AL31,AN31,AP31,AR31,AT31,AV31,AX31,AZ31,BB31,BD31,BF31,BH31,BJ31,BL31,BN31,BP31,BR31,BT31,BV31,BX31,BZ31,CB31)</f>
        <v>6.067087440779745</v>
      </c>
      <c r="CI31" s="187">
        <f>MEDIAN(P31:CB31)</f>
        <v>67.636090990653969</v>
      </c>
      <c r="CJ31" s="187"/>
      <c r="CL31" s="42" t="s">
        <v>1079</v>
      </c>
      <c r="CM31" s="42" t="s">
        <v>1078</v>
      </c>
      <c r="CN31" s="42" t="s">
        <v>1070</v>
      </c>
      <c r="CO31" s="42"/>
      <c r="CP31" s="42"/>
      <c r="CQ31" s="31">
        <f>AVERAGE(CQ27:CQ29)</f>
        <v>61.058230363979931</v>
      </c>
      <c r="CR31" s="42"/>
      <c r="CT31" s="31">
        <f>AVERAGE(CT27:CT29)</f>
        <v>61.766023205677605</v>
      </c>
      <c r="CW31" s="31">
        <f>AVERAGE(CW27:CW29)</f>
        <v>67.322545299301012</v>
      </c>
      <c r="CZ31" s="31">
        <f>AVERAGE(CZ27:CZ29)</f>
        <v>62.048274000733215</v>
      </c>
      <c r="DC31" s="31">
        <f>AVERAGE(DC27:DC29)</f>
        <v>63.212031023388256</v>
      </c>
    </row>
    <row r="32" spans="1:107" s="61" customFormat="1" ht="34.200000000000003" x14ac:dyDescent="0.4">
      <c r="A32" s="49" t="str">
        <f>[1]L_a_b!K56</f>
        <v>M09</v>
      </c>
      <c r="B32" s="49">
        <f>[1]L_a_b!L56</f>
        <v>54.89339976375399</v>
      </c>
      <c r="E32" s="61" t="s">
        <v>108</v>
      </c>
      <c r="G32" s="49">
        <f>G31-G$19</f>
        <v>0.6666666666666714</v>
      </c>
      <c r="H32" s="49">
        <f t="shared" ref="H32:J32" si="29">H31-H$19</f>
        <v>5.6666666666666714</v>
      </c>
      <c r="I32" s="49">
        <f t="shared" si="29"/>
        <v>-14.333333333333329</v>
      </c>
      <c r="J32" s="49">
        <f t="shared" si="29"/>
        <v>-12.333333333333329</v>
      </c>
      <c r="K32" s="62"/>
      <c r="L32" s="49">
        <f>L$31-$K$19</f>
        <v>3.0570950229197962</v>
      </c>
      <c r="M32" s="56"/>
      <c r="N32" s="95">
        <f>N$31-$K$19</f>
        <v>6.4155017361869682E-2</v>
      </c>
      <c r="P32" s="49">
        <f>P$31-$K$19</f>
        <v>0.1133986000132694</v>
      </c>
      <c r="Q32" s="49"/>
      <c r="R32" s="100">
        <f>R$31-$K$19</f>
        <v>11.380276254918826</v>
      </c>
      <c r="S32" s="49"/>
      <c r="T32" s="49">
        <f>T$31-$K$19</f>
        <v>-3.6302467716361306</v>
      </c>
      <c r="U32" s="49"/>
      <c r="V32" s="49">
        <f>V$31-$K$19</f>
        <v>-11.974288134698043</v>
      </c>
      <c r="W32" s="49"/>
      <c r="X32" s="49">
        <f>X$31-$K$19</f>
        <v>4.1026541846228639</v>
      </c>
      <c r="Y32" s="49"/>
      <c r="Z32" s="49">
        <f>Z$31-$K$19</f>
        <v>-3.7652471965734762</v>
      </c>
      <c r="AA32" s="49"/>
      <c r="AB32" s="49">
        <f>AB$31-$K$19</f>
        <v>-3.9495803017388198</v>
      </c>
      <c r="AC32" s="49"/>
      <c r="AD32" s="49">
        <f>AD$31-$K$19</f>
        <v>5.1124741403070431</v>
      </c>
      <c r="AE32" s="49"/>
      <c r="AF32" s="49">
        <f>AF$31-$K$19</f>
        <v>6.9511034313317026</v>
      </c>
      <c r="AG32" s="49"/>
      <c r="AH32" s="49">
        <f>AH$31-$K$19</f>
        <v>10.808248983179524</v>
      </c>
      <c r="AJ32" s="49">
        <f>AJ$31-$K$19</f>
        <v>6.2117827150904077</v>
      </c>
      <c r="AK32" s="49"/>
      <c r="AL32" s="49">
        <f>AL$31-$K$19</f>
        <v>0.1133986000132694</v>
      </c>
      <c r="AN32" s="49">
        <f>AN$31-$K$19</f>
        <v>-2.8731212497104579</v>
      </c>
      <c r="AP32" s="49">
        <f>AP$31-$K$19</f>
        <v>3.7518937821920133</v>
      </c>
      <c r="AR32" s="49">
        <f>AR$31-$K$19</f>
        <v>0.81704602838637186</v>
      </c>
      <c r="AT32" s="49">
        <f>AT$31-$K$19</f>
        <v>3.3706407142727528</v>
      </c>
      <c r="AV32" s="49">
        <f>AV$31-$K$19</f>
        <v>6.9695467610534223</v>
      </c>
      <c r="AX32" s="49">
        <f>AX$31-$K$19</f>
        <v>-14.010112133048786</v>
      </c>
      <c r="AZ32" s="49">
        <f>AZ$31-$K$19</f>
        <v>6.4398146622640553</v>
      </c>
      <c r="BB32" s="49">
        <f>BB$31-$K$19</f>
        <v>1.7890001545402612</v>
      </c>
      <c r="BD32" s="49">
        <f>BD$31-$K$19</f>
        <v>0.67784604001965931</v>
      </c>
      <c r="BF32" s="49">
        <f>BF$31-$K$19</f>
        <v>3.9194598125357203</v>
      </c>
      <c r="BH32" s="49">
        <f>BH$31-$K$19</f>
        <v>3.6200669578671949</v>
      </c>
      <c r="BJ32" s="49">
        <f>BJ$31-$K$19</f>
        <v>-2.8731212497104579</v>
      </c>
      <c r="BL32" s="49">
        <f>BL$31-$K$19</f>
        <v>-3.3438505632559625</v>
      </c>
      <c r="BN32" s="49">
        <f>BN$31-$K$19</f>
        <v>4.1564035977031466</v>
      </c>
      <c r="BP32" s="49">
        <f>BP$31-$K$19</f>
        <v>1.5646878404799338</v>
      </c>
      <c r="BR32" s="49">
        <f>BR$31-$K$19</f>
        <v>7.5391232370474057</v>
      </c>
      <c r="BT32" s="49">
        <f>BT$31-$K$19</f>
        <v>7.854144433459382</v>
      </c>
      <c r="BV32" s="49">
        <f>BV$31-$K$19</f>
        <v>3.0570950229197962</v>
      </c>
      <c r="BX32" s="100">
        <f>BX$31-$K$19</f>
        <v>11.064248178675527</v>
      </c>
      <c r="BZ32" s="49">
        <f>BZ$31-$K$19</f>
        <v>-3.2072199124012855</v>
      </c>
      <c r="CB32" s="49">
        <f>CB$31-$K$19</f>
        <v>11.124277059422809</v>
      </c>
      <c r="CD32" s="99">
        <f>AVERAGE(AH32:CB32)</f>
        <v>2.8558874780414878</v>
      </c>
      <c r="CE32" s="187">
        <f>MAX(O32:CB32)</f>
        <v>11.380276254918826</v>
      </c>
      <c r="CF32" s="187">
        <f>MIN(O32:CB32)</f>
        <v>-14.010112133048786</v>
      </c>
      <c r="CG32" s="187">
        <f>_xlfn.VAR.S(CB32,BZ32,BV32,BT32,BR32,BX32,BP32,BN32,BL32,BH32,BJ32,BF32,BD32,BB32,AZ32,AX32,AV32,AT32,AR32,AP32,AN32,AL32,AJ32,AH32,AF32,AD32,AB32,Z32,X32,V32,T32,R32,P32)</f>
        <v>36.80955001406732</v>
      </c>
      <c r="CH32" s="187">
        <f>_xlfn.STDEV.S(P32,R32,T32,V32,X32,Z32,AB32,AD32,AF32,AH32,AJ32,AL32,AN32,AP32,AR32,AT32,AV32,AX32,AZ32,BB32,BD32,BF32,BH32,BJ32,BL32,BN32,BP32,BR32,BT32,BV32,BX32,BZ32,CB32)</f>
        <v>6.0670874407797459</v>
      </c>
      <c r="CI32" s="187">
        <f>MEDIAN(P32:CB32)</f>
        <v>3.3706407142727528</v>
      </c>
      <c r="CJ32" s="187"/>
      <c r="CL32" s="61">
        <f>MIN($O32:$CB32)</f>
        <v>-14.010112133048786</v>
      </c>
      <c r="CM32" s="61">
        <f>MAX($O32:$CB32)</f>
        <v>11.380276254918826</v>
      </c>
      <c r="CN32" s="61">
        <f>AVERAGE($O32:$CB32)</f>
        <v>2.2085407175619074</v>
      </c>
      <c r="CP32" s="49"/>
      <c r="CQ32" s="49">
        <f>CQ$31-$K$19</f>
        <v>-3.2072199124012855</v>
      </c>
      <c r="CS32" s="62"/>
      <c r="CT32" s="49">
        <f>CT$31-$K$19</f>
        <v>-2.4994270707036108</v>
      </c>
      <c r="CW32" s="49">
        <f>CW$31-$K$19</f>
        <v>3.0570950229197962</v>
      </c>
      <c r="CY32" s="49"/>
      <c r="CZ32" s="49">
        <f>CZ$31-$K$19</f>
        <v>-2.2171762756480007</v>
      </c>
      <c r="DB32" s="49"/>
      <c r="DC32" s="49">
        <f>DC$31-$K$19</f>
        <v>-1.0534192529929598</v>
      </c>
    </row>
    <row r="33" spans="1:107" x14ac:dyDescent="0.4">
      <c r="A33" s="31" t="str">
        <f>[1]L_a_b!K60</f>
        <v>M10</v>
      </c>
      <c r="B33" s="31">
        <f>[1]L_a_b!L60</f>
        <v>55.327632324697404</v>
      </c>
      <c r="G33" s="31"/>
      <c r="H33" s="31"/>
      <c r="I33" s="31"/>
      <c r="J33" s="31"/>
      <c r="CD33" s="99"/>
      <c r="CE33" s="187"/>
      <c r="CF33" s="187"/>
      <c r="CG33" s="187"/>
      <c r="CH33" s="187"/>
      <c r="CI33" s="187"/>
      <c r="CJ33" s="187"/>
    </row>
    <row r="34" spans="1:107" x14ac:dyDescent="0.4">
      <c r="A34" s="31" t="str">
        <f>[1]L_a_b!K64</f>
        <v>M11</v>
      </c>
      <c r="B34" s="31">
        <f>[1]L_a_b!L64</f>
        <v>56.425600143309396</v>
      </c>
      <c r="J34" s="33"/>
      <c r="CD34" s="187"/>
      <c r="CE34" s="187"/>
      <c r="CF34" s="187"/>
      <c r="CG34" s="187"/>
      <c r="CH34" s="187"/>
      <c r="CI34" s="187"/>
      <c r="CJ34" s="187"/>
    </row>
    <row r="35" spans="1:107" x14ac:dyDescent="0.4">
      <c r="A35" s="31" t="str">
        <f>[1]L_a_b!K68</f>
        <v>M12</v>
      </c>
      <c r="B35" s="31">
        <f>[1]L_a_b!L68</f>
        <v>57.68746068595226</v>
      </c>
      <c r="E35" s="45" t="s">
        <v>1426</v>
      </c>
      <c r="F35" s="45"/>
      <c r="G35" s="45"/>
      <c r="H35" s="45"/>
      <c r="K35" s="55">
        <v>1</v>
      </c>
      <c r="L35" s="40">
        <v>1</v>
      </c>
      <c r="M35" s="40">
        <v>2</v>
      </c>
      <c r="N35" s="41">
        <v>2</v>
      </c>
      <c r="O35" s="42">
        <v>3</v>
      </c>
      <c r="P35" s="42">
        <v>3</v>
      </c>
      <c r="Q35" s="42">
        <v>4</v>
      </c>
      <c r="R35" s="42">
        <v>4</v>
      </c>
      <c r="S35" s="42">
        <v>5</v>
      </c>
      <c r="T35" s="42">
        <v>5</v>
      </c>
      <c r="U35" s="42">
        <v>6</v>
      </c>
      <c r="V35" s="42">
        <v>6</v>
      </c>
      <c r="W35" s="42">
        <v>7</v>
      </c>
      <c r="X35" s="42">
        <v>7</v>
      </c>
      <c r="Y35" s="42">
        <v>8</v>
      </c>
      <c r="Z35" s="42">
        <v>8</v>
      </c>
      <c r="AA35" s="42">
        <v>9</v>
      </c>
      <c r="AB35" s="42">
        <v>9</v>
      </c>
      <c r="AC35" s="42">
        <v>10</v>
      </c>
      <c r="AD35" s="42">
        <v>10</v>
      </c>
      <c r="AE35" s="42">
        <v>11</v>
      </c>
      <c r="AF35" s="42">
        <v>11</v>
      </c>
      <c r="AG35" s="42">
        <v>12</v>
      </c>
      <c r="AH35" s="42">
        <v>12</v>
      </c>
      <c r="AI35" s="42">
        <v>13</v>
      </c>
      <c r="AJ35" s="42">
        <v>13</v>
      </c>
      <c r="AK35" s="42">
        <v>14</v>
      </c>
      <c r="AL35" s="42">
        <v>14</v>
      </c>
      <c r="AM35" s="42">
        <v>15</v>
      </c>
      <c r="AN35" s="42">
        <v>15</v>
      </c>
      <c r="AO35" s="42">
        <v>16</v>
      </c>
      <c r="AP35" s="42">
        <v>16</v>
      </c>
      <c r="AQ35" s="42">
        <v>17</v>
      </c>
      <c r="AR35" s="42">
        <v>17</v>
      </c>
      <c r="AS35" s="42">
        <v>18</v>
      </c>
      <c r="AT35" s="42">
        <v>18</v>
      </c>
      <c r="AU35" s="42">
        <v>19</v>
      </c>
      <c r="AV35" s="42">
        <v>19</v>
      </c>
      <c r="AW35" s="42">
        <v>20</v>
      </c>
      <c r="AX35" s="42">
        <v>20</v>
      </c>
      <c r="AY35" s="42">
        <v>21</v>
      </c>
      <c r="AZ35" s="42">
        <v>21</v>
      </c>
      <c r="BA35" s="42">
        <v>22</v>
      </c>
      <c r="BB35" s="42">
        <v>22</v>
      </c>
      <c r="BC35" s="42">
        <v>23</v>
      </c>
      <c r="BD35" s="42">
        <v>23</v>
      </c>
      <c r="BE35" s="42">
        <v>24</v>
      </c>
      <c r="BF35" s="42">
        <v>24</v>
      </c>
      <c r="BG35" s="42">
        <v>25</v>
      </c>
      <c r="BH35" s="42">
        <v>25</v>
      </c>
      <c r="BI35" s="42">
        <v>26</v>
      </c>
      <c r="BJ35" s="42">
        <v>26</v>
      </c>
      <c r="BK35" s="42">
        <v>27</v>
      </c>
      <c r="BL35" s="42">
        <v>27</v>
      </c>
      <c r="BM35" s="42">
        <v>28</v>
      </c>
      <c r="BN35" s="42">
        <v>28</v>
      </c>
      <c r="BO35" s="42">
        <v>29</v>
      </c>
      <c r="BP35" s="42">
        <v>29</v>
      </c>
      <c r="BQ35" s="42">
        <v>30</v>
      </c>
      <c r="BR35" s="42">
        <v>30</v>
      </c>
      <c r="BS35" s="42">
        <v>31</v>
      </c>
      <c r="BT35" s="42">
        <v>31</v>
      </c>
      <c r="BU35" s="42">
        <v>32</v>
      </c>
      <c r="BV35" s="42">
        <v>32</v>
      </c>
      <c r="BW35" s="42">
        <v>33</v>
      </c>
      <c r="BX35" s="42">
        <v>33</v>
      </c>
      <c r="BY35" s="42">
        <v>34</v>
      </c>
      <c r="BZ35" s="42">
        <v>34</v>
      </c>
      <c r="CA35" s="42">
        <v>35</v>
      </c>
      <c r="CB35" s="42">
        <v>35</v>
      </c>
      <c r="CD35" s="187"/>
      <c r="CE35" s="187"/>
      <c r="CF35" s="187"/>
      <c r="CG35" s="187"/>
      <c r="CH35" s="187"/>
      <c r="CI35" s="187"/>
      <c r="CJ35" s="187"/>
      <c r="CP35" s="39" t="s">
        <v>132</v>
      </c>
      <c r="CQ35" s="39" t="s">
        <v>132</v>
      </c>
      <c r="CS35" s="136" t="s">
        <v>132</v>
      </c>
      <c r="CT35" s="39" t="s">
        <v>132</v>
      </c>
      <c r="CV35" s="42">
        <v>12</v>
      </c>
      <c r="CW35" s="42">
        <v>12</v>
      </c>
      <c r="CY35" s="42">
        <v>10</v>
      </c>
      <c r="CZ35" s="42">
        <v>10</v>
      </c>
      <c r="DB35" s="42">
        <v>5</v>
      </c>
      <c r="DC35" s="42">
        <v>5</v>
      </c>
    </row>
    <row r="36" spans="1:107" x14ac:dyDescent="0.4">
      <c r="A36" s="31" t="str">
        <f>[1]L_a_b!K72</f>
        <v>M13</v>
      </c>
      <c r="B36" s="31">
        <f>[1]L_a_b!L72</f>
        <v>59.002347394461879</v>
      </c>
      <c r="E36" s="45"/>
      <c r="F36" s="45"/>
      <c r="G36" s="45"/>
      <c r="H36" s="45"/>
      <c r="AK36" s="31"/>
      <c r="CD36" s="187"/>
      <c r="CE36" s="187"/>
      <c r="CF36" s="187"/>
      <c r="CG36" s="187"/>
      <c r="CH36" s="187"/>
      <c r="CI36" s="187"/>
      <c r="CJ36" s="187"/>
    </row>
    <row r="37" spans="1:107" ht="13.8" x14ac:dyDescent="0.45">
      <c r="A37" s="31" t="str">
        <f>[1]L_a_b!K76</f>
        <v>M14</v>
      </c>
      <c r="B37" s="31">
        <f>[1]L_a_b!L76</f>
        <v>60.266537294414391</v>
      </c>
      <c r="E37" s="24" t="s">
        <v>102</v>
      </c>
      <c r="F37" s="24"/>
      <c r="G37" s="47">
        <v>70</v>
      </c>
      <c r="H37" s="47">
        <v>61</v>
      </c>
      <c r="I37" s="47">
        <v>73</v>
      </c>
      <c r="J37" s="48">
        <v>77</v>
      </c>
      <c r="K37" s="36" t="s">
        <v>766</v>
      </c>
      <c r="L37" s="31">
        <f>VLOOKUP(K37,$A$18:$B$51,2,FALSE)</f>
        <v>61.678725235050933</v>
      </c>
      <c r="M37" s="29" t="s">
        <v>776</v>
      </c>
      <c r="N37" s="31">
        <f>VLOOKUP(M37,$A$18:$B$51,2,FALSE)</f>
        <v>66.013332488948294</v>
      </c>
      <c r="O37" s="36" t="s">
        <v>792</v>
      </c>
      <c r="P37" s="31">
        <f>VLOOKUP(O37,$A$18:$B$51,2,FALSE)</f>
        <v>57.68746068595226</v>
      </c>
      <c r="Q37" s="29" t="s">
        <v>776</v>
      </c>
      <c r="R37" s="31">
        <f>VLOOKUP(Q37,$A$18:$B$51,2,FALSE)</f>
        <v>66.013332488948294</v>
      </c>
      <c r="S37" s="29" t="s">
        <v>771</v>
      </c>
      <c r="T37" s="31">
        <f>VLOOKUP(S37,$A$18:$B$51,2,FALSE)</f>
        <v>50.004135736053328</v>
      </c>
      <c r="U37" s="29" t="s">
        <v>771</v>
      </c>
      <c r="V37" s="31">
        <f>VLOOKUP(U37,$A$18:$B$51,2,FALSE)</f>
        <v>50.004135736053328</v>
      </c>
      <c r="W37" s="29" t="s">
        <v>764</v>
      </c>
      <c r="X37" s="31">
        <f>VLOOKUP(W37,$A$18:$B$51,2,FALSE)</f>
        <v>72.079750332635967</v>
      </c>
      <c r="Y37" s="29" t="s">
        <v>792</v>
      </c>
      <c r="Z37" s="31">
        <f>VLOOKUP(Y37,$A$18:$B$51,2,FALSE)</f>
        <v>57.68746068595226</v>
      </c>
      <c r="AA37" s="29" t="s">
        <v>792</v>
      </c>
      <c r="AB37" s="31">
        <f>VLOOKUP(AA37,$A$18:$B$51,2,FALSE)</f>
        <v>57.68746068595226</v>
      </c>
      <c r="AC37" s="29" t="s">
        <v>764</v>
      </c>
      <c r="AD37" s="31">
        <f>VLOOKUP(AC37,$A$18:$B$51,2,FALSE)</f>
        <v>72.079750332635967</v>
      </c>
      <c r="AE37" s="28" t="s">
        <v>776</v>
      </c>
      <c r="AF37" s="31">
        <f>VLOOKUP(AE37,$A$18:$B$51,2,FALSE)</f>
        <v>66.013332488948294</v>
      </c>
      <c r="AG37" s="29" t="s">
        <v>764</v>
      </c>
      <c r="AH37" s="31">
        <f>VLOOKUP(AG37,$A$18:$B$51,2,FALSE)</f>
        <v>72.079750332635967</v>
      </c>
      <c r="AI37" s="28" t="s">
        <v>766</v>
      </c>
      <c r="AJ37" s="31">
        <f>VLOOKUP(AI37,$A$18:$B$51,2,FALSE)</f>
        <v>61.678725235050933</v>
      </c>
      <c r="AK37" s="29" t="s">
        <v>766</v>
      </c>
      <c r="AL37" s="31">
        <f>VLOOKUP(AK37,$A$18:$B$51,2,FALSE)</f>
        <v>61.678725235050933</v>
      </c>
      <c r="AM37" s="29" t="s">
        <v>771</v>
      </c>
      <c r="AN37" s="31">
        <f>VLOOKUP(AM37,$A$18:$B$51,2,FALSE)</f>
        <v>50.004135736053328</v>
      </c>
      <c r="AO37" s="28" t="s">
        <v>768</v>
      </c>
      <c r="AP37" s="31">
        <f>VLOOKUP(AO37,$A$18:$B$51,2,FALSE)</f>
        <v>75.329698455056743</v>
      </c>
      <c r="AQ37" s="28" t="s">
        <v>764</v>
      </c>
      <c r="AR37" s="31">
        <f>VLOOKUP(AQ37,$A$18:$B$51,2,FALSE)</f>
        <v>72.079750332635967</v>
      </c>
      <c r="AS37" s="29" t="s">
        <v>768</v>
      </c>
      <c r="AT37" s="31">
        <f>VLOOKUP(AS37,$A$18:$B$51,2,FALSE)</f>
        <v>75.329698455056743</v>
      </c>
      <c r="AU37" s="29" t="s">
        <v>764</v>
      </c>
      <c r="AV37" s="31">
        <f>VLOOKUP(AU37,$A$18:$B$51,2,FALSE)</f>
        <v>72.079750332635967</v>
      </c>
      <c r="AW37" s="29" t="s">
        <v>776</v>
      </c>
      <c r="AX37" s="31">
        <f>VLOOKUP(AW37,$A$18:$B$51,2,FALSE)</f>
        <v>66.013332488948294</v>
      </c>
      <c r="AY37" s="29" t="s">
        <v>766</v>
      </c>
      <c r="AZ37" s="31">
        <f>VLOOKUP(AY37,$A$18:$B$51,2,FALSE)</f>
        <v>61.678725235050933</v>
      </c>
      <c r="BA37" s="28" t="s">
        <v>771</v>
      </c>
      <c r="BB37" s="31">
        <f>VLOOKUP(BA37,$A$18:$B$51,2,FALSE)</f>
        <v>50.004135736053328</v>
      </c>
      <c r="BC37" s="29" t="s">
        <v>766</v>
      </c>
      <c r="BD37" s="31">
        <f>VLOOKUP(BC37,$A$18:$B$51,2,FALSE)</f>
        <v>61.678725235050933</v>
      </c>
      <c r="BE37" s="29" t="s">
        <v>766</v>
      </c>
      <c r="BF37" s="31">
        <f>VLOOKUP(BE37,$A$18:$B$51,2,FALSE)</f>
        <v>61.678725235050933</v>
      </c>
      <c r="BG37" s="29" t="s">
        <v>792</v>
      </c>
      <c r="BH37" s="31">
        <f>VLOOKUP(BG37,$A$18:$B$51,2,FALSE)</f>
        <v>57.68746068595226</v>
      </c>
      <c r="BI37" s="29" t="s">
        <v>776</v>
      </c>
      <c r="BJ37" s="31">
        <f>VLOOKUP(BI37,$A$18:$B$51,2,FALSE)</f>
        <v>66.013332488948294</v>
      </c>
      <c r="BK37" s="26" t="s">
        <v>766</v>
      </c>
      <c r="BL37" s="31">
        <f>VLOOKUP(BK37,$A$18:$B$51,2,FALSE)</f>
        <v>61.678725235050933</v>
      </c>
      <c r="BM37" s="21" t="s">
        <v>768</v>
      </c>
      <c r="BN37" s="31">
        <f>VLOOKUP(BM37,$A$18:$B$51,2,FALSE)</f>
        <v>75.329698455056743</v>
      </c>
      <c r="BO37" s="21" t="s">
        <v>766</v>
      </c>
      <c r="BP37" s="31">
        <f>VLOOKUP(BO37,$A$18:$B$51,2,FALSE)</f>
        <v>61.678725235050933</v>
      </c>
      <c r="BQ37" s="21" t="s">
        <v>766</v>
      </c>
      <c r="BR37" s="31">
        <f>VLOOKUP(BQ37,$A$18:$B$51,2,FALSE)</f>
        <v>61.678725235050933</v>
      </c>
      <c r="BS37" s="21" t="s">
        <v>766</v>
      </c>
      <c r="BT37" s="31">
        <f>VLOOKUP(BS37,$A$18:$B$51,2,FALSE)</f>
        <v>61.678725235050933</v>
      </c>
      <c r="BU37" s="21" t="s">
        <v>776</v>
      </c>
      <c r="BV37" s="31">
        <f>VLOOKUP(BU37,$A$18:$B$51,2,FALSE)</f>
        <v>66.013332488948294</v>
      </c>
      <c r="BW37" s="21" t="s">
        <v>766</v>
      </c>
      <c r="BX37" s="31">
        <f>VLOOKUP(BW37,$A$18:$B$51,2,FALSE)</f>
        <v>61.678725235050933</v>
      </c>
      <c r="BY37" s="21" t="s">
        <v>764</v>
      </c>
      <c r="BZ37" s="31">
        <f>VLOOKUP(BY37,$A$18:$B$51,2,FALSE)</f>
        <v>72.079750332635967</v>
      </c>
      <c r="CA37" s="69" t="s">
        <v>766</v>
      </c>
      <c r="CB37" s="31">
        <f>VLOOKUP(CA37,$A$18:$B$51,2,FALSE)</f>
        <v>61.678725235050933</v>
      </c>
      <c r="CD37" s="187"/>
      <c r="CE37" s="187"/>
      <c r="CF37" s="187"/>
      <c r="CG37" s="187"/>
      <c r="CH37" s="187"/>
      <c r="CI37" s="187"/>
      <c r="CJ37" s="187"/>
      <c r="CP37" s="80" t="s">
        <v>776</v>
      </c>
      <c r="CQ37" s="31">
        <f>VLOOKUP(CP37,$A$18:$B$51,2,FALSE)</f>
        <v>66.013332488948294</v>
      </c>
      <c r="CS37" s="44" t="s">
        <v>764</v>
      </c>
      <c r="CT37" s="31">
        <f>VLOOKUP(CS37,$A$18:$B$51,2,FALSE)</f>
        <v>72.079750332635967</v>
      </c>
      <c r="CV37" s="31" t="s">
        <v>776</v>
      </c>
      <c r="CW37" s="31">
        <f>VLOOKUP(CV37,$A$18:$B$51,2,FALSE)</f>
        <v>66.013332488948294</v>
      </c>
      <c r="CY37" s="236" t="s">
        <v>766</v>
      </c>
      <c r="CZ37" s="31">
        <f>VLOOKUP(CY37,$A$18:$B$51,2,FALSE)</f>
        <v>61.678725235050933</v>
      </c>
      <c r="DB37" s="235" t="s">
        <v>792</v>
      </c>
      <c r="DC37" s="31">
        <f>VLOOKUP(DB37,$A$18:$B$51,2,FALSE)</f>
        <v>57.68746068595226</v>
      </c>
    </row>
    <row r="38" spans="1:107" ht="13.8" x14ac:dyDescent="0.45">
      <c r="A38" s="31" t="str">
        <f>[1]L_a_b!K80</f>
        <v>M15</v>
      </c>
      <c r="B38" s="31">
        <f>[1]L_a_b!L80</f>
        <v>60.819536609910429</v>
      </c>
      <c r="E38" s="24" t="s">
        <v>103</v>
      </c>
      <c r="F38" s="24"/>
      <c r="G38" s="47">
        <v>69</v>
      </c>
      <c r="H38" s="47">
        <v>62</v>
      </c>
      <c r="I38" s="47">
        <v>71</v>
      </c>
      <c r="J38" s="48">
        <v>75</v>
      </c>
      <c r="K38" s="36" t="s">
        <v>774</v>
      </c>
      <c r="L38" s="31">
        <f t="shared" ref="L38:L41" si="30">VLOOKUP(K38,$A$18:$B$51,2,FALSE)</f>
        <v>60.266537294414391</v>
      </c>
      <c r="M38" s="29" t="s">
        <v>766</v>
      </c>
      <c r="N38" s="31">
        <f t="shared" ref="N38:N41" si="31">VLOOKUP(M38,$A$18:$B$51,2,FALSE)</f>
        <v>61.678725235050933</v>
      </c>
      <c r="O38" s="36" t="s">
        <v>769</v>
      </c>
      <c r="P38" s="31">
        <f>VLOOKUP(O38,$A$18:$B$51,2,FALSE)</f>
        <v>55.327632324697404</v>
      </c>
      <c r="Q38" s="29" t="s">
        <v>787</v>
      </c>
      <c r="R38" s="31">
        <f>VLOOKUP(Q38,$A$18:$B$51,2,FALSE)</f>
        <v>64.319990168929081</v>
      </c>
      <c r="S38" s="29" t="s">
        <v>774</v>
      </c>
      <c r="T38" s="31">
        <f>VLOOKUP(S38,$A$18:$B$51,2,FALSE)</f>
        <v>60.266537294414391</v>
      </c>
      <c r="U38" s="29" t="s">
        <v>792</v>
      </c>
      <c r="V38" s="31">
        <f>VLOOKUP(U38,$A$18:$B$51,2,FALSE)</f>
        <v>57.68746068595226</v>
      </c>
      <c r="W38" s="29" t="s">
        <v>772</v>
      </c>
      <c r="X38" s="31">
        <f>VLOOKUP(W38,$A$18:$B$51,2,FALSE)</f>
        <v>69.54549044703198</v>
      </c>
      <c r="Y38" s="29" t="s">
        <v>769</v>
      </c>
      <c r="Z38" s="31">
        <f>VLOOKUP(Y38,$A$18:$B$51,2,FALSE)</f>
        <v>55.327632324697404</v>
      </c>
      <c r="AA38" s="29" t="s">
        <v>769</v>
      </c>
      <c r="AB38" s="31">
        <f>VLOOKUP(AA38,$A$18:$B$51,2,FALSE)</f>
        <v>55.327632324697404</v>
      </c>
      <c r="AC38" s="29" t="s">
        <v>787</v>
      </c>
      <c r="AD38" s="31">
        <f>VLOOKUP(AC38,$A$18:$B$51,2,FALSE)</f>
        <v>64.319990168929081</v>
      </c>
      <c r="AE38" s="28" t="s">
        <v>774</v>
      </c>
      <c r="AF38" s="31">
        <f>VLOOKUP(AE38,$A$18:$B$51,2,FALSE)</f>
        <v>60.266537294414391</v>
      </c>
      <c r="AG38" s="29" t="s">
        <v>772</v>
      </c>
      <c r="AH38" s="31">
        <f>VLOOKUP(AG38,$A$18:$B$51,2,FALSE)</f>
        <v>69.54549044703198</v>
      </c>
      <c r="AI38" s="28" t="s">
        <v>774</v>
      </c>
      <c r="AJ38" s="31">
        <f>VLOOKUP(AI38,$A$18:$B$51,2,FALSE)</f>
        <v>60.266537294414391</v>
      </c>
      <c r="AK38" s="29" t="s">
        <v>774</v>
      </c>
      <c r="AL38" s="31">
        <f>VLOOKUP(AK38,$A$18:$B$51,2,FALSE)</f>
        <v>60.266537294414391</v>
      </c>
      <c r="AM38" s="29" t="s">
        <v>787</v>
      </c>
      <c r="AN38" s="31">
        <f>VLOOKUP(AM38,$A$18:$B$51,2,FALSE)</f>
        <v>64.319990168929081</v>
      </c>
      <c r="AO38" s="29" t="s">
        <v>784</v>
      </c>
      <c r="AP38" s="31">
        <f>VLOOKUP(AO38,$A$18:$B$51,2,FALSE)</f>
        <v>73.613616639838867</v>
      </c>
      <c r="AQ38" s="28" t="s">
        <v>772</v>
      </c>
      <c r="AR38" s="31">
        <f>VLOOKUP(AQ38,$A$18:$B$51,2,FALSE)</f>
        <v>69.54549044703198</v>
      </c>
      <c r="AS38" s="28" t="s">
        <v>772</v>
      </c>
      <c r="AT38" s="31">
        <f>VLOOKUP(AS38,$A$18:$B$51,2,FALSE)</f>
        <v>69.54549044703198</v>
      </c>
      <c r="AU38" s="29" t="s">
        <v>792</v>
      </c>
      <c r="AV38" s="31">
        <f>VLOOKUP(AU38,$A$18:$B$51,2,FALSE)</f>
        <v>57.68746068595226</v>
      </c>
      <c r="AW38" s="29" t="s">
        <v>787</v>
      </c>
      <c r="AX38" s="31">
        <f>VLOOKUP(AW38,$A$18:$B$51,2,FALSE)</f>
        <v>64.319990168929081</v>
      </c>
      <c r="AY38" s="29" t="s">
        <v>792</v>
      </c>
      <c r="AZ38" s="31">
        <f>VLOOKUP(AY38,$A$18:$B$51,2,FALSE)</f>
        <v>57.68746068595226</v>
      </c>
      <c r="BA38" s="28" t="s">
        <v>819</v>
      </c>
      <c r="BB38" s="31">
        <f>VLOOKUP(BA38,$A$18:$B$51,2,FALSE)</f>
        <v>51.976540463598752</v>
      </c>
      <c r="BC38" s="29" t="s">
        <v>774</v>
      </c>
      <c r="BD38" s="31">
        <f>VLOOKUP(BC38,$A$18:$B$51,2,FALSE)</f>
        <v>60.266537294414391</v>
      </c>
      <c r="BE38" s="29" t="s">
        <v>774</v>
      </c>
      <c r="BF38" s="31">
        <f>VLOOKUP(BE38,$A$18:$B$51,2,FALSE)</f>
        <v>60.266537294414391</v>
      </c>
      <c r="BG38" s="29" t="s">
        <v>769</v>
      </c>
      <c r="BH38" s="31">
        <f>VLOOKUP(BG38,$A$18:$B$51,2,FALSE)</f>
        <v>55.327632324697404</v>
      </c>
      <c r="BI38" s="29" t="s">
        <v>766</v>
      </c>
      <c r="BJ38" s="31">
        <f>VLOOKUP(BI38,$A$18:$B$51,2,FALSE)</f>
        <v>61.678725235050933</v>
      </c>
      <c r="BK38" s="26" t="s">
        <v>774</v>
      </c>
      <c r="BL38" s="31">
        <f>VLOOKUP(BK38,$A$18:$B$51,2,FALSE)</f>
        <v>60.266537294414391</v>
      </c>
      <c r="BM38" s="21" t="s">
        <v>772</v>
      </c>
      <c r="BN38" s="31">
        <f>VLOOKUP(BM38,$A$18:$B$51,2,FALSE)</f>
        <v>69.54549044703198</v>
      </c>
      <c r="BO38" s="21" t="s">
        <v>774</v>
      </c>
      <c r="BP38" s="31">
        <f>VLOOKUP(BO38,$A$18:$B$51,2,FALSE)</f>
        <v>60.266537294414391</v>
      </c>
      <c r="BQ38" s="21" t="s">
        <v>774</v>
      </c>
      <c r="BR38" s="31">
        <f>VLOOKUP(BQ38,$A$18:$B$51,2,FALSE)</f>
        <v>60.266537294414391</v>
      </c>
      <c r="BS38" s="21" t="s">
        <v>774</v>
      </c>
      <c r="BT38" s="31">
        <f>VLOOKUP(BS38,$A$18:$B$51,2,FALSE)</f>
        <v>60.266537294414391</v>
      </c>
      <c r="BU38" s="21" t="s">
        <v>787</v>
      </c>
      <c r="BV38" s="31">
        <f>VLOOKUP(BU38,$A$18:$B$51,2,FALSE)</f>
        <v>64.319990168929081</v>
      </c>
      <c r="BW38" s="21" t="s">
        <v>774</v>
      </c>
      <c r="BX38" s="31">
        <f>VLOOKUP(BW38,$A$18:$B$51,2,FALSE)</f>
        <v>60.266537294414391</v>
      </c>
      <c r="BY38" s="21" t="s">
        <v>772</v>
      </c>
      <c r="BZ38" s="31">
        <f>VLOOKUP(BY38,$A$18:$B$51,2,FALSE)</f>
        <v>69.54549044703198</v>
      </c>
      <c r="CA38" s="21" t="s">
        <v>792</v>
      </c>
      <c r="CB38" s="31">
        <f>VLOOKUP(CA38,$A$18:$B$51,2,FALSE)</f>
        <v>57.68746068595226</v>
      </c>
      <c r="CD38" s="187"/>
      <c r="CE38" s="187"/>
      <c r="CF38" s="187"/>
      <c r="CG38" s="187"/>
      <c r="CH38" s="187"/>
      <c r="CI38" s="187"/>
      <c r="CJ38" s="187"/>
      <c r="CP38" s="80" t="s">
        <v>787</v>
      </c>
      <c r="CQ38" s="31">
        <f t="shared" ref="CQ38:CQ41" si="32">VLOOKUP(CP38,$A$18:$B$51,2,FALSE)</f>
        <v>64.319990168929081</v>
      </c>
      <c r="CS38" s="44" t="s">
        <v>766</v>
      </c>
      <c r="CT38" s="31">
        <f t="shared" ref="CT38:CT41" si="33">VLOOKUP(CS38,$A$18:$B$51,2,FALSE)</f>
        <v>61.678725235050933</v>
      </c>
      <c r="CV38" s="31" t="s">
        <v>766</v>
      </c>
      <c r="CW38" s="31">
        <f t="shared" ref="CW38:CW41" si="34">VLOOKUP(CV38,$A$18:$B$51,2,FALSE)</f>
        <v>61.678725235050933</v>
      </c>
      <c r="CY38" s="236" t="s">
        <v>792</v>
      </c>
      <c r="CZ38" s="31">
        <f>VLOOKUP(CY38,$A$18:$B$51,2,FALSE)</f>
        <v>57.68746068595226</v>
      </c>
      <c r="DB38" s="235" t="s">
        <v>877</v>
      </c>
      <c r="DC38" s="31">
        <f>VLOOKUP(DB38,$A$18:$B$51,2,FALSE)</f>
        <v>46.633602860806874</v>
      </c>
    </row>
    <row r="39" spans="1:107" ht="13.8" x14ac:dyDescent="0.45">
      <c r="A39" s="31" t="str">
        <f>[1]L_a_b!K84</f>
        <v>M16</v>
      </c>
      <c r="B39" s="31">
        <f>[1]L_a_b!L84</f>
        <v>61.678725235050933</v>
      </c>
      <c r="E39" s="24" t="s">
        <v>104</v>
      </c>
      <c r="F39" s="24"/>
      <c r="G39" s="47">
        <v>70</v>
      </c>
      <c r="H39" s="47">
        <v>61</v>
      </c>
      <c r="I39" s="47">
        <v>77</v>
      </c>
      <c r="J39" s="48">
        <v>78</v>
      </c>
      <c r="K39" s="36" t="s">
        <v>770</v>
      </c>
      <c r="L39" s="31">
        <f t="shared" si="30"/>
        <v>60.819536609910429</v>
      </c>
      <c r="M39" s="29" t="s">
        <v>791</v>
      </c>
      <c r="N39" s="31">
        <f t="shared" si="31"/>
        <v>63.352807087567498</v>
      </c>
      <c r="O39" s="36" t="s">
        <v>773</v>
      </c>
      <c r="P39" s="31">
        <f>VLOOKUP(O39,$A$18:$B$51,2,FALSE)</f>
        <v>59.002347394461879</v>
      </c>
      <c r="Q39" s="29" t="s">
        <v>765</v>
      </c>
      <c r="R39" s="31">
        <f>VLOOKUP(Q39,$A$18:$B$51,2,FALSE)</f>
        <v>65.463749372686848</v>
      </c>
      <c r="S39" s="29" t="s">
        <v>773</v>
      </c>
      <c r="T39" s="31">
        <f>VLOOKUP(S39,$A$18:$B$51,2,FALSE)</f>
        <v>59.002347394461879</v>
      </c>
      <c r="U39" s="29" t="s">
        <v>853</v>
      </c>
      <c r="V39" s="31">
        <f>VLOOKUP(U39,$A$18:$B$51,2,FALSE)</f>
        <v>56.425600143309396</v>
      </c>
      <c r="W39" s="29" t="s">
        <v>767</v>
      </c>
      <c r="X39" s="31">
        <f>VLOOKUP(W39,$A$18:$B$51,2,FALSE)</f>
        <v>70.490554036267866</v>
      </c>
      <c r="Y39" s="29" t="s">
        <v>792</v>
      </c>
      <c r="Z39" s="31">
        <f>VLOOKUP(Y39,$A$18:$B$51,2,FALSE)</f>
        <v>57.68746068595226</v>
      </c>
      <c r="AA39" s="28" t="s">
        <v>766</v>
      </c>
      <c r="AB39" s="31">
        <f>VLOOKUP(AA39,$A$18:$B$51,2,FALSE)</f>
        <v>61.678725235050933</v>
      </c>
      <c r="AC39" s="29" t="s">
        <v>764</v>
      </c>
      <c r="AD39" s="31">
        <f>VLOOKUP(AC39,$A$18:$B$51,2,FALSE)</f>
        <v>72.079750332635967</v>
      </c>
      <c r="AE39" s="28" t="s">
        <v>770</v>
      </c>
      <c r="AF39" s="31">
        <f>VLOOKUP(AE39,$A$18:$B$51,2,FALSE)</f>
        <v>60.819536609910429</v>
      </c>
      <c r="AG39" s="29" t="s">
        <v>764</v>
      </c>
      <c r="AH39" s="31">
        <f>VLOOKUP(AG39,$A$18:$B$51,2,FALSE)</f>
        <v>72.079750332635967</v>
      </c>
      <c r="AI39" s="28" t="s">
        <v>775</v>
      </c>
      <c r="AJ39" s="31">
        <f>VLOOKUP(AI39,$A$18:$B$51,2,FALSE)</f>
        <v>68.097728766764959</v>
      </c>
      <c r="AK39" s="29" t="s">
        <v>770</v>
      </c>
      <c r="AL39" s="31">
        <f>VLOOKUP(AK39,$A$18:$B$51,2,FALSE)</f>
        <v>60.819536609910429</v>
      </c>
      <c r="AM39" s="28" t="s">
        <v>791</v>
      </c>
      <c r="AN39" s="31">
        <f>VLOOKUP(AM39,$A$18:$B$51,2,FALSE)</f>
        <v>63.352807087567498</v>
      </c>
      <c r="AO39" s="29" t="s">
        <v>768</v>
      </c>
      <c r="AP39" s="31">
        <f>VLOOKUP(AO39,$A$18:$B$51,2,FALSE)</f>
        <v>75.329698455056743</v>
      </c>
      <c r="AQ39" s="28" t="s">
        <v>784</v>
      </c>
      <c r="AR39" s="31">
        <f>VLOOKUP(AQ39,$A$18:$B$51,2,FALSE)</f>
        <v>73.613616639838867</v>
      </c>
      <c r="AS39" s="29" t="s">
        <v>767</v>
      </c>
      <c r="AT39" s="31">
        <f>VLOOKUP(AS39,$A$18:$B$51,2,FALSE)</f>
        <v>70.490554036267866</v>
      </c>
      <c r="AU39" s="29" t="s">
        <v>773</v>
      </c>
      <c r="AV39" s="31">
        <f>VLOOKUP(AU39,$A$18:$B$51,2,FALSE)</f>
        <v>59.002347394461879</v>
      </c>
      <c r="AW39" s="29" t="s">
        <v>765</v>
      </c>
      <c r="AX39" s="31">
        <f>VLOOKUP(AW39,$A$18:$B$51,2,FALSE)</f>
        <v>65.463749372686848</v>
      </c>
      <c r="AY39" s="29" t="s">
        <v>773</v>
      </c>
      <c r="AZ39" s="31">
        <f>VLOOKUP(AY39,$A$18:$B$51,2,FALSE)</f>
        <v>59.002347394461879</v>
      </c>
      <c r="BA39" s="28" t="s">
        <v>432</v>
      </c>
      <c r="BB39" s="31">
        <f>VLOOKUP(BA39,$A$18:$B$51,2,FALSE)</f>
        <v>50.748796532329095</v>
      </c>
      <c r="BC39" s="29" t="s">
        <v>770</v>
      </c>
      <c r="BD39" s="31">
        <f>VLOOKUP(BC39,$A$18:$B$51,2,FALSE)</f>
        <v>60.819536609910429</v>
      </c>
      <c r="BE39" s="29" t="s">
        <v>770</v>
      </c>
      <c r="BF39" s="31">
        <f>VLOOKUP(BE39,$A$18:$B$51,2,FALSE)</f>
        <v>60.819536609910429</v>
      </c>
      <c r="BG39" s="29" t="s">
        <v>853</v>
      </c>
      <c r="BH39" s="31">
        <f>VLOOKUP(BG39,$A$18:$B$51,2,FALSE)</f>
        <v>56.425600143309396</v>
      </c>
      <c r="BI39" s="29" t="s">
        <v>791</v>
      </c>
      <c r="BJ39" s="31">
        <f>VLOOKUP(BI39,$A$18:$B$51,2,FALSE)</f>
        <v>63.352807087567498</v>
      </c>
      <c r="BK39" s="26" t="s">
        <v>766</v>
      </c>
      <c r="BL39" s="31">
        <f>VLOOKUP(BK39,$A$18:$B$51,2,FALSE)</f>
        <v>61.678725235050933</v>
      </c>
      <c r="BM39" s="21" t="s">
        <v>767</v>
      </c>
      <c r="BN39" s="31">
        <f>VLOOKUP(BM39,$A$18:$B$51,2,FALSE)</f>
        <v>70.490554036267866</v>
      </c>
      <c r="BO39" s="21" t="s">
        <v>772</v>
      </c>
      <c r="BP39" s="31">
        <f>VLOOKUP(BO39,$A$18:$B$51,2,FALSE)</f>
        <v>69.54549044703198</v>
      </c>
      <c r="BQ39" s="21" t="s">
        <v>770</v>
      </c>
      <c r="BR39" s="31">
        <f>VLOOKUP(BQ39,$A$18:$B$51,2,FALSE)</f>
        <v>60.819536609910429</v>
      </c>
      <c r="BS39" s="21" t="s">
        <v>775</v>
      </c>
      <c r="BT39" s="31">
        <f>VLOOKUP(BS39,$A$18:$B$51,2,FALSE)</f>
        <v>68.097728766764959</v>
      </c>
      <c r="BU39" s="21" t="s">
        <v>765</v>
      </c>
      <c r="BV39" s="31">
        <f>VLOOKUP(BU39,$A$18:$B$51,2,FALSE)</f>
        <v>65.463749372686848</v>
      </c>
      <c r="BW39" s="100" t="s">
        <v>768</v>
      </c>
      <c r="BX39" s="101">
        <f t="shared" ref="BX39:BX41" si="35">VLOOKUP(BW39,$A$18:$B$51,2,FALSE)</f>
        <v>75.329698455056743</v>
      </c>
      <c r="BY39" s="21" t="s">
        <v>764</v>
      </c>
      <c r="BZ39" s="31">
        <f>VLOOKUP(BY39,$A$18:$B$51,2,FALSE)</f>
        <v>72.079750332635967</v>
      </c>
      <c r="CA39" s="21" t="s">
        <v>770</v>
      </c>
      <c r="CB39" s="31">
        <f>VLOOKUP(CA39,$A$18:$B$51,2,FALSE)</f>
        <v>60.819536609910429</v>
      </c>
      <c r="CD39" s="187"/>
      <c r="CE39" s="187"/>
      <c r="CF39" s="187"/>
      <c r="CG39" s="187"/>
      <c r="CH39" s="187"/>
      <c r="CI39" s="187"/>
      <c r="CJ39" s="187"/>
      <c r="CP39" s="80" t="s">
        <v>776</v>
      </c>
      <c r="CQ39" s="31">
        <f t="shared" si="32"/>
        <v>66.013332488948294</v>
      </c>
      <c r="CS39" s="44" t="s">
        <v>787</v>
      </c>
      <c r="CT39" s="31">
        <f t="shared" si="33"/>
        <v>64.319990168929081</v>
      </c>
      <c r="CV39" s="31" t="s">
        <v>765</v>
      </c>
      <c r="CW39" s="31">
        <f t="shared" si="34"/>
        <v>65.463749372686848</v>
      </c>
      <c r="CY39" s="236" t="s">
        <v>770</v>
      </c>
      <c r="CZ39" s="31">
        <f t="shared" ref="CZ39:CZ41" si="36">VLOOKUP(CY39,$A$18:$B$51,2,FALSE)</f>
        <v>60.819536609910429</v>
      </c>
      <c r="DB39" s="235" t="s">
        <v>774</v>
      </c>
      <c r="DC39" s="31">
        <f t="shared" ref="DC39:DC41" si="37">VLOOKUP(DB39,$A$18:$B$51,2,FALSE)</f>
        <v>60.266537294414391</v>
      </c>
    </row>
    <row r="40" spans="1:107" ht="13.8" x14ac:dyDescent="0.45">
      <c r="A40" s="31" t="str">
        <f>[1]L_a_b!K88</f>
        <v>M17</v>
      </c>
      <c r="B40" s="31">
        <f>[1]L_a_b!L88</f>
        <v>63.352807087567498</v>
      </c>
      <c r="E40" s="24" t="s">
        <v>105</v>
      </c>
      <c r="F40" s="24"/>
      <c r="G40" s="47">
        <v>69</v>
      </c>
      <c r="H40" s="47">
        <v>64</v>
      </c>
      <c r="I40" s="47">
        <v>76</v>
      </c>
      <c r="J40" s="48">
        <v>76</v>
      </c>
      <c r="K40" s="36" t="s">
        <v>774</v>
      </c>
      <c r="L40" s="31">
        <f t="shared" si="30"/>
        <v>60.266537294414391</v>
      </c>
      <c r="M40" s="29" t="s">
        <v>766</v>
      </c>
      <c r="N40" s="31">
        <f t="shared" si="31"/>
        <v>61.678725235050933</v>
      </c>
      <c r="O40" s="36" t="s">
        <v>792</v>
      </c>
      <c r="P40" s="31">
        <f>VLOOKUP(O40,$A$18:$B$51,2,FALSE)</f>
        <v>57.68746068595226</v>
      </c>
      <c r="Q40" s="29" t="s">
        <v>791</v>
      </c>
      <c r="R40" s="31">
        <f>VLOOKUP(Q40,$A$18:$B$51,2,FALSE)</f>
        <v>63.352807087567498</v>
      </c>
      <c r="S40" s="29" t="s">
        <v>774</v>
      </c>
      <c r="T40" s="31">
        <f>VLOOKUP(S40,$A$18:$B$51,2,FALSE)</f>
        <v>60.266537294414391</v>
      </c>
      <c r="U40" s="29" t="s">
        <v>773</v>
      </c>
      <c r="V40" s="31">
        <f>VLOOKUP(U40,$A$18:$B$51,2,FALSE)</f>
        <v>59.002347394461879</v>
      </c>
      <c r="W40" s="29" t="s">
        <v>765</v>
      </c>
      <c r="X40" s="31">
        <f>VLOOKUP(W40,$A$18:$B$51,2,FALSE)</f>
        <v>65.463749372686848</v>
      </c>
      <c r="Y40" s="29" t="s">
        <v>853</v>
      </c>
      <c r="Z40" s="31">
        <f>VLOOKUP(Y40,$A$18:$B$51,2,FALSE)</f>
        <v>56.425600143309396</v>
      </c>
      <c r="AA40" s="28" t="s">
        <v>770</v>
      </c>
      <c r="AB40" s="31">
        <f>VLOOKUP(AA40,$A$18:$B$51,2,FALSE)</f>
        <v>60.819536609910429</v>
      </c>
      <c r="AC40" s="29" t="s">
        <v>772</v>
      </c>
      <c r="AD40" s="31">
        <f>VLOOKUP(AC40,$A$18:$B$51,2,FALSE)</f>
        <v>69.54549044703198</v>
      </c>
      <c r="AE40" s="28" t="s">
        <v>773</v>
      </c>
      <c r="AF40" s="31">
        <f>VLOOKUP(AE40,$A$18:$B$51,2,FALSE)</f>
        <v>59.002347394461879</v>
      </c>
      <c r="AG40" s="29" t="s">
        <v>772</v>
      </c>
      <c r="AH40" s="31">
        <f>VLOOKUP(AG40,$A$18:$B$51,2,FALSE)</f>
        <v>69.54549044703198</v>
      </c>
      <c r="AI40" s="28" t="s">
        <v>776</v>
      </c>
      <c r="AJ40" s="31">
        <f>VLOOKUP(AI40,$A$18:$B$51,2,FALSE)</f>
        <v>66.013332488948294</v>
      </c>
      <c r="AK40" s="29" t="s">
        <v>773</v>
      </c>
      <c r="AL40" s="31">
        <f>VLOOKUP(AK40,$A$18:$B$51,2,FALSE)</f>
        <v>59.002347394461879</v>
      </c>
      <c r="AM40" s="29" t="s">
        <v>787</v>
      </c>
      <c r="AN40" s="31">
        <f>VLOOKUP(AM40,$A$18:$B$51,2,FALSE)</f>
        <v>64.319990168929081</v>
      </c>
      <c r="AO40" s="29" t="s">
        <v>786</v>
      </c>
      <c r="AP40" s="31">
        <f>VLOOKUP(AO40,$A$18:$B$51,2,FALSE)</f>
        <v>73.788479760617932</v>
      </c>
      <c r="AQ40" s="28" t="s">
        <v>764</v>
      </c>
      <c r="AR40" s="31">
        <f>VLOOKUP(AQ40,$A$18:$B$51,2,FALSE)</f>
        <v>72.079750332635967</v>
      </c>
      <c r="AS40" s="28" t="s">
        <v>772</v>
      </c>
      <c r="AT40" s="31">
        <f>VLOOKUP(AS40,$A$18:$B$51,2,FALSE)</f>
        <v>69.54549044703198</v>
      </c>
      <c r="AU40" s="29" t="s">
        <v>792</v>
      </c>
      <c r="AV40" s="31">
        <f>VLOOKUP(AU40,$A$18:$B$51,2,FALSE)</f>
        <v>57.68746068595226</v>
      </c>
      <c r="AW40" s="29" t="s">
        <v>791</v>
      </c>
      <c r="AX40" s="31">
        <f>VLOOKUP(AW40,$A$18:$B$51,2,FALSE)</f>
        <v>63.352807087567498</v>
      </c>
      <c r="AY40" s="29" t="s">
        <v>792</v>
      </c>
      <c r="AZ40" s="31">
        <f>VLOOKUP(AY40,$A$18:$B$51,2,FALSE)</f>
        <v>57.68746068595226</v>
      </c>
      <c r="BA40" s="28" t="s">
        <v>774</v>
      </c>
      <c r="BB40" s="31">
        <f>VLOOKUP(BA40,$A$18:$B$51,2,FALSE)</f>
        <v>60.266537294414391</v>
      </c>
      <c r="BC40" s="29" t="s">
        <v>774</v>
      </c>
      <c r="BD40" s="31">
        <f>VLOOKUP(BC40,$A$18:$B$51,2,FALSE)</f>
        <v>60.266537294414391</v>
      </c>
      <c r="BE40" s="29" t="s">
        <v>774</v>
      </c>
      <c r="BF40" s="31">
        <f>VLOOKUP(BE40,$A$18:$B$51,2,FALSE)</f>
        <v>60.266537294414391</v>
      </c>
      <c r="BG40" s="29" t="s">
        <v>769</v>
      </c>
      <c r="BH40" s="31">
        <f>VLOOKUP(BG40,$A$18:$B$51,2,FALSE)</f>
        <v>55.327632324697404</v>
      </c>
      <c r="BI40" s="29" t="s">
        <v>766</v>
      </c>
      <c r="BJ40" s="31">
        <f>VLOOKUP(BI40,$A$18:$B$51,2,FALSE)</f>
        <v>61.678725235050933</v>
      </c>
      <c r="BK40" s="26" t="s">
        <v>774</v>
      </c>
      <c r="BL40" s="31">
        <f>VLOOKUP(BK40,$A$18:$B$51,2,FALSE)</f>
        <v>60.266537294414391</v>
      </c>
      <c r="BM40" s="21" t="s">
        <v>772</v>
      </c>
      <c r="BN40" s="31">
        <f>VLOOKUP(BM40,$A$18:$B$51,2,FALSE)</f>
        <v>69.54549044703198</v>
      </c>
      <c r="BO40" s="21" t="s">
        <v>775</v>
      </c>
      <c r="BP40" s="31">
        <f>VLOOKUP(BO40,$A$18:$B$51,2,FALSE)</f>
        <v>68.097728766764959</v>
      </c>
      <c r="BQ40" s="21" t="s">
        <v>774</v>
      </c>
      <c r="BR40" s="31">
        <f>VLOOKUP(BQ40,$A$18:$B$51,2,FALSE)</f>
        <v>60.266537294414391</v>
      </c>
      <c r="BS40" s="21" t="s">
        <v>765</v>
      </c>
      <c r="BT40" s="31">
        <f>VLOOKUP(BS40,$A$18:$B$51,2,FALSE)</f>
        <v>65.463749372686848</v>
      </c>
      <c r="BU40" s="21" t="s">
        <v>787</v>
      </c>
      <c r="BV40" s="31">
        <f>VLOOKUP(BU40,$A$18:$B$51,2,FALSE)</f>
        <v>64.319990168929081</v>
      </c>
      <c r="BW40" s="100" t="s">
        <v>768</v>
      </c>
      <c r="BX40" s="101">
        <f t="shared" si="35"/>
        <v>75.329698455056743</v>
      </c>
      <c r="BY40" s="21" t="s">
        <v>772</v>
      </c>
      <c r="BZ40" s="31">
        <f>VLOOKUP(BY40,$A$18:$B$51,2,FALSE)</f>
        <v>69.54549044703198</v>
      </c>
      <c r="CA40" s="21" t="s">
        <v>792</v>
      </c>
      <c r="CB40" s="31">
        <f>VLOOKUP(CA40,$A$18:$B$51,2,FALSE)</f>
        <v>57.68746068595226</v>
      </c>
      <c r="CD40" s="187"/>
      <c r="CE40" s="187"/>
      <c r="CF40" s="187"/>
      <c r="CG40" s="187"/>
      <c r="CH40" s="187"/>
      <c r="CI40" s="187"/>
      <c r="CJ40" s="187"/>
      <c r="CP40" s="80" t="s">
        <v>765</v>
      </c>
      <c r="CQ40" s="31">
        <f t="shared" si="32"/>
        <v>65.463749372686848</v>
      </c>
      <c r="CS40" s="44" t="s">
        <v>774</v>
      </c>
      <c r="CT40" s="31">
        <f t="shared" si="33"/>
        <v>60.266537294414391</v>
      </c>
      <c r="CV40" s="31" t="s">
        <v>787</v>
      </c>
      <c r="CW40" s="31">
        <f t="shared" si="34"/>
        <v>64.319990168929081</v>
      </c>
      <c r="CY40" s="236" t="s">
        <v>774</v>
      </c>
      <c r="CZ40" s="31">
        <f t="shared" si="36"/>
        <v>60.266537294414391</v>
      </c>
      <c r="DB40" s="235" t="s">
        <v>790</v>
      </c>
      <c r="DC40" s="31">
        <f t="shared" si="37"/>
        <v>49.231774947903332</v>
      </c>
    </row>
    <row r="41" spans="1:107" ht="13.8" x14ac:dyDescent="0.45">
      <c r="A41" s="31" t="str">
        <f>[1]L_a_b!K92</f>
        <v>M18</v>
      </c>
      <c r="B41" s="31">
        <f>[1]L_a_b!L92</f>
        <v>64.319990168929081</v>
      </c>
      <c r="E41" s="24" t="s">
        <v>106</v>
      </c>
      <c r="F41" s="24"/>
      <c r="G41" s="47">
        <v>70</v>
      </c>
      <c r="H41" s="47">
        <v>63</v>
      </c>
      <c r="I41" s="47">
        <v>82</v>
      </c>
      <c r="J41" s="48">
        <v>79</v>
      </c>
      <c r="K41" s="36" t="s">
        <v>775</v>
      </c>
      <c r="L41" s="31">
        <f t="shared" si="30"/>
        <v>68.097728766764959</v>
      </c>
      <c r="M41" s="29" t="s">
        <v>791</v>
      </c>
      <c r="N41" s="31">
        <f t="shared" si="31"/>
        <v>63.352807087567498</v>
      </c>
      <c r="O41" s="36" t="s">
        <v>766</v>
      </c>
      <c r="P41" s="31">
        <f>VLOOKUP(O41,$A$18:$B$51,2,FALSE)</f>
        <v>61.678725235050933</v>
      </c>
      <c r="Q41" s="29" t="s">
        <v>776</v>
      </c>
      <c r="R41" s="31">
        <f>VLOOKUP(Q41,$A$18:$B$51,2,FALSE)</f>
        <v>66.013332488948294</v>
      </c>
      <c r="S41" s="29" t="s">
        <v>773</v>
      </c>
      <c r="T41" s="31">
        <f>VLOOKUP(S41,$A$18:$B$51,2,FALSE)</f>
        <v>59.002347394461879</v>
      </c>
      <c r="U41" s="29" t="s">
        <v>792</v>
      </c>
      <c r="V41" s="31">
        <f>VLOOKUP(U41,$A$18:$B$51,2,FALSE)</f>
        <v>57.68746068595226</v>
      </c>
      <c r="W41" s="29" t="s">
        <v>767</v>
      </c>
      <c r="X41" s="31">
        <f>VLOOKUP(W41,$A$18:$B$51,2,FALSE)</f>
        <v>70.490554036267866</v>
      </c>
      <c r="Y41" s="29" t="s">
        <v>774</v>
      </c>
      <c r="Z41" s="31">
        <f>VLOOKUP(Y41,$A$18:$B$51,2,FALSE)</f>
        <v>60.266537294414391</v>
      </c>
      <c r="AA41" s="28" t="s">
        <v>791</v>
      </c>
      <c r="AB41" s="31">
        <f>VLOOKUP(AA41,$A$18:$B$51,2,FALSE)</f>
        <v>63.352807087567498</v>
      </c>
      <c r="AC41" s="29" t="s">
        <v>764</v>
      </c>
      <c r="AD41" s="31">
        <f>VLOOKUP(AC41,$A$18:$B$51,2,FALSE)</f>
        <v>72.079750332635967</v>
      </c>
      <c r="AE41" s="28" t="s">
        <v>791</v>
      </c>
      <c r="AF41" s="31">
        <f>VLOOKUP(AE41,$A$18:$B$51,2,FALSE)</f>
        <v>63.352807087567498</v>
      </c>
      <c r="AG41" s="29" t="s">
        <v>767</v>
      </c>
      <c r="AH41" s="31">
        <f>VLOOKUP(AG41,$A$18:$B$51,2,FALSE)</f>
        <v>70.490554036267866</v>
      </c>
      <c r="AI41" s="28" t="s">
        <v>767</v>
      </c>
      <c r="AJ41" s="31">
        <f>VLOOKUP(AI41,$A$18:$B$51,2,FALSE)</f>
        <v>70.490554036267866</v>
      </c>
      <c r="AK41" s="29" t="s">
        <v>766</v>
      </c>
      <c r="AL41" s="31">
        <f>VLOOKUP(AK41,$A$18:$B$51,2,FALSE)</f>
        <v>61.678725235050933</v>
      </c>
      <c r="AM41" s="28" t="s">
        <v>791</v>
      </c>
      <c r="AN41" s="31">
        <f>VLOOKUP(AM41,$A$18:$B$51,2,FALSE)</f>
        <v>63.352807087567498</v>
      </c>
      <c r="AO41" s="28" t="s">
        <v>768</v>
      </c>
      <c r="AP41" s="31">
        <f>VLOOKUP(AO41,$A$18:$B$51,2,FALSE)</f>
        <v>75.329698455056743</v>
      </c>
      <c r="AQ41" s="28" t="s">
        <v>768</v>
      </c>
      <c r="AR41" s="31">
        <f>VLOOKUP(AQ41,$A$18:$B$51,2,FALSE)</f>
        <v>75.329698455056743</v>
      </c>
      <c r="AS41" s="29" t="s">
        <v>764</v>
      </c>
      <c r="AT41" s="31">
        <f>VLOOKUP(AS41,$A$18:$B$51,2,FALSE)</f>
        <v>72.079750332635967</v>
      </c>
      <c r="AU41" s="29" t="s">
        <v>766</v>
      </c>
      <c r="AV41" s="31">
        <f>VLOOKUP(AU41,$A$18:$B$51,2,FALSE)</f>
        <v>61.678725235050933</v>
      </c>
      <c r="AW41" s="29" t="s">
        <v>787</v>
      </c>
      <c r="AX41" s="31">
        <f>VLOOKUP(AW41,$A$18:$B$51,2,FALSE)</f>
        <v>64.319990168929081</v>
      </c>
      <c r="AY41" s="28" t="s">
        <v>774</v>
      </c>
      <c r="AZ41" s="31">
        <f>VLOOKUP(AY41,$A$18:$B$51,2,FALSE)</f>
        <v>60.266537294414391</v>
      </c>
      <c r="BA41" s="28" t="s">
        <v>792</v>
      </c>
      <c r="BB41" s="31">
        <f>VLOOKUP(BA41,$A$18:$B$51,2,FALSE)</f>
        <v>57.68746068595226</v>
      </c>
      <c r="BC41" s="29" t="s">
        <v>770</v>
      </c>
      <c r="BD41" s="31">
        <f>VLOOKUP(BC41,$A$18:$B$51,2,FALSE)</f>
        <v>60.819536609910429</v>
      </c>
      <c r="BE41" s="29" t="s">
        <v>770</v>
      </c>
      <c r="BF41" s="31">
        <f>VLOOKUP(BE41,$A$18:$B$51,2,FALSE)</f>
        <v>60.819536609910429</v>
      </c>
      <c r="BG41" s="29" t="s">
        <v>766</v>
      </c>
      <c r="BH41" s="31">
        <f>VLOOKUP(BG41,$A$18:$B$51,2,FALSE)</f>
        <v>61.678725235050933</v>
      </c>
      <c r="BI41" s="29" t="s">
        <v>791</v>
      </c>
      <c r="BJ41" s="31">
        <f>VLOOKUP(BI41,$A$18:$B$51,2,FALSE)</f>
        <v>63.352807087567498</v>
      </c>
      <c r="BK41" s="26" t="s">
        <v>791</v>
      </c>
      <c r="BL41" s="31">
        <f>VLOOKUP(BK41,$A$18:$B$51,2,FALSE)</f>
        <v>63.352807087567498</v>
      </c>
      <c r="BM41" s="21" t="s">
        <v>767</v>
      </c>
      <c r="BN41" s="31">
        <f>VLOOKUP(BM41,$A$18:$B$51,2,FALSE)</f>
        <v>70.490554036267866</v>
      </c>
      <c r="BO41" s="21" t="s">
        <v>764</v>
      </c>
      <c r="BP41" s="31">
        <f>VLOOKUP(BO41,$A$18:$B$51,2,FALSE)</f>
        <v>72.079750332635967</v>
      </c>
      <c r="BQ41" s="21" t="s">
        <v>776</v>
      </c>
      <c r="BR41" s="31">
        <f>VLOOKUP(BQ41,$A$18:$B$51,2,FALSE)</f>
        <v>66.013332488948294</v>
      </c>
      <c r="BS41" s="21" t="s">
        <v>764</v>
      </c>
      <c r="BT41" s="31">
        <f>VLOOKUP(BS41,$A$18:$B$51,2,FALSE)</f>
        <v>72.079750332635967</v>
      </c>
      <c r="BU41" s="21" t="s">
        <v>772</v>
      </c>
      <c r="BV41" s="31">
        <f>VLOOKUP(BU41,$A$18:$B$51,2,FALSE)</f>
        <v>69.54549044703198</v>
      </c>
      <c r="BW41" s="100" t="s">
        <v>768</v>
      </c>
      <c r="BX41" s="101">
        <f t="shared" si="35"/>
        <v>75.329698455056743</v>
      </c>
      <c r="BY41" s="21" t="s">
        <v>764</v>
      </c>
      <c r="BZ41" s="31">
        <f>VLOOKUP(BY41,$A$18:$B$51,2,FALSE)</f>
        <v>72.079750332635967</v>
      </c>
      <c r="CA41" s="21" t="s">
        <v>773</v>
      </c>
      <c r="CB41" s="31">
        <f>VLOOKUP(CA41,$A$18:$B$51,2,FALSE)</f>
        <v>59.002347394461879</v>
      </c>
      <c r="CD41" s="187"/>
      <c r="CE41" s="187"/>
      <c r="CF41" s="187"/>
      <c r="CG41" s="187"/>
      <c r="CH41" s="187"/>
      <c r="CI41" s="187"/>
      <c r="CJ41" s="187"/>
      <c r="CP41" s="80" t="s">
        <v>776</v>
      </c>
      <c r="CQ41" s="31">
        <f t="shared" si="32"/>
        <v>66.013332488948294</v>
      </c>
      <c r="CS41" s="44" t="s">
        <v>791</v>
      </c>
      <c r="CT41" s="31">
        <f t="shared" si="33"/>
        <v>63.352807087567498</v>
      </c>
      <c r="CV41" s="31" t="s">
        <v>775</v>
      </c>
      <c r="CW41" s="31">
        <f t="shared" si="34"/>
        <v>68.097728766764959</v>
      </c>
      <c r="CY41" s="236" t="s">
        <v>765</v>
      </c>
      <c r="CZ41" s="31">
        <f t="shared" si="36"/>
        <v>65.463749372686848</v>
      </c>
      <c r="DB41" s="235" t="s">
        <v>771</v>
      </c>
      <c r="DC41" s="31">
        <f t="shared" si="37"/>
        <v>50.004135736053328</v>
      </c>
    </row>
    <row r="42" spans="1:107" x14ac:dyDescent="0.4">
      <c r="A42" s="31" t="str">
        <f>[1]L_a_b!K96</f>
        <v>M19</v>
      </c>
      <c r="B42" s="31">
        <f>[1]L_a_b!L96</f>
        <v>65.463749372686848</v>
      </c>
      <c r="I42" s="45"/>
      <c r="J42" s="45"/>
      <c r="AM42" s="49"/>
      <c r="CD42" s="187"/>
      <c r="CE42" s="187"/>
      <c r="CF42" s="187"/>
      <c r="CG42" s="187"/>
      <c r="CH42" s="187"/>
      <c r="CI42" s="187"/>
      <c r="CJ42" s="187"/>
      <c r="CZ42" s="31"/>
    </row>
    <row r="43" spans="1:107" ht="34.200000000000003" x14ac:dyDescent="0.4">
      <c r="A43" s="31" t="str">
        <f>[1]L_a_b!K100</f>
        <v>M20</v>
      </c>
      <c r="B43" s="31">
        <f>[1]L_a_b!L100</f>
        <v>66.013332488948294</v>
      </c>
      <c r="E43" s="30" t="s">
        <v>107</v>
      </c>
      <c r="G43" s="31">
        <f t="shared" ref="G43:H43" si="38">AVERAGE(G39:G41)</f>
        <v>69.666666666666671</v>
      </c>
      <c r="H43" s="31">
        <f t="shared" si="38"/>
        <v>62.666666666666664</v>
      </c>
      <c r="I43" s="31">
        <f>AVERAGE(I39:I41)</f>
        <v>78.333333333333329</v>
      </c>
      <c r="J43" s="31">
        <f>AVERAGE(J39:J41)</f>
        <v>77.666666666666671</v>
      </c>
      <c r="L43" s="31">
        <f>AVERAGE(L39:L41)</f>
        <v>63.061267557029929</v>
      </c>
      <c r="N43" s="32">
        <f>AVERAGE(N39:N41)</f>
        <v>62.794779803395308</v>
      </c>
      <c r="P43" s="31">
        <f>AVERAGE(P39:P41)</f>
        <v>59.456177771821693</v>
      </c>
      <c r="R43" s="31">
        <f>AVERAGE(R39:R41)</f>
        <v>64.943296316400875</v>
      </c>
      <c r="T43" s="31">
        <f>AVERAGE(T39:T41)</f>
        <v>59.423744027779378</v>
      </c>
      <c r="V43" s="31">
        <f>AVERAGE(V39:V41)</f>
        <v>57.705136074574511</v>
      </c>
      <c r="X43" s="31">
        <f>AVERAGE(X39:X41)</f>
        <v>68.81495248174086</v>
      </c>
      <c r="Z43" s="31">
        <f>AVERAGE(Z39:Z41)</f>
        <v>58.126532707892011</v>
      </c>
      <c r="AB43" s="31">
        <f>AVERAGE(AB39:AB41)</f>
        <v>61.950356310842949</v>
      </c>
      <c r="AD43" s="31">
        <f>AVERAGE(AD39:AD41)</f>
        <v>71.234997037434638</v>
      </c>
      <c r="AF43" s="31">
        <f>AVERAGE(AF39:AF41)</f>
        <v>61.058230363979931</v>
      </c>
      <c r="AH43" s="31">
        <f>AVERAGE(AH39:AH41)</f>
        <v>70.705264938645271</v>
      </c>
      <c r="AJ43" s="31">
        <f>AVERAGE(AJ39:AJ41)</f>
        <v>68.200538430660373</v>
      </c>
      <c r="AL43" s="31">
        <f>AVERAGE(AL39:AL41)</f>
        <v>60.50020307980774</v>
      </c>
      <c r="AN43" s="31">
        <f>AVERAGE(AN39:AN41)</f>
        <v>63.675201448021362</v>
      </c>
      <c r="AP43" s="31">
        <f>AVERAGE(AP39:AP41)</f>
        <v>74.815958890243806</v>
      </c>
      <c r="AR43" s="31">
        <f>AVERAGE(AR39:AR41)</f>
        <v>73.674355142510535</v>
      </c>
      <c r="AT43" s="31">
        <f>AVERAGE(AT39:AT41)</f>
        <v>70.705264938645271</v>
      </c>
      <c r="AV43" s="31">
        <f>AVERAGE(AV39:AV41)</f>
        <v>59.456177771821693</v>
      </c>
      <c r="AX43" s="31">
        <f>AVERAGE(AX39:AX41)</f>
        <v>64.378848876394471</v>
      </c>
      <c r="AZ43" s="31">
        <f>AVERAGE(AZ39:AZ41)</f>
        <v>58.985448458276174</v>
      </c>
      <c r="BB43" s="31">
        <f>AVERAGE(BB39:BB41)</f>
        <v>56.234264837565242</v>
      </c>
      <c r="BD43" s="31">
        <f>AVERAGE(BD39:BD41)</f>
        <v>60.635203504745085</v>
      </c>
      <c r="BF43" s="31">
        <f>AVERAGE(BF39:BF41)</f>
        <v>60.635203504745085</v>
      </c>
      <c r="BH43" s="31">
        <f>AVERAGE(BH39:BH41)</f>
        <v>57.810652567685906</v>
      </c>
      <c r="BJ43" s="31">
        <f>AVERAGE(BJ39:BJ41)</f>
        <v>62.794779803395308</v>
      </c>
      <c r="BL43" s="31">
        <f>AVERAGE(BL39:BL41)</f>
        <v>61.766023205677605</v>
      </c>
      <c r="BN43" s="31">
        <f>AVERAGE(BN39:BN41)</f>
        <v>70.175532839855904</v>
      </c>
      <c r="BP43" s="31">
        <f>AVERAGE(BP39:BP41)</f>
        <v>69.90765651547764</v>
      </c>
      <c r="BR43" s="31">
        <f>AVERAGE(BR39:BR41)</f>
        <v>62.366468797757705</v>
      </c>
      <c r="BT43" s="31">
        <f>AVERAGE(BT39:BT41)</f>
        <v>68.547076157362596</v>
      </c>
      <c r="BV43" s="31">
        <f>AVERAGE(BV39:BV41)</f>
        <v>66.443076662882632</v>
      </c>
      <c r="BX43" s="101">
        <f>AVERAGE(BX39:BX41)</f>
        <v>75.329698455056743</v>
      </c>
      <c r="BZ43" s="31">
        <f>AVERAGE(BZ39:BZ41)</f>
        <v>71.234997037434638</v>
      </c>
      <c r="CB43" s="31">
        <f>AVERAGE(CB39:CB41)</f>
        <v>59.169781563441518</v>
      </c>
      <c r="CD43" s="99">
        <f>AVERAGE(P43,R43,T43,V43,X43,Z43,AB43,AD43,AF43,AH43,AJ43,AL43,AN43,AP43,AR43,AT43,AV43,AX43,AZ43,BB43,BD43,BF43,BH43,BJ43,BL43,BN43,BP43,BR43,BT43,BV43,BX43, BZ43,CB43)</f>
        <v>64.57154850062355</v>
      </c>
      <c r="CE43" s="187">
        <f>MAX(O43:CB43)</f>
        <v>75.329698455056743</v>
      </c>
      <c r="CF43" s="187">
        <f>MIN(O43:CB43)</f>
        <v>56.234264837565242</v>
      </c>
      <c r="CG43" s="187">
        <f>-_xlfn.VAR.S(CB43,BZ43,BV43,BT43,BR43,BX43,BP43,BN43,BL43,BH43,BJ43,BF43,BD43,BB43,AZ43,AX43,AV43,AT43,AR43,AP43,AN43,AL43,AJ43,AH43,AF43,AD43,AB43,Z43,X43,V43,T43,R43,P43)</f>
        <v>-31.397780737527707</v>
      </c>
      <c r="CH43" s="187">
        <f>_xlfn.STDEV.S(P43,R43,T43,V43,X43,Z43,AB43,AD43,AF43,AH43,AJ43,AL43,AN43,AP43,AR43,AT43,AV43,AX43,AZ43,BB43,BD43,BF43,BH43,BJ43,BL43,BN43,BP43,BR43,BT43,BV43,BX43,BZ43,CB43)</f>
        <v>5.6033722647641131</v>
      </c>
      <c r="CI43" s="187">
        <f>MEDIAN(P43:CB43)</f>
        <v>62.794779803395308</v>
      </c>
      <c r="CJ43" s="187"/>
      <c r="CL43" s="42" t="s">
        <v>1079</v>
      </c>
      <c r="CM43" s="42" t="s">
        <v>1078</v>
      </c>
      <c r="CN43" s="42" t="s">
        <v>1070</v>
      </c>
      <c r="CO43" s="42"/>
      <c r="CP43" s="42"/>
      <c r="CQ43" s="31">
        <f>AVERAGE(CQ39:CQ41)</f>
        <v>65.83013811686115</v>
      </c>
      <c r="CR43" s="42"/>
      <c r="CT43" s="31">
        <f>AVERAGE(CT39:CT41)</f>
        <v>62.646444850303659</v>
      </c>
      <c r="CW43" s="31">
        <f>AVERAGE(CW39:CW41)</f>
        <v>65.960489436126963</v>
      </c>
      <c r="CZ43" s="31">
        <f>AVERAGE(CZ39:CZ41)</f>
        <v>62.183274425670561</v>
      </c>
      <c r="DC43" s="31">
        <f>AVERAGE(DC39:DC41)</f>
        <v>53.167482659457015</v>
      </c>
    </row>
    <row r="44" spans="1:107" s="61" customFormat="1" ht="34.200000000000003" x14ac:dyDescent="0.4">
      <c r="A44" s="49" t="str">
        <f>[1]L_a_b!K104</f>
        <v>M21</v>
      </c>
      <c r="B44" s="49">
        <f>[1]L_a_b!L104</f>
        <v>68.097728766764959</v>
      </c>
      <c r="E44" s="61" t="s">
        <v>108</v>
      </c>
      <c r="G44" s="49">
        <f t="shared" ref="G44:H44" si="39">G43-G$19</f>
        <v>-0.3333333333333286</v>
      </c>
      <c r="H44" s="49">
        <f t="shared" si="39"/>
        <v>-7.3333333333333357</v>
      </c>
      <c r="I44" s="49">
        <f>I43-I$19</f>
        <v>-1.6666666666666714</v>
      </c>
      <c r="J44" s="49">
        <f>J43-J$19</f>
        <v>-2.3333333333333286</v>
      </c>
      <c r="K44" s="62"/>
      <c r="L44" s="49">
        <f>L$43-$K$19</f>
        <v>-1.2041827193512873</v>
      </c>
      <c r="M44" s="56"/>
      <c r="N44" s="95">
        <f>N$43-$K$19</f>
        <v>-1.4706704729859084</v>
      </c>
      <c r="P44" s="49">
        <f>P$43-$K$19</f>
        <v>-4.809272504559523</v>
      </c>
      <c r="R44" s="49">
        <f>R$43-$K$19</f>
        <v>0.67784604001965931</v>
      </c>
      <c r="T44" s="49">
        <f>T$43-$K$19</f>
        <v>-4.8417062486018381</v>
      </c>
      <c r="V44" s="49">
        <f>V$43-$K$19</f>
        <v>-6.5603142018067047</v>
      </c>
      <c r="X44" s="49">
        <f>X$43-$K$19</f>
        <v>4.5495022053596443</v>
      </c>
      <c r="Z44" s="49">
        <f>Z$43-$K$19</f>
        <v>-6.1389175684892052</v>
      </c>
      <c r="AB44" s="49">
        <f>AB$43-$K$19</f>
        <v>-2.3150939655382672</v>
      </c>
      <c r="AD44" s="49">
        <f>AD$43-$K$19</f>
        <v>6.9695467610534223</v>
      </c>
      <c r="AF44" s="49">
        <f>AF$43-$K$19</f>
        <v>-3.2072199124012855</v>
      </c>
      <c r="AH44" s="49">
        <f>AH$43-$K$19</f>
        <v>6.4398146622640553</v>
      </c>
      <c r="AJ44" s="49">
        <f>AJ$43-$K$19</f>
        <v>3.9350881542791569</v>
      </c>
      <c r="AL44" s="49">
        <f>AL$43-$K$19</f>
        <v>-3.7652471965734762</v>
      </c>
      <c r="AN44" s="49">
        <f>AN$43-$K$19</f>
        <v>-0.59024882835985437</v>
      </c>
      <c r="AP44" s="49">
        <f>AP$43-$K$19</f>
        <v>10.55050861386259</v>
      </c>
      <c r="AR44" s="49">
        <f>AR$43-$K$19</f>
        <v>9.4089048661293191</v>
      </c>
      <c r="AT44" s="49">
        <f>AT$43-$K$19</f>
        <v>6.4398146622640553</v>
      </c>
      <c r="AV44" s="49">
        <f>AV$43-$K$19</f>
        <v>-4.809272504559523</v>
      </c>
      <c r="AX44" s="49">
        <f>AX$43-$K$19</f>
        <v>0.11339860001325519</v>
      </c>
      <c r="AZ44" s="49">
        <f>AZ$43-$K$19</f>
        <v>-5.2800018181050419</v>
      </c>
      <c r="BB44" s="49">
        <f>BB$43-$K$19</f>
        <v>-8.0311854388159745</v>
      </c>
      <c r="BD44" s="49">
        <f>BD$43-$K$19</f>
        <v>-3.6302467716361306</v>
      </c>
      <c r="BF44" s="49">
        <f>BF$43-$K$19</f>
        <v>-3.6302467716361306</v>
      </c>
      <c r="BH44" s="49">
        <f>BH$43-$K$19</f>
        <v>-6.4547977086953097</v>
      </c>
      <c r="BJ44" s="49">
        <f>BJ$43-$K$19</f>
        <v>-1.4706704729859084</v>
      </c>
      <c r="BL44" s="49">
        <f>BL$43-$K$19</f>
        <v>-2.4994270707036108</v>
      </c>
      <c r="BN44" s="49">
        <f>BN$43-$K$19</f>
        <v>5.9100825634746883</v>
      </c>
      <c r="BP44" s="49">
        <f>BP$43-$K$19</f>
        <v>5.6422062390964243</v>
      </c>
      <c r="BR44" s="49">
        <f>BR$43-$K$19</f>
        <v>-1.8989814786235115</v>
      </c>
      <c r="BT44" s="49">
        <f>BT$43-$K$19</f>
        <v>4.2816258809813803</v>
      </c>
      <c r="BV44" s="49">
        <f>BV$43-$K$19</f>
        <v>2.1776263865014158</v>
      </c>
      <c r="BX44" s="100">
        <f>BX$43-$K$19</f>
        <v>11.064248178675527</v>
      </c>
      <c r="BZ44" s="49">
        <f>BZ$43-$K$19</f>
        <v>6.9695467610534223</v>
      </c>
      <c r="CB44" s="49">
        <f>CB$43-$K$19</f>
        <v>-5.0956687129396983</v>
      </c>
      <c r="CD44" s="99">
        <f>AVERAGE(AH44:CB44)</f>
        <v>1.0740362831233801</v>
      </c>
      <c r="CE44" s="187">
        <f>MAX(O44:CB44)</f>
        <v>11.064248178675527</v>
      </c>
      <c r="CF44" s="187">
        <f>MIN(O44:CB44)</f>
        <v>-8.0311854388159745</v>
      </c>
      <c r="CG44" s="187">
        <f>-_xlfn.VAR.S(CB44,BZ44,BV44,BT44,BR44,BX44,BP44,BN44,BL44,BH44,BJ44,BF44,BD44,BB44,AZ44,AX44,AV44,AT44,AR44,AP44,AN44,AL44,AJ44,AH44,AF44,AD44,AB44,Z44,X44,V44,T44,R44,P44)</f>
        <v>-31.397780737527707</v>
      </c>
      <c r="CH44" s="187">
        <f>_xlfn.STDEV.S(P44,R44,T44,V44,X44,Z44,AB44,AD44,AF44,AH44,AJ44,AL44,AN44,AP44,AR44,AT44,AV44,AX44,AZ44,BB44,BD44,BF44,BH44,BJ44,BL44,BN44,BP44,BR44,BT44,BV44,BX44,BZ44,CB44)</f>
        <v>5.6033722647641131</v>
      </c>
      <c r="CI44" s="187">
        <f>MEDIAN(P44:CB44)</f>
        <v>-1.4706704729859084</v>
      </c>
      <c r="CJ44" s="187"/>
      <c r="CL44" s="61">
        <f>MIN($O44:$CB44)</f>
        <v>-8.0311854388159745</v>
      </c>
      <c r="CM44" s="61">
        <f>MAX($O44:$CB44)</f>
        <v>11.064248178675527</v>
      </c>
      <c r="CN44" s="61">
        <f>AVERAGE($O44:$CB44)</f>
        <v>0.30609822424233402</v>
      </c>
      <c r="CP44" s="49"/>
      <c r="CQ44" s="49">
        <f>CQ$43-$K$19</f>
        <v>1.5646878404799338</v>
      </c>
      <c r="CS44" s="62"/>
      <c r="CT44" s="49">
        <f>CT$43-$K$19</f>
        <v>-1.6190054260775568</v>
      </c>
      <c r="CW44" s="49">
        <f>CW$43-$K$19</f>
        <v>1.6950391597457468</v>
      </c>
      <c r="CY44" s="49"/>
      <c r="CZ44" s="49">
        <f>CZ$43-$K$19</f>
        <v>-2.0821758507106551</v>
      </c>
      <c r="DB44" s="49"/>
      <c r="DC44" s="49">
        <f>DC$43-$K$19</f>
        <v>-11.097967616924201</v>
      </c>
    </row>
    <row r="45" spans="1:107" x14ac:dyDescent="0.4">
      <c r="A45" s="31" t="str">
        <f>[1]L_a_b!K108</f>
        <v>M22</v>
      </c>
      <c r="B45" s="31">
        <f>[1]L_a_b!L108</f>
        <v>69.54549044703198</v>
      </c>
      <c r="I45" s="45"/>
      <c r="J45" s="45"/>
      <c r="CD45" s="187"/>
      <c r="CE45" s="187"/>
      <c r="CF45" s="187"/>
      <c r="CG45" s="187"/>
      <c r="CH45" s="187"/>
      <c r="CI45" s="187"/>
      <c r="CJ45" s="187"/>
    </row>
    <row r="46" spans="1:107" ht="36" x14ac:dyDescent="0.4">
      <c r="A46" s="31" t="str">
        <f>[1]L_a_b!K112</f>
        <v>M23</v>
      </c>
      <c r="B46" s="31">
        <f>[1]L_a_b!L112</f>
        <v>70.490554036267866</v>
      </c>
      <c r="E46" s="30" t="s">
        <v>1158</v>
      </c>
      <c r="G46" s="50">
        <f t="shared" ref="G46:H46" si="40">G43-G31</f>
        <v>-1</v>
      </c>
      <c r="H46" s="50">
        <f t="shared" si="40"/>
        <v>-13.000000000000007</v>
      </c>
      <c r="I46" s="50">
        <f>I43-I31</f>
        <v>12.666666666666657</v>
      </c>
      <c r="J46" s="50">
        <f>J43-J31</f>
        <v>10</v>
      </c>
      <c r="L46" s="31">
        <f>L44-L32</f>
        <v>-4.2612777422710835</v>
      </c>
      <c r="N46" s="32">
        <f>N44-N32</f>
        <v>-1.534825490347778</v>
      </c>
      <c r="P46" s="49">
        <f>P44-P32</f>
        <v>-4.9226711045727924</v>
      </c>
      <c r="Q46" s="61"/>
      <c r="R46" s="100">
        <f>R44-R32</f>
        <v>-10.702430214899167</v>
      </c>
      <c r="S46" s="61"/>
      <c r="T46" s="49">
        <f>T44-T32</f>
        <v>-1.2114594769657074</v>
      </c>
      <c r="U46" s="61"/>
      <c r="V46" s="49">
        <f>V44-V32</f>
        <v>5.4139739328913379</v>
      </c>
      <c r="W46" s="61"/>
      <c r="X46" s="49">
        <f>X44-X32</f>
        <v>0.44684802073678043</v>
      </c>
      <c r="Y46" s="61"/>
      <c r="Z46" s="49">
        <f>Z44-Z32</f>
        <v>-2.373670371915729</v>
      </c>
      <c r="AA46" s="61"/>
      <c r="AB46" s="49">
        <f>AB44-AB32</f>
        <v>1.6344863362005526</v>
      </c>
      <c r="AC46" s="61"/>
      <c r="AD46" s="49">
        <f>AD44-AD32</f>
        <v>1.8570726207463792</v>
      </c>
      <c r="AE46" s="61"/>
      <c r="AF46" s="49">
        <f>AF44-AF32</f>
        <v>-10.158323343732988</v>
      </c>
      <c r="AG46" s="61"/>
      <c r="AH46" s="49">
        <f>AH44-AH32</f>
        <v>-4.368434320915469</v>
      </c>
      <c r="AI46" s="61"/>
      <c r="AJ46" s="49">
        <f>AJ44-AJ32</f>
        <v>-2.2766945608112508</v>
      </c>
      <c r="AK46" s="61"/>
      <c r="AL46" s="49">
        <f>AL44-AL32</f>
        <v>-3.8786457965867456</v>
      </c>
      <c r="AM46" s="61"/>
      <c r="AN46" s="49">
        <f>AN44-AN32</f>
        <v>2.2828724213506035</v>
      </c>
      <c r="AO46" s="61"/>
      <c r="AP46" s="49">
        <f>AP44-AP32</f>
        <v>6.7986148316705766</v>
      </c>
      <c r="AQ46" s="61"/>
      <c r="AR46" s="49">
        <f>AR44-AR32</f>
        <v>8.5918588377429472</v>
      </c>
      <c r="AS46" s="61"/>
      <c r="AT46" s="49">
        <f>AT44-AT32</f>
        <v>3.0691739479913025</v>
      </c>
      <c r="AU46" s="61"/>
      <c r="AV46" s="49">
        <f>AV44-AV32</f>
        <v>-11.778819265612945</v>
      </c>
      <c r="AW46" s="61"/>
      <c r="AX46" s="49">
        <f>AX44-AX32</f>
        <v>14.123510733062041</v>
      </c>
      <c r="AY46" s="61"/>
      <c r="AZ46" s="49">
        <f>AZ44-AZ32</f>
        <v>-11.719816480369097</v>
      </c>
      <c r="BA46" s="61"/>
      <c r="BB46" s="49">
        <f>BB44-BB32</f>
        <v>-9.8201855933562356</v>
      </c>
      <c r="BC46" s="61"/>
      <c r="BD46" s="49">
        <f>BD44-BD32</f>
        <v>-4.3080928116557899</v>
      </c>
      <c r="BE46" s="61"/>
      <c r="BF46" s="49">
        <f>BF44-BF32</f>
        <v>-7.5497065841718509</v>
      </c>
      <c r="BG46" s="61"/>
      <c r="BH46" s="49">
        <f>BH44-BH32</f>
        <v>-10.074864666562505</v>
      </c>
      <c r="BI46" s="61"/>
      <c r="BJ46" s="49">
        <f>BJ44-BJ32</f>
        <v>1.4024507767245495</v>
      </c>
      <c r="BK46" s="61"/>
      <c r="BL46" s="49">
        <f>BL44-BL32</f>
        <v>0.84442349255235172</v>
      </c>
      <c r="BM46" s="61"/>
      <c r="BN46" s="49">
        <f>BN44-BN32</f>
        <v>1.7536789657715417</v>
      </c>
      <c r="BO46" s="61"/>
      <c r="BP46" s="49">
        <f>BP44-BP32</f>
        <v>4.0775183986164905</v>
      </c>
      <c r="BR46" s="31">
        <f>BR44-BR32</f>
        <v>-9.4381047156709172</v>
      </c>
      <c r="BT46" s="31">
        <f>BT44-BT32</f>
        <v>-3.5725185524780017</v>
      </c>
      <c r="BV46" s="31">
        <f>BV44-BV32</f>
        <v>-0.87946863641838036</v>
      </c>
      <c r="BX46" s="101">
        <f>BX44-BX32</f>
        <v>0</v>
      </c>
      <c r="BZ46" s="31">
        <f>BZ44-BZ32</f>
        <v>10.176766673454708</v>
      </c>
      <c r="CA46" s="31"/>
      <c r="CB46" s="31">
        <f>CB44-CB32</f>
        <v>-16.219945772362507</v>
      </c>
      <c r="CD46" s="190" t="s">
        <v>1052</v>
      </c>
      <c r="CE46" s="191">
        <f>COUNTIF(P46:CB46,"&gt;0")</f>
        <v>14</v>
      </c>
      <c r="CF46" s="192"/>
      <c r="CG46" s="190" t="s">
        <v>1053</v>
      </c>
      <c r="CH46" s="191">
        <f>COUNTIF(P46:CB46,"&lt;0")</f>
        <v>18</v>
      </c>
      <c r="CI46" s="190" t="s">
        <v>1054</v>
      </c>
      <c r="CJ46" s="191">
        <f>COUNTIF(R46:CD46,"=0")</f>
        <v>1</v>
      </c>
      <c r="CK46" s="104">
        <f>SUM(CE46,CH46,CJ46)</f>
        <v>33</v>
      </c>
      <c r="CL46" s="30">
        <f>MIN($O46:$CB46)</f>
        <v>-16.219945772362507</v>
      </c>
      <c r="CM46" s="30">
        <f>MAX($O46:$CB46)</f>
        <v>14.123510733062041</v>
      </c>
      <c r="CN46" s="31">
        <f>AVERAGE(P46:CB46)</f>
        <v>-1.9024424933195732</v>
      </c>
      <c r="CO46" s="31"/>
      <c r="CQ46" s="31">
        <f>CQ44-CQ32</f>
        <v>4.7719077528812193</v>
      </c>
      <c r="CR46" s="31"/>
      <c r="CT46" s="31">
        <f>CT44-CT32</f>
        <v>0.88042164462605399</v>
      </c>
      <c r="CW46" s="31">
        <f>CW44-CW32</f>
        <v>-1.3620558631740494</v>
      </c>
      <c r="CZ46" s="31">
        <f>CZ44-CZ32</f>
        <v>0.13500042493734554</v>
      </c>
      <c r="DC46" s="31">
        <f>DC44-DC32</f>
        <v>-10.044548363931241</v>
      </c>
    </row>
    <row r="47" spans="1:107" s="34" customFormat="1" x14ac:dyDescent="0.4">
      <c r="A47" s="37" t="str">
        <f>[1]L_a_b!K116</f>
        <v>M24</v>
      </c>
      <c r="B47" s="31">
        <f>[1]L_a_b!L116</f>
        <v>72.079750332635967</v>
      </c>
      <c r="I47" s="51"/>
      <c r="J47" s="51"/>
      <c r="K47" s="52"/>
      <c r="N47" s="53"/>
      <c r="CD47" s="193"/>
      <c r="CE47" s="193"/>
      <c r="CF47" s="193"/>
      <c r="CG47" s="193"/>
      <c r="CH47" s="193"/>
      <c r="CI47" s="193"/>
      <c r="CJ47" s="193"/>
      <c r="CP47" s="237"/>
      <c r="CS47" s="52"/>
      <c r="CY47" s="237"/>
      <c r="DB47" s="237"/>
    </row>
    <row r="48" spans="1:107" s="35" customFormat="1" x14ac:dyDescent="0.4">
      <c r="A48" s="37" t="str">
        <f>[1]L_a_b!K120</f>
        <v>M25</v>
      </c>
      <c r="B48" s="31">
        <f>[1]L_a_b!L120</f>
        <v>73.788479760617932</v>
      </c>
      <c r="I48" s="54"/>
      <c r="J48" s="54"/>
      <c r="K48" s="43"/>
      <c r="N48" s="33"/>
      <c r="CD48" s="194"/>
      <c r="CE48" s="194"/>
      <c r="CF48" s="194"/>
      <c r="CG48" s="194"/>
      <c r="CH48" s="194"/>
      <c r="CI48" s="194"/>
      <c r="CJ48" s="194"/>
      <c r="CP48" s="37"/>
      <c r="CS48" s="43"/>
      <c r="CY48" s="37"/>
      <c r="DB48" s="37"/>
    </row>
    <row r="49" spans="1:107" s="35" customFormat="1" ht="13.2" x14ac:dyDescent="0.55000000000000004">
      <c r="A49" s="37" t="str">
        <f>[1]L_a_b!K124</f>
        <v>M26</v>
      </c>
      <c r="B49" s="31">
        <f>[1]L_a_b!L124</f>
        <v>73.613616639838867</v>
      </c>
      <c r="E49" s="30" t="s">
        <v>914</v>
      </c>
      <c r="I49" s="54"/>
      <c r="J49" s="54"/>
      <c r="K49" s="66">
        <f>[1]L_a_b!L12</f>
        <v>63.752981502698049</v>
      </c>
      <c r="N49" s="33"/>
      <c r="CD49" s="194"/>
      <c r="CE49" s="194"/>
      <c r="CF49" s="194"/>
      <c r="CG49" s="194"/>
      <c r="CH49" s="194"/>
      <c r="CI49" s="194"/>
      <c r="CJ49" s="194"/>
      <c r="CP49" s="37"/>
      <c r="CS49" s="43"/>
      <c r="CY49" s="37"/>
      <c r="DB49" s="37"/>
    </row>
    <row r="50" spans="1:107" s="35" customFormat="1" ht="13.2" x14ac:dyDescent="0.55000000000000004">
      <c r="A50" s="37" t="str">
        <f>[1]L_a_b!K128</f>
        <v>M27</v>
      </c>
      <c r="B50" s="31">
        <f>[1]L_a_b!L128</f>
        <v>76.277782683786612</v>
      </c>
      <c r="E50" s="30" t="s">
        <v>968</v>
      </c>
      <c r="K50" s="66">
        <f>(([1]L_a_b!M122^2)+([1]L_a_b!N12^2))^1/2</f>
        <v>123.59048256107555</v>
      </c>
      <c r="N50" s="33"/>
      <c r="CD50" s="194"/>
      <c r="CE50" s="194"/>
      <c r="CF50" s="194"/>
      <c r="CG50" s="194"/>
      <c r="CH50" s="194"/>
      <c r="CI50" s="194"/>
      <c r="CJ50" s="194"/>
      <c r="CP50" s="37"/>
      <c r="CS50" s="43"/>
      <c r="CY50" s="37"/>
      <c r="DB50" s="37"/>
    </row>
    <row r="51" spans="1:107" s="35" customFormat="1" x14ac:dyDescent="0.4">
      <c r="A51" s="37" t="str">
        <f>[1]L_a_b!K132</f>
        <v>M28</v>
      </c>
      <c r="B51" s="37">
        <f>[1]L_a_b!L132</f>
        <v>75.329698455056743</v>
      </c>
      <c r="I51" s="54"/>
      <c r="J51" s="54"/>
      <c r="K51" s="43"/>
      <c r="N51" s="33"/>
      <c r="CD51" s="239" t="s">
        <v>915</v>
      </c>
      <c r="CE51" s="239" t="s">
        <v>916</v>
      </c>
      <c r="CF51" s="239"/>
      <c r="CG51" s="239" t="s">
        <v>917</v>
      </c>
      <c r="CH51" s="239" t="s">
        <v>918</v>
      </c>
      <c r="CI51" s="194"/>
      <c r="CJ51" s="194"/>
      <c r="CP51" s="37"/>
      <c r="CS51" s="43"/>
      <c r="CY51" s="37"/>
      <c r="DB51" s="37"/>
    </row>
    <row r="52" spans="1:107" s="35" customFormat="1" x14ac:dyDescent="0.4">
      <c r="E52" s="45" t="s">
        <v>161</v>
      </c>
      <c r="I52" s="54"/>
      <c r="J52" s="54"/>
      <c r="K52" s="55">
        <v>1</v>
      </c>
      <c r="L52" s="40">
        <v>1</v>
      </c>
      <c r="M52" s="40">
        <v>2</v>
      </c>
      <c r="N52" s="41">
        <v>2</v>
      </c>
      <c r="O52" s="42">
        <v>3</v>
      </c>
      <c r="P52" s="42">
        <v>3</v>
      </c>
      <c r="Q52" s="42">
        <v>4</v>
      </c>
      <c r="R52" s="42">
        <v>4</v>
      </c>
      <c r="S52" s="42">
        <v>5</v>
      </c>
      <c r="T52" s="42">
        <v>5</v>
      </c>
      <c r="U52" s="42">
        <v>6</v>
      </c>
      <c r="V52" s="42">
        <v>6</v>
      </c>
      <c r="W52" s="42">
        <v>7</v>
      </c>
      <c r="X52" s="42">
        <v>7</v>
      </c>
      <c r="Y52" s="42">
        <v>8</v>
      </c>
      <c r="Z52" s="42">
        <v>8</v>
      </c>
      <c r="AA52" s="42">
        <v>9</v>
      </c>
      <c r="AB52" s="42">
        <v>9</v>
      </c>
      <c r="AC52" s="42">
        <v>10</v>
      </c>
      <c r="AD52" s="42">
        <v>10</v>
      </c>
      <c r="AE52" s="42">
        <v>11</v>
      </c>
      <c r="AF52" s="42">
        <v>11</v>
      </c>
      <c r="AG52" s="42">
        <v>12</v>
      </c>
      <c r="AH52" s="42">
        <v>12</v>
      </c>
      <c r="AI52" s="42">
        <v>13</v>
      </c>
      <c r="AJ52" s="42">
        <v>13</v>
      </c>
      <c r="AK52" s="42">
        <v>14</v>
      </c>
      <c r="AL52" s="42">
        <v>14</v>
      </c>
      <c r="AM52" s="42">
        <v>15</v>
      </c>
      <c r="AN52" s="42">
        <v>15</v>
      </c>
      <c r="AO52" s="42">
        <v>16</v>
      </c>
      <c r="AP52" s="42">
        <v>16</v>
      </c>
      <c r="AQ52" s="42">
        <v>17</v>
      </c>
      <c r="AR52" s="42">
        <v>17</v>
      </c>
      <c r="AS52" s="42">
        <v>18</v>
      </c>
      <c r="AT52" s="42">
        <v>18</v>
      </c>
      <c r="AU52" s="42">
        <v>19</v>
      </c>
      <c r="AV52" s="42">
        <v>19</v>
      </c>
      <c r="AW52" s="42">
        <v>20</v>
      </c>
      <c r="AX52" s="42">
        <v>20</v>
      </c>
      <c r="AY52" s="42">
        <v>21</v>
      </c>
      <c r="AZ52" s="42">
        <v>21</v>
      </c>
      <c r="BA52" s="42">
        <v>22</v>
      </c>
      <c r="BB52" s="42">
        <v>22</v>
      </c>
      <c r="BC52" s="42">
        <v>23</v>
      </c>
      <c r="BD52" s="42">
        <v>23</v>
      </c>
      <c r="BE52" s="42">
        <v>24</v>
      </c>
      <c r="BF52" s="42">
        <v>24</v>
      </c>
      <c r="BG52" s="42">
        <v>25</v>
      </c>
      <c r="BH52" s="42">
        <v>25</v>
      </c>
      <c r="BI52" s="42">
        <v>26</v>
      </c>
      <c r="BJ52" s="42">
        <v>26</v>
      </c>
      <c r="BK52" s="42">
        <v>27</v>
      </c>
      <c r="BL52" s="42">
        <v>27</v>
      </c>
      <c r="BM52" s="42">
        <v>28</v>
      </c>
      <c r="BN52" s="42">
        <v>28</v>
      </c>
      <c r="BO52" s="42">
        <v>29</v>
      </c>
      <c r="BP52" s="42">
        <v>29</v>
      </c>
      <c r="BQ52" s="42">
        <v>30</v>
      </c>
      <c r="BR52" s="42">
        <v>30</v>
      </c>
      <c r="BS52" s="42">
        <v>31</v>
      </c>
      <c r="BT52" s="42">
        <v>31</v>
      </c>
      <c r="BU52" s="42">
        <v>32</v>
      </c>
      <c r="BV52" s="42">
        <v>32</v>
      </c>
      <c r="BW52" s="42">
        <v>33</v>
      </c>
      <c r="BX52" s="42">
        <v>33</v>
      </c>
      <c r="BY52" s="42">
        <v>34</v>
      </c>
      <c r="BZ52" s="42">
        <v>34</v>
      </c>
      <c r="CA52" s="42">
        <v>35</v>
      </c>
      <c r="CB52" s="42">
        <v>35</v>
      </c>
      <c r="CD52" s="239"/>
      <c r="CE52" s="239"/>
      <c r="CF52" s="239"/>
      <c r="CG52" s="239"/>
      <c r="CH52" s="239"/>
      <c r="CI52" s="194"/>
      <c r="CJ52" s="194"/>
      <c r="CP52" s="39" t="s">
        <v>132</v>
      </c>
      <c r="CQ52" s="39" t="s">
        <v>132</v>
      </c>
      <c r="CS52" s="136" t="s">
        <v>132</v>
      </c>
      <c r="CT52" s="39" t="s">
        <v>132</v>
      </c>
      <c r="CV52" s="42">
        <v>12</v>
      </c>
      <c r="CW52" s="42">
        <v>12</v>
      </c>
      <c r="CY52" s="42">
        <v>10</v>
      </c>
      <c r="CZ52" s="42">
        <v>10</v>
      </c>
      <c r="DB52" s="42">
        <v>5</v>
      </c>
      <c r="DC52" s="42">
        <v>5</v>
      </c>
    </row>
    <row r="53" spans="1:107" s="35" customFormat="1" x14ac:dyDescent="0.4">
      <c r="E53" s="30"/>
      <c r="I53" s="54"/>
      <c r="J53" s="54"/>
      <c r="K53" s="43"/>
      <c r="N53" s="33"/>
      <c r="AB53" s="28"/>
      <c r="CD53" s="194"/>
      <c r="CE53" s="194"/>
      <c r="CF53" s="194"/>
      <c r="CG53" s="194"/>
      <c r="CH53" s="194"/>
      <c r="CI53" s="194"/>
      <c r="CJ53" s="194"/>
      <c r="CP53" s="37"/>
      <c r="CS53" s="43"/>
      <c r="CY53" s="37"/>
      <c r="DB53" s="37"/>
    </row>
    <row r="54" spans="1:107" s="35" customFormat="1" ht="13.8" x14ac:dyDescent="0.45">
      <c r="E54" s="24" t="s">
        <v>102</v>
      </c>
      <c r="I54" s="47">
        <v>89</v>
      </c>
      <c r="J54" s="47">
        <v>65</v>
      </c>
      <c r="K54" s="25" t="s">
        <v>867</v>
      </c>
      <c r="L54" s="26">
        <f>[1]L_a_b!L120</f>
        <v>73.788479760617932</v>
      </c>
      <c r="M54" s="29" t="s">
        <v>786</v>
      </c>
      <c r="N54" s="27">
        <f>[1]L_a_b!L120</f>
        <v>73.788479760617932</v>
      </c>
      <c r="O54" s="29" t="s">
        <v>792</v>
      </c>
      <c r="P54" s="28">
        <f>[1]L_a_b!L68</f>
        <v>57.68746068595226</v>
      </c>
      <c r="Q54" s="28" t="s">
        <v>776</v>
      </c>
      <c r="R54" s="28">
        <f>[1]L_a_b!L100</f>
        <v>66.013332488948294</v>
      </c>
      <c r="S54" s="29" t="s">
        <v>776</v>
      </c>
      <c r="T54" s="28">
        <f>[1]L_a_b!L100</f>
        <v>66.013332488948294</v>
      </c>
      <c r="U54" s="29" t="s">
        <v>771</v>
      </c>
      <c r="V54" s="28">
        <f>[1]L_a_b!L36</f>
        <v>50.004135736053328</v>
      </c>
      <c r="W54" s="29" t="s">
        <v>776</v>
      </c>
      <c r="X54" s="28">
        <f>[1]L_a_b!L100</f>
        <v>66.013332488948294</v>
      </c>
      <c r="Y54" s="29" t="s">
        <v>776</v>
      </c>
      <c r="Z54" s="28">
        <f>[1]L_a_b!L100</f>
        <v>66.013332488948294</v>
      </c>
      <c r="AA54" s="29" t="s">
        <v>766</v>
      </c>
      <c r="AB54" s="28">
        <f>[1]L_a_b!L84</f>
        <v>61.678725235050933</v>
      </c>
      <c r="AC54" s="29" t="s">
        <v>447</v>
      </c>
      <c r="AD54" s="28">
        <f>[1]L_a_b!L132</f>
        <v>75.329698455056743</v>
      </c>
      <c r="AE54" s="29" t="s">
        <v>776</v>
      </c>
      <c r="AF54" s="28">
        <f>[1]L_a_b!L100</f>
        <v>66.013332488948294</v>
      </c>
      <c r="AG54" s="29" t="s">
        <v>447</v>
      </c>
      <c r="AH54" s="28">
        <f>[1]L_a_b!L132</f>
        <v>75.329698455056743</v>
      </c>
      <c r="AI54" s="29" t="s">
        <v>440</v>
      </c>
      <c r="AJ54" s="28">
        <f>[1]L_a_b!L84</f>
        <v>61.678725235050933</v>
      </c>
      <c r="AK54" s="29" t="s">
        <v>764</v>
      </c>
      <c r="AL54" s="28">
        <f>[1]L_a_b!L116</f>
        <v>72.079750332635967</v>
      </c>
      <c r="AM54" s="29" t="s">
        <v>792</v>
      </c>
      <c r="AN54" s="28">
        <f>[1]L_a_b!L68</f>
        <v>57.68746068595226</v>
      </c>
      <c r="AO54" s="29" t="s">
        <v>766</v>
      </c>
      <c r="AP54" s="28">
        <f>[1]L_a_b!L84</f>
        <v>61.678725235050933</v>
      </c>
      <c r="AQ54" s="29" t="s">
        <v>443</v>
      </c>
      <c r="AR54" s="28">
        <f>[1]L_a_b!L100</f>
        <v>66.013332488948294</v>
      </c>
      <c r="AS54" s="29" t="s">
        <v>440</v>
      </c>
      <c r="AT54" s="28">
        <f>[1]L_a_b!L84</f>
        <v>61.678725235050933</v>
      </c>
      <c r="AU54" s="28" t="s">
        <v>443</v>
      </c>
      <c r="AV54" s="28">
        <f>[1]L_a_b!L100</f>
        <v>66.013332488948294</v>
      </c>
      <c r="AW54" s="29" t="s">
        <v>443</v>
      </c>
      <c r="AX54" s="28">
        <f>[1]L_a_b!L100</f>
        <v>66.013332488948294</v>
      </c>
      <c r="AY54" s="31" t="s">
        <v>776</v>
      </c>
      <c r="AZ54" s="31">
        <f>VLOOKUP(AY54,$A$18:$B$51,2,FALSE)</f>
        <v>66.013332488948294</v>
      </c>
      <c r="BA54" s="31" t="s">
        <v>776</v>
      </c>
      <c r="BB54" s="31">
        <f>VLOOKUP(BA54,$A$18:$B$51,2,FALSE)</f>
        <v>66.013332488948294</v>
      </c>
      <c r="BC54" s="31" t="s">
        <v>766</v>
      </c>
      <c r="BD54" s="31">
        <f>VLOOKUP(BC54,$A$18:$B$51,2,FALSE)</f>
        <v>61.678725235050933</v>
      </c>
      <c r="BE54" s="31" t="s">
        <v>766</v>
      </c>
      <c r="BF54" s="31">
        <f>VLOOKUP(BE54,$A$18:$B$51,2,FALSE)</f>
        <v>61.678725235050933</v>
      </c>
      <c r="BG54" s="31" t="s">
        <v>764</v>
      </c>
      <c r="BH54" s="31">
        <f>VLOOKUP(BG54,$A$18:$B$51,2,FALSE)</f>
        <v>72.079750332635967</v>
      </c>
      <c r="BI54" s="31" t="s">
        <v>766</v>
      </c>
      <c r="BJ54" s="31">
        <f>VLOOKUP(BI54,$A$18:$B$51,2,FALSE)</f>
        <v>61.678725235050933</v>
      </c>
      <c r="BK54" s="31" t="s">
        <v>766</v>
      </c>
      <c r="BL54" s="31">
        <f>VLOOKUP(BK54,$A$18:$B$51,2,FALSE)</f>
        <v>61.678725235050933</v>
      </c>
      <c r="BM54" s="31" t="s">
        <v>766</v>
      </c>
      <c r="BN54" s="31">
        <f>VLOOKUP(BM54,$A$18:$B$51,2,FALSE)</f>
        <v>61.678725235050933</v>
      </c>
      <c r="BO54" s="31" t="s">
        <v>792</v>
      </c>
      <c r="BP54" s="31">
        <f>VLOOKUP(BO54,$A$18:$B$51,2,FALSE)</f>
        <v>57.68746068595226</v>
      </c>
      <c r="BQ54" s="21" t="s">
        <v>792</v>
      </c>
      <c r="BR54" s="31">
        <f>VLOOKUP(BQ54,$A$18:$B$51,2,FALSE)</f>
        <v>57.68746068595226</v>
      </c>
      <c r="BS54" s="21" t="s">
        <v>764</v>
      </c>
      <c r="BT54" s="31">
        <f>VLOOKUP(BS54,$A$18:$B$51,2,FALSE)</f>
        <v>72.079750332635967</v>
      </c>
      <c r="BU54" s="21" t="s">
        <v>764</v>
      </c>
      <c r="BV54" s="31">
        <f>VLOOKUP(BU54,$A$18:$B$51,2,FALSE)</f>
        <v>72.079750332635967</v>
      </c>
      <c r="BW54" s="21" t="s">
        <v>768</v>
      </c>
      <c r="BX54" s="31">
        <f>VLOOKUP(BW54,$A$18:$B$51,2,FALSE)</f>
        <v>75.329698455056743</v>
      </c>
      <c r="BY54" s="21" t="s">
        <v>766</v>
      </c>
      <c r="BZ54" s="31">
        <f>VLOOKUP(BY54,$A$18:$B$51,2,FALSE)</f>
        <v>61.678725235050933</v>
      </c>
      <c r="CA54" s="21" t="s">
        <v>764</v>
      </c>
      <c r="CB54" s="31">
        <f>VLOOKUP(CA54,$A$18:$B$51,2,FALSE)</f>
        <v>72.079750332635967</v>
      </c>
      <c r="CD54" s="194"/>
      <c r="CE54" s="194"/>
      <c r="CF54" s="194"/>
      <c r="CG54" s="194"/>
      <c r="CH54" s="194"/>
      <c r="CI54" s="194"/>
      <c r="CJ54" s="194"/>
      <c r="CP54" s="80" t="s">
        <v>766</v>
      </c>
      <c r="CQ54" s="31">
        <f>VLOOKUP(CP54,$A$18:$B$51,2,FALSE)</f>
        <v>61.678725235050933</v>
      </c>
      <c r="CS54" s="44" t="s">
        <v>764</v>
      </c>
      <c r="CT54" s="31">
        <f>VLOOKUP(CS54,$A$18:$B$51,2,FALSE)</f>
        <v>72.079750332635967</v>
      </c>
      <c r="CV54" s="37" t="s">
        <v>764</v>
      </c>
      <c r="CW54" s="31">
        <f>VLOOKUP(CV54,$A$18:$B$51,2,FALSE)</f>
        <v>72.079750332635967</v>
      </c>
      <c r="CY54" s="236" t="s">
        <v>776</v>
      </c>
      <c r="CZ54" s="31">
        <f>VLOOKUP(CY54,$A$18:$B$51,2,FALSE)</f>
        <v>66.013332488948294</v>
      </c>
      <c r="DB54" s="238" t="s">
        <v>764</v>
      </c>
      <c r="DC54" s="31">
        <f>VLOOKUP(DB54,$A$18:$B$51,2,FALSE)</f>
        <v>72.079750332635967</v>
      </c>
    </row>
    <row r="55" spans="1:107" s="35" customFormat="1" ht="13.8" x14ac:dyDescent="0.45">
      <c r="E55" s="24" t="s">
        <v>103</v>
      </c>
      <c r="I55" s="47">
        <v>85</v>
      </c>
      <c r="J55" s="47">
        <v>63</v>
      </c>
      <c r="K55" s="25" t="s">
        <v>767</v>
      </c>
      <c r="L55" s="26">
        <f>[1]L_a_b!L112</f>
        <v>70.490554036267866</v>
      </c>
      <c r="M55" s="29" t="s">
        <v>788</v>
      </c>
      <c r="N55" s="27">
        <f>[1]L_a_b!L104</f>
        <v>68.097728766764959</v>
      </c>
      <c r="O55" s="29" t="s">
        <v>819</v>
      </c>
      <c r="P55" s="28">
        <f>[1]L_a_b!L44</f>
        <v>51.976540463598752</v>
      </c>
      <c r="Q55" s="28" t="s">
        <v>787</v>
      </c>
      <c r="R55" s="28">
        <f>[1]L_a_b!L92</f>
        <v>64.319990168929081</v>
      </c>
      <c r="S55" s="29" t="s">
        <v>438</v>
      </c>
      <c r="T55" s="28">
        <f>[1]L_a_b!L76</f>
        <v>60.266537294414391</v>
      </c>
      <c r="U55" s="29" t="s">
        <v>819</v>
      </c>
      <c r="V55" s="28">
        <f>[1]L_a_b!L44</f>
        <v>51.976540463598752</v>
      </c>
      <c r="W55" s="29" t="s">
        <v>441</v>
      </c>
      <c r="X55" s="28">
        <f>[1]L_a_b!L92</f>
        <v>64.319990168929081</v>
      </c>
      <c r="Y55" s="29" t="s">
        <v>440</v>
      </c>
      <c r="Z55" s="28">
        <f>[1]L_a_b!L84</f>
        <v>61.678725235050933</v>
      </c>
      <c r="AA55" s="29" t="s">
        <v>438</v>
      </c>
      <c r="AB55" s="28">
        <f>[1]L_a_b!L76</f>
        <v>60.266537294414391</v>
      </c>
      <c r="AC55" s="29" t="s">
        <v>443</v>
      </c>
      <c r="AD55" s="28">
        <f>[1]L_a_b!L100</f>
        <v>66.013332488948294</v>
      </c>
      <c r="AE55" s="29" t="s">
        <v>440</v>
      </c>
      <c r="AF55" s="28">
        <f>[1]L_a_b!L84</f>
        <v>61.678725235050933</v>
      </c>
      <c r="AG55" s="29" t="s">
        <v>446</v>
      </c>
      <c r="AH55" s="28">
        <f>[1]L_a_b!L124</f>
        <v>73.613616639838867</v>
      </c>
      <c r="AI55" s="29" t="s">
        <v>435</v>
      </c>
      <c r="AJ55" s="28">
        <f>[1]L_a_b!L60</f>
        <v>55.327632324697404</v>
      </c>
      <c r="AK55" s="29" t="s">
        <v>772</v>
      </c>
      <c r="AL55" s="28">
        <f>[1]L_a_b!L108</f>
        <v>69.54549044703198</v>
      </c>
      <c r="AM55" s="29" t="s">
        <v>435</v>
      </c>
      <c r="AN55" s="28">
        <f>[1]L_a_b!L60</f>
        <v>55.327632324697404</v>
      </c>
      <c r="AO55" s="29" t="s">
        <v>436</v>
      </c>
      <c r="AP55" s="28">
        <f>[1]L_a_b!L68</f>
        <v>57.68746068595226</v>
      </c>
      <c r="AQ55" s="29" t="s">
        <v>787</v>
      </c>
      <c r="AR55" s="28">
        <f>[1]L_a_b!L92</f>
        <v>64.319990168929081</v>
      </c>
      <c r="AS55" s="29" t="s">
        <v>438</v>
      </c>
      <c r="AT55" s="28">
        <f>[1]L_a_b!L76</f>
        <v>60.266537294414391</v>
      </c>
      <c r="AU55" s="28" t="s">
        <v>787</v>
      </c>
      <c r="AV55" s="28">
        <f>[1]L_a_b!L92</f>
        <v>64.319990168929081</v>
      </c>
      <c r="AW55" s="29" t="s">
        <v>871</v>
      </c>
      <c r="AX55" s="28">
        <f>[1]L_a_b!L52</f>
        <v>54.489683652199048</v>
      </c>
      <c r="AY55" s="31" t="s">
        <v>787</v>
      </c>
      <c r="AZ55" s="31">
        <f t="shared" ref="AZ55:AZ58" si="41">VLOOKUP(AY55,$A$18:$B$51,2,FALSE)</f>
        <v>64.319990168929081</v>
      </c>
      <c r="BA55" s="31" t="s">
        <v>792</v>
      </c>
      <c r="BB55" s="31">
        <f t="shared" ref="BB55:BB58" si="42">VLOOKUP(BA55,$A$18:$B$51,2,FALSE)</f>
        <v>57.68746068595226</v>
      </c>
      <c r="BC55" s="31" t="s">
        <v>774</v>
      </c>
      <c r="BD55" s="31">
        <f t="shared" ref="BD55:BF58" si="43">VLOOKUP(BC55,$A$18:$B$51,2,FALSE)</f>
        <v>60.266537294414391</v>
      </c>
      <c r="BE55" s="31" t="s">
        <v>774</v>
      </c>
      <c r="BF55" s="31">
        <f t="shared" si="43"/>
        <v>60.266537294414391</v>
      </c>
      <c r="BG55" s="31" t="s">
        <v>772</v>
      </c>
      <c r="BH55" s="31">
        <f t="shared" ref="BH55:BH58" si="44">VLOOKUP(BG55,$A$18:$B$51,2,FALSE)</f>
        <v>69.54549044703198</v>
      </c>
      <c r="BI55" s="31" t="s">
        <v>774</v>
      </c>
      <c r="BJ55" s="31">
        <f t="shared" ref="BJ55:BJ58" si="45">VLOOKUP(BI55,$A$18:$B$51,2,FALSE)</f>
        <v>60.266537294414391</v>
      </c>
      <c r="BK55" s="31" t="s">
        <v>774</v>
      </c>
      <c r="BL55" s="31">
        <f t="shared" ref="BL55:BL58" si="46">VLOOKUP(BK55,$A$18:$B$51,2,FALSE)</f>
        <v>60.266537294414391</v>
      </c>
      <c r="BM55" s="31" t="s">
        <v>792</v>
      </c>
      <c r="BN55" s="31">
        <f t="shared" ref="BN55:BN58" si="47">VLOOKUP(BM55,$A$18:$B$51,2,FALSE)</f>
        <v>57.68746068595226</v>
      </c>
      <c r="BO55" s="31" t="s">
        <v>769</v>
      </c>
      <c r="BP55" s="31">
        <f t="shared" ref="BP55:CB58" si="48">VLOOKUP(BO55,$A$18:$B$51,2,FALSE)</f>
        <v>55.327632324697404</v>
      </c>
      <c r="BQ55" s="21" t="s">
        <v>769</v>
      </c>
      <c r="BR55" s="31">
        <f t="shared" si="48"/>
        <v>55.327632324697404</v>
      </c>
      <c r="BS55" s="21" t="s">
        <v>772</v>
      </c>
      <c r="BT55" s="31">
        <f t="shared" si="48"/>
        <v>69.54549044703198</v>
      </c>
      <c r="BU55" s="21" t="s">
        <v>774</v>
      </c>
      <c r="BV55" s="31">
        <f t="shared" si="48"/>
        <v>60.266537294414391</v>
      </c>
      <c r="BW55" s="21" t="s">
        <v>784</v>
      </c>
      <c r="BX55" s="31">
        <f t="shared" si="48"/>
        <v>73.613616639838867</v>
      </c>
      <c r="BY55" s="21" t="s">
        <v>774</v>
      </c>
      <c r="BZ55" s="31">
        <f t="shared" si="48"/>
        <v>60.266537294414391</v>
      </c>
      <c r="CA55" s="21" t="s">
        <v>772</v>
      </c>
      <c r="CB55" s="31">
        <f t="shared" si="48"/>
        <v>69.54549044703198</v>
      </c>
      <c r="CD55" s="194"/>
      <c r="CE55" s="194"/>
      <c r="CF55" s="194"/>
      <c r="CG55" s="194"/>
      <c r="CH55" s="194"/>
      <c r="CI55" s="194"/>
      <c r="CJ55" s="194"/>
      <c r="CP55" s="80" t="s">
        <v>774</v>
      </c>
      <c r="CQ55" s="31">
        <f t="shared" ref="CQ55:CQ58" si="49">VLOOKUP(CP55,$A$18:$B$51,2,FALSE)</f>
        <v>60.266537294414391</v>
      </c>
      <c r="CS55" s="44" t="s">
        <v>787</v>
      </c>
      <c r="CT55" s="31">
        <f t="shared" ref="CT55:CT58" si="50">VLOOKUP(CS55,$A$18:$B$51,2,FALSE)</f>
        <v>64.319990168929081</v>
      </c>
      <c r="CV55" s="37" t="s">
        <v>772</v>
      </c>
      <c r="CW55" s="31">
        <f t="shared" ref="CW55:CW58" si="51">VLOOKUP(CV55,$A$18:$B$51,2,FALSE)</f>
        <v>69.54549044703198</v>
      </c>
      <c r="CY55" s="236" t="s">
        <v>792</v>
      </c>
      <c r="CZ55" s="31">
        <f>VLOOKUP(CY55,$A$18:$B$51,2,FALSE)</f>
        <v>57.68746068595226</v>
      </c>
      <c r="DB55" s="238" t="s">
        <v>774</v>
      </c>
      <c r="DC55" s="31">
        <f>VLOOKUP(DB55,$A$18:$B$51,2,FALSE)</f>
        <v>60.266537294414391</v>
      </c>
    </row>
    <row r="56" spans="1:107" s="35" customFormat="1" ht="13.8" x14ac:dyDescent="0.45">
      <c r="E56" s="24" t="s">
        <v>104</v>
      </c>
      <c r="I56" s="47">
        <v>86</v>
      </c>
      <c r="J56" s="47">
        <v>70</v>
      </c>
      <c r="K56" s="103" t="s">
        <v>768</v>
      </c>
      <c r="L56" s="101">
        <f t="shared" ref="L56:L58" si="52">VLOOKUP(K56,$A$18:$B$51,2,FALSE)</f>
        <v>75.329698455056743</v>
      </c>
      <c r="M56" s="29" t="s">
        <v>444</v>
      </c>
      <c r="N56" s="27">
        <f>[1]L_a_b!L108</f>
        <v>69.54549044703198</v>
      </c>
      <c r="O56" s="29" t="s">
        <v>434</v>
      </c>
      <c r="P56" s="28">
        <f>[1]L_a_b!L48</f>
        <v>54.148149429121659</v>
      </c>
      <c r="Q56" s="28" t="s">
        <v>775</v>
      </c>
      <c r="R56" s="28">
        <f>[1]L_a_b!L104</f>
        <v>68.097728766764959</v>
      </c>
      <c r="S56" s="29" t="s">
        <v>440</v>
      </c>
      <c r="T56" s="28">
        <f>[1]L_a_b!L84</f>
        <v>61.678725235050933</v>
      </c>
      <c r="U56" s="29" t="s">
        <v>789</v>
      </c>
      <c r="V56" s="28">
        <f>[1]L_a_b!L40</f>
        <v>50.748796532329095</v>
      </c>
      <c r="W56" s="29" t="s">
        <v>765</v>
      </c>
      <c r="X56" s="28">
        <f>[1]L_a_b!L96</f>
        <v>65.463749372686848</v>
      </c>
      <c r="Y56" s="29" t="s">
        <v>441</v>
      </c>
      <c r="Z56" s="28">
        <f>[1]L_a_b!L92</f>
        <v>64.319990168929081</v>
      </c>
      <c r="AA56" s="29" t="s">
        <v>439</v>
      </c>
      <c r="AB56" s="28">
        <f>[1]L_a_b!L80</f>
        <v>60.819536609910429</v>
      </c>
      <c r="AC56" s="29" t="s">
        <v>788</v>
      </c>
      <c r="AD56" s="28">
        <f>[1]L_a_b!L104</f>
        <v>68.097728766764959</v>
      </c>
      <c r="AE56" s="29" t="s">
        <v>441</v>
      </c>
      <c r="AF56" s="28">
        <f>[1]L_a_b!L92</f>
        <v>64.319990168929081</v>
      </c>
      <c r="AG56" s="100" t="s">
        <v>768</v>
      </c>
      <c r="AH56" s="101">
        <f t="shared" ref="AH56:AH58" si="53">VLOOKUP(AG56,$A$18:$B$51,2,FALSE)</f>
        <v>75.329698455056743</v>
      </c>
      <c r="AI56" s="29" t="s">
        <v>436</v>
      </c>
      <c r="AJ56" s="28">
        <f>[1]L_a_b!L68</f>
        <v>57.68746068595226</v>
      </c>
      <c r="AK56" s="29" t="s">
        <v>767</v>
      </c>
      <c r="AL56" s="28">
        <f>[1]L_a_b!L112</f>
        <v>70.490554036267866</v>
      </c>
      <c r="AM56" s="29" t="s">
        <v>439</v>
      </c>
      <c r="AN56" s="28">
        <f>[1]L_a_b!L80</f>
        <v>60.819536609910429</v>
      </c>
      <c r="AO56" s="29" t="s">
        <v>437</v>
      </c>
      <c r="AP56" s="28">
        <f>[1]L_a_b!L72</f>
        <v>59.002347394461879</v>
      </c>
      <c r="AQ56" s="29" t="s">
        <v>775</v>
      </c>
      <c r="AR56" s="28">
        <f>[1]L_a_b!L104</f>
        <v>68.097728766764959</v>
      </c>
      <c r="AS56" s="29" t="s">
        <v>791</v>
      </c>
      <c r="AT56" s="28">
        <f>[1]L_a_b!L88</f>
        <v>63.352807087567498</v>
      </c>
      <c r="AU56" s="28" t="s">
        <v>788</v>
      </c>
      <c r="AV56" s="28">
        <f>[1]L_a_b!L104</f>
        <v>68.097728766764959</v>
      </c>
      <c r="AW56" s="29" t="s">
        <v>435</v>
      </c>
      <c r="AX56" s="28">
        <f>[1]L_a_b!L60</f>
        <v>55.327632324697404</v>
      </c>
      <c r="AY56" s="31" t="s">
        <v>776</v>
      </c>
      <c r="AZ56" s="31">
        <f t="shared" si="41"/>
        <v>66.013332488948294</v>
      </c>
      <c r="BA56" s="31" t="s">
        <v>770</v>
      </c>
      <c r="BB56" s="31">
        <f t="shared" si="42"/>
        <v>60.819536609910429</v>
      </c>
      <c r="BC56" s="31" t="s">
        <v>770</v>
      </c>
      <c r="BD56" s="31">
        <f t="shared" si="43"/>
        <v>60.819536609910429</v>
      </c>
      <c r="BE56" s="31" t="s">
        <v>770</v>
      </c>
      <c r="BF56" s="31">
        <f t="shared" si="43"/>
        <v>60.819536609910429</v>
      </c>
      <c r="BG56" s="31" t="s">
        <v>764</v>
      </c>
      <c r="BH56" s="31">
        <f t="shared" si="44"/>
        <v>72.079750332635967</v>
      </c>
      <c r="BI56" s="31" t="s">
        <v>766</v>
      </c>
      <c r="BJ56" s="31">
        <f t="shared" si="45"/>
        <v>61.678725235050933</v>
      </c>
      <c r="BK56" s="31" t="s">
        <v>770</v>
      </c>
      <c r="BL56" s="31">
        <f t="shared" si="46"/>
        <v>60.819536609910429</v>
      </c>
      <c r="BM56" s="31" t="s">
        <v>773</v>
      </c>
      <c r="BN56" s="31">
        <f t="shared" si="47"/>
        <v>59.002347394461879</v>
      </c>
      <c r="BO56" s="31" t="s">
        <v>766</v>
      </c>
      <c r="BP56" s="31">
        <f t="shared" si="48"/>
        <v>61.678725235050933</v>
      </c>
      <c r="BQ56" s="21" t="s">
        <v>773</v>
      </c>
      <c r="BR56" s="31">
        <f t="shared" si="48"/>
        <v>59.002347394461879</v>
      </c>
      <c r="BS56" s="21" t="s">
        <v>786</v>
      </c>
      <c r="BT56" s="31">
        <f t="shared" si="48"/>
        <v>73.788479760617932</v>
      </c>
      <c r="BU56" s="21" t="s">
        <v>770</v>
      </c>
      <c r="BV56" s="31">
        <f t="shared" si="48"/>
        <v>60.819536609910429</v>
      </c>
      <c r="BW56" s="21" t="s">
        <v>768</v>
      </c>
      <c r="BX56" s="31">
        <f t="shared" si="48"/>
        <v>75.329698455056743</v>
      </c>
      <c r="BY56" s="21" t="s">
        <v>765</v>
      </c>
      <c r="BZ56" s="31">
        <f t="shared" si="48"/>
        <v>65.463749372686848</v>
      </c>
      <c r="CA56" s="21" t="s">
        <v>786</v>
      </c>
      <c r="CB56" s="31">
        <f t="shared" si="48"/>
        <v>73.788479760617932</v>
      </c>
      <c r="CD56" s="194"/>
      <c r="CE56" s="194"/>
      <c r="CF56" s="194"/>
      <c r="CG56" s="194"/>
      <c r="CH56" s="194"/>
      <c r="CI56" s="194"/>
      <c r="CJ56" s="194"/>
      <c r="CP56" s="80" t="s">
        <v>770</v>
      </c>
      <c r="CQ56" s="31">
        <f t="shared" si="49"/>
        <v>60.819536609910429</v>
      </c>
      <c r="CS56" s="44" t="s">
        <v>776</v>
      </c>
      <c r="CT56" s="31">
        <f t="shared" si="50"/>
        <v>66.013332488948294</v>
      </c>
      <c r="CV56" s="37" t="s">
        <v>786</v>
      </c>
      <c r="CW56" s="31">
        <f t="shared" si="51"/>
        <v>73.788479760617932</v>
      </c>
      <c r="CY56" s="236" t="s">
        <v>787</v>
      </c>
      <c r="CZ56" s="31">
        <f t="shared" ref="CZ56:CZ58" si="54">VLOOKUP(CY56,$A$18:$B$51,2,FALSE)</f>
        <v>64.319990168929081</v>
      </c>
      <c r="DB56" s="238" t="s">
        <v>766</v>
      </c>
      <c r="DC56" s="31">
        <f t="shared" ref="DC56:DC58" si="55">VLOOKUP(DB56,$A$18:$B$51,2,FALSE)</f>
        <v>61.678725235050933</v>
      </c>
    </row>
    <row r="57" spans="1:107" s="35" customFormat="1" ht="13.8" x14ac:dyDescent="0.45">
      <c r="E57" s="24" t="s">
        <v>105</v>
      </c>
      <c r="I57" s="47">
        <v>85</v>
      </c>
      <c r="J57" s="47">
        <v>68</v>
      </c>
      <c r="K57" s="103" t="s">
        <v>768</v>
      </c>
      <c r="L57" s="101">
        <f t="shared" si="52"/>
        <v>75.329698455056743</v>
      </c>
      <c r="M57" s="29" t="s">
        <v>443</v>
      </c>
      <c r="N57" s="27">
        <f>[1]L_a_b!L100</f>
        <v>66.013332488948294</v>
      </c>
      <c r="O57" s="29" t="s">
        <v>819</v>
      </c>
      <c r="P57" s="28">
        <f>[1]L_a_b!L44</f>
        <v>51.976540463598752</v>
      </c>
      <c r="Q57" s="28" t="s">
        <v>443</v>
      </c>
      <c r="R57" s="28">
        <f>[1]L_a_b!L100</f>
        <v>66.013332488948294</v>
      </c>
      <c r="S57" s="29" t="s">
        <v>439</v>
      </c>
      <c r="T57" s="28">
        <f>[1]L_a_b!L80</f>
        <v>60.819536609910429</v>
      </c>
      <c r="U57" s="29" t="s">
        <v>868</v>
      </c>
      <c r="V57" s="28">
        <f>[1]L_a_b!L48</f>
        <v>54.148149429121659</v>
      </c>
      <c r="W57" s="29" t="s">
        <v>787</v>
      </c>
      <c r="X57" s="28">
        <f>[1]L_a_b!L92</f>
        <v>64.319990168929081</v>
      </c>
      <c r="Y57" s="29" t="s">
        <v>791</v>
      </c>
      <c r="Z57" s="28">
        <f>[1]L_a_b!L88</f>
        <v>63.352807087567498</v>
      </c>
      <c r="AA57" s="29" t="s">
        <v>792</v>
      </c>
      <c r="AB57" s="28">
        <f>[1]L_a_b!L68</f>
        <v>57.68746068595226</v>
      </c>
      <c r="AC57" s="29" t="s">
        <v>776</v>
      </c>
      <c r="AD57" s="28">
        <f>[1]L_a_b!L100</f>
        <v>66.013332488948294</v>
      </c>
      <c r="AE57" s="29" t="s">
        <v>440</v>
      </c>
      <c r="AF57" s="28">
        <f>[1]L_a_b!L84</f>
        <v>61.678725235050933</v>
      </c>
      <c r="AG57" s="100" t="s">
        <v>768</v>
      </c>
      <c r="AH57" s="101">
        <f t="shared" si="53"/>
        <v>75.329698455056743</v>
      </c>
      <c r="AI57" s="29" t="s">
        <v>793</v>
      </c>
      <c r="AJ57" s="28">
        <f>[1]L_a_b!L64</f>
        <v>56.425600143309396</v>
      </c>
      <c r="AK57" s="29" t="s">
        <v>443</v>
      </c>
      <c r="AL57" s="28">
        <f>[1]L_a_b!L100</f>
        <v>66.013332488948294</v>
      </c>
      <c r="AM57" s="29" t="s">
        <v>437</v>
      </c>
      <c r="AN57" s="28">
        <f>[1]L_a_b!L72</f>
        <v>59.002347394461879</v>
      </c>
      <c r="AO57" s="29" t="s">
        <v>436</v>
      </c>
      <c r="AP57" s="28">
        <f>[1]L_a_b!L68</f>
        <v>57.68746068595226</v>
      </c>
      <c r="AQ57" s="29" t="s">
        <v>443</v>
      </c>
      <c r="AR57" s="28">
        <f>[1]L_a_b!L100</f>
        <v>66.013332488948294</v>
      </c>
      <c r="AS57" s="29" t="s">
        <v>440</v>
      </c>
      <c r="AT57" s="28">
        <f>[1]L_a_b!L84</f>
        <v>61.678725235050933</v>
      </c>
      <c r="AU57" s="28" t="s">
        <v>442</v>
      </c>
      <c r="AV57" s="28">
        <f>[1]L_a_b!L96</f>
        <v>65.463749372686848</v>
      </c>
      <c r="AW57" s="29" t="s">
        <v>872</v>
      </c>
      <c r="AX57" s="28">
        <f>[1]L_a_b!L52</f>
        <v>54.489683652199048</v>
      </c>
      <c r="AY57" s="31" t="s">
        <v>791</v>
      </c>
      <c r="AZ57" s="31">
        <f t="shared" si="41"/>
        <v>63.352807087567498</v>
      </c>
      <c r="BA57" s="31" t="s">
        <v>774</v>
      </c>
      <c r="BB57" s="31">
        <f t="shared" si="42"/>
        <v>60.266537294414391</v>
      </c>
      <c r="BC57" s="31" t="s">
        <v>792</v>
      </c>
      <c r="BD57" s="31">
        <f t="shared" si="43"/>
        <v>57.68746068595226</v>
      </c>
      <c r="BE57" s="31" t="s">
        <v>773</v>
      </c>
      <c r="BF57" s="31">
        <f t="shared" si="43"/>
        <v>59.002347394461879</v>
      </c>
      <c r="BG57" s="31" t="s">
        <v>767</v>
      </c>
      <c r="BH57" s="31">
        <f t="shared" si="44"/>
        <v>70.490554036267866</v>
      </c>
      <c r="BI57" s="31" t="s">
        <v>792</v>
      </c>
      <c r="BJ57" s="31">
        <f t="shared" si="45"/>
        <v>57.68746068595226</v>
      </c>
      <c r="BK57" s="31" t="s">
        <v>774</v>
      </c>
      <c r="BL57" s="31">
        <f t="shared" si="46"/>
        <v>60.266537294414391</v>
      </c>
      <c r="BM57" s="31" t="s">
        <v>792</v>
      </c>
      <c r="BN57" s="31">
        <f t="shared" si="47"/>
        <v>57.68746068595226</v>
      </c>
      <c r="BO57" s="31" t="s">
        <v>774</v>
      </c>
      <c r="BP57" s="31">
        <f t="shared" si="48"/>
        <v>60.266537294414391</v>
      </c>
      <c r="BQ57" s="21" t="s">
        <v>792</v>
      </c>
      <c r="BR57" s="31">
        <f t="shared" si="48"/>
        <v>57.68746068595226</v>
      </c>
      <c r="BS57" s="21" t="s">
        <v>772</v>
      </c>
      <c r="BT57" s="31">
        <f t="shared" si="48"/>
        <v>69.54549044703198</v>
      </c>
      <c r="BU57" s="21" t="s">
        <v>774</v>
      </c>
      <c r="BV57" s="31">
        <f t="shared" si="48"/>
        <v>60.266537294414391</v>
      </c>
      <c r="BW57" s="21" t="s">
        <v>785</v>
      </c>
      <c r="BX57" s="31">
        <f t="shared" si="48"/>
        <v>76.277782683786612</v>
      </c>
      <c r="BY57" s="21" t="s">
        <v>766</v>
      </c>
      <c r="BZ57" s="31">
        <f t="shared" si="48"/>
        <v>61.678725235050933</v>
      </c>
      <c r="CA57" s="21" t="s">
        <v>772</v>
      </c>
      <c r="CB57" s="31">
        <f t="shared" si="48"/>
        <v>69.54549044703198</v>
      </c>
      <c r="CD57" s="194"/>
      <c r="CE57" s="194"/>
      <c r="CF57" s="194"/>
      <c r="CG57" s="194"/>
      <c r="CH57" s="194"/>
      <c r="CI57" s="194"/>
      <c r="CJ57" s="194"/>
      <c r="CP57" s="80" t="s">
        <v>774</v>
      </c>
      <c r="CQ57" s="31">
        <f t="shared" si="49"/>
        <v>60.266537294414391</v>
      </c>
      <c r="CS57" s="44" t="s">
        <v>766</v>
      </c>
      <c r="CT57" s="31">
        <f t="shared" si="50"/>
        <v>61.678725235050933</v>
      </c>
      <c r="CV57" s="37" t="s">
        <v>764</v>
      </c>
      <c r="CW57" s="31">
        <f t="shared" si="51"/>
        <v>72.079750332635967</v>
      </c>
      <c r="CY57" s="236" t="s">
        <v>766</v>
      </c>
      <c r="CZ57" s="31">
        <f t="shared" si="54"/>
        <v>61.678725235050933</v>
      </c>
      <c r="DB57" s="238" t="s">
        <v>770</v>
      </c>
      <c r="DC57" s="31">
        <f t="shared" si="55"/>
        <v>60.819536609910429</v>
      </c>
    </row>
    <row r="58" spans="1:107" s="35" customFormat="1" ht="13.8" x14ac:dyDescent="0.45">
      <c r="E58" s="24" t="s">
        <v>106</v>
      </c>
      <c r="I58" s="47">
        <v>86</v>
      </c>
      <c r="J58" s="47">
        <v>73</v>
      </c>
      <c r="K58" s="103" t="s">
        <v>768</v>
      </c>
      <c r="L58" s="101">
        <f t="shared" si="52"/>
        <v>75.329698455056743</v>
      </c>
      <c r="M58" s="29" t="s">
        <v>794</v>
      </c>
      <c r="N58" s="27">
        <f>[1]L_a_b!L120</f>
        <v>73.788479760617932</v>
      </c>
      <c r="O58" s="29" t="s">
        <v>791</v>
      </c>
      <c r="P58" s="28">
        <f>[1]L_a_b!L88</f>
        <v>63.352807087567498</v>
      </c>
      <c r="Q58" s="28" t="s">
        <v>772</v>
      </c>
      <c r="R58" s="28">
        <f>[1]L_a_b!L108</f>
        <v>69.54549044703198</v>
      </c>
      <c r="S58" s="29" t="s">
        <v>766</v>
      </c>
      <c r="T58" s="28">
        <f>[1]L_a_b!L84</f>
        <v>61.678725235050933</v>
      </c>
      <c r="U58" s="29" t="s">
        <v>433</v>
      </c>
      <c r="V58" s="28">
        <f>[1]L_a_b!L44</f>
        <v>51.976540463598752</v>
      </c>
      <c r="W58" s="29" t="s">
        <v>445</v>
      </c>
      <c r="X58" s="28">
        <f>[1]L_a_b!L116</f>
        <v>72.079750332635967</v>
      </c>
      <c r="Y58" s="29" t="s">
        <v>442</v>
      </c>
      <c r="Z58" s="28">
        <f>[1]L_a_b!L96</f>
        <v>65.463749372686848</v>
      </c>
      <c r="AA58" s="29" t="s">
        <v>869</v>
      </c>
      <c r="AB58" s="28">
        <f>[1]L_a_b!L80</f>
        <v>60.819536609910429</v>
      </c>
      <c r="AC58" s="29" t="s">
        <v>788</v>
      </c>
      <c r="AD58" s="28">
        <f>[1]L_a_b!L104</f>
        <v>68.097728766764959</v>
      </c>
      <c r="AE58" s="29" t="s">
        <v>870</v>
      </c>
      <c r="AF58" s="28">
        <f>[1]L_a_b!L88</f>
        <v>63.352807087567498</v>
      </c>
      <c r="AG58" s="100" t="s">
        <v>768</v>
      </c>
      <c r="AH58" s="101">
        <f t="shared" si="53"/>
        <v>75.329698455056743</v>
      </c>
      <c r="AI58" s="29" t="s">
        <v>440</v>
      </c>
      <c r="AJ58" s="28">
        <f>[1]L_a_b!L84</f>
        <v>61.678725235050933</v>
      </c>
      <c r="AK58" s="29" t="s">
        <v>444</v>
      </c>
      <c r="AL58" s="28">
        <f>[1]L_a_b!L108</f>
        <v>69.54549044703198</v>
      </c>
      <c r="AM58" s="29" t="s">
        <v>774</v>
      </c>
      <c r="AN58" s="28">
        <f>[1]L_a_b!L76</f>
        <v>60.266537294414391</v>
      </c>
      <c r="AO58" s="29" t="s">
        <v>437</v>
      </c>
      <c r="AP58" s="28">
        <f>[1]L_a_b!L72</f>
        <v>59.002347394461879</v>
      </c>
      <c r="AQ58" s="29" t="s">
        <v>794</v>
      </c>
      <c r="AR58" s="28">
        <f>[1]L_a_b!L120</f>
        <v>73.788479760617932</v>
      </c>
      <c r="AS58" s="29" t="s">
        <v>442</v>
      </c>
      <c r="AT58" s="28">
        <f>[1]L_a_b!L96</f>
        <v>65.463749372686848</v>
      </c>
      <c r="AU58" s="28" t="s">
        <v>794</v>
      </c>
      <c r="AV58" s="28">
        <f>[1]L_a_b!L120</f>
        <v>73.788479760617932</v>
      </c>
      <c r="AW58" s="29" t="s">
        <v>873</v>
      </c>
      <c r="AX58" s="28">
        <f>[1]L_a_b!L56</f>
        <v>54.89339976375399</v>
      </c>
      <c r="AY58" s="31" t="s">
        <v>775</v>
      </c>
      <c r="AZ58" s="31">
        <f t="shared" si="41"/>
        <v>68.097728766764959</v>
      </c>
      <c r="BA58" s="31" t="s">
        <v>766</v>
      </c>
      <c r="BB58" s="31">
        <f t="shared" si="42"/>
        <v>61.678725235050933</v>
      </c>
      <c r="BC58" s="31" t="s">
        <v>773</v>
      </c>
      <c r="BD58" s="31">
        <f t="shared" si="43"/>
        <v>59.002347394461879</v>
      </c>
      <c r="BE58" s="31" t="s">
        <v>774</v>
      </c>
      <c r="BF58" s="31">
        <f t="shared" si="43"/>
        <v>60.266537294414391</v>
      </c>
      <c r="BG58" s="31" t="s">
        <v>764</v>
      </c>
      <c r="BH58" s="31">
        <f t="shared" si="44"/>
        <v>72.079750332635967</v>
      </c>
      <c r="BI58" s="31" t="s">
        <v>774</v>
      </c>
      <c r="BJ58" s="31">
        <f t="shared" si="45"/>
        <v>60.266537294414391</v>
      </c>
      <c r="BK58" s="31" t="s">
        <v>776</v>
      </c>
      <c r="BL58" s="31">
        <f t="shared" si="46"/>
        <v>66.013332488948294</v>
      </c>
      <c r="BM58" s="31" t="s">
        <v>773</v>
      </c>
      <c r="BN58" s="31">
        <f t="shared" si="47"/>
        <v>59.002347394461879</v>
      </c>
      <c r="BO58" s="31" t="s">
        <v>770</v>
      </c>
      <c r="BP58" s="31">
        <f t="shared" si="48"/>
        <v>60.819536609910429</v>
      </c>
      <c r="BQ58" s="21" t="s">
        <v>772</v>
      </c>
      <c r="BR58" s="31">
        <f t="shared" si="48"/>
        <v>69.54549044703198</v>
      </c>
      <c r="BS58" s="21" t="s">
        <v>764</v>
      </c>
      <c r="BT58" s="31">
        <f t="shared" si="48"/>
        <v>72.079750332635967</v>
      </c>
      <c r="BU58" s="21" t="s">
        <v>770</v>
      </c>
      <c r="BV58" s="31">
        <f t="shared" si="48"/>
        <v>60.819536609910429</v>
      </c>
      <c r="BW58" s="140" t="s">
        <v>768</v>
      </c>
      <c r="BX58" s="101">
        <f t="shared" si="48"/>
        <v>75.329698455056743</v>
      </c>
      <c r="BY58" s="21" t="s">
        <v>765</v>
      </c>
      <c r="BZ58" s="31">
        <f t="shared" si="48"/>
        <v>65.463749372686848</v>
      </c>
      <c r="CA58" s="21" t="s">
        <v>764</v>
      </c>
      <c r="CB58" s="31">
        <f t="shared" si="48"/>
        <v>72.079750332635967</v>
      </c>
      <c r="CD58" s="194"/>
      <c r="CE58" s="194"/>
      <c r="CF58" s="194"/>
      <c r="CG58" s="194"/>
      <c r="CH58" s="194"/>
      <c r="CI58" s="194"/>
      <c r="CJ58" s="194"/>
      <c r="CP58" s="80" t="s">
        <v>791</v>
      </c>
      <c r="CQ58" s="31">
        <f t="shared" si="49"/>
        <v>63.352807087567498</v>
      </c>
      <c r="CS58" s="44" t="s">
        <v>787</v>
      </c>
      <c r="CT58" s="31">
        <f t="shared" si="50"/>
        <v>64.319990168929081</v>
      </c>
      <c r="CV58" s="37" t="s">
        <v>784</v>
      </c>
      <c r="CW58" s="31">
        <f t="shared" si="51"/>
        <v>73.613616639838867</v>
      </c>
      <c r="CY58" s="236" t="s">
        <v>787</v>
      </c>
      <c r="CZ58" s="31">
        <f t="shared" si="54"/>
        <v>64.319990168929081</v>
      </c>
      <c r="DB58" s="238" t="s">
        <v>766</v>
      </c>
      <c r="DC58" s="31">
        <f t="shared" si="55"/>
        <v>61.678725235050933</v>
      </c>
    </row>
    <row r="59" spans="1:107" s="35" customFormat="1" x14ac:dyDescent="0.4">
      <c r="E59" s="30"/>
      <c r="I59" s="54"/>
      <c r="J59" s="54"/>
      <c r="K59" s="43"/>
      <c r="M59" s="56"/>
      <c r="N59" s="57"/>
      <c r="O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CD59" s="194"/>
      <c r="CE59" s="194"/>
      <c r="CF59" s="194"/>
      <c r="CG59" s="194"/>
      <c r="CH59" s="194"/>
      <c r="CI59" s="194"/>
      <c r="CJ59" s="194"/>
      <c r="CP59" s="37"/>
      <c r="CS59" s="43"/>
      <c r="CW59" s="30"/>
      <c r="CY59" s="37"/>
      <c r="DB59" s="37"/>
    </row>
    <row r="60" spans="1:107" s="35" customFormat="1" ht="34.200000000000003" x14ac:dyDescent="0.4">
      <c r="E60" s="30" t="s">
        <v>107</v>
      </c>
      <c r="I60" s="31">
        <f>AVERAGE(I56:I58)</f>
        <v>85.666666666666671</v>
      </c>
      <c r="J60" s="31">
        <f>AVERAGE(J56:J58)</f>
        <v>70.333333333333329</v>
      </c>
      <c r="K60" s="43"/>
      <c r="L60" s="31">
        <f>AVERAGE(L56:L58)</f>
        <v>75.329698455056743</v>
      </c>
      <c r="N60" s="32">
        <f>AVERAGE(N56:N58)</f>
        <v>69.782434232199407</v>
      </c>
      <c r="O60" s="56"/>
      <c r="P60" s="31">
        <f>AVERAGE(P56:P58)</f>
        <v>56.492498993429308</v>
      </c>
      <c r="Q60" s="30"/>
      <c r="R60" s="31">
        <f>AVERAGE(R56:R58)</f>
        <v>67.885517234248411</v>
      </c>
      <c r="S60" s="30"/>
      <c r="T60" s="31">
        <f>AVERAGE(T56:T58)</f>
        <v>61.392329026670758</v>
      </c>
      <c r="U60" s="30"/>
      <c r="V60" s="31">
        <f>AVERAGE(V56:V58)</f>
        <v>52.291162141683174</v>
      </c>
      <c r="W60" s="30"/>
      <c r="X60" s="31">
        <f>AVERAGE(X56:X58)</f>
        <v>67.287829958083975</v>
      </c>
      <c r="Y60" s="56"/>
      <c r="Z60" s="31">
        <f>AVERAGE(Z56:Z58)</f>
        <v>64.378848876394486</v>
      </c>
      <c r="AA60" s="56"/>
      <c r="AB60" s="31">
        <f>AVERAGE(AB56:AB58)</f>
        <v>59.775511301924375</v>
      </c>
      <c r="AC60" s="56"/>
      <c r="AD60" s="31">
        <f>AVERAGE(AD56:AD58)</f>
        <v>67.402930007492742</v>
      </c>
      <c r="AE60" s="56"/>
      <c r="AF60" s="31">
        <f>AVERAGE(AF56:AF58)</f>
        <v>63.117174163849171</v>
      </c>
      <c r="AG60" s="56"/>
      <c r="AH60" s="101">
        <f>AVERAGE(AH56:AH58)</f>
        <v>75.329698455056743</v>
      </c>
      <c r="AI60" s="56"/>
      <c r="AJ60" s="31">
        <f>AVERAGE(AJ56:AJ58)</f>
        <v>58.59726202143753</v>
      </c>
      <c r="AK60" s="56"/>
      <c r="AL60" s="31">
        <f>AVERAGE(AL56:AL58)</f>
        <v>68.683125657416042</v>
      </c>
      <c r="AM60" s="56"/>
      <c r="AN60" s="31">
        <f>AVERAGE(AN56:AN58)</f>
        <v>60.029473766262235</v>
      </c>
      <c r="AO60" s="56"/>
      <c r="AP60" s="31">
        <f>AVERAGE(AP56:AP58)</f>
        <v>58.564051824958675</v>
      </c>
      <c r="AQ60" s="56"/>
      <c r="AR60" s="31">
        <f>AVERAGE(AR56:AR58)</f>
        <v>69.299847005443723</v>
      </c>
      <c r="AS60" s="56"/>
      <c r="AT60" s="31">
        <f>AVERAGE(AT56:AT58)</f>
        <v>63.498427231768424</v>
      </c>
      <c r="AV60" s="31">
        <f>AVERAGE(AV56:AV58)</f>
        <v>69.11665263335658</v>
      </c>
      <c r="AX60" s="31">
        <f>AVERAGE(AX56:AX58)</f>
        <v>54.903571913550145</v>
      </c>
      <c r="AZ60" s="31">
        <f>AVERAGE(AZ56:AZ58)</f>
        <v>65.82128944776025</v>
      </c>
      <c r="BB60" s="31">
        <f>AVERAGE(BB56:BB58)</f>
        <v>60.921599713125254</v>
      </c>
      <c r="BD60" s="31">
        <f>AVERAGE(BD56:BD58)</f>
        <v>59.169781563441518</v>
      </c>
      <c r="BF60" s="31">
        <f>AVERAGE(BF56:BF58)</f>
        <v>60.029473766262235</v>
      </c>
      <c r="BH60" s="31">
        <f>AVERAGE(BH56:BH58)</f>
        <v>71.5500182338466</v>
      </c>
      <c r="BJ60" s="31">
        <f>AVERAGE(BJ56:BJ58)</f>
        <v>59.877574405139192</v>
      </c>
      <c r="BL60" s="31">
        <f>AVERAGE(BL56:BL58)</f>
        <v>62.366468797757705</v>
      </c>
      <c r="BN60" s="31">
        <f>AVERAGE(BN56:BN58)</f>
        <v>58.564051824958675</v>
      </c>
      <c r="BP60" s="31">
        <f>AVERAGE(BP56:BP58)</f>
        <v>60.921599713125254</v>
      </c>
      <c r="BR60" s="31">
        <f>AVERAGE(BR56:BR58)</f>
        <v>62.078432842482037</v>
      </c>
      <c r="BT60" s="31">
        <f>AVERAGE(BT56:BT58)</f>
        <v>71.804573513428622</v>
      </c>
      <c r="BV60" s="31">
        <f>AVERAGE(BV56:BV58)</f>
        <v>60.635203504745085</v>
      </c>
      <c r="BX60" s="101">
        <f>AVERAGE(BX56:BX58)</f>
        <v>75.645726531300042</v>
      </c>
      <c r="BZ60" s="31">
        <f>AVERAGE(BZ56:BZ58)</f>
        <v>64.202074660141548</v>
      </c>
      <c r="CB60" s="31">
        <f>AVERAGE(CB56:CB58)</f>
        <v>71.804573513428622</v>
      </c>
      <c r="CD60" s="99">
        <f>AVERAGE(P60,R60,T60,V60,X60,Z60,AB60,AD60,AF60,AH60,AJ60,AL60,AN60,AP60,AR60,AT60,AV60,AX60,AZ60,BB60,BD60,BF60,BH60,BJ60,BL60,BN60,BP60,BR60,BT60,BV60,BX60, BZ60,CB60)</f>
        <v>63.740556189211198</v>
      </c>
      <c r="CE60" s="187">
        <f>MAX(O60:CB60)</f>
        <v>75.645726531300042</v>
      </c>
      <c r="CF60" s="187">
        <f>MIN(O60:CB60)</f>
        <v>52.291162141683174</v>
      </c>
      <c r="CG60" s="187">
        <f>_xlfn.VAR.S(CB60,BZ60,BV60,BT60,BR60,BX60,BP60,BN60,BL60,BH60,BJ60,BF60,BD60,BB60,AZ60,AX60,AV60,AT60,AR60,AP60,AN60,AL60,AJ60,AH60,AF60,AD60,AB60,Z60,X60,V60,T60,R60,P60)</f>
        <v>33.01373635541681</v>
      </c>
      <c r="CH60" s="187">
        <f>_xlfn.STDEV.S(P60,R60,T60,V60,X60,Z60,AB60,AD60,AF60,AH60,AJ60,AL60,AN60,AP60,AR60,AT60,AV60,AX60,AZ60,BB60,BD60,BF60,BH60,BJ60,BL60,BN60,BP60,BR60,BT60,BV60,BX60,BZ60,CB60)</f>
        <v>5.7457581184223914</v>
      </c>
      <c r="CI60" s="187">
        <f>MEDIAN(P60:CB60)</f>
        <v>62.366468797757705</v>
      </c>
      <c r="CJ60" s="194"/>
      <c r="CL60" s="42" t="s">
        <v>1079</v>
      </c>
      <c r="CM60" s="42" t="s">
        <v>1078</v>
      </c>
      <c r="CN60" s="42" t="s">
        <v>1070</v>
      </c>
      <c r="CO60" s="42"/>
      <c r="CP60" s="42"/>
      <c r="CQ60" s="31">
        <f>AVERAGE(CQ56:CQ58)</f>
        <v>61.479626997297437</v>
      </c>
      <c r="CR60" s="42"/>
      <c r="CS60" s="43"/>
      <c r="CT60" s="31">
        <f>AVERAGE(CT56:CT58)</f>
        <v>64.004015964309431</v>
      </c>
      <c r="CW60" s="31">
        <f>AVERAGE(CW56:CW58)</f>
        <v>73.160615577697584</v>
      </c>
      <c r="CY60" s="37"/>
      <c r="CZ60" s="31">
        <f>AVERAGE(CZ56:CZ58)</f>
        <v>63.439568524303034</v>
      </c>
      <c r="DB60" s="37"/>
      <c r="DC60" s="31">
        <f>AVERAGE(DC56:DC58)</f>
        <v>61.392329026670758</v>
      </c>
    </row>
    <row r="61" spans="1:107" s="56" customFormat="1" ht="34.200000000000003" x14ac:dyDescent="0.4">
      <c r="E61" s="61" t="s">
        <v>108</v>
      </c>
      <c r="I61" s="49">
        <f>I60-I$19</f>
        <v>5.6666666666666714</v>
      </c>
      <c r="J61" s="49">
        <f>J60-J$19</f>
        <v>-9.6666666666666714</v>
      </c>
      <c r="K61" s="62"/>
      <c r="L61" s="49">
        <f>L60-$K$49</f>
        <v>11.576716952358694</v>
      </c>
      <c r="N61" s="95">
        <f>N60-$K$49</f>
        <v>6.029452729501358</v>
      </c>
      <c r="P61" s="49">
        <f>P60-$K$49</f>
        <v>-7.2604825092687406</v>
      </c>
      <c r="Q61" s="61"/>
      <c r="R61" s="49">
        <f>R60-$K$49</f>
        <v>4.1325357315503624</v>
      </c>
      <c r="S61" s="61"/>
      <c r="T61" s="49">
        <f>T60-$K$49</f>
        <v>-2.3606524760272904</v>
      </c>
      <c r="U61" s="61"/>
      <c r="V61" s="49">
        <f>V60-$K$49</f>
        <v>-11.461819361014875</v>
      </c>
      <c r="W61" s="61"/>
      <c r="X61" s="49">
        <f>X60-$K$49</f>
        <v>3.5348484553859265</v>
      </c>
      <c r="Z61" s="49">
        <f>Z60-$K$49</f>
        <v>0.62586737369643686</v>
      </c>
      <c r="AB61" s="49">
        <f>AB60-$K$49</f>
        <v>-3.9774702007736735</v>
      </c>
      <c r="AD61" s="49">
        <f>AD60-$K$49</f>
        <v>3.6499485047946933</v>
      </c>
      <c r="AF61" s="49">
        <f>AF60-$K$49</f>
        <v>-0.63580733884887763</v>
      </c>
      <c r="AH61" s="100">
        <f>AH60-$K$49</f>
        <v>11.576716952358694</v>
      </c>
      <c r="AJ61" s="49">
        <f>AJ60-$K$49</f>
        <v>-5.1557194812605189</v>
      </c>
      <c r="AL61" s="49">
        <f>AL60-$K$49</f>
        <v>4.9301441547179934</v>
      </c>
      <c r="AN61" s="49">
        <f>AN60-$K$49</f>
        <v>-3.7235077364358133</v>
      </c>
      <c r="AP61" s="49">
        <f>AP60-$K$49</f>
        <v>-5.1889296777393739</v>
      </c>
      <c r="AR61" s="49">
        <f>AR60-$K$49</f>
        <v>5.5468655027456748</v>
      </c>
      <c r="AT61" s="49">
        <f>AT60-$K$49</f>
        <v>-0.25455427092962424</v>
      </c>
      <c r="AV61" s="49">
        <f>AV60-$K$49</f>
        <v>5.3636711306585312</v>
      </c>
      <c r="AX61" s="49">
        <f>AX60-$K$49</f>
        <v>-8.8494095891479034</v>
      </c>
      <c r="AZ61" s="49">
        <f>AZ60-$K$49</f>
        <v>2.0683079450622017</v>
      </c>
      <c r="BB61" s="49">
        <f>BB60-$K$49</f>
        <v>-2.8313817895727951</v>
      </c>
      <c r="BD61" s="49">
        <f>BD60-$K$49</f>
        <v>-4.5831999392565308</v>
      </c>
      <c r="BF61" s="49">
        <f>BF60-$K$49</f>
        <v>-3.7235077364358133</v>
      </c>
      <c r="BH61" s="49">
        <f>BH60-$K$49</f>
        <v>7.7970367311485518</v>
      </c>
      <c r="BJ61" s="49">
        <f>BJ60-$K$49</f>
        <v>-3.8754070975588562</v>
      </c>
      <c r="BL61" s="49">
        <f>BL60-$K$49</f>
        <v>-1.3865127049403441</v>
      </c>
      <c r="BN61" s="49">
        <f>BN60-$K$49</f>
        <v>-5.1889296777393739</v>
      </c>
      <c r="BP61" s="49">
        <f>BP60-$K$49</f>
        <v>-2.8313817895727951</v>
      </c>
      <c r="BR61" s="49">
        <f>BR60-$K$49</f>
        <v>-1.6745486602160113</v>
      </c>
      <c r="BT61" s="49">
        <f>BT60-$K$49</f>
        <v>8.0515920107305732</v>
      </c>
      <c r="BV61" s="49">
        <f>BV60-$K$49</f>
        <v>-3.1177779979529632</v>
      </c>
      <c r="BX61" s="100">
        <f>BX60-$K$49</f>
        <v>11.892745028601993</v>
      </c>
      <c r="BZ61" s="49">
        <f>BZ60-$K$49</f>
        <v>0.44909315744349954</v>
      </c>
      <c r="CB61" s="49">
        <f>CB60-$K$49</f>
        <v>8.0515920107305732</v>
      </c>
      <c r="CD61" s="99">
        <f>AVERAGE(AH61:CB61)</f>
        <v>0.55595818647664874</v>
      </c>
      <c r="CE61" s="187">
        <f>MAX(O61:CB61)</f>
        <v>11.892745028601993</v>
      </c>
      <c r="CF61" s="187">
        <f>MIN(O61:CB61)</f>
        <v>-11.461819361014875</v>
      </c>
      <c r="CG61" s="187">
        <f>_xlfn.VAR.S(CB61,BZ61,BV61,BT61,BR61,BX61,BP61,BN61,BL61,BH61,BJ61,BF61,BD61,BB61,AZ61,AX61,AV61,AT61,AR61,AP61,AN61,AL61,AJ61,AH61,AF61,AD61,AB61,Z61,X61,V61,T61,R61,P61)</f>
        <v>33.01373635541681</v>
      </c>
      <c r="CH61" s="187">
        <f>_xlfn.STDEV.S(P61,R61,T61,V61,X61,Z61,AB61,AD61,AF61,AH61,AJ61,AL61,AN61,AP61,AR61,AT61,AV61,AX61,AZ61,BB61,BD61,BF61,BH61,BJ61,BL61,BN61,BP61,BR61,BT61,BV61,BX61,BZ61,CB61)</f>
        <v>5.7457581184223905</v>
      </c>
      <c r="CI61" s="187">
        <f>MEDIAN(P61:CB61)</f>
        <v>-1.3865127049403441</v>
      </c>
      <c r="CJ61" s="194"/>
      <c r="CL61" s="61">
        <f>MIN($O61:$CB61)</f>
        <v>-11.461819361014875</v>
      </c>
      <c r="CM61" s="61">
        <f>MAX($O61:$CB61)</f>
        <v>11.892745028601993</v>
      </c>
      <c r="CN61" s="31">
        <f>AVERAGE(P61:CB61)</f>
        <v>-1.2425313486862681E-2</v>
      </c>
      <c r="CO61" s="31"/>
      <c r="CP61" s="31"/>
      <c r="CQ61" s="49">
        <f>CQ60-$K$49</f>
        <v>-2.2733545054006115</v>
      </c>
      <c r="CR61" s="31"/>
      <c r="CS61" s="62"/>
      <c r="CT61" s="49">
        <f>CT60-$K$49</f>
        <v>0.25103446161138265</v>
      </c>
      <c r="CW61" s="49">
        <f>CW$31-$K$19</f>
        <v>3.0570950229197962</v>
      </c>
      <c r="CY61" s="94"/>
      <c r="CZ61" s="49">
        <f>CZ$31-$K$19</f>
        <v>-2.2171762756480007</v>
      </c>
      <c r="DB61" s="94"/>
      <c r="DC61" s="49">
        <f>DC$31-$K$19</f>
        <v>-1.0534192529929598</v>
      </c>
    </row>
    <row r="62" spans="1:107" s="35" customFormat="1" x14ac:dyDescent="0.4">
      <c r="E62" s="30"/>
      <c r="I62" s="54"/>
      <c r="J62" s="54"/>
      <c r="K62" s="43"/>
      <c r="N62" s="33"/>
      <c r="CD62" s="194"/>
      <c r="CE62" s="194"/>
      <c r="CF62" s="194"/>
      <c r="CG62" s="194"/>
      <c r="CH62" s="194"/>
      <c r="CI62" s="194"/>
      <c r="CJ62" s="194"/>
      <c r="CP62" s="37"/>
      <c r="CS62" s="43"/>
      <c r="CT62" s="30"/>
      <c r="CY62" s="37"/>
      <c r="DB62" s="37"/>
    </row>
    <row r="63" spans="1:107" s="35" customFormat="1" x14ac:dyDescent="0.4">
      <c r="E63" s="45" t="s">
        <v>1427</v>
      </c>
      <c r="I63" s="54"/>
      <c r="J63" s="54"/>
      <c r="K63" s="55">
        <v>1</v>
      </c>
      <c r="L63" s="40">
        <v>1</v>
      </c>
      <c r="M63" s="40">
        <v>2</v>
      </c>
      <c r="N63" s="41">
        <v>2</v>
      </c>
      <c r="O63" s="42">
        <v>3</v>
      </c>
      <c r="P63" s="42">
        <v>3</v>
      </c>
      <c r="Q63" s="42">
        <v>4</v>
      </c>
      <c r="R63" s="42">
        <v>4</v>
      </c>
      <c r="S63" s="42">
        <v>5</v>
      </c>
      <c r="T63" s="42">
        <v>5</v>
      </c>
      <c r="U63" s="42">
        <v>6</v>
      </c>
      <c r="V63" s="42">
        <v>6</v>
      </c>
      <c r="W63" s="42">
        <v>7</v>
      </c>
      <c r="X63" s="42">
        <v>7</v>
      </c>
      <c r="Y63" s="42">
        <v>8</v>
      </c>
      <c r="Z63" s="42">
        <v>8</v>
      </c>
      <c r="AA63" s="42">
        <v>9</v>
      </c>
      <c r="AB63" s="42">
        <v>9</v>
      </c>
      <c r="AC63" s="42">
        <v>10</v>
      </c>
      <c r="AD63" s="42">
        <v>10</v>
      </c>
      <c r="AE63" s="42">
        <v>11</v>
      </c>
      <c r="AF63" s="42">
        <v>11</v>
      </c>
      <c r="AG63" s="42">
        <v>12</v>
      </c>
      <c r="AH63" s="42">
        <v>12</v>
      </c>
      <c r="AI63" s="42">
        <v>13</v>
      </c>
      <c r="AJ63" s="42">
        <v>13</v>
      </c>
      <c r="AK63" s="42">
        <v>14</v>
      </c>
      <c r="AL63" s="42">
        <v>14</v>
      </c>
      <c r="AM63" s="42">
        <v>15</v>
      </c>
      <c r="AN63" s="42">
        <v>15</v>
      </c>
      <c r="AO63" s="42">
        <v>16</v>
      </c>
      <c r="AP63" s="42">
        <v>16</v>
      </c>
      <c r="AQ63" s="42">
        <v>17</v>
      </c>
      <c r="AR63" s="42">
        <v>17</v>
      </c>
      <c r="AS63" s="42">
        <v>18</v>
      </c>
      <c r="AT63" s="42">
        <v>18</v>
      </c>
      <c r="AU63" s="42">
        <v>19</v>
      </c>
      <c r="AV63" s="42">
        <v>19</v>
      </c>
      <c r="AW63" s="42">
        <v>20</v>
      </c>
      <c r="AX63" s="42">
        <v>20</v>
      </c>
      <c r="AY63" s="42">
        <v>21</v>
      </c>
      <c r="AZ63" s="42">
        <v>21</v>
      </c>
      <c r="BA63" s="42">
        <v>22</v>
      </c>
      <c r="BB63" s="42">
        <v>22</v>
      </c>
      <c r="BC63" s="42">
        <v>23</v>
      </c>
      <c r="BD63" s="42">
        <v>23</v>
      </c>
      <c r="BE63" s="42">
        <v>24</v>
      </c>
      <c r="BF63" s="42">
        <v>24</v>
      </c>
      <c r="BG63" s="42">
        <v>25</v>
      </c>
      <c r="BH63" s="42">
        <v>25</v>
      </c>
      <c r="BI63" s="42">
        <v>26</v>
      </c>
      <c r="BJ63" s="42">
        <v>26</v>
      </c>
      <c r="BK63" s="42">
        <v>27</v>
      </c>
      <c r="BL63" s="42">
        <v>27</v>
      </c>
      <c r="BM63" s="42">
        <v>28</v>
      </c>
      <c r="BN63" s="42">
        <v>28</v>
      </c>
      <c r="BO63" s="42">
        <v>29</v>
      </c>
      <c r="BP63" s="42">
        <v>29</v>
      </c>
      <c r="BQ63" s="42">
        <v>30</v>
      </c>
      <c r="BR63" s="42">
        <v>30</v>
      </c>
      <c r="BS63" s="42">
        <v>31</v>
      </c>
      <c r="BT63" s="42">
        <v>31</v>
      </c>
      <c r="BU63" s="42">
        <v>32</v>
      </c>
      <c r="BV63" s="42">
        <v>32</v>
      </c>
      <c r="BW63" s="42">
        <v>33</v>
      </c>
      <c r="BX63" s="42">
        <v>33</v>
      </c>
      <c r="BY63" s="42">
        <v>34</v>
      </c>
      <c r="BZ63" s="42">
        <v>34</v>
      </c>
      <c r="CA63" s="42">
        <v>35</v>
      </c>
      <c r="CB63" s="42">
        <v>35</v>
      </c>
      <c r="CD63" s="194"/>
      <c r="CE63" s="194"/>
      <c r="CF63" s="194"/>
      <c r="CG63" s="194"/>
      <c r="CH63" s="194"/>
      <c r="CI63" s="194"/>
      <c r="CJ63" s="194"/>
      <c r="CP63" s="37"/>
      <c r="CS63" s="43"/>
      <c r="CT63" s="31"/>
      <c r="CV63" s="42">
        <v>12</v>
      </c>
      <c r="CW63" s="42">
        <v>12</v>
      </c>
      <c r="CY63" s="42">
        <v>10</v>
      </c>
      <c r="CZ63" s="42">
        <v>10</v>
      </c>
      <c r="DB63" s="42">
        <v>5</v>
      </c>
      <c r="DC63" s="42">
        <v>5</v>
      </c>
    </row>
    <row r="64" spans="1:107" s="35" customFormat="1" x14ac:dyDescent="0.4">
      <c r="E64" s="45"/>
      <c r="I64" s="54"/>
      <c r="J64" s="54"/>
      <c r="K64" s="43"/>
      <c r="N64" s="33"/>
      <c r="CD64" s="194"/>
      <c r="CE64" s="194"/>
      <c r="CF64" s="194"/>
      <c r="CG64" s="194"/>
      <c r="CH64" s="194"/>
      <c r="CI64" s="194"/>
      <c r="CJ64" s="194"/>
      <c r="CP64" s="39" t="s">
        <v>132</v>
      </c>
      <c r="CQ64" s="39" t="s">
        <v>132</v>
      </c>
      <c r="CS64" s="43"/>
      <c r="CY64" s="37"/>
      <c r="DB64" s="37"/>
    </row>
    <row r="65" spans="5:107" s="35" customFormat="1" ht="13.8" x14ac:dyDescent="0.45">
      <c r="E65" s="24" t="s">
        <v>102</v>
      </c>
      <c r="I65" s="47">
        <v>77</v>
      </c>
      <c r="J65" s="47">
        <v>57</v>
      </c>
      <c r="K65" s="20" t="s">
        <v>786</v>
      </c>
      <c r="L65" s="31">
        <f>VLOOKUP(K65,$A$18:$B$51,2,FALSE)</f>
        <v>73.788479760617932</v>
      </c>
      <c r="M65" s="21" t="s">
        <v>786</v>
      </c>
      <c r="N65" s="32">
        <f>VLOOKUP(M65,$A$18:$B$51,2,FALSE)</f>
        <v>73.788479760617932</v>
      </c>
      <c r="O65" s="21" t="s">
        <v>792</v>
      </c>
      <c r="P65" s="31">
        <f>VLOOKUP(O65,$A$18:$B$51,2,FALSE)</f>
        <v>57.68746068595226</v>
      </c>
      <c r="Q65" s="21" t="s">
        <v>776</v>
      </c>
      <c r="R65" s="31">
        <f>VLOOKUP(Q65,$A$18:$B$51,2,FALSE)</f>
        <v>66.013332488948294</v>
      </c>
      <c r="S65" s="21" t="s">
        <v>766</v>
      </c>
      <c r="T65" s="31">
        <f>VLOOKUP(S65,$A$18:$B$51,2,FALSE)</f>
        <v>61.678725235050933</v>
      </c>
      <c r="U65" s="21" t="s">
        <v>776</v>
      </c>
      <c r="V65" s="31">
        <f>VLOOKUP(U65,$A$18:$B$51,2,FALSE)</f>
        <v>66.013332488948294</v>
      </c>
      <c r="W65" s="21" t="s">
        <v>766</v>
      </c>
      <c r="X65" s="31">
        <f>VLOOKUP(W65,$A$18:$B$51,2,FALSE)</f>
        <v>61.678725235050933</v>
      </c>
      <c r="Y65" s="21" t="s">
        <v>766</v>
      </c>
      <c r="Z65" s="31">
        <f>VLOOKUP(Y65,$A$18:$B$51,2,FALSE)</f>
        <v>61.678725235050933</v>
      </c>
      <c r="AA65" s="21" t="s">
        <v>776</v>
      </c>
      <c r="AB65" s="31">
        <f>VLOOKUP(AA65,$A$18:$B$51,2,FALSE)</f>
        <v>66.013332488948294</v>
      </c>
      <c r="AC65" s="21" t="s">
        <v>764</v>
      </c>
      <c r="AD65" s="31">
        <f>VLOOKUP(AC65,$A$18:$B$51,2,FALSE)</f>
        <v>72.079750332635967</v>
      </c>
      <c r="AE65" s="21" t="s">
        <v>792</v>
      </c>
      <c r="AF65" s="31">
        <f>VLOOKUP(AE65,$A$18:$B$51,2,FALSE)</f>
        <v>57.68746068595226</v>
      </c>
      <c r="AG65" s="21" t="s">
        <v>768</v>
      </c>
      <c r="AH65" s="31">
        <f>VLOOKUP(AG65,$A$18:$B$51,2,FALSE)</f>
        <v>75.329698455056743</v>
      </c>
      <c r="AI65" s="21" t="s">
        <v>776</v>
      </c>
      <c r="AJ65" s="31">
        <f>VLOOKUP(AI65,$A$18:$B$51,2,FALSE)</f>
        <v>66.013332488948294</v>
      </c>
      <c r="AK65" s="21" t="s">
        <v>766</v>
      </c>
      <c r="AL65" s="31">
        <f>VLOOKUP(AK65,$A$18:$B$51,2,FALSE)</f>
        <v>61.678725235050933</v>
      </c>
      <c r="AM65" s="21" t="s">
        <v>792</v>
      </c>
      <c r="AN65" s="31">
        <f>VLOOKUP(AM65,$A$18:$B$51,2,FALSE)</f>
        <v>57.68746068595226</v>
      </c>
      <c r="AO65" s="21" t="s">
        <v>766</v>
      </c>
      <c r="AP65" s="31">
        <f>VLOOKUP(AO65,$A$18:$B$51,2,FALSE)</f>
        <v>61.678725235050933</v>
      </c>
      <c r="AQ65" s="21" t="s">
        <v>776</v>
      </c>
      <c r="AR65" s="31">
        <f>VLOOKUP(AQ65,$A$18:$B$51,2,FALSE)</f>
        <v>66.013332488948294</v>
      </c>
      <c r="AS65" s="21" t="s">
        <v>776</v>
      </c>
      <c r="AT65" s="31">
        <f>VLOOKUP(AS65,$A$18:$B$51,2,FALSE)</f>
        <v>66.013332488948294</v>
      </c>
      <c r="AU65" s="21" t="s">
        <v>766</v>
      </c>
      <c r="AV65" s="31">
        <f>VLOOKUP(AU65,$A$18:$B$51,2,FALSE)</f>
        <v>61.678725235050933</v>
      </c>
      <c r="AW65" s="21" t="s">
        <v>771</v>
      </c>
      <c r="AX65" s="31">
        <f>VLOOKUP(AW65,$A$18:$B$51,2,FALSE)</f>
        <v>50.004135736053328</v>
      </c>
      <c r="AY65" s="21" t="s">
        <v>776</v>
      </c>
      <c r="AZ65" s="31">
        <f>VLOOKUP(AY65,$A$18:$B$51,2,FALSE)</f>
        <v>66.013332488948294</v>
      </c>
      <c r="BA65" s="21" t="s">
        <v>771</v>
      </c>
      <c r="BB65" s="31">
        <f>VLOOKUP(BA65,$A$18:$B$51,2,FALSE)</f>
        <v>50.004135736053328</v>
      </c>
      <c r="BC65" s="21" t="s">
        <v>792</v>
      </c>
      <c r="BD65" s="31">
        <f>VLOOKUP(BC65,$A$18:$B$51,2,FALSE)</f>
        <v>57.68746068595226</v>
      </c>
      <c r="BE65" s="21" t="s">
        <v>776</v>
      </c>
      <c r="BF65" s="31">
        <f>VLOOKUP(BE65,$A$18:$B$51,2,FALSE)</f>
        <v>66.013332488948294</v>
      </c>
      <c r="BG65" s="21" t="s">
        <v>766</v>
      </c>
      <c r="BH65" s="31">
        <f>VLOOKUP(BG65,$A$18:$B$51,2,FALSE)</f>
        <v>61.678725235050933</v>
      </c>
      <c r="BI65" s="21" t="s">
        <v>792</v>
      </c>
      <c r="BJ65" s="31">
        <f>VLOOKUP(BI65,$A$18:$B$51,2,FALSE)</f>
        <v>57.68746068595226</v>
      </c>
      <c r="BK65" s="21" t="s">
        <v>764</v>
      </c>
      <c r="BL65" s="31">
        <f>VLOOKUP(BK65,$A$18:$B$51,2,FALSE)</f>
        <v>72.079750332635967</v>
      </c>
      <c r="BM65" s="21" t="s">
        <v>776</v>
      </c>
      <c r="BN65" s="31">
        <f>VLOOKUP(BM65,$A$18:$B$51,2,FALSE)</f>
        <v>66.013332488948294</v>
      </c>
      <c r="BO65" s="21" t="s">
        <v>792</v>
      </c>
      <c r="BP65" s="31">
        <f>VLOOKUP(BO65,$A$18:$B$51,2,FALSE)</f>
        <v>57.68746068595226</v>
      </c>
      <c r="BQ65" s="21" t="s">
        <v>771</v>
      </c>
      <c r="BR65" s="31">
        <f>VLOOKUP(BQ65,$A$18:$B$51,2,FALSE)</f>
        <v>50.004135736053328</v>
      </c>
      <c r="BS65" s="21" t="s">
        <v>768</v>
      </c>
      <c r="BT65" s="31">
        <f>VLOOKUP(BS65,$A$18:$B$51,2,FALSE)</f>
        <v>75.329698455056743</v>
      </c>
      <c r="BU65" s="21" t="s">
        <v>768</v>
      </c>
      <c r="BV65" s="31">
        <f>VLOOKUP(BU65,$A$18:$B$51,2,FALSE)</f>
        <v>75.329698455056743</v>
      </c>
      <c r="BW65" s="21" t="s">
        <v>766</v>
      </c>
      <c r="BX65" s="31">
        <f>VLOOKUP(BW65,$A$18:$B$51,2,FALSE)</f>
        <v>61.678725235050933</v>
      </c>
      <c r="BY65" s="21" t="s">
        <v>766</v>
      </c>
      <c r="BZ65" s="31">
        <f>VLOOKUP(BY65,$A$18:$B$51,2,FALSE)</f>
        <v>61.678725235050933</v>
      </c>
      <c r="CA65" s="21" t="s">
        <v>766</v>
      </c>
      <c r="CB65" s="31">
        <f>VLOOKUP(CA65,$A$18:$B$51,2,FALSE)</f>
        <v>61.678725235050933</v>
      </c>
      <c r="CD65" s="194"/>
      <c r="CE65" s="194"/>
      <c r="CF65" s="194"/>
      <c r="CG65" s="194"/>
      <c r="CH65" s="194"/>
      <c r="CI65" s="194"/>
      <c r="CJ65" s="194"/>
      <c r="CP65" s="37"/>
      <c r="CS65" s="20" t="s">
        <v>771</v>
      </c>
      <c r="CT65" s="31">
        <f>VLOOKUP(CS65,$A$18:$B$51,2,FALSE)</f>
        <v>50.004135736053328</v>
      </c>
      <c r="CV65" s="37" t="s">
        <v>768</v>
      </c>
      <c r="CW65" s="31">
        <f>VLOOKUP(CV65,$A$18:$B$51,2,FALSE)</f>
        <v>75.329698455056743</v>
      </c>
      <c r="CY65" s="236" t="s">
        <v>766</v>
      </c>
      <c r="CZ65" s="31">
        <f>VLOOKUP(CY65,$A$18:$B$51,2,FALSE)</f>
        <v>61.678725235050933</v>
      </c>
      <c r="DB65" s="238" t="s">
        <v>766</v>
      </c>
      <c r="DC65" s="31">
        <f>VLOOKUP(DB65,$A$18:$B$51,2,FALSE)</f>
        <v>61.678725235050933</v>
      </c>
    </row>
    <row r="66" spans="5:107" s="35" customFormat="1" ht="13.8" x14ac:dyDescent="0.45">
      <c r="E66" s="24" t="s">
        <v>103</v>
      </c>
      <c r="I66" s="47">
        <v>73</v>
      </c>
      <c r="J66" s="47">
        <v>69</v>
      </c>
      <c r="K66" s="20" t="s">
        <v>765</v>
      </c>
      <c r="L66" s="31">
        <f t="shared" ref="L66:N69" si="56">VLOOKUP(K66,$A$18:$B$51,2,FALSE)</f>
        <v>65.463749372686848</v>
      </c>
      <c r="M66" s="21" t="s">
        <v>775</v>
      </c>
      <c r="N66" s="32">
        <f t="shared" si="56"/>
        <v>68.097728766764959</v>
      </c>
      <c r="O66" s="21" t="s">
        <v>769</v>
      </c>
      <c r="P66" s="31">
        <f t="shared" ref="P66:R69" si="57">VLOOKUP(O66,$A$18:$B$51,2,FALSE)</f>
        <v>55.327632324697404</v>
      </c>
      <c r="Q66" s="21" t="s">
        <v>787</v>
      </c>
      <c r="R66" s="31">
        <f t="shared" si="57"/>
        <v>64.319990168929081</v>
      </c>
      <c r="S66" s="21" t="s">
        <v>871</v>
      </c>
      <c r="T66" s="31">
        <f t="shared" ref="T66:V69" si="58">VLOOKUP(S66,$A$18:$B$51,2,FALSE)</f>
        <v>54.489683652199048</v>
      </c>
      <c r="U66" s="21" t="s">
        <v>766</v>
      </c>
      <c r="V66" s="31">
        <f t="shared" si="58"/>
        <v>61.678725235050933</v>
      </c>
      <c r="W66" s="21" t="s">
        <v>774</v>
      </c>
      <c r="X66" s="31">
        <f t="shared" ref="X66:Z69" si="59">VLOOKUP(W66,$A$18:$B$51,2,FALSE)</f>
        <v>60.266537294414391</v>
      </c>
      <c r="Y66" s="21" t="s">
        <v>792</v>
      </c>
      <c r="Z66" s="31">
        <f t="shared" si="59"/>
        <v>57.68746068595226</v>
      </c>
      <c r="AA66" s="21" t="s">
        <v>766</v>
      </c>
      <c r="AB66" s="31">
        <f t="shared" ref="AB66:AB69" si="60">VLOOKUP(AA66,$A$18:$B$51,2,FALSE)</f>
        <v>61.678725235050933</v>
      </c>
      <c r="AC66" s="21" t="s">
        <v>776</v>
      </c>
      <c r="AD66" s="31">
        <f t="shared" ref="AD66:AD69" si="61">VLOOKUP(AC66,$A$18:$B$51,2,FALSE)</f>
        <v>66.013332488948294</v>
      </c>
      <c r="AE66" s="21" t="s">
        <v>769</v>
      </c>
      <c r="AF66" s="31">
        <f t="shared" ref="AF66:AF69" si="62">VLOOKUP(AE66,$A$18:$B$51,2,FALSE)</f>
        <v>55.327632324697404</v>
      </c>
      <c r="AG66" s="21" t="s">
        <v>784</v>
      </c>
      <c r="AH66" s="31">
        <f t="shared" ref="AH66:AH69" si="63">VLOOKUP(AG66,$A$18:$B$51,2,FALSE)</f>
        <v>73.613616639838867</v>
      </c>
      <c r="AI66" s="21" t="s">
        <v>787</v>
      </c>
      <c r="AJ66" s="31">
        <f t="shared" ref="AJ66:AJ69" si="64">VLOOKUP(AI66,$A$18:$B$51,2,FALSE)</f>
        <v>64.319990168929081</v>
      </c>
      <c r="AK66" s="21" t="s">
        <v>774</v>
      </c>
      <c r="AL66" s="31">
        <f t="shared" ref="AL66:AL69" si="65">VLOOKUP(AK66,$A$18:$B$51,2,FALSE)</f>
        <v>60.266537294414391</v>
      </c>
      <c r="AM66" s="21" t="s">
        <v>769</v>
      </c>
      <c r="AN66" s="31">
        <f t="shared" ref="AN66:AP69" si="66">VLOOKUP(AM66,$A$18:$B$51,2,FALSE)</f>
        <v>55.327632324697404</v>
      </c>
      <c r="AO66" s="21" t="s">
        <v>769</v>
      </c>
      <c r="AP66" s="31">
        <f t="shared" si="66"/>
        <v>55.327632324697404</v>
      </c>
      <c r="AQ66" s="21" t="s">
        <v>787</v>
      </c>
      <c r="AR66" s="31">
        <f t="shared" ref="AR66:AR69" si="67">VLOOKUP(AQ66,$A$18:$B$51,2,FALSE)</f>
        <v>64.319990168929081</v>
      </c>
      <c r="AS66" s="21" t="s">
        <v>787</v>
      </c>
      <c r="AT66" s="31">
        <f t="shared" ref="AT66:AV69" si="68">VLOOKUP(AS66,$A$18:$B$51,2,FALSE)</f>
        <v>64.319990168929081</v>
      </c>
      <c r="AU66" s="21" t="s">
        <v>769</v>
      </c>
      <c r="AV66" s="31">
        <f t="shared" si="68"/>
        <v>55.327632324697404</v>
      </c>
      <c r="AW66" s="21" t="s">
        <v>769</v>
      </c>
      <c r="AX66" s="31">
        <f t="shared" ref="AX66:AX69" si="69">VLOOKUP(AW66,$A$18:$B$51,2,FALSE)</f>
        <v>55.327632324697404</v>
      </c>
      <c r="AY66" s="21" t="s">
        <v>792</v>
      </c>
      <c r="AZ66" s="31">
        <f t="shared" ref="AZ66:AZ69" si="70">VLOOKUP(AY66,$A$18:$B$51,2,FALSE)</f>
        <v>57.68746068595226</v>
      </c>
      <c r="BA66" s="21" t="s">
        <v>774</v>
      </c>
      <c r="BB66" s="31">
        <f t="shared" ref="BB66:BB69" si="71">VLOOKUP(BA66,$A$18:$B$51,2,FALSE)</f>
        <v>60.266537294414391</v>
      </c>
      <c r="BC66" s="21" t="s">
        <v>769</v>
      </c>
      <c r="BD66" s="31">
        <f t="shared" ref="BD66:BD69" si="72">VLOOKUP(BC66,$A$18:$B$51,2,FALSE)</f>
        <v>55.327632324697404</v>
      </c>
      <c r="BE66" s="21" t="s">
        <v>792</v>
      </c>
      <c r="BF66" s="31">
        <f t="shared" ref="BF66:BF69" si="73">VLOOKUP(BE66,$A$18:$B$51,2,FALSE)</f>
        <v>57.68746068595226</v>
      </c>
      <c r="BG66" s="21" t="s">
        <v>774</v>
      </c>
      <c r="BH66" s="31">
        <f t="shared" ref="BH66:BH69" si="74">VLOOKUP(BG66,$A$18:$B$51,2,FALSE)</f>
        <v>60.266537294414391</v>
      </c>
      <c r="BI66" s="21" t="s">
        <v>769</v>
      </c>
      <c r="BJ66" s="31">
        <f t="shared" ref="BJ66:BJ69" si="75">VLOOKUP(BI66,$A$18:$B$51,2,FALSE)</f>
        <v>55.327632324697404</v>
      </c>
      <c r="BK66" s="21" t="s">
        <v>772</v>
      </c>
      <c r="BL66" s="31">
        <f t="shared" ref="BL66:BL69" si="76">VLOOKUP(BK66,$A$18:$B$51,2,FALSE)</f>
        <v>69.54549044703198</v>
      </c>
      <c r="BM66" s="21" t="s">
        <v>766</v>
      </c>
      <c r="BN66" s="31">
        <f t="shared" ref="BN66:BN69" si="77">VLOOKUP(BM66,$A$18:$B$51,2,FALSE)</f>
        <v>61.678725235050933</v>
      </c>
      <c r="BO66" s="21" t="s">
        <v>769</v>
      </c>
      <c r="BP66" s="31">
        <f t="shared" ref="BP66:BX69" si="78">VLOOKUP(BO66,$A$18:$B$51,2,FALSE)</f>
        <v>55.327632324697404</v>
      </c>
      <c r="BQ66" s="21" t="s">
        <v>787</v>
      </c>
      <c r="BR66" s="31">
        <f t="shared" si="78"/>
        <v>64.319990168929081</v>
      </c>
      <c r="BS66" s="21" t="s">
        <v>784</v>
      </c>
      <c r="BT66" s="31">
        <f t="shared" si="78"/>
        <v>73.613616639838867</v>
      </c>
      <c r="BU66" s="21" t="s">
        <v>774</v>
      </c>
      <c r="BV66" s="31">
        <f t="shared" si="78"/>
        <v>60.266537294414391</v>
      </c>
      <c r="BW66" s="21" t="s">
        <v>774</v>
      </c>
      <c r="BX66" s="31">
        <f t="shared" si="78"/>
        <v>60.266537294414391</v>
      </c>
      <c r="BY66" s="21" t="s">
        <v>774</v>
      </c>
      <c r="BZ66" s="31">
        <f t="shared" ref="BZ66:BZ69" si="79">VLOOKUP(BY66,$A$18:$B$51,2,FALSE)</f>
        <v>60.266537294414391</v>
      </c>
      <c r="CA66" s="21" t="s">
        <v>774</v>
      </c>
      <c r="CB66" s="31">
        <f t="shared" ref="CB66:CB69" si="80">VLOOKUP(CA66,$A$18:$B$51,2,FALSE)</f>
        <v>60.266537294414391</v>
      </c>
      <c r="CD66" s="194"/>
      <c r="CE66" s="194"/>
      <c r="CF66" s="194"/>
      <c r="CG66" s="194"/>
      <c r="CH66" s="194"/>
      <c r="CI66" s="194"/>
      <c r="CJ66" s="194"/>
      <c r="CP66" s="80" t="s">
        <v>771</v>
      </c>
      <c r="CQ66" s="31">
        <f>VLOOKUP(CP66,$A$18:$B$51,2,FALSE)</f>
        <v>50.004135736053328</v>
      </c>
      <c r="CS66" s="44" t="s">
        <v>787</v>
      </c>
      <c r="CT66" s="31">
        <f t="shared" ref="CT66:CT69" si="81">VLOOKUP(CS66,$A$18:$B$51,2,FALSE)</f>
        <v>64.319990168929081</v>
      </c>
      <c r="CV66" s="37" t="s">
        <v>764</v>
      </c>
      <c r="CW66" s="31">
        <f t="shared" ref="CW66:CW69" si="82">VLOOKUP(CV66,$A$18:$B$51,2,FALSE)</f>
        <v>72.079750332635967</v>
      </c>
      <c r="CY66" s="236" t="s">
        <v>792</v>
      </c>
      <c r="CZ66" s="31">
        <f>VLOOKUP(CY66,$A$18:$B$51,2,FALSE)</f>
        <v>57.68746068595226</v>
      </c>
      <c r="DB66" s="238" t="s">
        <v>769</v>
      </c>
      <c r="DC66" s="31">
        <f>VLOOKUP(DB66,$A$18:$B$51,2,FALSE)</f>
        <v>55.327632324697404</v>
      </c>
    </row>
    <row r="67" spans="5:107" s="35" customFormat="1" ht="13.8" x14ac:dyDescent="0.45">
      <c r="E67" s="24" t="s">
        <v>104</v>
      </c>
      <c r="I67" s="47">
        <v>74</v>
      </c>
      <c r="J67" s="47">
        <v>68</v>
      </c>
      <c r="K67" s="20" t="s">
        <v>772</v>
      </c>
      <c r="L67" s="31">
        <f t="shared" si="56"/>
        <v>69.54549044703198</v>
      </c>
      <c r="M67" s="21" t="s">
        <v>764</v>
      </c>
      <c r="N67" s="32">
        <f t="shared" si="56"/>
        <v>72.079750332635967</v>
      </c>
      <c r="O67" s="21" t="s">
        <v>770</v>
      </c>
      <c r="P67" s="31">
        <f t="shared" si="57"/>
        <v>60.819536609910429</v>
      </c>
      <c r="Q67" s="21" t="s">
        <v>765</v>
      </c>
      <c r="R67" s="31">
        <f t="shared" si="57"/>
        <v>65.463749372686848</v>
      </c>
      <c r="S67" s="21" t="s">
        <v>853</v>
      </c>
      <c r="T67" s="31">
        <f t="shared" si="58"/>
        <v>56.425600143309396</v>
      </c>
      <c r="U67" s="21" t="s">
        <v>791</v>
      </c>
      <c r="V67" s="31">
        <f t="shared" si="58"/>
        <v>63.352807087567498</v>
      </c>
      <c r="W67" s="21" t="s">
        <v>775</v>
      </c>
      <c r="X67" s="31">
        <f t="shared" si="59"/>
        <v>68.097728766764959</v>
      </c>
      <c r="Y67" s="21" t="s">
        <v>773</v>
      </c>
      <c r="Z67" s="31">
        <f t="shared" si="59"/>
        <v>59.002347394461879</v>
      </c>
      <c r="AA67" s="21" t="s">
        <v>791</v>
      </c>
      <c r="AB67" s="31">
        <f t="shared" si="60"/>
        <v>63.352807087567498</v>
      </c>
      <c r="AC67" s="21" t="s">
        <v>767</v>
      </c>
      <c r="AD67" s="31">
        <f t="shared" si="61"/>
        <v>70.490554036267866</v>
      </c>
      <c r="AE67" s="21" t="s">
        <v>774</v>
      </c>
      <c r="AF67" s="31">
        <f t="shared" si="62"/>
        <v>60.266537294414391</v>
      </c>
      <c r="AG67" s="21" t="s">
        <v>785</v>
      </c>
      <c r="AH67" s="31">
        <f t="shared" si="63"/>
        <v>76.277782683786612</v>
      </c>
      <c r="AI67" s="21" t="s">
        <v>776</v>
      </c>
      <c r="AJ67" s="31">
        <f t="shared" si="64"/>
        <v>66.013332488948294</v>
      </c>
      <c r="AK67" s="21" t="s">
        <v>766</v>
      </c>
      <c r="AL67" s="31">
        <f t="shared" si="65"/>
        <v>61.678725235050933</v>
      </c>
      <c r="AM67" s="21" t="s">
        <v>853</v>
      </c>
      <c r="AN67" s="31">
        <f t="shared" si="66"/>
        <v>56.425600143309396</v>
      </c>
      <c r="AO67" s="21" t="s">
        <v>770</v>
      </c>
      <c r="AP67" s="31">
        <f t="shared" si="66"/>
        <v>60.819536609910429</v>
      </c>
      <c r="AQ67" s="100" t="s">
        <v>768</v>
      </c>
      <c r="AR67" s="101">
        <f t="shared" si="67"/>
        <v>75.329698455056743</v>
      </c>
      <c r="AS67" s="21" t="s">
        <v>772</v>
      </c>
      <c r="AT67" s="31">
        <f t="shared" si="68"/>
        <v>69.54549044703198</v>
      </c>
      <c r="AU67" s="21" t="s">
        <v>853</v>
      </c>
      <c r="AV67" s="31">
        <f t="shared" si="68"/>
        <v>56.425600143309396</v>
      </c>
      <c r="AW67" s="21" t="s">
        <v>871</v>
      </c>
      <c r="AX67" s="31">
        <f t="shared" si="69"/>
        <v>54.489683652199048</v>
      </c>
      <c r="AY67" s="21" t="s">
        <v>773</v>
      </c>
      <c r="AZ67" s="31">
        <f t="shared" si="70"/>
        <v>59.002347394461879</v>
      </c>
      <c r="BA67" s="21" t="s">
        <v>792</v>
      </c>
      <c r="BB67" s="31">
        <f t="shared" si="71"/>
        <v>57.68746068595226</v>
      </c>
      <c r="BC67" s="21" t="s">
        <v>792</v>
      </c>
      <c r="BD67" s="31">
        <f t="shared" si="72"/>
        <v>57.68746068595226</v>
      </c>
      <c r="BE67" s="21" t="s">
        <v>770</v>
      </c>
      <c r="BF67" s="31">
        <f t="shared" si="73"/>
        <v>60.819536609910429</v>
      </c>
      <c r="BG67" s="21" t="s">
        <v>766</v>
      </c>
      <c r="BH67" s="31">
        <f t="shared" si="74"/>
        <v>61.678725235050933</v>
      </c>
      <c r="BI67" s="21" t="s">
        <v>774</v>
      </c>
      <c r="BJ67" s="31">
        <f t="shared" si="75"/>
        <v>60.266537294414391</v>
      </c>
      <c r="BK67" s="21" t="s">
        <v>767</v>
      </c>
      <c r="BL67" s="31">
        <f t="shared" si="76"/>
        <v>70.490554036267866</v>
      </c>
      <c r="BM67" s="21" t="s">
        <v>791</v>
      </c>
      <c r="BN67" s="31">
        <f t="shared" si="77"/>
        <v>63.352807087567498</v>
      </c>
      <c r="BO67" s="21" t="s">
        <v>787</v>
      </c>
      <c r="BP67" s="31">
        <f t="shared" si="78"/>
        <v>64.319990168929081</v>
      </c>
      <c r="BQ67" s="21" t="s">
        <v>791</v>
      </c>
      <c r="BR67" s="31">
        <f t="shared" si="78"/>
        <v>63.352807087567498</v>
      </c>
      <c r="BS67" s="21" t="s">
        <v>785</v>
      </c>
      <c r="BT67" s="31">
        <f t="shared" si="78"/>
        <v>76.277782683786612</v>
      </c>
      <c r="BU67" s="21" t="s">
        <v>787</v>
      </c>
      <c r="BV67" s="31">
        <f t="shared" si="78"/>
        <v>64.319990168929081</v>
      </c>
      <c r="BW67" s="100" t="s">
        <v>768</v>
      </c>
      <c r="BX67" s="101">
        <f t="shared" si="78"/>
        <v>75.329698455056743</v>
      </c>
      <c r="BY67" s="21" t="s">
        <v>787</v>
      </c>
      <c r="BZ67" s="31">
        <f t="shared" si="79"/>
        <v>64.319990168929081</v>
      </c>
      <c r="CA67" s="21" t="s">
        <v>770</v>
      </c>
      <c r="CB67" s="31">
        <f t="shared" si="80"/>
        <v>60.819536609910429</v>
      </c>
      <c r="CD67" s="194"/>
      <c r="CE67" s="194"/>
      <c r="CF67" s="194"/>
      <c r="CG67" s="194"/>
      <c r="CH67" s="194"/>
      <c r="CI67" s="194"/>
      <c r="CJ67" s="194"/>
      <c r="CP67" s="80" t="s">
        <v>766</v>
      </c>
      <c r="CQ67" s="31">
        <f t="shared" ref="CQ67:CQ70" si="83">VLOOKUP(CP67,$A$18:$B$51,2,FALSE)</f>
        <v>61.678725235050933</v>
      </c>
      <c r="CS67" s="44" t="s">
        <v>766</v>
      </c>
      <c r="CT67" s="31">
        <f t="shared" si="81"/>
        <v>61.678725235050933</v>
      </c>
      <c r="CV67" s="37" t="s">
        <v>786</v>
      </c>
      <c r="CW67" s="31">
        <f t="shared" si="82"/>
        <v>73.788479760617932</v>
      </c>
      <c r="CY67" s="236" t="s">
        <v>791</v>
      </c>
      <c r="CZ67" s="31">
        <f t="shared" ref="CZ67:CZ68" si="84">VLOOKUP(CY67,$A$18:$B$51,2,FALSE)</f>
        <v>63.352807087567498</v>
      </c>
      <c r="DB67" s="238" t="s">
        <v>792</v>
      </c>
      <c r="DC67" s="31">
        <f t="shared" ref="DC67:DC69" si="85">VLOOKUP(DB67,$A$18:$B$51,2,FALSE)</f>
        <v>57.68746068595226</v>
      </c>
    </row>
    <row r="68" spans="5:107" s="35" customFormat="1" ht="13.8" x14ac:dyDescent="0.45">
      <c r="E68" s="24" t="s">
        <v>105</v>
      </c>
      <c r="I68" s="47">
        <v>73</v>
      </c>
      <c r="J68" s="47">
        <v>73</v>
      </c>
      <c r="K68" s="20" t="s">
        <v>776</v>
      </c>
      <c r="L68" s="31">
        <f t="shared" si="56"/>
        <v>66.013332488948294</v>
      </c>
      <c r="M68" s="21" t="s">
        <v>772</v>
      </c>
      <c r="N68" s="32">
        <f t="shared" si="56"/>
        <v>69.54549044703198</v>
      </c>
      <c r="O68" s="21" t="s">
        <v>774</v>
      </c>
      <c r="P68" s="31">
        <f t="shared" si="57"/>
        <v>60.266537294414391</v>
      </c>
      <c r="Q68" s="21" t="s">
        <v>787</v>
      </c>
      <c r="R68" s="31">
        <f t="shared" si="57"/>
        <v>64.319990168929081</v>
      </c>
      <c r="S68" s="21" t="s">
        <v>873</v>
      </c>
      <c r="T68" s="31">
        <f t="shared" si="58"/>
        <v>54.89339976375399</v>
      </c>
      <c r="U68" s="21" t="s">
        <v>766</v>
      </c>
      <c r="V68" s="31">
        <f t="shared" si="58"/>
        <v>61.678725235050933</v>
      </c>
      <c r="W68" s="21" t="s">
        <v>776</v>
      </c>
      <c r="X68" s="31">
        <f t="shared" si="59"/>
        <v>66.013332488948294</v>
      </c>
      <c r="Y68" s="21" t="s">
        <v>792</v>
      </c>
      <c r="Z68" s="31">
        <f t="shared" si="59"/>
        <v>57.68746068595226</v>
      </c>
      <c r="AA68" s="21" t="s">
        <v>766</v>
      </c>
      <c r="AB68" s="31">
        <f t="shared" si="60"/>
        <v>61.678725235050933</v>
      </c>
      <c r="AC68" s="21" t="s">
        <v>776</v>
      </c>
      <c r="AD68" s="31">
        <f t="shared" si="61"/>
        <v>66.013332488948294</v>
      </c>
      <c r="AE68" s="21" t="s">
        <v>792</v>
      </c>
      <c r="AF68" s="31">
        <f t="shared" si="62"/>
        <v>57.68746068595226</v>
      </c>
      <c r="AG68" s="21" t="s">
        <v>784</v>
      </c>
      <c r="AH68" s="31">
        <f t="shared" si="63"/>
        <v>73.613616639838867</v>
      </c>
      <c r="AI68" s="21" t="s">
        <v>765</v>
      </c>
      <c r="AJ68" s="31">
        <f t="shared" si="64"/>
        <v>65.463749372686848</v>
      </c>
      <c r="AK68" s="21" t="s">
        <v>773</v>
      </c>
      <c r="AL68" s="31">
        <f t="shared" si="65"/>
        <v>59.002347394461879</v>
      </c>
      <c r="AM68" s="21" t="s">
        <v>434</v>
      </c>
      <c r="AN68" s="31">
        <f t="shared" si="66"/>
        <v>54.148149429121659</v>
      </c>
      <c r="AO68" s="21" t="s">
        <v>773</v>
      </c>
      <c r="AP68" s="31">
        <f t="shared" si="66"/>
        <v>59.002347394461879</v>
      </c>
      <c r="AQ68" s="100" t="s">
        <v>768</v>
      </c>
      <c r="AR68" s="101">
        <f t="shared" si="67"/>
        <v>75.329698455056743</v>
      </c>
      <c r="AS68" s="21" t="s">
        <v>776</v>
      </c>
      <c r="AT68" s="31">
        <f t="shared" si="68"/>
        <v>66.013332488948294</v>
      </c>
      <c r="AU68" s="21" t="s">
        <v>873</v>
      </c>
      <c r="AV68" s="31">
        <f t="shared" si="68"/>
        <v>54.89339976375399</v>
      </c>
      <c r="AW68" s="21" t="s">
        <v>873</v>
      </c>
      <c r="AX68" s="31">
        <f t="shared" si="69"/>
        <v>54.89339976375399</v>
      </c>
      <c r="AY68" s="21" t="s">
        <v>792</v>
      </c>
      <c r="AZ68" s="31">
        <f t="shared" si="70"/>
        <v>57.68746068595226</v>
      </c>
      <c r="BA68" s="21" t="s">
        <v>774</v>
      </c>
      <c r="BB68" s="31">
        <f t="shared" si="71"/>
        <v>60.266537294414391</v>
      </c>
      <c r="BC68" s="21" t="s">
        <v>853</v>
      </c>
      <c r="BD68" s="31">
        <f t="shared" si="72"/>
        <v>56.425600143309396</v>
      </c>
      <c r="BE68" s="21" t="s">
        <v>853</v>
      </c>
      <c r="BF68" s="31">
        <f t="shared" si="73"/>
        <v>56.425600143309396</v>
      </c>
      <c r="BG68" s="21" t="s">
        <v>770</v>
      </c>
      <c r="BH68" s="31">
        <f t="shared" si="74"/>
        <v>60.819536609910429</v>
      </c>
      <c r="BI68" s="21" t="s">
        <v>773</v>
      </c>
      <c r="BJ68" s="31">
        <f t="shared" si="75"/>
        <v>59.002347394461879</v>
      </c>
      <c r="BK68" s="21" t="s">
        <v>787</v>
      </c>
      <c r="BL68" s="31">
        <f t="shared" si="76"/>
        <v>64.319990168929081</v>
      </c>
      <c r="BM68" s="21" t="s">
        <v>766</v>
      </c>
      <c r="BN68" s="31">
        <f t="shared" si="77"/>
        <v>61.678725235050933</v>
      </c>
      <c r="BO68" s="21" t="s">
        <v>791</v>
      </c>
      <c r="BP68" s="31">
        <f t="shared" si="78"/>
        <v>63.352807087567498</v>
      </c>
      <c r="BQ68" s="21" t="s">
        <v>787</v>
      </c>
      <c r="BR68" s="31">
        <f t="shared" si="78"/>
        <v>64.319990168929081</v>
      </c>
      <c r="BS68" s="21" t="s">
        <v>784</v>
      </c>
      <c r="BT68" s="31">
        <f t="shared" si="78"/>
        <v>73.613616639838867</v>
      </c>
      <c r="BU68" s="21" t="s">
        <v>766</v>
      </c>
      <c r="BV68" s="31">
        <f t="shared" si="78"/>
        <v>61.678725235050933</v>
      </c>
      <c r="BW68" s="100" t="s">
        <v>768</v>
      </c>
      <c r="BX68" s="101">
        <f t="shared" si="78"/>
        <v>75.329698455056743</v>
      </c>
      <c r="BY68" s="21" t="s">
        <v>770</v>
      </c>
      <c r="BZ68" s="31">
        <f t="shared" si="79"/>
        <v>60.819536609910429</v>
      </c>
      <c r="CA68" s="21" t="s">
        <v>774</v>
      </c>
      <c r="CB68" s="31">
        <f t="shared" si="80"/>
        <v>60.266537294414391</v>
      </c>
      <c r="CD68" s="194"/>
      <c r="CE68" s="194"/>
      <c r="CF68" s="194"/>
      <c r="CG68" s="194"/>
      <c r="CH68" s="194"/>
      <c r="CI68" s="194"/>
      <c r="CJ68" s="194"/>
      <c r="CP68" s="80" t="s">
        <v>773</v>
      </c>
      <c r="CQ68" s="31">
        <f t="shared" si="83"/>
        <v>59.002347394461879</v>
      </c>
      <c r="CS68" s="44" t="s">
        <v>787</v>
      </c>
      <c r="CT68" s="31">
        <f t="shared" si="81"/>
        <v>64.319990168929081</v>
      </c>
      <c r="CV68" s="37" t="s">
        <v>775</v>
      </c>
      <c r="CW68" s="31">
        <f t="shared" si="82"/>
        <v>68.097728766764959</v>
      </c>
      <c r="CY68" s="236" t="s">
        <v>853</v>
      </c>
      <c r="CZ68" s="31">
        <f t="shared" si="84"/>
        <v>56.425600143309396</v>
      </c>
      <c r="DB68" s="238" t="s">
        <v>769</v>
      </c>
      <c r="DC68" s="31">
        <f t="shared" si="85"/>
        <v>55.327632324697404</v>
      </c>
    </row>
    <row r="69" spans="5:107" s="35" customFormat="1" ht="13.8" x14ac:dyDescent="0.45">
      <c r="E69" s="24" t="s">
        <v>106</v>
      </c>
      <c r="I69" s="47">
        <v>76</v>
      </c>
      <c r="J69" s="47">
        <v>70</v>
      </c>
      <c r="K69" s="20" t="s">
        <v>786</v>
      </c>
      <c r="L69" s="31">
        <f t="shared" si="56"/>
        <v>73.788479760617932</v>
      </c>
      <c r="M69" s="22" t="s">
        <v>786</v>
      </c>
      <c r="N69" s="32">
        <f t="shared" si="56"/>
        <v>73.788479760617932</v>
      </c>
      <c r="O69" s="21" t="s">
        <v>791</v>
      </c>
      <c r="P69" s="31">
        <f t="shared" si="57"/>
        <v>63.352807087567498</v>
      </c>
      <c r="Q69" s="21" t="s">
        <v>765</v>
      </c>
      <c r="R69" s="31">
        <f t="shared" si="57"/>
        <v>65.463749372686848</v>
      </c>
      <c r="S69" s="21" t="s">
        <v>773</v>
      </c>
      <c r="T69" s="31">
        <f t="shared" si="58"/>
        <v>59.002347394461879</v>
      </c>
      <c r="U69" s="21" t="s">
        <v>765</v>
      </c>
      <c r="V69" s="31">
        <f t="shared" si="58"/>
        <v>65.463749372686848</v>
      </c>
      <c r="W69" s="21" t="s">
        <v>767</v>
      </c>
      <c r="X69" s="31">
        <f t="shared" si="59"/>
        <v>70.490554036267866</v>
      </c>
      <c r="Y69" s="21" t="s">
        <v>770</v>
      </c>
      <c r="Z69" s="31">
        <f t="shared" si="59"/>
        <v>60.819536609910429</v>
      </c>
      <c r="AA69" s="21" t="s">
        <v>765</v>
      </c>
      <c r="AB69" s="31">
        <f t="shared" si="60"/>
        <v>65.463749372686848</v>
      </c>
      <c r="AC69" s="21" t="s">
        <v>767</v>
      </c>
      <c r="AD69" s="31">
        <f t="shared" si="61"/>
        <v>70.490554036267866</v>
      </c>
      <c r="AE69" s="21" t="s">
        <v>766</v>
      </c>
      <c r="AF69" s="31">
        <f t="shared" si="62"/>
        <v>61.678725235050933</v>
      </c>
      <c r="AG69" s="140" t="s">
        <v>768</v>
      </c>
      <c r="AH69" s="101">
        <f t="shared" si="63"/>
        <v>75.329698455056743</v>
      </c>
      <c r="AI69" s="21" t="s">
        <v>772</v>
      </c>
      <c r="AJ69" s="31">
        <f t="shared" si="64"/>
        <v>69.54549044703198</v>
      </c>
      <c r="AK69" s="21" t="s">
        <v>770</v>
      </c>
      <c r="AL69" s="31">
        <f t="shared" si="65"/>
        <v>60.819536609910429</v>
      </c>
      <c r="AM69" s="21" t="s">
        <v>773</v>
      </c>
      <c r="AN69" s="31">
        <f t="shared" si="66"/>
        <v>59.002347394461879</v>
      </c>
      <c r="AO69" s="21" t="s">
        <v>774</v>
      </c>
      <c r="AP69" s="31">
        <f t="shared" si="66"/>
        <v>60.266537294414391</v>
      </c>
      <c r="AQ69" s="100" t="s">
        <v>768</v>
      </c>
      <c r="AR69" s="101">
        <f t="shared" si="67"/>
        <v>75.329698455056743</v>
      </c>
      <c r="AS69" s="21" t="s">
        <v>775</v>
      </c>
      <c r="AT69" s="31">
        <f t="shared" si="68"/>
        <v>68.097728766764959</v>
      </c>
      <c r="AU69" s="21" t="s">
        <v>853</v>
      </c>
      <c r="AV69" s="31">
        <f t="shared" si="68"/>
        <v>56.425600143309396</v>
      </c>
      <c r="AW69" s="21" t="s">
        <v>434</v>
      </c>
      <c r="AX69" s="31">
        <f t="shared" si="69"/>
        <v>54.148149429121659</v>
      </c>
      <c r="AY69" s="21" t="s">
        <v>770</v>
      </c>
      <c r="AZ69" s="31">
        <f t="shared" si="70"/>
        <v>60.819536609910429</v>
      </c>
      <c r="BA69" s="21" t="s">
        <v>792</v>
      </c>
      <c r="BB69" s="31">
        <f t="shared" si="71"/>
        <v>57.68746068595226</v>
      </c>
      <c r="BC69" s="21" t="s">
        <v>792</v>
      </c>
      <c r="BD69" s="31">
        <f t="shared" si="72"/>
        <v>57.68746068595226</v>
      </c>
      <c r="BE69" s="21" t="s">
        <v>774</v>
      </c>
      <c r="BF69" s="31">
        <f t="shared" si="73"/>
        <v>60.266537294414391</v>
      </c>
      <c r="BG69" s="21" t="s">
        <v>772</v>
      </c>
      <c r="BH69" s="31">
        <f t="shared" si="74"/>
        <v>69.54549044703198</v>
      </c>
      <c r="BI69" s="21" t="s">
        <v>774</v>
      </c>
      <c r="BJ69" s="31">
        <f t="shared" si="75"/>
        <v>60.266537294414391</v>
      </c>
      <c r="BK69" s="21" t="s">
        <v>776</v>
      </c>
      <c r="BL69" s="31">
        <f t="shared" si="76"/>
        <v>66.013332488948294</v>
      </c>
      <c r="BM69" s="21" t="s">
        <v>765</v>
      </c>
      <c r="BN69" s="31">
        <f t="shared" si="77"/>
        <v>65.463749372686848</v>
      </c>
      <c r="BO69" s="21" t="s">
        <v>787</v>
      </c>
      <c r="BP69" s="31">
        <f t="shared" si="78"/>
        <v>64.319990168929081</v>
      </c>
      <c r="BQ69" s="21" t="s">
        <v>770</v>
      </c>
      <c r="BR69" s="31">
        <f t="shared" si="78"/>
        <v>60.819536609910429</v>
      </c>
      <c r="BS69" s="21" t="s">
        <v>785</v>
      </c>
      <c r="BT69" s="31">
        <f t="shared" si="78"/>
        <v>76.277782683786612</v>
      </c>
      <c r="BU69" s="21" t="s">
        <v>791</v>
      </c>
      <c r="BV69" s="31">
        <f t="shared" si="78"/>
        <v>63.352807087567498</v>
      </c>
      <c r="BW69" s="100" t="s">
        <v>768</v>
      </c>
      <c r="BX69" s="101">
        <f t="shared" si="78"/>
        <v>75.329698455056743</v>
      </c>
      <c r="BY69" s="21" t="s">
        <v>787</v>
      </c>
      <c r="BZ69" s="31">
        <f t="shared" si="79"/>
        <v>64.319990168929081</v>
      </c>
      <c r="CA69" s="21" t="s">
        <v>766</v>
      </c>
      <c r="CB69" s="31">
        <f t="shared" si="80"/>
        <v>61.678725235050933</v>
      </c>
      <c r="CD69" s="194"/>
      <c r="CE69" s="194"/>
      <c r="CF69" s="194"/>
      <c r="CG69" s="194"/>
      <c r="CH69" s="194"/>
      <c r="CI69" s="194"/>
      <c r="CJ69" s="194"/>
      <c r="CP69" s="80" t="s">
        <v>791</v>
      </c>
      <c r="CQ69" s="31">
        <f t="shared" si="83"/>
        <v>63.352807087567498</v>
      </c>
      <c r="CS69" s="44" t="s">
        <v>770</v>
      </c>
      <c r="CT69" s="31">
        <f t="shared" si="81"/>
        <v>60.819536609910429</v>
      </c>
      <c r="CV69" s="37" t="s">
        <v>772</v>
      </c>
      <c r="CW69" s="31">
        <f t="shared" si="82"/>
        <v>69.54549044703198</v>
      </c>
      <c r="CY69" s="37"/>
      <c r="CZ69" s="31"/>
      <c r="DB69" s="238" t="s">
        <v>774</v>
      </c>
      <c r="DC69" s="31">
        <f t="shared" si="85"/>
        <v>60.266537294414391</v>
      </c>
    </row>
    <row r="70" spans="5:107" s="35" customFormat="1" ht="11.7" x14ac:dyDescent="0.45">
      <c r="E70" s="30"/>
      <c r="I70" s="54"/>
      <c r="J70" s="54"/>
      <c r="K70" s="43"/>
      <c r="N70" s="33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D70" s="194"/>
      <c r="CE70" s="194"/>
      <c r="CF70" s="194"/>
      <c r="CG70" s="194"/>
      <c r="CH70" s="194"/>
      <c r="CI70" s="194"/>
      <c r="CJ70" s="194"/>
      <c r="CP70" s="80" t="s">
        <v>766</v>
      </c>
      <c r="CQ70" s="31">
        <f t="shared" si="83"/>
        <v>61.678725235050933</v>
      </c>
      <c r="CS70" s="43"/>
      <c r="CY70" s="37"/>
      <c r="DB70" s="37"/>
    </row>
    <row r="71" spans="5:107" s="35" customFormat="1" ht="34.200000000000003" x14ac:dyDescent="0.4">
      <c r="E71" s="30" t="s">
        <v>107</v>
      </c>
      <c r="I71" s="31">
        <f>AVERAGE(I67:I69)</f>
        <v>74.333333333333329</v>
      </c>
      <c r="J71" s="31">
        <f>AVERAGE(J67:J69)</f>
        <v>70.333333333333329</v>
      </c>
      <c r="K71" s="43"/>
      <c r="L71" s="31">
        <f>AVERAGE(L67:L69)</f>
        <v>69.782434232199407</v>
      </c>
      <c r="N71" s="32">
        <f>AVERAGE(N67:N69)</f>
        <v>71.804573513428622</v>
      </c>
      <c r="P71" s="31">
        <f>AVERAGE(P67:P69)</f>
        <v>61.479626997297437</v>
      </c>
      <c r="R71" s="31">
        <f>AVERAGE(R67:R69)</f>
        <v>65.082496304767588</v>
      </c>
      <c r="T71" s="31">
        <f>AVERAGE(T67:T69)</f>
        <v>56.773782433841752</v>
      </c>
      <c r="V71" s="31">
        <f>AVERAGE(V67:V69)</f>
        <v>63.498427231768424</v>
      </c>
      <c r="X71" s="31">
        <f>AVERAGE(X67:X69)</f>
        <v>68.200538430660373</v>
      </c>
      <c r="Z71" s="31">
        <f>AVERAGE(Z67:Z69)</f>
        <v>59.169781563441518</v>
      </c>
      <c r="AB71" s="31">
        <f>AVERAGE(AB67:AB69)</f>
        <v>63.498427231768424</v>
      </c>
      <c r="AD71" s="31">
        <f>AVERAGE(AD67:AD69)</f>
        <v>68.998146853828004</v>
      </c>
      <c r="AF71" s="31">
        <f>AVERAGE(AF67:AF69)</f>
        <v>59.877574405139192</v>
      </c>
      <c r="AH71" s="101">
        <f>AVERAGE(AH67:AH69)</f>
        <v>75.07369925956074</v>
      </c>
      <c r="AJ71" s="31">
        <f>AVERAGE(AJ67:AJ69)</f>
        <v>67.007524102889036</v>
      </c>
      <c r="AL71" s="31">
        <f>AVERAGE(AL67:AL69)</f>
        <v>60.50020307980774</v>
      </c>
      <c r="AN71" s="31">
        <f>AVERAGE(AN67:AN69)</f>
        <v>56.525365655630971</v>
      </c>
      <c r="AP71" s="31">
        <f>AVERAGE(AP67:AP69)</f>
        <v>60.029473766262235</v>
      </c>
      <c r="AR71" s="101">
        <f>AVERAGE(AR67:AR69)</f>
        <v>75.329698455056743</v>
      </c>
      <c r="AT71" s="31">
        <f>AVERAGE(AT67:AT69)</f>
        <v>67.885517234248411</v>
      </c>
      <c r="AV71" s="31">
        <f>AVERAGE(AV67:AV69)</f>
        <v>55.914866683457596</v>
      </c>
      <c r="AX71" s="31">
        <f>AVERAGE(AX67:AX69)</f>
        <v>54.510410948358235</v>
      </c>
      <c r="AZ71" s="31">
        <f>AVERAGE(AZ67:AZ69)</f>
        <v>59.169781563441518</v>
      </c>
      <c r="BB71" s="31">
        <f>AVERAGE(BB67:BB69)</f>
        <v>58.547152888772963</v>
      </c>
      <c r="BD71" s="31">
        <f>AVERAGE(BD67:BD69)</f>
        <v>57.266840505071308</v>
      </c>
      <c r="BF71" s="31">
        <f>AVERAGE(BF67:BF69)</f>
        <v>59.170558015878072</v>
      </c>
      <c r="BH71" s="31">
        <f>AVERAGE(BH67:BH69)</f>
        <v>64.01458409733111</v>
      </c>
      <c r="BJ71" s="31">
        <f>AVERAGE(BJ67:BJ69)</f>
        <v>59.845140661096885</v>
      </c>
      <c r="BL71" s="31">
        <f>AVERAGE(BL67:BL69)</f>
        <v>66.941292231381752</v>
      </c>
      <c r="BN71" s="31">
        <f>AVERAGE(BN67:BN69)</f>
        <v>63.498427231768424</v>
      </c>
      <c r="BP71" s="31">
        <f>AVERAGE(BP67:BP69)</f>
        <v>63.997595808475218</v>
      </c>
      <c r="BR71" s="31">
        <f>AVERAGE(BR67:BR69)</f>
        <v>62.83077795546901</v>
      </c>
      <c r="BT71" s="31">
        <f>AVERAGE(BT67:BT69)</f>
        <v>75.389727335804025</v>
      </c>
      <c r="BV71" s="31">
        <f>AVERAGE(BV67:BV69)</f>
        <v>63.117174163849171</v>
      </c>
      <c r="BX71" s="101">
        <f>AVERAGE(BX67:BX69)</f>
        <v>75.329698455056743</v>
      </c>
      <c r="BZ71" s="31">
        <f>AVERAGE(BZ67:BZ69)</f>
        <v>63.153172315922859</v>
      </c>
      <c r="CB71" s="31">
        <f>AVERAGE(CB67:CB69)</f>
        <v>60.921599713125254</v>
      </c>
      <c r="CD71" s="99">
        <f>AVERAGE(P71,R71,T71,V71,X71,Z71,AB71,AD71,AF71,AH71,AJ71,AL71,AN71,AP71,AR71,AT71,AV71,AX71,AZ71,BB71,BD71,BF71,BH71,BJ71,BL71,BN71,BP71,BR71,BT71,BV71,BX71, BZ71,CB71)</f>
        <v>63.41057829030995</v>
      </c>
      <c r="CE71" s="187">
        <f>MAX(O71:CB71)</f>
        <v>75.389727335804025</v>
      </c>
      <c r="CF71" s="187">
        <f>MIN(O71:CB71)</f>
        <v>54.510410948358235</v>
      </c>
      <c r="CG71" s="187">
        <f>_xlfn.VAR.S(CB71,BZ71,BV71,BT71,BR71,BX71,BP71,BN71,BL71,BH71,BJ71,BF71,BD71,BB71,AZ71,AX71,AV71,AT71,AR71,AP71,AN71,AL71,AJ71,AH71,AF71,AD71,AB71,Z71,X71,V71,T71,R71,P71)</f>
        <v>33.265197202416864</v>
      </c>
      <c r="CH71" s="187">
        <f>_xlfn.STDEV.S(P71,R71,T71,V71,X71,Z71,AB71,AD71,AF71,AH71,AJ71,AL71,AN71,AP71,AR71,AT71,AV71,AX71,AZ71,BB71,BD71,BF71,BH71,BJ71,BL71,BN71,BP71,BR71,BT71,BV71,BX71,BZ71,CB71)</f>
        <v>5.7675989113683057</v>
      </c>
      <c r="CI71" s="187">
        <f>MEDIAN(P71:CB71)</f>
        <v>63.117174163849171</v>
      </c>
      <c r="CJ71" s="194"/>
      <c r="CL71" s="42" t="s">
        <v>1079</v>
      </c>
      <c r="CM71" s="42" t="s">
        <v>1078</v>
      </c>
      <c r="CN71" s="42" t="s">
        <v>1070</v>
      </c>
      <c r="CO71" s="42"/>
      <c r="CP71" s="42"/>
      <c r="CQ71" s="31">
        <f>AVERAGE(CQ67:CQ69)</f>
        <v>61.344626572360106</v>
      </c>
      <c r="CR71" s="42"/>
      <c r="CS71" s="43"/>
      <c r="CT71" s="31">
        <f>AVERAGE(CT67:CT69)</f>
        <v>62.272750671296819</v>
      </c>
      <c r="CW71" s="31">
        <f>AVERAGE(CW67:CW69)</f>
        <v>70.477232991471624</v>
      </c>
      <c r="CY71" s="37"/>
      <c r="CZ71" s="31">
        <f>AVERAGE(CZ67:CZ69)</f>
        <v>59.889203615438447</v>
      </c>
      <c r="DB71" s="37"/>
      <c r="DC71" s="31">
        <f>AVERAGE(DC67:DC69)</f>
        <v>57.760543435021354</v>
      </c>
    </row>
    <row r="72" spans="5:107" s="56" customFormat="1" ht="34.200000000000003" x14ac:dyDescent="0.4">
      <c r="E72" s="61" t="s">
        <v>108</v>
      </c>
      <c r="I72" s="49">
        <f>I71-I$19</f>
        <v>-5.6666666666666714</v>
      </c>
      <c r="J72" s="49">
        <f>J71-J$19</f>
        <v>-9.6666666666666714</v>
      </c>
      <c r="K72" s="62"/>
      <c r="L72" s="49">
        <f>L71-$K$49</f>
        <v>6.029452729501358</v>
      </c>
      <c r="N72" s="95">
        <f>N71-$K$49</f>
        <v>8.0515920107305732</v>
      </c>
      <c r="P72" s="49">
        <f>P71-$K$49</f>
        <v>-2.2733545054006115</v>
      </c>
      <c r="R72" s="49">
        <f>R71-$K$49</f>
        <v>1.3295148020695393</v>
      </c>
      <c r="T72" s="49">
        <f>T71-$K$49</f>
        <v>-6.9791990688562962</v>
      </c>
      <c r="V72" s="49">
        <f>V71-$K$49</f>
        <v>-0.25455427092962424</v>
      </c>
      <c r="X72" s="49">
        <f>X71-$K$49</f>
        <v>4.4475569279623244</v>
      </c>
      <c r="Z72" s="49">
        <f>Z71-$K$49</f>
        <v>-4.5831999392565308</v>
      </c>
      <c r="AB72" s="49">
        <f>AB71-$K$49</f>
        <v>-0.25455427092962424</v>
      </c>
      <c r="AD72" s="49">
        <f>AD71-$K$49</f>
        <v>5.2451653511299554</v>
      </c>
      <c r="AF72" s="49">
        <f>AF71-$K$49</f>
        <v>-3.8754070975588562</v>
      </c>
      <c r="AH72" s="100">
        <f>AH71-$K$49</f>
        <v>11.320717756862692</v>
      </c>
      <c r="AJ72" s="49">
        <f>AJ71-$K$49</f>
        <v>3.2545426001909874</v>
      </c>
      <c r="AL72" s="49">
        <f>AL71-$K$49</f>
        <v>-3.2527784228903087</v>
      </c>
      <c r="AN72" s="49">
        <f>AN71-$K$49</f>
        <v>-7.2276158470670779</v>
      </c>
      <c r="AP72" s="49">
        <f>AP71-$K$49</f>
        <v>-3.7235077364358133</v>
      </c>
      <c r="AR72" s="100">
        <f>AR71-$K$49</f>
        <v>11.576716952358694</v>
      </c>
      <c r="AT72" s="49">
        <f>AT71-$K$49</f>
        <v>4.1325357315503624</v>
      </c>
      <c r="AV72" s="49">
        <f>AV71-$K$49</f>
        <v>-7.8381148192404524</v>
      </c>
      <c r="AX72" s="49">
        <f>AX71-$K$49</f>
        <v>-9.2425705543398138</v>
      </c>
      <c r="AZ72" s="49">
        <f>AZ71-$K$49</f>
        <v>-4.5831999392565308</v>
      </c>
      <c r="BB72" s="49">
        <f>BB71-$K$49</f>
        <v>-5.2058286139250853</v>
      </c>
      <c r="BD72" s="49">
        <f>BD71-$K$49</f>
        <v>-6.486140997626741</v>
      </c>
      <c r="BF72" s="49">
        <f>BF71-$K$49</f>
        <v>-4.5824234868199767</v>
      </c>
      <c r="BH72" s="49">
        <f>BH71-$K$49</f>
        <v>0.2616025946330609</v>
      </c>
      <c r="BJ72" s="49">
        <f>BJ71-$K$49</f>
        <v>-3.9078408416011641</v>
      </c>
      <c r="BL72" s="49">
        <f>BL71-$K$49</f>
        <v>3.1883107286837031</v>
      </c>
      <c r="BN72" s="49">
        <f>BN71-$K$49</f>
        <v>-0.25455427092962424</v>
      </c>
      <c r="BP72" s="49">
        <f>BP71-$K$49</f>
        <v>0.24461430577716925</v>
      </c>
      <c r="BR72" s="49">
        <f>BR71-$K$49</f>
        <v>-0.92220354722903863</v>
      </c>
      <c r="BT72" s="49">
        <f>BT71-$K$49</f>
        <v>11.636745833105977</v>
      </c>
      <c r="BV72" s="49">
        <f>BV71-$K$49</f>
        <v>-0.63580733884887763</v>
      </c>
      <c r="BX72" s="100">
        <f>BX71-$K$49</f>
        <v>11.576716952358694</v>
      </c>
      <c r="BZ72" s="49">
        <f>BZ71-$K$49</f>
        <v>-0.59980918677518957</v>
      </c>
      <c r="CB72" s="49">
        <f>CB71-$K$49</f>
        <v>-2.8313817895727951</v>
      </c>
      <c r="CD72" s="99">
        <f>AVERAGE(AH72:CB72)</f>
        <v>-0.17088641404321456</v>
      </c>
      <c r="CE72" s="187">
        <f>MAX(O72:CB72)</f>
        <v>11.636745833105977</v>
      </c>
      <c r="CF72" s="187">
        <f>MIN(O72:CB72)</f>
        <v>-9.2425705543398138</v>
      </c>
      <c r="CG72" s="187">
        <f>_xlfn.VAR.S(CB72,BZ72,BV72,BT72,BR72,BX72,BP72,BN72,BL72,BH72,BJ72,BF72,BD72,BB72,AZ72,AX72,AV72,AT72,AR72,AP72,AN72,AL72,AJ72,AH72,AF72,AD72,AB72,Z72,X72,V72,T72,R72,P72)</f>
        <v>33.265197202416871</v>
      </c>
      <c r="CH72" s="187">
        <f>_xlfn.STDEV.S(P72,R72,T72,V72,X72,Z72,AB72,AD72,AF72,AH72,AJ72,AL72,AN72,AP72,AR72,AT72,AV72,AX72,AZ72,BB72,BD72,BF72,BH72,BJ72,BL72,BN72,BP72,BR72,BT72,BV72,BX72,BZ72,CB72)</f>
        <v>5.7675989113683066</v>
      </c>
      <c r="CI72" s="187">
        <f>MEDIAN(P72:CB72)</f>
        <v>-0.63580733884887763</v>
      </c>
      <c r="CJ72" s="194"/>
      <c r="CL72" s="61">
        <f>MIN($O72:$CB72)</f>
        <v>-9.2425705543398138</v>
      </c>
      <c r="CM72" s="61">
        <f>MAX($O72:$CB72)</f>
        <v>11.636745833105977</v>
      </c>
      <c r="CN72" s="61">
        <f>AVERAGE($O72:$CB72)</f>
        <v>-0.34240321238808707</v>
      </c>
      <c r="CO72" s="61"/>
      <c r="CP72" s="49"/>
      <c r="CQ72" s="49">
        <f>CQ$43-$K$19</f>
        <v>1.5646878404799338</v>
      </c>
      <c r="CR72" s="61"/>
      <c r="CS72" s="62"/>
      <c r="CT72" s="49">
        <f>CT71-$K$49</f>
        <v>-1.4802308314012294</v>
      </c>
      <c r="CW72" s="49">
        <f>CW71-$K$49</f>
        <v>6.7242514887735751</v>
      </c>
      <c r="CY72" s="94"/>
      <c r="CZ72" s="49">
        <f>CZ71-$K$49</f>
        <v>-3.8637778872596016</v>
      </c>
      <c r="DB72" s="94"/>
      <c r="DC72" s="49">
        <f>DC71-$K$49</f>
        <v>-5.9924380676766944</v>
      </c>
    </row>
    <row r="73" spans="5:107" s="35" customFormat="1" x14ac:dyDescent="0.4">
      <c r="E73" s="30"/>
      <c r="I73" s="54"/>
      <c r="J73" s="54"/>
      <c r="K73" s="43"/>
      <c r="N73" s="33"/>
      <c r="P73" s="30"/>
      <c r="R73" s="30"/>
      <c r="T73" s="30"/>
      <c r="V73" s="30"/>
      <c r="X73" s="30"/>
      <c r="Z73" s="30"/>
      <c r="AB73" s="30"/>
      <c r="AD73" s="30"/>
      <c r="AF73" s="30"/>
      <c r="AH73" s="124"/>
      <c r="AJ73" s="30"/>
      <c r="AL73" s="30"/>
      <c r="AN73" s="30"/>
      <c r="AP73" s="30"/>
      <c r="AR73" s="124"/>
      <c r="AT73" s="30"/>
      <c r="AV73" s="30"/>
      <c r="AX73" s="30"/>
      <c r="AZ73" s="30"/>
      <c r="BB73" s="30"/>
      <c r="BD73" s="30"/>
      <c r="BF73" s="30"/>
      <c r="BH73" s="30"/>
      <c r="BJ73" s="30"/>
      <c r="BL73" s="30"/>
      <c r="BN73" s="30"/>
      <c r="BP73" s="30"/>
      <c r="BR73" s="30"/>
      <c r="BT73" s="30"/>
      <c r="BV73" s="30"/>
      <c r="BX73" s="124"/>
      <c r="BZ73" s="30"/>
      <c r="CB73" s="30"/>
      <c r="CD73" s="194"/>
      <c r="CE73" s="194"/>
      <c r="CF73" s="194"/>
      <c r="CG73" s="194"/>
      <c r="CH73" s="194"/>
      <c r="CI73" s="194"/>
      <c r="CJ73" s="194"/>
      <c r="CP73" s="37"/>
      <c r="CQ73" s="30"/>
      <c r="CS73" s="43"/>
      <c r="CY73" s="37"/>
      <c r="DB73" s="37"/>
    </row>
    <row r="74" spans="5:107" s="35" customFormat="1" ht="34.200000000000003" x14ac:dyDescent="0.4">
      <c r="E74" s="30" t="s">
        <v>162</v>
      </c>
      <c r="I74" s="50">
        <f>I72-I61</f>
        <v>-11.333333333333343</v>
      </c>
      <c r="J74" s="50">
        <f>J72-J61</f>
        <v>0</v>
      </c>
      <c r="K74" s="43"/>
      <c r="L74" s="31">
        <f>L72-L61</f>
        <v>-5.5472642228573363</v>
      </c>
      <c r="N74" s="32">
        <f>N72-N61</f>
        <v>2.0221392812292152</v>
      </c>
      <c r="P74" s="31">
        <f>P72-P61</f>
        <v>4.9871280038681292</v>
      </c>
      <c r="R74" s="31">
        <f>R72-R61</f>
        <v>-2.803020929480823</v>
      </c>
      <c r="T74" s="31">
        <f>T72-T61</f>
        <v>-4.6185465928290057</v>
      </c>
      <c r="V74" s="31">
        <f>V72-V61</f>
        <v>11.207265090085251</v>
      </c>
      <c r="X74" s="31">
        <f>X72-X61</f>
        <v>0.91270847257639787</v>
      </c>
      <c r="Z74" s="31">
        <f>Z72-Z61</f>
        <v>-5.2090673129529677</v>
      </c>
      <c r="AB74" s="31">
        <f>AB72-AB61</f>
        <v>3.7229159298440493</v>
      </c>
      <c r="AD74" s="31">
        <f>AD72-AD61</f>
        <v>1.5952168463352621</v>
      </c>
      <c r="AF74" s="31">
        <f>AF72-AF61</f>
        <v>-3.2395997587099785</v>
      </c>
      <c r="AH74" s="101">
        <f>AH72-AH61</f>
        <v>-0.25599919549600259</v>
      </c>
      <c r="AJ74" s="31">
        <f>AJ72-AJ61</f>
        <v>8.4102620814515063</v>
      </c>
      <c r="AL74" s="31">
        <f>AL72-AL61</f>
        <v>-8.1829225776083021</v>
      </c>
      <c r="AN74" s="31">
        <f>AN72-AN61</f>
        <v>-3.5041081106312646</v>
      </c>
      <c r="AP74" s="31">
        <f>AP72-AP61</f>
        <v>1.4654219413035605</v>
      </c>
      <c r="AR74" s="101">
        <f>AR72-AR61</f>
        <v>6.0298514496130196</v>
      </c>
      <c r="AT74" s="31">
        <f>AT72-AT61</f>
        <v>4.3870900024799866</v>
      </c>
      <c r="AV74" s="31">
        <f>AV72-AV61</f>
        <v>-13.201785949898984</v>
      </c>
      <c r="AX74" s="31">
        <f>AX72-AX61</f>
        <v>-0.39316096519191035</v>
      </c>
      <c r="AZ74" s="31">
        <f>AZ72-AZ61</f>
        <v>-6.6515078843187325</v>
      </c>
      <c r="BB74" s="31">
        <f>BB72-BB61</f>
        <v>-2.3744468243522903</v>
      </c>
      <c r="BD74" s="31">
        <f>BD72-BD61</f>
        <v>-1.9029410583702102</v>
      </c>
      <c r="BF74" s="31">
        <f>BF72-BF61</f>
        <v>-0.85891575038416335</v>
      </c>
      <c r="BH74" s="31">
        <f>BH72-BH61</f>
        <v>-7.5354341365154909</v>
      </c>
      <c r="BJ74" s="31">
        <f>BJ72-BJ61</f>
        <v>-3.2433744042307922E-2</v>
      </c>
      <c r="BL74" s="31">
        <f>BL72-BL61</f>
        <v>4.5748234336240472</v>
      </c>
      <c r="BN74" s="31">
        <f>BN72-BN61</f>
        <v>4.9343754068097496</v>
      </c>
      <c r="BP74" s="31">
        <f>BP72-BP61</f>
        <v>3.0759960953499643</v>
      </c>
      <c r="BR74" s="31">
        <f>BR72-BR61</f>
        <v>0.75234511298697271</v>
      </c>
      <c r="BT74" s="31">
        <f>BT72-BT61</f>
        <v>3.5851538223754034</v>
      </c>
      <c r="BV74" s="31">
        <f>BV72-BV61</f>
        <v>2.4819706591040855</v>
      </c>
      <c r="BX74" s="101">
        <f>BX72-BX61</f>
        <v>-0.31602807624329898</v>
      </c>
      <c r="BZ74" s="31">
        <f>BZ72-BZ61</f>
        <v>-1.0489023442186891</v>
      </c>
      <c r="CB74" s="31">
        <f>CB72-CB61</f>
        <v>-10.882973800303368</v>
      </c>
      <c r="CD74" s="190" t="s">
        <v>1052</v>
      </c>
      <c r="CE74" s="191">
        <f>COUNTIF(P74:CB74,"&gt;0")</f>
        <v>15</v>
      </c>
      <c r="CF74" s="187"/>
      <c r="CG74" s="190" t="s">
        <v>1053</v>
      </c>
      <c r="CH74" s="191">
        <f>COUNTIF(P74:CB74,"&lt;0")</f>
        <v>18</v>
      </c>
      <c r="CI74" s="190" t="s">
        <v>1054</v>
      </c>
      <c r="CJ74" s="191">
        <f>COUNTIF(R74:CD74,"=0")</f>
        <v>0</v>
      </c>
      <c r="CK74" s="104">
        <f>SUM(CE74,CH74,CJ74)</f>
        <v>33</v>
      </c>
      <c r="CL74" s="30">
        <f>MIN($O74:$CB74)</f>
        <v>-13.201785949898984</v>
      </c>
      <c r="CM74" s="30">
        <f>MAX($O74:$CB74)</f>
        <v>11.207265090085251</v>
      </c>
      <c r="CN74" s="31">
        <f>AVERAGE(P74:CB74)</f>
        <v>-0.32997789890122436</v>
      </c>
      <c r="CO74" s="31"/>
      <c r="CP74" s="31"/>
      <c r="CQ74" s="31">
        <f>CQ72-CQ60</f>
        <v>-59.914939156817503</v>
      </c>
      <c r="CR74" s="31"/>
      <c r="CS74" s="43"/>
      <c r="CT74" s="31">
        <f>CT72-CT61</f>
        <v>-1.731265293012612</v>
      </c>
      <c r="CW74" s="31">
        <f>CW72-CW61</f>
        <v>3.667156465853779</v>
      </c>
      <c r="CY74" s="37"/>
      <c r="CZ74" s="31">
        <f>CZ72-CZ61</f>
        <v>-1.6466016116116009</v>
      </c>
      <c r="DB74" s="37"/>
      <c r="DC74" s="31">
        <f>DC72-DC61</f>
        <v>-4.9390188146837346</v>
      </c>
    </row>
    <row r="75" spans="5:107" s="34" customFormat="1" x14ac:dyDescent="0.4">
      <c r="I75" s="51"/>
      <c r="J75" s="51"/>
      <c r="K75" s="52"/>
      <c r="N75" s="53"/>
      <c r="CD75" s="193"/>
      <c r="CE75" s="193"/>
      <c r="CF75" s="193"/>
      <c r="CG75" s="193"/>
      <c r="CH75" s="193"/>
      <c r="CI75" s="193"/>
      <c r="CJ75" s="193"/>
      <c r="CP75" s="237"/>
      <c r="CS75" s="52"/>
      <c r="CY75" s="237"/>
      <c r="DB75" s="237"/>
    </row>
    <row r="76" spans="5:107" s="35" customFormat="1" x14ac:dyDescent="0.4">
      <c r="E76" s="30"/>
      <c r="I76" s="54"/>
      <c r="J76" s="54"/>
      <c r="K76" s="43"/>
      <c r="N76" s="33"/>
      <c r="CD76" s="194"/>
      <c r="CE76" s="194"/>
      <c r="CF76" s="194"/>
      <c r="CG76" s="194"/>
      <c r="CH76" s="194"/>
      <c r="CI76" s="194"/>
      <c r="CJ76" s="194"/>
      <c r="CP76" s="37"/>
      <c r="CS76" s="43"/>
      <c r="CY76" s="37"/>
      <c r="DB76" s="37"/>
    </row>
    <row r="77" spans="5:107" s="35" customFormat="1" ht="13.2" x14ac:dyDescent="0.55000000000000004">
      <c r="E77" s="30" t="s">
        <v>914</v>
      </c>
      <c r="I77" s="54"/>
      <c r="J77" s="54"/>
      <c r="K77" s="66">
        <f>[1]L_a_b!L16</f>
        <v>63.163696786488771</v>
      </c>
      <c r="N77" s="33"/>
      <c r="CD77" s="194"/>
      <c r="CE77" s="194"/>
      <c r="CF77" s="194"/>
      <c r="CG77" s="194"/>
      <c r="CH77" s="194"/>
      <c r="CI77" s="194"/>
      <c r="CJ77" s="194"/>
      <c r="CP77" s="37"/>
      <c r="CS77" s="43"/>
      <c r="CY77" s="37"/>
      <c r="DB77" s="37"/>
    </row>
    <row r="78" spans="5:107" s="35" customFormat="1" ht="13.2" x14ac:dyDescent="0.55000000000000004">
      <c r="E78" s="30" t="s">
        <v>968</v>
      </c>
      <c r="K78" s="66">
        <f>(([1]L_a_b!M16^2)+([1]L_a_b!N16^2))^1/2</f>
        <v>131.28062499221824</v>
      </c>
      <c r="N78" s="33"/>
      <c r="CD78" s="194"/>
      <c r="CE78" s="194"/>
      <c r="CF78" s="194"/>
      <c r="CG78" s="194"/>
      <c r="CH78" s="194"/>
      <c r="CI78" s="194"/>
      <c r="CJ78" s="194"/>
      <c r="CP78" s="37"/>
      <c r="CS78" s="43"/>
      <c r="CY78" s="37"/>
      <c r="DB78" s="37"/>
    </row>
    <row r="79" spans="5:107" s="35" customFormat="1" x14ac:dyDescent="0.4">
      <c r="E79" s="30"/>
      <c r="I79" s="54"/>
      <c r="J79" s="54"/>
      <c r="K79" s="43"/>
      <c r="N79" s="33"/>
      <c r="CD79" s="239" t="s">
        <v>915</v>
      </c>
      <c r="CE79" s="239" t="s">
        <v>916</v>
      </c>
      <c r="CF79" s="239"/>
      <c r="CG79" s="239" t="s">
        <v>917</v>
      </c>
      <c r="CH79" s="239" t="s">
        <v>918</v>
      </c>
      <c r="CI79" s="194"/>
      <c r="CJ79" s="194"/>
      <c r="CP79" s="37"/>
      <c r="CS79" s="43"/>
      <c r="CY79" s="37"/>
      <c r="DB79" s="37"/>
    </row>
    <row r="80" spans="5:107" s="35" customFormat="1" x14ac:dyDescent="0.4">
      <c r="E80" s="45" t="s">
        <v>184</v>
      </c>
      <c r="I80" s="54"/>
      <c r="J80" s="54"/>
      <c r="K80" s="55">
        <v>1</v>
      </c>
      <c r="L80" s="40">
        <v>1</v>
      </c>
      <c r="M80" s="40">
        <v>2</v>
      </c>
      <c r="N80" s="41">
        <v>2</v>
      </c>
      <c r="O80" s="42">
        <v>3</v>
      </c>
      <c r="P80" s="42">
        <v>3</v>
      </c>
      <c r="Q80" s="42">
        <v>4</v>
      </c>
      <c r="R80" s="42">
        <v>4</v>
      </c>
      <c r="S80" s="42">
        <v>5</v>
      </c>
      <c r="T80" s="42">
        <v>5</v>
      </c>
      <c r="U80" s="42">
        <v>6</v>
      </c>
      <c r="V80" s="42">
        <v>6</v>
      </c>
      <c r="W80" s="42">
        <v>7</v>
      </c>
      <c r="X80" s="42">
        <v>7</v>
      </c>
      <c r="Y80" s="42">
        <v>8</v>
      </c>
      <c r="Z80" s="42">
        <v>8</v>
      </c>
      <c r="AA80" s="42">
        <v>9</v>
      </c>
      <c r="AB80" s="42">
        <v>9</v>
      </c>
      <c r="AC80" s="42">
        <v>10</v>
      </c>
      <c r="AD80" s="42">
        <v>10</v>
      </c>
      <c r="AE80" s="42">
        <v>11</v>
      </c>
      <c r="AF80" s="42">
        <v>11</v>
      </c>
      <c r="AG80" s="42">
        <v>12</v>
      </c>
      <c r="AH80" s="42">
        <v>12</v>
      </c>
      <c r="AI80" s="42">
        <v>13</v>
      </c>
      <c r="AJ80" s="42">
        <v>13</v>
      </c>
      <c r="AK80" s="42">
        <v>14</v>
      </c>
      <c r="AL80" s="42">
        <v>14</v>
      </c>
      <c r="AM80" s="42">
        <v>15</v>
      </c>
      <c r="AN80" s="42">
        <v>15</v>
      </c>
      <c r="AO80" s="42">
        <v>16</v>
      </c>
      <c r="AP80" s="42">
        <v>16</v>
      </c>
      <c r="AQ80" s="42">
        <v>17</v>
      </c>
      <c r="AR80" s="42">
        <v>17</v>
      </c>
      <c r="AS80" s="42">
        <v>18</v>
      </c>
      <c r="AT80" s="42">
        <v>18</v>
      </c>
      <c r="AU80" s="42">
        <v>19</v>
      </c>
      <c r="AV80" s="42">
        <v>19</v>
      </c>
      <c r="AW80" s="42">
        <v>20</v>
      </c>
      <c r="AX80" s="42">
        <v>20</v>
      </c>
      <c r="AY80" s="42">
        <v>21</v>
      </c>
      <c r="AZ80" s="42">
        <v>21</v>
      </c>
      <c r="BA80" s="42">
        <v>22</v>
      </c>
      <c r="BB80" s="42">
        <v>22</v>
      </c>
      <c r="BC80" s="42">
        <v>23</v>
      </c>
      <c r="BD80" s="42">
        <v>23</v>
      </c>
      <c r="BE80" s="42">
        <v>24</v>
      </c>
      <c r="BF80" s="42">
        <v>24</v>
      </c>
      <c r="BG80" s="42">
        <v>25</v>
      </c>
      <c r="BH80" s="42">
        <v>25</v>
      </c>
      <c r="BI80" s="42">
        <v>26</v>
      </c>
      <c r="BJ80" s="42">
        <v>26</v>
      </c>
      <c r="BK80" s="42">
        <v>27</v>
      </c>
      <c r="BL80" s="42">
        <v>27</v>
      </c>
      <c r="BM80" s="42">
        <v>28</v>
      </c>
      <c r="BN80" s="42">
        <v>28</v>
      </c>
      <c r="BO80" s="42">
        <v>29</v>
      </c>
      <c r="BP80" s="42">
        <v>29</v>
      </c>
      <c r="BQ80" s="42">
        <v>30</v>
      </c>
      <c r="BR80" s="42">
        <v>30</v>
      </c>
      <c r="BS80" s="42">
        <v>31</v>
      </c>
      <c r="BT80" s="42">
        <v>31</v>
      </c>
      <c r="BU80" s="42">
        <v>32</v>
      </c>
      <c r="BV80" s="42">
        <v>32</v>
      </c>
      <c r="BW80" s="42">
        <v>33</v>
      </c>
      <c r="BX80" s="42">
        <v>33</v>
      </c>
      <c r="BY80" s="42">
        <v>34</v>
      </c>
      <c r="BZ80" s="42">
        <v>34</v>
      </c>
      <c r="CA80" s="42">
        <v>35</v>
      </c>
      <c r="CB80" s="42">
        <v>35</v>
      </c>
      <c r="CD80" s="239"/>
      <c r="CE80" s="239"/>
      <c r="CF80" s="239"/>
      <c r="CG80" s="239"/>
      <c r="CH80" s="239"/>
      <c r="CI80" s="194"/>
      <c r="CJ80" s="194"/>
      <c r="CP80" s="39" t="s">
        <v>132</v>
      </c>
      <c r="CQ80" s="39" t="s">
        <v>132</v>
      </c>
      <c r="CS80" s="136" t="s">
        <v>132</v>
      </c>
      <c r="CT80" s="39" t="s">
        <v>132</v>
      </c>
      <c r="CV80" s="42">
        <v>12</v>
      </c>
      <c r="CW80" s="42">
        <v>12</v>
      </c>
      <c r="CY80" s="42">
        <v>10</v>
      </c>
      <c r="CZ80" s="42">
        <v>10</v>
      </c>
      <c r="DB80" s="42">
        <v>5</v>
      </c>
      <c r="DC80" s="42">
        <v>5</v>
      </c>
    </row>
    <row r="81" spans="5:107" s="35" customFormat="1" x14ac:dyDescent="0.4">
      <c r="E81" s="45"/>
      <c r="I81" s="54"/>
      <c r="J81" s="54"/>
      <c r="K81" s="43"/>
      <c r="N81" s="33"/>
      <c r="AQ81" s="37"/>
      <c r="CD81" s="194"/>
      <c r="CE81" s="194"/>
      <c r="CF81" s="194"/>
      <c r="CG81" s="194"/>
      <c r="CH81" s="194"/>
      <c r="CI81" s="194"/>
      <c r="CJ81" s="194"/>
      <c r="CP81" s="37"/>
      <c r="CS81" s="43"/>
      <c r="CY81" s="37"/>
      <c r="DB81" s="37"/>
    </row>
    <row r="82" spans="5:107" s="35" customFormat="1" ht="13.8" x14ac:dyDescent="0.45">
      <c r="E82" s="24" t="s">
        <v>102</v>
      </c>
      <c r="I82" s="47">
        <v>53</v>
      </c>
      <c r="J82" s="47">
        <v>57</v>
      </c>
      <c r="K82" s="20" t="s">
        <v>764</v>
      </c>
      <c r="L82" s="31">
        <f>VLOOKUP(K82,$A$18:$B$51,2,FALSE)</f>
        <v>72.079750332635967</v>
      </c>
      <c r="M82" s="21" t="s">
        <v>766</v>
      </c>
      <c r="N82" s="32">
        <f>VLOOKUP(M82,$A$18:$B$51,2,FALSE)</f>
        <v>61.678725235050933</v>
      </c>
      <c r="O82" s="21" t="s">
        <v>792</v>
      </c>
      <c r="P82" s="31">
        <f>VLOOKUP(O82,$A$18:$B$51,2,FALSE)</f>
        <v>57.68746068595226</v>
      </c>
      <c r="Q82" s="21" t="s">
        <v>764</v>
      </c>
      <c r="R82" s="31">
        <f>VLOOKUP(Q82,$A$18:$B$51,2,FALSE)</f>
        <v>72.079750332635967</v>
      </c>
      <c r="S82" s="21" t="s">
        <v>766</v>
      </c>
      <c r="T82" s="31">
        <f>VLOOKUP(S82,$A$18:$B$51,2,FALSE)</f>
        <v>61.678725235050933</v>
      </c>
      <c r="U82" s="21" t="s">
        <v>792</v>
      </c>
      <c r="V82" s="31">
        <f>VLOOKUP(U82,$A$18:$B$51,2,FALSE)</f>
        <v>57.68746068595226</v>
      </c>
      <c r="W82" s="21" t="s">
        <v>792</v>
      </c>
      <c r="X82" s="31">
        <f>VLOOKUP(W82,$A$18:$B$51,2,FALSE)</f>
        <v>57.68746068595226</v>
      </c>
      <c r="Y82" s="21" t="s">
        <v>792</v>
      </c>
      <c r="Z82" s="31">
        <f>VLOOKUP(Y82,$A$18:$B$51,2,FALSE)</f>
        <v>57.68746068595226</v>
      </c>
      <c r="AA82" s="21" t="s">
        <v>792</v>
      </c>
      <c r="AB82" s="31">
        <f>VLOOKUP(AA82,$A$18:$B$51,2,FALSE)</f>
        <v>57.68746068595226</v>
      </c>
      <c r="AC82" s="21" t="s">
        <v>764</v>
      </c>
      <c r="AD82" s="31">
        <f>VLOOKUP(AC82,$A$18:$B$51,2,FALSE)</f>
        <v>72.079750332635967</v>
      </c>
      <c r="AE82" s="21" t="s">
        <v>766</v>
      </c>
      <c r="AF82" s="31">
        <f>VLOOKUP(AE82,$A$18:$B$51,2,FALSE)</f>
        <v>61.678725235050933</v>
      </c>
      <c r="AG82" s="21" t="s">
        <v>768</v>
      </c>
      <c r="AH82" s="31">
        <f>VLOOKUP(AG82,$A$18:$B$51,2,FALSE)</f>
        <v>75.329698455056743</v>
      </c>
      <c r="AI82" s="21" t="s">
        <v>792</v>
      </c>
      <c r="AJ82" s="31">
        <f>VLOOKUP(AI82,$A$18:$B$51,2,FALSE)</f>
        <v>57.68746068595226</v>
      </c>
      <c r="AK82" s="21" t="s">
        <v>771</v>
      </c>
      <c r="AL82" s="31">
        <f>VLOOKUP(AK82,$A$18:$B$51,2,FALSE)</f>
        <v>50.004135736053328</v>
      </c>
      <c r="AM82" s="21" t="s">
        <v>792</v>
      </c>
      <c r="AN82" s="31">
        <f>VLOOKUP(AM82,$A$18:$B$51,2,FALSE)</f>
        <v>57.68746068595226</v>
      </c>
      <c r="AO82" s="21" t="s">
        <v>792</v>
      </c>
      <c r="AP82" s="31">
        <f>VLOOKUP(AO82,$A$18:$B$51,2,FALSE)</f>
        <v>57.68746068595226</v>
      </c>
      <c r="AQ82" s="21" t="s">
        <v>792</v>
      </c>
      <c r="AR82" s="31">
        <f>VLOOKUP(AQ82,$A$18:$B$51,2,FALSE)</f>
        <v>57.68746068595226</v>
      </c>
      <c r="AS82" s="21" t="s">
        <v>771</v>
      </c>
      <c r="AT82" s="31">
        <f>VLOOKUP(AS82,$A$18:$B$51,2,FALSE)</f>
        <v>50.004135736053328</v>
      </c>
      <c r="AU82" s="21" t="s">
        <v>776</v>
      </c>
      <c r="AV82" s="31">
        <f>VLOOKUP(AU82,$A$18:$B$51,2,FALSE)</f>
        <v>66.013332488948294</v>
      </c>
      <c r="AW82" s="21" t="s">
        <v>792</v>
      </c>
      <c r="AX82" s="31">
        <f>VLOOKUP(AW82,$A$18:$B$51,2,FALSE)</f>
        <v>57.68746068595226</v>
      </c>
      <c r="AY82" s="21" t="s">
        <v>764</v>
      </c>
      <c r="AZ82" s="31">
        <f>VLOOKUP(AY82,$A$18:$B$51,2,FALSE)</f>
        <v>72.079750332635967</v>
      </c>
      <c r="BA82" s="21" t="s">
        <v>766</v>
      </c>
      <c r="BB82" s="31">
        <f>VLOOKUP(BA82,$A$18:$B$51,2,FALSE)</f>
        <v>61.678725235050933</v>
      </c>
      <c r="BC82" s="21" t="s">
        <v>766</v>
      </c>
      <c r="BD82" s="31">
        <f>VLOOKUP(BC82,$A$18:$B$51,2,FALSE)</f>
        <v>61.678725235050933</v>
      </c>
      <c r="BE82" s="21" t="s">
        <v>771</v>
      </c>
      <c r="BF82" s="31">
        <f>VLOOKUP(BE82,$A$18:$B$51,2,FALSE)</f>
        <v>50.004135736053328</v>
      </c>
      <c r="BG82" s="21" t="s">
        <v>792</v>
      </c>
      <c r="BH82" s="31">
        <f>VLOOKUP(BG82,$A$18:$B$51,2,FALSE)</f>
        <v>57.68746068595226</v>
      </c>
      <c r="BI82" s="21" t="s">
        <v>766</v>
      </c>
      <c r="BJ82" s="31">
        <f>VLOOKUP(BI82,$A$18:$B$51,2,FALSE)</f>
        <v>61.678725235050933</v>
      </c>
      <c r="BK82" s="21" t="s">
        <v>771</v>
      </c>
      <c r="BL82" s="31">
        <f>VLOOKUP(BK82,$A$18:$B$51,2,FALSE)</f>
        <v>50.004135736053328</v>
      </c>
      <c r="BM82" s="21" t="s">
        <v>766</v>
      </c>
      <c r="BN82" s="31">
        <f>VLOOKUP(BM82,$A$18:$B$51,2,FALSE)</f>
        <v>61.678725235050933</v>
      </c>
      <c r="BO82" s="21" t="s">
        <v>776</v>
      </c>
      <c r="BP82" s="31">
        <f>VLOOKUP(BO82,$A$18:$B$51,2,FALSE)</f>
        <v>66.013332488948294</v>
      </c>
      <c r="BQ82" s="21" t="s">
        <v>766</v>
      </c>
      <c r="BR82" s="31">
        <f>VLOOKUP(BQ82,$A$18:$B$51,2,FALSE)</f>
        <v>61.678725235050933</v>
      </c>
      <c r="BS82" s="21" t="s">
        <v>771</v>
      </c>
      <c r="BT82" s="31">
        <f>VLOOKUP(BS82,$A$18:$B$51,2,FALSE)</f>
        <v>50.004135736053328</v>
      </c>
      <c r="BU82" s="21" t="s">
        <v>766</v>
      </c>
      <c r="BV82" s="31">
        <f>VLOOKUP(BU82,$A$18:$B$51,2,FALSE)</f>
        <v>61.678725235050933</v>
      </c>
      <c r="BW82" s="21" t="s">
        <v>766</v>
      </c>
      <c r="BX82" s="31">
        <f>VLOOKUP(BW82,$A$18:$B$51,2,FALSE)</f>
        <v>61.678725235050933</v>
      </c>
      <c r="BY82" s="21" t="s">
        <v>792</v>
      </c>
      <c r="BZ82" s="31">
        <f>VLOOKUP(BY82,$A$18:$B$51,2,FALSE)</f>
        <v>57.68746068595226</v>
      </c>
      <c r="CA82" s="21" t="s">
        <v>766</v>
      </c>
      <c r="CB82" s="31">
        <f>VLOOKUP(CA82,$A$18:$B$51,2,FALSE)</f>
        <v>61.678725235050933</v>
      </c>
      <c r="CD82" s="194"/>
      <c r="CE82" s="194"/>
      <c r="CF82" s="194"/>
      <c r="CG82" s="194"/>
      <c r="CH82" s="194"/>
      <c r="CI82" s="194"/>
      <c r="CJ82" s="194"/>
      <c r="CP82" s="80" t="s">
        <v>792</v>
      </c>
      <c r="CQ82" s="31">
        <f>VLOOKUP(CP82,$A$18:$B$51,2,FALSE)</f>
        <v>57.68746068595226</v>
      </c>
      <c r="CS82" s="44" t="s">
        <v>771</v>
      </c>
      <c r="CT82" s="31">
        <f>VLOOKUP(CS82,$A$18:$B$51,2,FALSE)</f>
        <v>50.004135736053328</v>
      </c>
      <c r="CV82" s="37" t="s">
        <v>768</v>
      </c>
      <c r="CW82" s="31">
        <f>VLOOKUP(CV82,$A$18:$B$51,2,FALSE)</f>
        <v>75.329698455056743</v>
      </c>
      <c r="CY82" s="236" t="s">
        <v>792</v>
      </c>
      <c r="CZ82" s="31">
        <f>VLOOKUP(CY82,$A$18:$B$51,2,FALSE)</f>
        <v>57.68746068595226</v>
      </c>
      <c r="DB82" s="235" t="s">
        <v>764</v>
      </c>
      <c r="DC82" s="31">
        <f>VLOOKUP(DB82,$A$18:$B$51,2,FALSE)</f>
        <v>72.079750332635967</v>
      </c>
    </row>
    <row r="83" spans="5:107" s="35" customFormat="1" ht="13.8" x14ac:dyDescent="0.45">
      <c r="E83" s="24" t="s">
        <v>103</v>
      </c>
      <c r="I83" s="47">
        <v>73</v>
      </c>
      <c r="J83" s="47">
        <v>69</v>
      </c>
      <c r="K83" s="20" t="s">
        <v>776</v>
      </c>
      <c r="L83" s="31">
        <f t="shared" ref="L83:L86" si="86">VLOOKUP(K83,$A$18:$B$51,2,FALSE)</f>
        <v>66.013332488948294</v>
      </c>
      <c r="M83" s="21" t="s">
        <v>871</v>
      </c>
      <c r="N83" s="32">
        <f t="shared" ref="N83:N86" si="87">VLOOKUP(M83,$A$18:$B$51,2,FALSE)</f>
        <v>54.489683652199048</v>
      </c>
      <c r="O83" s="21" t="s">
        <v>877</v>
      </c>
      <c r="P83" s="31">
        <f t="shared" ref="P83:P86" si="88">VLOOKUP(O83,$A$18:$B$51,2,FALSE)</f>
        <v>46.633602860806874</v>
      </c>
      <c r="Q83" s="21" t="s">
        <v>776</v>
      </c>
      <c r="R83" s="31">
        <f t="shared" ref="R83:R86" si="89">VLOOKUP(Q83,$A$18:$B$51,2,FALSE)</f>
        <v>66.013332488948294</v>
      </c>
      <c r="S83" s="21" t="s">
        <v>769</v>
      </c>
      <c r="T83" s="31">
        <f t="shared" ref="T83:T86" si="90">VLOOKUP(S83,$A$18:$B$51,2,FALSE)</f>
        <v>55.327632324697404</v>
      </c>
      <c r="U83" s="21" t="s">
        <v>771</v>
      </c>
      <c r="V83" s="31">
        <f t="shared" ref="V83:V86" si="91">VLOOKUP(U83,$A$18:$B$51,2,FALSE)</f>
        <v>50.004135736053328</v>
      </c>
      <c r="W83" s="21" t="s">
        <v>871</v>
      </c>
      <c r="X83" s="31">
        <f t="shared" ref="X83:X86" si="92">VLOOKUP(W83,$A$18:$B$51,2,FALSE)</f>
        <v>54.489683652199048</v>
      </c>
      <c r="Y83" s="21" t="s">
        <v>769</v>
      </c>
      <c r="Z83" s="31">
        <f t="shared" ref="Z83:Z86" si="93">VLOOKUP(Y83,$A$18:$B$51,2,FALSE)</f>
        <v>55.327632324697404</v>
      </c>
      <c r="AA83" s="21" t="s">
        <v>871</v>
      </c>
      <c r="AB83" s="31">
        <f t="shared" ref="AB83:AB86" si="94">VLOOKUP(AA83,$A$18:$B$51,2,FALSE)</f>
        <v>54.489683652199048</v>
      </c>
      <c r="AC83" s="21" t="s">
        <v>787</v>
      </c>
      <c r="AD83" s="31">
        <f t="shared" ref="AD83:AD86" si="95">VLOOKUP(AC83,$A$18:$B$51,2,FALSE)</f>
        <v>64.319990168929081</v>
      </c>
      <c r="AE83" s="21" t="s">
        <v>774</v>
      </c>
      <c r="AF83" s="31">
        <f t="shared" ref="AF83:AT86" si="96">VLOOKUP(AE83,$A$18:$B$51,2,FALSE)</f>
        <v>60.266537294414391</v>
      </c>
      <c r="AG83" s="21" t="s">
        <v>784</v>
      </c>
      <c r="AH83" s="31">
        <f t="shared" si="96"/>
        <v>73.613616639838867</v>
      </c>
      <c r="AI83" s="21" t="s">
        <v>871</v>
      </c>
      <c r="AJ83" s="31">
        <f t="shared" si="96"/>
        <v>54.489683652199048</v>
      </c>
      <c r="AK83" s="21" t="s">
        <v>871</v>
      </c>
      <c r="AL83" s="31">
        <f t="shared" si="96"/>
        <v>54.489683652199048</v>
      </c>
      <c r="AM83" s="21" t="s">
        <v>871</v>
      </c>
      <c r="AN83" s="31">
        <f t="shared" si="96"/>
        <v>54.489683652199048</v>
      </c>
      <c r="AO83" s="21" t="s">
        <v>819</v>
      </c>
      <c r="AP83" s="31">
        <f t="shared" si="96"/>
        <v>51.976540463598752</v>
      </c>
      <c r="AQ83" s="21" t="s">
        <v>769</v>
      </c>
      <c r="AR83" s="31">
        <f t="shared" si="96"/>
        <v>55.327632324697404</v>
      </c>
      <c r="AS83" s="21" t="s">
        <v>819</v>
      </c>
      <c r="AT83" s="31">
        <f t="shared" si="96"/>
        <v>51.976540463598752</v>
      </c>
      <c r="AU83" s="21" t="s">
        <v>766</v>
      </c>
      <c r="AV83" s="31">
        <f t="shared" ref="AV83:BJ86" si="97">VLOOKUP(AU83,$A$18:$B$51,2,FALSE)</f>
        <v>61.678725235050933</v>
      </c>
      <c r="AW83" s="21" t="s">
        <v>871</v>
      </c>
      <c r="AX83" s="31">
        <f t="shared" si="97"/>
        <v>54.489683652199048</v>
      </c>
      <c r="AY83" s="21" t="s">
        <v>787</v>
      </c>
      <c r="AZ83" s="31">
        <f t="shared" si="97"/>
        <v>64.319990168929081</v>
      </c>
      <c r="BA83" s="60" t="s">
        <v>774</v>
      </c>
      <c r="BB83" s="31">
        <f t="shared" si="97"/>
        <v>60.266537294414391</v>
      </c>
      <c r="BC83" s="21" t="s">
        <v>774</v>
      </c>
      <c r="BD83" s="31">
        <f t="shared" si="97"/>
        <v>60.266537294414391</v>
      </c>
      <c r="BE83" s="21" t="s">
        <v>766</v>
      </c>
      <c r="BF83" s="31">
        <f t="shared" si="97"/>
        <v>61.678725235050933</v>
      </c>
      <c r="BG83" s="21" t="s">
        <v>769</v>
      </c>
      <c r="BH83" s="31">
        <f t="shared" si="97"/>
        <v>55.327632324697404</v>
      </c>
      <c r="BI83" s="21" t="s">
        <v>774</v>
      </c>
      <c r="BJ83" s="31">
        <f t="shared" si="97"/>
        <v>60.266537294414391</v>
      </c>
      <c r="BK83" s="21" t="s">
        <v>792</v>
      </c>
      <c r="BL83" s="31">
        <f t="shared" ref="BL83:BX86" si="98">VLOOKUP(BK83,$A$18:$B$51,2,FALSE)</f>
        <v>57.68746068595226</v>
      </c>
      <c r="BM83" s="21" t="s">
        <v>769</v>
      </c>
      <c r="BN83" s="31">
        <f t="shared" si="98"/>
        <v>55.327632324697404</v>
      </c>
      <c r="BO83" s="21" t="s">
        <v>769</v>
      </c>
      <c r="BP83" s="31">
        <f t="shared" si="98"/>
        <v>55.327632324697404</v>
      </c>
      <c r="BQ83" s="21" t="s">
        <v>774</v>
      </c>
      <c r="BR83" s="31">
        <f t="shared" si="98"/>
        <v>60.266537294414391</v>
      </c>
      <c r="BS83" s="21" t="s">
        <v>819</v>
      </c>
      <c r="BT83" s="31">
        <f t="shared" si="98"/>
        <v>51.976540463598752</v>
      </c>
      <c r="BU83" s="21" t="s">
        <v>792</v>
      </c>
      <c r="BV83" s="31">
        <f t="shared" si="98"/>
        <v>57.68746068595226</v>
      </c>
      <c r="BW83" s="21" t="s">
        <v>774</v>
      </c>
      <c r="BX83" s="31">
        <f t="shared" si="98"/>
        <v>60.266537294414391</v>
      </c>
      <c r="BY83" s="21" t="s">
        <v>871</v>
      </c>
      <c r="BZ83" s="31">
        <f t="shared" ref="BZ83:BZ86" si="99">VLOOKUP(BY83,$A$18:$B$51,2,FALSE)</f>
        <v>54.489683652199048</v>
      </c>
      <c r="CA83" s="21" t="s">
        <v>792</v>
      </c>
      <c r="CB83" s="31">
        <f t="shared" ref="CB83:CB86" si="100">VLOOKUP(CA83,$A$18:$B$51,2,FALSE)</f>
        <v>57.68746068595226</v>
      </c>
      <c r="CD83" s="194"/>
      <c r="CE83" s="194"/>
      <c r="CF83" s="194"/>
      <c r="CG83" s="194"/>
      <c r="CH83" s="194"/>
      <c r="CI83" s="194"/>
      <c r="CJ83" s="194"/>
      <c r="CP83" s="80" t="s">
        <v>769</v>
      </c>
      <c r="CQ83" s="31">
        <f t="shared" ref="CQ83:CQ86" si="101">VLOOKUP(CP83,$A$18:$B$51,2,FALSE)</f>
        <v>55.327632324697404</v>
      </c>
      <c r="CS83" s="44" t="s">
        <v>787</v>
      </c>
      <c r="CT83" s="31">
        <f t="shared" ref="CT83:CT86" si="102">VLOOKUP(CS83,$A$18:$B$51,2,FALSE)</f>
        <v>64.319990168929081</v>
      </c>
      <c r="CV83" s="37" t="s">
        <v>764</v>
      </c>
      <c r="CW83" s="31">
        <f t="shared" ref="CW83:CW86" si="103">VLOOKUP(CV83,$A$18:$B$51,2,FALSE)</f>
        <v>72.079750332635967</v>
      </c>
      <c r="CY83" s="236" t="s">
        <v>769</v>
      </c>
      <c r="CZ83" s="31">
        <f>VLOOKUP(CY83,$A$18:$B$51,2,FALSE)</f>
        <v>55.327632324697404</v>
      </c>
      <c r="DB83" s="235" t="s">
        <v>774</v>
      </c>
      <c r="DC83" s="31">
        <f>VLOOKUP(DB83,$A$18:$B$51,2,FALSE)</f>
        <v>60.266537294414391</v>
      </c>
    </row>
    <row r="84" spans="5:107" s="35" customFormat="1" ht="13.8" x14ac:dyDescent="0.45">
      <c r="E84" s="24" t="s">
        <v>104</v>
      </c>
      <c r="I84" s="47">
        <v>71</v>
      </c>
      <c r="J84" s="47">
        <v>68</v>
      </c>
      <c r="K84" s="20" t="s">
        <v>786</v>
      </c>
      <c r="L84" s="31">
        <f t="shared" si="86"/>
        <v>73.788479760617932</v>
      </c>
      <c r="M84" s="21" t="s">
        <v>770</v>
      </c>
      <c r="N84" s="32">
        <f t="shared" si="87"/>
        <v>60.819536609910429</v>
      </c>
      <c r="O84" s="21" t="s">
        <v>879</v>
      </c>
      <c r="P84" s="31">
        <f t="shared" si="88"/>
        <v>48.040677434069437</v>
      </c>
      <c r="Q84" s="21" t="s">
        <v>775</v>
      </c>
      <c r="R84" s="31">
        <f t="shared" si="89"/>
        <v>68.097728766764959</v>
      </c>
      <c r="S84" s="21" t="s">
        <v>792</v>
      </c>
      <c r="T84" s="31">
        <f t="shared" si="90"/>
        <v>57.68746068595226</v>
      </c>
      <c r="U84" s="21" t="s">
        <v>432</v>
      </c>
      <c r="V84" s="31">
        <f t="shared" si="91"/>
        <v>50.748796532329095</v>
      </c>
      <c r="W84" s="21" t="s">
        <v>873</v>
      </c>
      <c r="X84" s="31">
        <f t="shared" si="92"/>
        <v>54.89339976375399</v>
      </c>
      <c r="Y84" s="21" t="s">
        <v>853</v>
      </c>
      <c r="Z84" s="31">
        <f t="shared" si="93"/>
        <v>56.425600143309396</v>
      </c>
      <c r="AA84" s="21" t="s">
        <v>873</v>
      </c>
      <c r="AB84" s="31">
        <f t="shared" si="94"/>
        <v>54.89339976375399</v>
      </c>
      <c r="AC84" s="21" t="s">
        <v>776</v>
      </c>
      <c r="AD84" s="31">
        <f t="shared" si="95"/>
        <v>66.013332488948294</v>
      </c>
      <c r="AE84" s="21" t="s">
        <v>766</v>
      </c>
      <c r="AF84" s="31">
        <f t="shared" si="96"/>
        <v>61.678725235050933</v>
      </c>
      <c r="AG84" s="21" t="s">
        <v>785</v>
      </c>
      <c r="AH84" s="31">
        <f t="shared" si="96"/>
        <v>76.277782683786612</v>
      </c>
      <c r="AI84" s="21" t="s">
        <v>873</v>
      </c>
      <c r="AJ84" s="31">
        <f t="shared" si="96"/>
        <v>54.89339976375399</v>
      </c>
      <c r="AK84" s="21" t="s">
        <v>434</v>
      </c>
      <c r="AL84" s="31">
        <f t="shared" si="96"/>
        <v>54.148149429121659</v>
      </c>
      <c r="AM84" s="21" t="s">
        <v>853</v>
      </c>
      <c r="AN84" s="31">
        <f t="shared" si="96"/>
        <v>56.425600143309396</v>
      </c>
      <c r="AO84" s="21" t="s">
        <v>873</v>
      </c>
      <c r="AP84" s="31">
        <f t="shared" si="96"/>
        <v>54.89339976375399</v>
      </c>
      <c r="AQ84" s="21" t="s">
        <v>766</v>
      </c>
      <c r="AR84" s="31">
        <f t="shared" si="96"/>
        <v>61.678725235050933</v>
      </c>
      <c r="AS84" s="21" t="s">
        <v>432</v>
      </c>
      <c r="AT84" s="31">
        <f t="shared" si="96"/>
        <v>50.748796532329095</v>
      </c>
      <c r="AU84" s="21" t="s">
        <v>791</v>
      </c>
      <c r="AV84" s="31">
        <f t="shared" si="97"/>
        <v>63.352807087567498</v>
      </c>
      <c r="AW84" s="21" t="s">
        <v>873</v>
      </c>
      <c r="AX84" s="31">
        <f t="shared" si="97"/>
        <v>54.89339976375399</v>
      </c>
      <c r="AY84" s="21" t="s">
        <v>765</v>
      </c>
      <c r="AZ84" s="31">
        <f t="shared" si="97"/>
        <v>65.463749372686848</v>
      </c>
      <c r="BA84" s="21" t="s">
        <v>770</v>
      </c>
      <c r="BB84" s="31">
        <f t="shared" si="97"/>
        <v>60.819536609910429</v>
      </c>
      <c r="BC84" s="21" t="s">
        <v>766</v>
      </c>
      <c r="BD84" s="31">
        <f t="shared" si="97"/>
        <v>61.678725235050933</v>
      </c>
      <c r="BE84" s="21" t="s">
        <v>774</v>
      </c>
      <c r="BF84" s="31">
        <f t="shared" si="97"/>
        <v>60.266537294414391</v>
      </c>
      <c r="BG84" s="21" t="s">
        <v>853</v>
      </c>
      <c r="BH84" s="31">
        <f t="shared" si="97"/>
        <v>56.425600143309396</v>
      </c>
      <c r="BI84" s="21" t="s">
        <v>770</v>
      </c>
      <c r="BJ84" s="31">
        <f t="shared" si="97"/>
        <v>60.819536609910429</v>
      </c>
      <c r="BK84" s="21" t="s">
        <v>769</v>
      </c>
      <c r="BL84" s="31">
        <f t="shared" si="98"/>
        <v>55.327632324697404</v>
      </c>
      <c r="BM84" s="21" t="s">
        <v>792</v>
      </c>
      <c r="BN84" s="31">
        <f t="shared" si="98"/>
        <v>57.68746068595226</v>
      </c>
      <c r="BO84" s="21" t="s">
        <v>773</v>
      </c>
      <c r="BP84" s="31">
        <f t="shared" si="98"/>
        <v>59.002347394461879</v>
      </c>
      <c r="BQ84" s="21" t="s">
        <v>766</v>
      </c>
      <c r="BR84" s="31">
        <f t="shared" si="98"/>
        <v>61.678725235050933</v>
      </c>
      <c r="BS84" s="21" t="s">
        <v>771</v>
      </c>
      <c r="BT84" s="31">
        <f t="shared" si="98"/>
        <v>50.004135736053328</v>
      </c>
      <c r="BU84" s="21" t="s">
        <v>774</v>
      </c>
      <c r="BV84" s="31">
        <f t="shared" si="98"/>
        <v>60.266537294414391</v>
      </c>
      <c r="BW84" s="100" t="s">
        <v>768</v>
      </c>
      <c r="BX84" s="101">
        <f t="shared" si="98"/>
        <v>75.329698455056743</v>
      </c>
      <c r="BY84" s="21" t="s">
        <v>853</v>
      </c>
      <c r="BZ84" s="31">
        <f t="shared" si="99"/>
        <v>56.425600143309396</v>
      </c>
      <c r="CA84" s="21" t="s">
        <v>774</v>
      </c>
      <c r="CB84" s="31">
        <f t="shared" si="100"/>
        <v>60.266537294414391</v>
      </c>
      <c r="CD84" s="194"/>
      <c r="CE84" s="194"/>
      <c r="CF84" s="194"/>
      <c r="CG84" s="194"/>
      <c r="CH84" s="194"/>
      <c r="CI84" s="194"/>
      <c r="CJ84" s="194"/>
      <c r="CP84" s="80" t="s">
        <v>774</v>
      </c>
      <c r="CQ84" s="31">
        <f t="shared" si="101"/>
        <v>60.266537294414391</v>
      </c>
      <c r="CS84" s="44" t="s">
        <v>774</v>
      </c>
      <c r="CT84" s="31">
        <f t="shared" si="102"/>
        <v>60.266537294414391</v>
      </c>
      <c r="CV84" s="37" t="s">
        <v>786</v>
      </c>
      <c r="CW84" s="31">
        <f t="shared" si="103"/>
        <v>73.788479760617932</v>
      </c>
      <c r="CY84" s="236" t="s">
        <v>770</v>
      </c>
      <c r="CZ84" s="31">
        <f t="shared" ref="CZ84:CZ86" si="104">VLOOKUP(CY84,$A$18:$B$51,2,FALSE)</f>
        <v>60.819536609910429</v>
      </c>
      <c r="DB84" s="235" t="s">
        <v>791</v>
      </c>
      <c r="DC84" s="31">
        <f t="shared" ref="DC84:DC86" si="105">VLOOKUP(DB84,$A$18:$B$51,2,FALSE)</f>
        <v>63.352807087567498</v>
      </c>
    </row>
    <row r="85" spans="5:107" s="35" customFormat="1" ht="13.8" x14ac:dyDescent="0.45">
      <c r="E85" s="24" t="s">
        <v>105</v>
      </c>
      <c r="I85" s="47">
        <v>73</v>
      </c>
      <c r="J85" s="47">
        <v>69</v>
      </c>
      <c r="K85" s="20" t="s">
        <v>764</v>
      </c>
      <c r="L85" s="31">
        <f t="shared" si="86"/>
        <v>72.079750332635967</v>
      </c>
      <c r="M85" s="21" t="s">
        <v>773</v>
      </c>
      <c r="N85" s="32">
        <f t="shared" si="87"/>
        <v>59.002347394461879</v>
      </c>
      <c r="O85" s="21" t="s">
        <v>878</v>
      </c>
      <c r="P85" s="31">
        <f t="shared" si="88"/>
        <v>47.512048795465276</v>
      </c>
      <c r="Q85" s="21" t="s">
        <v>776</v>
      </c>
      <c r="R85" s="31">
        <f t="shared" si="89"/>
        <v>66.013332488948294</v>
      </c>
      <c r="S85" s="21" t="s">
        <v>853</v>
      </c>
      <c r="T85" s="31">
        <f t="shared" si="90"/>
        <v>56.425600143309396</v>
      </c>
      <c r="U85" s="21" t="s">
        <v>790</v>
      </c>
      <c r="V85" s="31">
        <f t="shared" si="91"/>
        <v>49.231774947903332</v>
      </c>
      <c r="W85" s="21" t="s">
        <v>871</v>
      </c>
      <c r="X85" s="31">
        <f t="shared" si="92"/>
        <v>54.489683652199048</v>
      </c>
      <c r="Y85" s="21" t="s">
        <v>769</v>
      </c>
      <c r="Z85" s="31">
        <f t="shared" si="93"/>
        <v>55.327632324697404</v>
      </c>
      <c r="AA85" s="21" t="s">
        <v>819</v>
      </c>
      <c r="AB85" s="31">
        <f t="shared" si="94"/>
        <v>51.976540463598752</v>
      </c>
      <c r="AC85" s="21" t="s">
        <v>787</v>
      </c>
      <c r="AD85" s="31">
        <f t="shared" si="95"/>
        <v>64.319990168929081</v>
      </c>
      <c r="AE85" s="21" t="s">
        <v>770</v>
      </c>
      <c r="AF85" s="31">
        <f t="shared" si="96"/>
        <v>60.819536609910429</v>
      </c>
      <c r="AG85" s="21" t="s">
        <v>784</v>
      </c>
      <c r="AH85" s="31">
        <f t="shared" si="96"/>
        <v>73.613616639838867</v>
      </c>
      <c r="AI85" s="21" t="s">
        <v>434</v>
      </c>
      <c r="AJ85" s="31">
        <f t="shared" si="96"/>
        <v>54.148149429121659</v>
      </c>
      <c r="AK85" s="21" t="s">
        <v>769</v>
      </c>
      <c r="AL85" s="31">
        <f t="shared" si="96"/>
        <v>55.327632324697404</v>
      </c>
      <c r="AM85" s="21" t="s">
        <v>769</v>
      </c>
      <c r="AN85" s="31">
        <f t="shared" si="96"/>
        <v>55.327632324697404</v>
      </c>
      <c r="AO85" s="21" t="s">
        <v>434</v>
      </c>
      <c r="AP85" s="31">
        <f t="shared" si="96"/>
        <v>54.148149429121659</v>
      </c>
      <c r="AQ85" s="21" t="s">
        <v>770</v>
      </c>
      <c r="AR85" s="31">
        <f t="shared" si="96"/>
        <v>60.819536609910429</v>
      </c>
      <c r="AS85" s="21" t="s">
        <v>774</v>
      </c>
      <c r="AT85" s="31">
        <f t="shared" si="96"/>
        <v>60.266537294414391</v>
      </c>
      <c r="AU85" s="21" t="s">
        <v>774</v>
      </c>
      <c r="AV85" s="31">
        <f t="shared" si="97"/>
        <v>60.266537294414391</v>
      </c>
      <c r="AW85" s="21" t="s">
        <v>871</v>
      </c>
      <c r="AX85" s="31">
        <f t="shared" si="97"/>
        <v>54.489683652199048</v>
      </c>
      <c r="AY85" s="21" t="s">
        <v>787</v>
      </c>
      <c r="AZ85" s="31">
        <f t="shared" si="97"/>
        <v>64.319990168929081</v>
      </c>
      <c r="BA85" s="60" t="s">
        <v>774</v>
      </c>
      <c r="BB85" s="31">
        <f t="shared" si="97"/>
        <v>60.266537294414391</v>
      </c>
      <c r="BC85" s="21" t="s">
        <v>770</v>
      </c>
      <c r="BD85" s="31">
        <f t="shared" si="97"/>
        <v>60.819536609910429</v>
      </c>
      <c r="BE85" s="21" t="s">
        <v>770</v>
      </c>
      <c r="BF85" s="31">
        <f t="shared" si="97"/>
        <v>60.819536609910429</v>
      </c>
      <c r="BG85" s="21" t="s">
        <v>873</v>
      </c>
      <c r="BH85" s="31">
        <f t="shared" si="97"/>
        <v>54.89339976375399</v>
      </c>
      <c r="BI85" s="21" t="s">
        <v>773</v>
      </c>
      <c r="BJ85" s="31">
        <f t="shared" si="97"/>
        <v>59.002347394461879</v>
      </c>
      <c r="BK85" s="21" t="s">
        <v>853</v>
      </c>
      <c r="BL85" s="31">
        <f t="shared" si="98"/>
        <v>56.425600143309396</v>
      </c>
      <c r="BM85" s="21" t="s">
        <v>853</v>
      </c>
      <c r="BN85" s="31">
        <f t="shared" si="98"/>
        <v>56.425600143309396</v>
      </c>
      <c r="BO85" s="21" t="s">
        <v>873</v>
      </c>
      <c r="BP85" s="31">
        <f t="shared" si="98"/>
        <v>54.89339976375399</v>
      </c>
      <c r="BQ85" s="21" t="s">
        <v>770</v>
      </c>
      <c r="BR85" s="31">
        <f t="shared" si="98"/>
        <v>60.819536609910429</v>
      </c>
      <c r="BS85" s="21" t="s">
        <v>774</v>
      </c>
      <c r="BT85" s="31">
        <f t="shared" si="98"/>
        <v>60.266537294414391</v>
      </c>
      <c r="BU85" s="21" t="s">
        <v>773</v>
      </c>
      <c r="BV85" s="31">
        <f t="shared" si="98"/>
        <v>59.002347394461879</v>
      </c>
      <c r="BW85" s="100" t="s">
        <v>768</v>
      </c>
      <c r="BX85" s="101">
        <f t="shared" si="98"/>
        <v>75.329698455056743</v>
      </c>
      <c r="BY85" s="21" t="s">
        <v>873</v>
      </c>
      <c r="BZ85" s="31">
        <f t="shared" si="99"/>
        <v>54.89339976375399</v>
      </c>
      <c r="CA85" s="21" t="s">
        <v>773</v>
      </c>
      <c r="CB85" s="31">
        <f t="shared" si="100"/>
        <v>59.002347394461879</v>
      </c>
      <c r="CD85" s="194"/>
      <c r="CE85" s="194"/>
      <c r="CF85" s="194"/>
      <c r="CG85" s="194"/>
      <c r="CH85" s="194"/>
      <c r="CI85" s="194"/>
      <c r="CJ85" s="194"/>
      <c r="CP85" s="80" t="s">
        <v>773</v>
      </c>
      <c r="CQ85" s="31">
        <f t="shared" si="101"/>
        <v>59.002347394461879</v>
      </c>
      <c r="CS85" s="44" t="s">
        <v>766</v>
      </c>
      <c r="CT85" s="31">
        <f t="shared" si="102"/>
        <v>61.678725235050933</v>
      </c>
      <c r="CV85" s="37" t="s">
        <v>775</v>
      </c>
      <c r="CW85" s="31">
        <f t="shared" si="103"/>
        <v>68.097728766764959</v>
      </c>
      <c r="CY85" s="236" t="s">
        <v>773</v>
      </c>
      <c r="CZ85" s="31">
        <f t="shared" si="104"/>
        <v>59.002347394461879</v>
      </c>
      <c r="DB85" s="235" t="s">
        <v>773</v>
      </c>
      <c r="DC85" s="31">
        <f t="shared" si="105"/>
        <v>59.002347394461879</v>
      </c>
    </row>
    <row r="86" spans="5:107" s="35" customFormat="1" ht="13.8" x14ac:dyDescent="0.45">
      <c r="E86" s="24" t="s">
        <v>106</v>
      </c>
      <c r="I86" s="47">
        <v>70</v>
      </c>
      <c r="J86" s="47">
        <v>68</v>
      </c>
      <c r="K86" s="20" t="s">
        <v>786</v>
      </c>
      <c r="L86" s="31">
        <f t="shared" si="86"/>
        <v>73.788479760617932</v>
      </c>
      <c r="M86" s="21" t="s">
        <v>787</v>
      </c>
      <c r="N86" s="32">
        <f t="shared" si="87"/>
        <v>64.319990168929081</v>
      </c>
      <c r="O86" s="21" t="s">
        <v>879</v>
      </c>
      <c r="P86" s="31">
        <f t="shared" si="88"/>
        <v>48.040677434069437</v>
      </c>
      <c r="Q86" s="21" t="s">
        <v>767</v>
      </c>
      <c r="R86" s="31">
        <f t="shared" si="89"/>
        <v>70.490554036267866</v>
      </c>
      <c r="S86" s="21" t="s">
        <v>773</v>
      </c>
      <c r="T86" s="31">
        <f t="shared" si="90"/>
        <v>59.002347394461879</v>
      </c>
      <c r="U86" s="21" t="s">
        <v>771</v>
      </c>
      <c r="V86" s="31">
        <f t="shared" si="91"/>
        <v>50.004135736053328</v>
      </c>
      <c r="W86" s="21" t="s">
        <v>774</v>
      </c>
      <c r="X86" s="31">
        <f t="shared" si="92"/>
        <v>60.266537294414391</v>
      </c>
      <c r="Y86" s="21" t="s">
        <v>766</v>
      </c>
      <c r="Z86" s="31">
        <f t="shared" si="93"/>
        <v>61.678725235050933</v>
      </c>
      <c r="AA86" s="21" t="s">
        <v>873</v>
      </c>
      <c r="AB86" s="31">
        <f t="shared" si="94"/>
        <v>54.89339976375399</v>
      </c>
      <c r="AC86" s="21" t="s">
        <v>765</v>
      </c>
      <c r="AD86" s="31">
        <f t="shared" si="95"/>
        <v>65.463749372686848</v>
      </c>
      <c r="AE86" s="21" t="s">
        <v>791</v>
      </c>
      <c r="AF86" s="31">
        <f t="shared" si="96"/>
        <v>63.352807087567498</v>
      </c>
      <c r="AG86" s="141" t="s">
        <v>768</v>
      </c>
      <c r="AH86" s="101">
        <f t="shared" si="96"/>
        <v>75.329698455056743</v>
      </c>
      <c r="AI86" s="21" t="s">
        <v>873</v>
      </c>
      <c r="AJ86" s="31">
        <f t="shared" si="96"/>
        <v>54.89339976375399</v>
      </c>
      <c r="AK86" s="21" t="s">
        <v>873</v>
      </c>
      <c r="AL86" s="31">
        <f t="shared" si="96"/>
        <v>54.89339976375399</v>
      </c>
      <c r="AM86" s="21" t="s">
        <v>792</v>
      </c>
      <c r="AN86" s="31">
        <f t="shared" si="96"/>
        <v>57.68746068595226</v>
      </c>
      <c r="AO86" s="21" t="s">
        <v>792</v>
      </c>
      <c r="AP86" s="31">
        <f t="shared" si="96"/>
        <v>57.68746068595226</v>
      </c>
      <c r="AQ86" s="21" t="s">
        <v>791</v>
      </c>
      <c r="AR86" s="31">
        <f t="shared" si="96"/>
        <v>63.352807087567498</v>
      </c>
      <c r="AS86" s="21" t="s">
        <v>773</v>
      </c>
      <c r="AT86" s="31">
        <f t="shared" si="96"/>
        <v>59.002347394461879</v>
      </c>
      <c r="AU86" s="21" t="s">
        <v>770</v>
      </c>
      <c r="AV86" s="31">
        <f t="shared" si="97"/>
        <v>60.819536609910429</v>
      </c>
      <c r="AW86" s="21" t="s">
        <v>769</v>
      </c>
      <c r="AX86" s="31">
        <f t="shared" si="97"/>
        <v>55.327632324697404</v>
      </c>
      <c r="AY86" s="21" t="s">
        <v>775</v>
      </c>
      <c r="AZ86" s="31">
        <f t="shared" si="97"/>
        <v>68.097728766764959</v>
      </c>
      <c r="BA86" s="21" t="s">
        <v>766</v>
      </c>
      <c r="BB86" s="31">
        <f t="shared" si="97"/>
        <v>61.678725235050933</v>
      </c>
      <c r="BC86" s="21" t="s">
        <v>791</v>
      </c>
      <c r="BD86" s="31">
        <f t="shared" si="97"/>
        <v>63.352807087567498</v>
      </c>
      <c r="BE86" s="21" t="s">
        <v>773</v>
      </c>
      <c r="BF86" s="31">
        <f t="shared" si="97"/>
        <v>59.002347394461879</v>
      </c>
      <c r="BG86" s="21" t="s">
        <v>769</v>
      </c>
      <c r="BH86" s="31">
        <f t="shared" si="97"/>
        <v>55.327632324697404</v>
      </c>
      <c r="BI86" s="21" t="s">
        <v>774</v>
      </c>
      <c r="BJ86" s="31">
        <f t="shared" si="97"/>
        <v>60.266537294414391</v>
      </c>
      <c r="BK86" s="21" t="s">
        <v>769</v>
      </c>
      <c r="BL86" s="31">
        <f t="shared" si="98"/>
        <v>55.327632324697404</v>
      </c>
      <c r="BM86" s="21" t="s">
        <v>792</v>
      </c>
      <c r="BN86" s="31">
        <f t="shared" si="98"/>
        <v>57.68746068595226</v>
      </c>
      <c r="BO86" s="21" t="s">
        <v>769</v>
      </c>
      <c r="BP86" s="31">
        <f t="shared" si="98"/>
        <v>55.327632324697404</v>
      </c>
      <c r="BQ86" s="21" t="s">
        <v>766</v>
      </c>
      <c r="BR86" s="31">
        <f t="shared" si="98"/>
        <v>61.678725235050933</v>
      </c>
      <c r="BS86" s="21" t="s">
        <v>773</v>
      </c>
      <c r="BT86" s="31">
        <f t="shared" si="98"/>
        <v>59.002347394461879</v>
      </c>
      <c r="BU86" s="21" t="s">
        <v>774</v>
      </c>
      <c r="BV86" s="31">
        <f t="shared" si="98"/>
        <v>60.266537294414391</v>
      </c>
      <c r="BW86" s="100" t="s">
        <v>768</v>
      </c>
      <c r="BX86" s="101">
        <f t="shared" si="98"/>
        <v>75.329698455056743</v>
      </c>
      <c r="BY86" s="21" t="s">
        <v>769</v>
      </c>
      <c r="BZ86" s="31">
        <f t="shared" si="99"/>
        <v>55.327632324697404</v>
      </c>
      <c r="CA86" s="21" t="s">
        <v>774</v>
      </c>
      <c r="CB86" s="31">
        <f t="shared" si="100"/>
        <v>60.266537294414391</v>
      </c>
      <c r="CD86" s="194"/>
      <c r="CE86" s="194"/>
      <c r="CF86" s="194"/>
      <c r="CG86" s="194"/>
      <c r="CH86" s="194"/>
      <c r="CI86" s="194"/>
      <c r="CJ86" s="194"/>
      <c r="CP86" s="80" t="s">
        <v>770</v>
      </c>
      <c r="CQ86" s="31">
        <f t="shared" si="101"/>
        <v>60.819536609910429</v>
      </c>
      <c r="CS86" s="44" t="s">
        <v>774</v>
      </c>
      <c r="CT86" s="31">
        <f t="shared" si="102"/>
        <v>60.266537294414391</v>
      </c>
      <c r="CV86" s="37" t="s">
        <v>772</v>
      </c>
      <c r="CW86" s="31">
        <f t="shared" si="103"/>
        <v>69.54549044703198</v>
      </c>
      <c r="CY86" s="236" t="s">
        <v>770</v>
      </c>
      <c r="CZ86" s="31">
        <f t="shared" si="104"/>
        <v>60.819536609910429</v>
      </c>
      <c r="DB86" s="235" t="s">
        <v>766</v>
      </c>
      <c r="DC86" s="31">
        <f t="shared" si="105"/>
        <v>61.678725235050933</v>
      </c>
    </row>
    <row r="87" spans="5:107" s="35" customFormat="1" x14ac:dyDescent="0.4">
      <c r="E87" s="30"/>
      <c r="I87" s="54"/>
      <c r="J87" s="54"/>
      <c r="K87" s="43"/>
      <c r="N87" s="33"/>
      <c r="CD87" s="194"/>
      <c r="CE87" s="194"/>
      <c r="CF87" s="194"/>
      <c r="CG87" s="194"/>
      <c r="CH87" s="194"/>
      <c r="CI87" s="194"/>
      <c r="CJ87" s="194"/>
      <c r="CP87" s="37"/>
      <c r="CS87" s="43"/>
      <c r="CY87" s="37"/>
      <c r="DB87" s="37"/>
    </row>
    <row r="88" spans="5:107" s="35" customFormat="1" ht="34.200000000000003" x14ac:dyDescent="0.4">
      <c r="E88" s="30" t="s">
        <v>107</v>
      </c>
      <c r="I88" s="31">
        <f>AVERAGE(I84:I86)</f>
        <v>71.333333333333329</v>
      </c>
      <c r="J88" s="31">
        <f>AVERAGE(J84:J86)</f>
        <v>68.333333333333329</v>
      </c>
      <c r="K88" s="43"/>
      <c r="L88" s="31">
        <f>AVERAGE(L84:L86)</f>
        <v>73.218903284623934</v>
      </c>
      <c r="N88" s="32">
        <f>AVERAGE(N84:N86)</f>
        <v>61.380624724433801</v>
      </c>
      <c r="P88" s="31">
        <f>AVERAGE(P84:P86)</f>
        <v>47.864467887868045</v>
      </c>
      <c r="R88" s="31">
        <f>AVERAGE(R84:R86)</f>
        <v>68.200538430660373</v>
      </c>
      <c r="T88" s="31">
        <f>AVERAGE(T84:T86)</f>
        <v>57.705136074574511</v>
      </c>
      <c r="V88" s="31">
        <f>AVERAGE(V84:V86)</f>
        <v>49.994902405428583</v>
      </c>
      <c r="X88" s="31">
        <f>AVERAGE(X84:X86)</f>
        <v>56.549873570122479</v>
      </c>
      <c r="Z88" s="31">
        <f>AVERAGE(Z84:Z86)</f>
        <v>57.810652567685906</v>
      </c>
      <c r="AB88" s="31">
        <f>AVERAGE(AB84:AB86)</f>
        <v>53.921113330368911</v>
      </c>
      <c r="AD88" s="31">
        <f>AVERAGE(AD84:AD86)</f>
        <v>65.265690676854732</v>
      </c>
      <c r="AF88" s="31">
        <f>AVERAGE(AF84:AF86)</f>
        <v>61.950356310842949</v>
      </c>
      <c r="AH88" s="31">
        <f>AVERAGE(AH84:AH86)</f>
        <v>75.07369925956074</v>
      </c>
      <c r="AJ88" s="31">
        <f>AVERAGE(AJ84:AJ86)</f>
        <v>54.644982985543209</v>
      </c>
      <c r="AL88" s="31">
        <f>AVERAGE(AL84:AL86)</f>
        <v>54.789727172524351</v>
      </c>
      <c r="AN88" s="31">
        <f>AVERAGE(AN84:AN86)</f>
        <v>56.480231051319684</v>
      </c>
      <c r="AP88" s="31">
        <f>AVERAGE(AP84:AP86)</f>
        <v>55.576336626275975</v>
      </c>
      <c r="AR88" s="31">
        <f>AVERAGE(AR84:AR86)</f>
        <v>61.950356310842949</v>
      </c>
      <c r="AT88" s="31">
        <f>AVERAGE(AT84:AT86)</f>
        <v>56.672560407068453</v>
      </c>
      <c r="AV88" s="31">
        <f>AVERAGE(AV84:AV86)</f>
        <v>61.479626997297437</v>
      </c>
      <c r="AX88" s="31">
        <f>AVERAGE(AX84:AX86)</f>
        <v>54.903571913550145</v>
      </c>
      <c r="AZ88" s="31">
        <f>AVERAGE(AZ84:AZ86)</f>
        <v>65.960489436126963</v>
      </c>
      <c r="BB88" s="31">
        <f>AVERAGE(BB84:BB86)</f>
        <v>60.921599713125254</v>
      </c>
      <c r="BD88" s="31">
        <f>AVERAGE(BD84:BD86)</f>
        <v>61.950356310842949</v>
      </c>
      <c r="BF88" s="31">
        <f>AVERAGE(BF84:BF86)</f>
        <v>60.029473766262235</v>
      </c>
      <c r="BH88" s="31">
        <f>AVERAGE(BH84:BH86)</f>
        <v>55.548877410586933</v>
      </c>
      <c r="BJ88" s="31">
        <f>AVERAGE(BJ84:BJ86)</f>
        <v>60.029473766262235</v>
      </c>
      <c r="BL88" s="31">
        <f>AVERAGE(BL84:BL86)</f>
        <v>55.693621597568068</v>
      </c>
      <c r="BN88" s="31">
        <f>AVERAGE(BN84:BN86)</f>
        <v>57.266840505071308</v>
      </c>
      <c r="BP88" s="31">
        <f>AVERAGE(BP84:BP86)</f>
        <v>56.407793160971096</v>
      </c>
      <c r="BR88" s="31">
        <f>AVERAGE(BR84:BR86)</f>
        <v>61.392329026670758</v>
      </c>
      <c r="BT88" s="31">
        <f>AVERAGE(BT84:BT86)</f>
        <v>56.424340141643199</v>
      </c>
      <c r="BV88" s="31">
        <f>AVERAGE(BV84:BV86)</f>
        <v>59.845140661096885</v>
      </c>
      <c r="BX88" s="101">
        <f>AVERAGE(BX84:BX86)</f>
        <v>75.329698455056743</v>
      </c>
      <c r="BZ88" s="31">
        <f>AVERAGE(BZ84:BZ86)</f>
        <v>55.548877410586933</v>
      </c>
      <c r="CB88" s="31">
        <f>AVERAGE(CB84:CB86)</f>
        <v>59.845140661096885</v>
      </c>
      <c r="CD88" s="99">
        <f>AVERAGE(P88,R88,T88,V88,X88,Z88,AB88,AD88,AF88,AH88,AJ88,AL88,AN88,AP88,AR88,AT88,AV88,AX88,AZ88,BB88,BD88,BF88,BH88,BJ88,BL88,BN88,BP88,BR88,BT88,BV88,BX88, BZ88,CB88)</f>
        <v>59.182662909132063</v>
      </c>
      <c r="CE88" s="187">
        <f>MAX(O88:CB88)</f>
        <v>75.329698455056743</v>
      </c>
      <c r="CF88" s="187">
        <f>MIN(O88:CB88)</f>
        <v>47.864467887868045</v>
      </c>
      <c r="CG88" s="187">
        <f>_xlfn.VAR.S(CB88,BZ88,BV88,BT88,BR88,BX88,BP88,BN88,BL88,BH88,BJ88,BF88,BD88,BB88,AZ88,AX88,AV88,AT88,AR88,AP88,AN88,AL88,AJ88,AH88,AF88,AD88,AB88,Z88,X88,V88,T88,R88,P88)</f>
        <v>34.673674554357135</v>
      </c>
      <c r="CH88" s="187">
        <f>_xlfn.STDEV.S(P88,R88,T88,V88,X88,Z88,AB88,AD88,AF88,AH88,AJ88,AL88,AN88,AP88,AR88,AT88,AV88,AX88,AZ88,BB88,BD88,BF88,BH88,BJ88,BL88,BN88,BP88,BR88,BT88,BV88,BX88,BZ88,CB88)</f>
        <v>5.8884356627509424</v>
      </c>
      <c r="CI88" s="187">
        <f>MEDIAN(P88:CB88)</f>
        <v>57.705136074574511</v>
      </c>
      <c r="CJ88" s="194"/>
      <c r="CP88" s="37"/>
      <c r="CQ88" s="31">
        <f>AVERAGE(CQ84:CQ86)</f>
        <v>60.029473766262235</v>
      </c>
      <c r="CS88" s="43"/>
      <c r="CT88" s="31">
        <f>AVERAGE(CT84:CT86)</f>
        <v>60.737266607959903</v>
      </c>
      <c r="CW88" s="31">
        <f>AVERAGE(CW84:CW86)</f>
        <v>70.477232991471624</v>
      </c>
      <c r="CY88" s="37"/>
      <c r="CZ88" s="31">
        <f>AVERAGE(CZ84:CZ86)</f>
        <v>60.213806871427579</v>
      </c>
      <c r="DB88" s="37"/>
      <c r="DC88" s="31">
        <f>AVERAGE(DC84:DC86)</f>
        <v>61.344626572360106</v>
      </c>
    </row>
    <row r="89" spans="5:107" s="56" customFormat="1" ht="34.200000000000003" x14ac:dyDescent="0.4">
      <c r="E89" s="61" t="s">
        <v>108</v>
      </c>
      <c r="I89" s="49">
        <f>I88-I$19</f>
        <v>-8.6666666666666714</v>
      </c>
      <c r="J89" s="49">
        <f>J88-J$19</f>
        <v>-11.666666666666671</v>
      </c>
      <c r="K89" s="62"/>
      <c r="L89" s="49">
        <f>L$88-$K$77</f>
        <v>10.055206498135163</v>
      </c>
      <c r="N89" s="95">
        <f>N$88-$K$77</f>
        <v>-1.7830720620549698</v>
      </c>
      <c r="P89" s="49">
        <f>P$88-$K$77</f>
        <v>-15.299228898620726</v>
      </c>
      <c r="R89" s="49">
        <f>R$88-$K$77</f>
        <v>5.0368416441716022</v>
      </c>
      <c r="T89" s="49">
        <f>T$88-$K$77</f>
        <v>-5.4585607119142594</v>
      </c>
      <c r="V89" s="49">
        <f>V$88-$K$77</f>
        <v>-13.168794381060188</v>
      </c>
      <c r="X89" s="49">
        <f>X$88-$K$77</f>
        <v>-6.613823216366292</v>
      </c>
      <c r="Z89" s="49">
        <f>Z$88-$K$77</f>
        <v>-5.3530442188028644</v>
      </c>
      <c r="AB89" s="49">
        <f>AB$88-$K$77</f>
        <v>-9.2425834561198599</v>
      </c>
      <c r="AD89" s="49">
        <f>AD$88-$K$77</f>
        <v>2.1019938903659607</v>
      </c>
      <c r="AF89" s="49">
        <f>AF$88-$K$77</f>
        <v>-1.2133404756458219</v>
      </c>
      <c r="AH89" s="49">
        <f>AH$88-$K$77</f>
        <v>11.91000247307197</v>
      </c>
      <c r="AJ89" s="49">
        <f>AJ$88-$K$77</f>
        <v>-8.5187138009455623</v>
      </c>
      <c r="AL89" s="49">
        <f>AL$88-$K$77</f>
        <v>-8.3739696139644195</v>
      </c>
      <c r="AN89" s="49">
        <f>AN$88-$K$77</f>
        <v>-6.6834657351690865</v>
      </c>
      <c r="AP89" s="49">
        <f>AP$88-$K$77</f>
        <v>-7.5873601602127962</v>
      </c>
      <c r="AR89" s="49">
        <f>AR$88-$K$77</f>
        <v>-1.2133404756458219</v>
      </c>
      <c r="AT89" s="49">
        <f>AT$88-$K$77</f>
        <v>-6.4911363794203183</v>
      </c>
      <c r="AV89" s="49">
        <f>AV$88-$K$77</f>
        <v>-1.6840697891913337</v>
      </c>
      <c r="AX89" s="49">
        <f>AX$88-$K$77</f>
        <v>-8.2601248729386256</v>
      </c>
      <c r="AZ89" s="49">
        <f>AZ$88-$K$77</f>
        <v>2.7967926496381921</v>
      </c>
      <c r="BB89" s="49">
        <f>BB$88-$K$77</f>
        <v>-2.2420970733635173</v>
      </c>
      <c r="BD89" s="49">
        <f>BD$88-$K$77</f>
        <v>-1.2133404756458219</v>
      </c>
      <c r="BF89" s="49">
        <f>BF$88-$K$77</f>
        <v>-3.1342230202265355</v>
      </c>
      <c r="BH89" s="49">
        <f>BH$88-$K$77</f>
        <v>-7.6148193759018383</v>
      </c>
      <c r="BJ89" s="49">
        <f>BJ$88-$K$77</f>
        <v>-3.1342230202265355</v>
      </c>
      <c r="BL89" s="49">
        <f>BL$88-$K$77</f>
        <v>-7.4700751889207027</v>
      </c>
      <c r="BN89" s="49">
        <f>BN$88-$K$77</f>
        <v>-5.8968562814174632</v>
      </c>
      <c r="BP89" s="49">
        <f>BP$88-$K$77</f>
        <v>-6.755903625517675</v>
      </c>
      <c r="BR89" s="49">
        <f>BR$88-$K$77</f>
        <v>-1.7713677598180126</v>
      </c>
      <c r="BT89" s="49">
        <f>BT$88-$K$77</f>
        <v>-6.7393566448455715</v>
      </c>
      <c r="BV89" s="49">
        <f>BV$88-$K$77</f>
        <v>-3.3185561253918863</v>
      </c>
      <c r="BX89" s="100">
        <f>BX$88-$K$77</f>
        <v>12.166001668567972</v>
      </c>
      <c r="BZ89" s="49">
        <f>BZ$88-$K$77</f>
        <v>-7.6148193759018383</v>
      </c>
      <c r="CB89" s="49">
        <f>CB$88-$K$77</f>
        <v>-3.3185561253918863</v>
      </c>
      <c r="CD89" s="99">
        <f>AVERAGE(AH89:CB89)</f>
        <v>-3.423482422032464</v>
      </c>
      <c r="CE89" s="187">
        <f>MAX(O89:CB89)</f>
        <v>12.166001668567972</v>
      </c>
      <c r="CF89" s="187">
        <f>MIN(O89:CB89)</f>
        <v>-15.299228898620726</v>
      </c>
      <c r="CG89" s="187">
        <f>_xlfn.VAR.S(CB89,BZ89,BV89,BT89,BR89,BX89,BP89,BN89,BL89,BH89,BJ89,BF89,BD89,BB89,AZ89,AX89,AV89,AT89,AR89,AP89,AN89,AL89,AJ89,AH89,AF89,AD89,AB89,Z89,X89,V89,T89,R89,P89)</f>
        <v>34.673674554357135</v>
      </c>
      <c r="CH89" s="187">
        <f>_xlfn.STDEV.S(P89,R89,T89,V89,X89,Z89,AB89,AD89,AF89,AH89,AJ89,AL89,AN89,AP89,AR89,AT89,AV89,AX89,AZ89,BB89,BD89,BF89,BH89,BJ89,BL89,BN89,BP89,BR89,BT89,BV89,BX89,BZ89,CB89)</f>
        <v>5.8884356627509424</v>
      </c>
      <c r="CI89" s="187">
        <f>MEDIAN(P89:CB89)</f>
        <v>-5.4585607119142594</v>
      </c>
      <c r="CJ89" s="194"/>
      <c r="CP89" s="94"/>
      <c r="CQ89" s="49">
        <f>CQ88-$K$77</f>
        <v>-3.1342230202265355</v>
      </c>
      <c r="CS89" s="62"/>
      <c r="CT89" s="49">
        <f>CT88-$K$77</f>
        <v>-2.426430178528868</v>
      </c>
      <c r="CW89" s="49">
        <f>CW88-$K$77</f>
        <v>7.313536204982853</v>
      </c>
      <c r="CY89" s="94"/>
      <c r="CZ89" s="49">
        <f>CZ88-$K$77</f>
        <v>-2.9498899150611919</v>
      </c>
      <c r="DB89" s="94"/>
      <c r="DC89" s="49">
        <f>DC88-$K$77</f>
        <v>-1.819070214128665</v>
      </c>
    </row>
    <row r="90" spans="5:107" s="35" customFormat="1" x14ac:dyDescent="0.4">
      <c r="E90" s="30"/>
      <c r="I90" s="54"/>
      <c r="J90" s="54"/>
      <c r="K90" s="43"/>
      <c r="N90" s="33"/>
      <c r="CD90" s="194"/>
      <c r="CE90" s="194"/>
      <c r="CF90" s="194"/>
      <c r="CG90" s="194"/>
      <c r="CH90" s="194"/>
      <c r="CI90" s="194"/>
      <c r="CJ90" s="194"/>
      <c r="CP90" s="37"/>
      <c r="CS90" s="43"/>
      <c r="CY90" s="37"/>
      <c r="DB90" s="37"/>
    </row>
    <row r="91" spans="5:107" x14ac:dyDescent="0.4">
      <c r="E91" s="45" t="s">
        <v>1428</v>
      </c>
      <c r="I91" s="45"/>
      <c r="J91" s="45"/>
      <c r="K91" s="55">
        <v>1</v>
      </c>
      <c r="L91" s="40">
        <v>1</v>
      </c>
      <c r="M91" s="40">
        <v>2</v>
      </c>
      <c r="N91" s="41">
        <v>2</v>
      </c>
      <c r="O91" s="42">
        <v>3</v>
      </c>
      <c r="P91" s="42">
        <v>3</v>
      </c>
      <c r="Q91" s="42">
        <v>4</v>
      </c>
      <c r="R91" s="42">
        <v>4</v>
      </c>
      <c r="S91" s="42">
        <v>5</v>
      </c>
      <c r="T91" s="42">
        <v>5</v>
      </c>
      <c r="U91" s="42">
        <v>6</v>
      </c>
      <c r="V91" s="42">
        <v>6</v>
      </c>
      <c r="W91" s="42">
        <v>7</v>
      </c>
      <c r="X91" s="42">
        <v>7</v>
      </c>
      <c r="Y91" s="42">
        <v>8</v>
      </c>
      <c r="Z91" s="42">
        <v>8</v>
      </c>
      <c r="AA91" s="42">
        <v>9</v>
      </c>
      <c r="AB91" s="42">
        <v>9</v>
      </c>
      <c r="AC91" s="42">
        <v>10</v>
      </c>
      <c r="AD91" s="42">
        <v>10</v>
      </c>
      <c r="AE91" s="42">
        <v>11</v>
      </c>
      <c r="AF91" s="42">
        <v>11</v>
      </c>
      <c r="AG91" s="42">
        <v>12</v>
      </c>
      <c r="AH91" s="42">
        <v>12</v>
      </c>
      <c r="AI91" s="42">
        <v>13</v>
      </c>
      <c r="AJ91" s="42">
        <v>13</v>
      </c>
      <c r="AK91" s="42">
        <v>14</v>
      </c>
      <c r="AL91" s="42">
        <v>14</v>
      </c>
      <c r="AM91" s="42">
        <v>15</v>
      </c>
      <c r="AN91" s="42">
        <v>15</v>
      </c>
      <c r="AO91" s="42">
        <v>16</v>
      </c>
      <c r="AP91" s="42">
        <v>16</v>
      </c>
      <c r="AQ91" s="42">
        <v>17</v>
      </c>
      <c r="AR91" s="42">
        <v>17</v>
      </c>
      <c r="AS91" s="42">
        <v>18</v>
      </c>
      <c r="AT91" s="42">
        <v>18</v>
      </c>
      <c r="AU91" s="42">
        <v>19</v>
      </c>
      <c r="AV91" s="42">
        <v>19</v>
      </c>
      <c r="AW91" s="42">
        <v>20</v>
      </c>
      <c r="AX91" s="42">
        <v>20</v>
      </c>
      <c r="AY91" s="42">
        <v>21</v>
      </c>
      <c r="AZ91" s="42">
        <v>21</v>
      </c>
      <c r="BA91" s="42">
        <v>22</v>
      </c>
      <c r="BB91" s="42">
        <v>22</v>
      </c>
      <c r="BC91" s="42">
        <v>23</v>
      </c>
      <c r="BD91" s="42">
        <v>23</v>
      </c>
      <c r="BE91" s="42">
        <v>24</v>
      </c>
      <c r="BF91" s="42">
        <v>24</v>
      </c>
      <c r="BG91" s="42">
        <v>25</v>
      </c>
      <c r="BH91" s="42">
        <v>25</v>
      </c>
      <c r="BI91" s="42">
        <v>26</v>
      </c>
      <c r="BJ91" s="42">
        <v>26</v>
      </c>
      <c r="BK91" s="42">
        <v>27</v>
      </c>
      <c r="BL91" s="42">
        <v>27</v>
      </c>
      <c r="BM91" s="42">
        <v>28</v>
      </c>
      <c r="BN91" s="42">
        <v>28</v>
      </c>
      <c r="BO91" s="42">
        <v>29</v>
      </c>
      <c r="BP91" s="42">
        <v>29</v>
      </c>
      <c r="BQ91" s="42">
        <v>30</v>
      </c>
      <c r="BR91" s="42">
        <v>30</v>
      </c>
      <c r="BS91" s="42">
        <v>31</v>
      </c>
      <c r="BT91" s="42">
        <v>31</v>
      </c>
      <c r="BU91" s="42">
        <v>32</v>
      </c>
      <c r="BV91" s="42">
        <v>32</v>
      </c>
      <c r="BW91" s="42">
        <v>33</v>
      </c>
      <c r="BX91" s="42">
        <v>33</v>
      </c>
      <c r="BY91" s="42">
        <v>34</v>
      </c>
      <c r="BZ91" s="42">
        <v>34</v>
      </c>
      <c r="CA91" s="42">
        <v>35</v>
      </c>
      <c r="CB91" s="42">
        <v>35</v>
      </c>
      <c r="CD91" s="187"/>
      <c r="CE91" s="187"/>
      <c r="CF91" s="187"/>
      <c r="CG91" s="187"/>
      <c r="CH91" s="187"/>
      <c r="CI91" s="187"/>
      <c r="CJ91" s="187"/>
      <c r="CP91" s="39" t="s">
        <v>132</v>
      </c>
      <c r="CQ91" s="39" t="s">
        <v>132</v>
      </c>
      <c r="CS91" s="136" t="s">
        <v>132</v>
      </c>
      <c r="CT91" s="39" t="s">
        <v>132</v>
      </c>
      <c r="CV91" s="42">
        <v>12</v>
      </c>
      <c r="CW91" s="42">
        <v>12</v>
      </c>
      <c r="CY91" s="42">
        <v>10</v>
      </c>
      <c r="CZ91" s="42">
        <v>10</v>
      </c>
      <c r="DB91" s="42">
        <v>5</v>
      </c>
      <c r="DC91" s="42">
        <v>5</v>
      </c>
    </row>
    <row r="92" spans="5:107" x14ac:dyDescent="0.4">
      <c r="E92" s="45"/>
      <c r="I92" s="45"/>
      <c r="J92" s="45"/>
      <c r="CD92" s="187"/>
      <c r="CE92" s="187"/>
      <c r="CF92" s="187"/>
      <c r="CG92" s="187"/>
      <c r="CH92" s="187"/>
      <c r="CI92" s="187"/>
      <c r="CJ92" s="187"/>
    </row>
    <row r="93" spans="5:107" ht="13.8" x14ac:dyDescent="0.45">
      <c r="E93" s="24" t="s">
        <v>102</v>
      </c>
      <c r="F93" s="47">
        <v>70</v>
      </c>
      <c r="I93" s="47">
        <v>69</v>
      </c>
      <c r="J93" s="47">
        <v>69</v>
      </c>
      <c r="K93" s="20" t="s">
        <v>766</v>
      </c>
      <c r="L93" s="31">
        <f>VLOOKUP(K93,$A$18:$B$51,2,FALSE)</f>
        <v>61.678725235050933</v>
      </c>
      <c r="M93" s="21" t="s">
        <v>776</v>
      </c>
      <c r="N93" s="32">
        <f>VLOOKUP(M93,$A$18:$B$51,2,FALSE)</f>
        <v>66.013332488948294</v>
      </c>
      <c r="O93" s="21" t="s">
        <v>776</v>
      </c>
      <c r="P93" s="31">
        <f>VLOOKUP(O93,$A$18:$B$51,2,FALSE)</f>
        <v>66.013332488948294</v>
      </c>
      <c r="Q93" s="21" t="s">
        <v>764</v>
      </c>
      <c r="R93" s="31">
        <f>VLOOKUP(Q93,$A$18:$B$51,2,FALSE)</f>
        <v>72.079750332635967</v>
      </c>
      <c r="S93" s="21" t="s">
        <v>771</v>
      </c>
      <c r="T93" s="31">
        <f>VLOOKUP(S93,$A$18:$B$51,2,FALSE)</f>
        <v>50.004135736053328</v>
      </c>
      <c r="U93" s="21" t="s">
        <v>766</v>
      </c>
      <c r="V93" s="31">
        <f>VLOOKUP(U93,$A$18:$B$51,2,FALSE)</f>
        <v>61.678725235050933</v>
      </c>
      <c r="W93" s="21" t="s">
        <v>766</v>
      </c>
      <c r="X93" s="31">
        <f>VLOOKUP(W93,$A$18:$B$51,2,FALSE)</f>
        <v>61.678725235050933</v>
      </c>
      <c r="Y93" s="21" t="s">
        <v>771</v>
      </c>
      <c r="Z93" s="31">
        <f>VLOOKUP(Y93,$A$18:$B$51,2,FALSE)</f>
        <v>50.004135736053328</v>
      </c>
      <c r="AA93" s="21" t="s">
        <v>792</v>
      </c>
      <c r="AB93" s="31">
        <f>VLOOKUP(AA93,$A$18:$B$51,2,FALSE)</f>
        <v>57.68746068595226</v>
      </c>
      <c r="AC93" s="21" t="s">
        <v>764</v>
      </c>
      <c r="AD93" s="31">
        <f>VLOOKUP(AC93,$A$18:$B$51,2,FALSE)</f>
        <v>72.079750332635967</v>
      </c>
      <c r="AE93" s="21" t="s">
        <v>792</v>
      </c>
      <c r="AF93" s="31">
        <f>VLOOKUP(AE93,$A$18:$B$51,2,FALSE)</f>
        <v>57.68746068595226</v>
      </c>
      <c r="AG93" s="21" t="s">
        <v>768</v>
      </c>
      <c r="AH93" s="31">
        <f>VLOOKUP(AG93,$A$18:$B$51,2,FALSE)</f>
        <v>75.329698455056743</v>
      </c>
      <c r="AI93" s="21" t="s">
        <v>771</v>
      </c>
      <c r="AJ93" s="31">
        <f>VLOOKUP(AI93,$A$18:$B$51,2,FALSE)</f>
        <v>50.004135736053328</v>
      </c>
      <c r="AK93" s="21" t="s">
        <v>792</v>
      </c>
      <c r="AL93" s="31">
        <f>VLOOKUP(AK93,$A$18:$B$51,2,FALSE)</f>
        <v>57.68746068595226</v>
      </c>
      <c r="AM93" s="21" t="s">
        <v>766</v>
      </c>
      <c r="AN93" s="31">
        <f>VLOOKUP(AM93,$A$18:$B$51,2,FALSE)</f>
        <v>61.678725235050933</v>
      </c>
      <c r="AO93" s="21" t="s">
        <v>792</v>
      </c>
      <c r="AP93" s="31">
        <f>VLOOKUP(AO93,$A$18:$B$51,2,FALSE)</f>
        <v>57.68746068595226</v>
      </c>
      <c r="AQ93" s="21" t="s">
        <v>776</v>
      </c>
      <c r="AR93" s="31">
        <f>VLOOKUP(AQ93,$A$18:$B$51,2,FALSE)</f>
        <v>66.013332488948294</v>
      </c>
      <c r="AS93" s="21" t="s">
        <v>776</v>
      </c>
      <c r="AT93" s="31">
        <f>VLOOKUP(AS93,$A$18:$B$51,2,FALSE)</f>
        <v>66.013332488948294</v>
      </c>
      <c r="AU93" s="21" t="s">
        <v>877</v>
      </c>
      <c r="AV93" s="31">
        <f>VLOOKUP(AU93,$A$18:$B$51,2,FALSE)</f>
        <v>46.633602860806874</v>
      </c>
      <c r="AW93" s="21" t="s">
        <v>792</v>
      </c>
      <c r="AX93" s="31">
        <f>VLOOKUP(AW93,$A$18:$B$51,2,FALSE)</f>
        <v>57.68746068595226</v>
      </c>
      <c r="AY93" s="21" t="s">
        <v>766</v>
      </c>
      <c r="AZ93" s="31">
        <f>VLOOKUP(AY93,$A$18:$B$51,2,FALSE)</f>
        <v>61.678725235050933</v>
      </c>
      <c r="BA93" s="21" t="s">
        <v>766</v>
      </c>
      <c r="BB93" s="31">
        <f>VLOOKUP(BA93,$A$18:$B$51,2,FALSE)</f>
        <v>61.678725235050933</v>
      </c>
      <c r="BC93" s="21" t="s">
        <v>877</v>
      </c>
      <c r="BD93" s="31">
        <f>VLOOKUP(BC93,$A$18:$B$51,2,FALSE)</f>
        <v>46.633602860806874</v>
      </c>
      <c r="BE93" s="21" t="s">
        <v>771</v>
      </c>
      <c r="BF93" s="31">
        <f>VLOOKUP(BE93,$A$18:$B$51,2,FALSE)</f>
        <v>50.004135736053328</v>
      </c>
      <c r="BG93" s="21" t="s">
        <v>766</v>
      </c>
      <c r="BH93" s="31">
        <f>VLOOKUP(BG93,$A$18:$B$51,2,FALSE)</f>
        <v>61.678725235050933</v>
      </c>
      <c r="BI93" s="21" t="s">
        <v>766</v>
      </c>
      <c r="BJ93" s="31">
        <f>VLOOKUP(BI93,$A$18:$B$51,2,FALSE)</f>
        <v>61.678725235050933</v>
      </c>
      <c r="BK93" s="21" t="s">
        <v>771</v>
      </c>
      <c r="BL93" s="31">
        <f>VLOOKUP(BK93,$A$18:$B$51,2,FALSE)</f>
        <v>50.004135736053328</v>
      </c>
      <c r="BM93" s="21" t="s">
        <v>792</v>
      </c>
      <c r="BN93" s="31">
        <f>VLOOKUP(BM93,$A$18:$B$51,2,FALSE)</f>
        <v>57.68746068595226</v>
      </c>
      <c r="BO93" s="21" t="s">
        <v>764</v>
      </c>
      <c r="BP93" s="31">
        <f>VLOOKUP(BO93,$A$18:$B$51,2,FALSE)</f>
        <v>72.079750332635967</v>
      </c>
      <c r="BQ93" s="21" t="s">
        <v>792</v>
      </c>
      <c r="BR93" s="31">
        <f>VLOOKUP(BQ93,$A$18:$B$51,2,FALSE)</f>
        <v>57.68746068595226</v>
      </c>
      <c r="BS93" s="21" t="s">
        <v>764</v>
      </c>
      <c r="BT93" s="31">
        <f>VLOOKUP(BS93,$A$18:$B$51,2,FALSE)</f>
        <v>72.079750332635967</v>
      </c>
      <c r="BU93" s="21" t="s">
        <v>776</v>
      </c>
      <c r="BV93" s="31">
        <f>VLOOKUP(BU93,$A$18:$B$51,2,FALSE)</f>
        <v>66.013332488948294</v>
      </c>
      <c r="BW93" s="21" t="s">
        <v>771</v>
      </c>
      <c r="BX93" s="31">
        <f>VLOOKUP(BW93,$A$18:$B$51,2,FALSE)</f>
        <v>50.004135736053328</v>
      </c>
      <c r="BY93" s="21" t="s">
        <v>792</v>
      </c>
      <c r="BZ93" s="31">
        <f>VLOOKUP(BY93,$A$18:$B$51,2,FALSE)</f>
        <v>57.68746068595226</v>
      </c>
      <c r="CA93" s="21" t="s">
        <v>792</v>
      </c>
      <c r="CB93" s="31">
        <f>VLOOKUP(CA93,$A$18:$B$51,2,FALSE)</f>
        <v>57.68746068595226</v>
      </c>
      <c r="CD93" s="187"/>
      <c r="CE93" s="187"/>
      <c r="CF93" s="187"/>
      <c r="CG93" s="187"/>
      <c r="CH93" s="187"/>
      <c r="CI93" s="187"/>
      <c r="CJ93" s="187"/>
      <c r="CP93" s="80" t="s">
        <v>792</v>
      </c>
      <c r="CQ93" s="31">
        <f>VLOOKUP(CP93,$A$18:$B$51,2,FALSE)</f>
        <v>57.68746068595226</v>
      </c>
      <c r="CS93" s="44" t="s">
        <v>792</v>
      </c>
      <c r="CT93" s="31">
        <f>VLOOKUP(CS93,$A$18:$B$51,2,FALSE)</f>
        <v>57.68746068595226</v>
      </c>
      <c r="CV93" s="37" t="s">
        <v>768</v>
      </c>
      <c r="CW93" s="31">
        <f>VLOOKUP(CV93,$A$18:$B$51,2,FALSE)</f>
        <v>75.329698455056743</v>
      </c>
      <c r="CY93" s="236" t="s">
        <v>771</v>
      </c>
      <c r="CZ93" s="31">
        <f>VLOOKUP(CY93,$A$18:$B$51,2,FALSE)</f>
        <v>50.004135736053328</v>
      </c>
      <c r="DB93" s="238" t="s">
        <v>877</v>
      </c>
      <c r="DC93" s="31">
        <f>VLOOKUP(DB93,$A$18:$B$51,2,FALSE)</f>
        <v>46.633602860806874</v>
      </c>
    </row>
    <row r="94" spans="5:107" ht="13.8" x14ac:dyDescent="0.45">
      <c r="E94" s="24" t="s">
        <v>103</v>
      </c>
      <c r="F94" s="47">
        <v>69</v>
      </c>
      <c r="I94" s="47">
        <v>67</v>
      </c>
      <c r="J94" s="47">
        <v>67</v>
      </c>
      <c r="K94" s="20" t="s">
        <v>792</v>
      </c>
      <c r="L94" s="31">
        <f t="shared" ref="L94:L97" si="106">VLOOKUP(K94,$A$18:$B$51,2,FALSE)</f>
        <v>57.68746068595226</v>
      </c>
      <c r="M94" s="21" t="s">
        <v>787</v>
      </c>
      <c r="N94" s="32">
        <f t="shared" ref="N94:N97" si="107">VLOOKUP(M94,$A$18:$B$51,2,FALSE)</f>
        <v>64.319990168929081</v>
      </c>
      <c r="O94" s="21" t="s">
        <v>787</v>
      </c>
      <c r="P94" s="31">
        <f t="shared" ref="P94:P97" si="108">VLOOKUP(O94,$A$18:$B$51,2,FALSE)</f>
        <v>64.319990168929081</v>
      </c>
      <c r="Q94" s="21" t="s">
        <v>766</v>
      </c>
      <c r="R94" s="31">
        <f t="shared" ref="R94:R97" si="109">VLOOKUP(Q94,$A$18:$B$51,2,FALSE)</f>
        <v>61.678725235050933</v>
      </c>
      <c r="S94" s="21" t="s">
        <v>774</v>
      </c>
      <c r="T94" s="31">
        <f t="shared" ref="T94:T97" si="110">VLOOKUP(S94,$A$18:$B$51,2,FALSE)</f>
        <v>60.266537294414391</v>
      </c>
      <c r="U94" s="21" t="s">
        <v>774</v>
      </c>
      <c r="V94" s="31">
        <f t="shared" ref="V94:V97" si="111">VLOOKUP(U94,$A$18:$B$51,2,FALSE)</f>
        <v>60.266537294414391</v>
      </c>
      <c r="W94" s="21" t="s">
        <v>792</v>
      </c>
      <c r="X94" s="31">
        <f t="shared" ref="X94:X97" si="112">VLOOKUP(W94,$A$18:$B$51,2,FALSE)</f>
        <v>57.68746068595226</v>
      </c>
      <c r="Y94" s="21" t="s">
        <v>769</v>
      </c>
      <c r="Z94" s="31">
        <f t="shared" ref="Z94:Z97" si="113">VLOOKUP(Y94,$A$18:$B$51,2,FALSE)</f>
        <v>55.327632324697404</v>
      </c>
      <c r="AA94" s="21" t="s">
        <v>769</v>
      </c>
      <c r="AB94" s="31">
        <f t="shared" ref="AB94:AB97" si="114">VLOOKUP(AA94,$A$18:$B$51,2,FALSE)</f>
        <v>55.327632324697404</v>
      </c>
      <c r="AC94" s="21" t="s">
        <v>774</v>
      </c>
      <c r="AD94" s="31">
        <f t="shared" ref="AD94:AD97" si="115">VLOOKUP(AC94,$A$18:$B$51,2,FALSE)</f>
        <v>60.266537294414391</v>
      </c>
      <c r="AE94" s="21" t="s">
        <v>871</v>
      </c>
      <c r="AF94" s="31">
        <f t="shared" ref="AF94:AF97" si="116">VLOOKUP(AE94,$A$18:$B$51,2,FALSE)</f>
        <v>54.489683652199048</v>
      </c>
      <c r="AG94" s="21" t="s">
        <v>764</v>
      </c>
      <c r="AH94" s="31">
        <f t="shared" ref="AH94:AH97" si="117">VLOOKUP(AG94,$A$18:$B$51,2,FALSE)</f>
        <v>72.079750332635967</v>
      </c>
      <c r="AI94" s="21" t="s">
        <v>776</v>
      </c>
      <c r="AJ94" s="31">
        <f t="shared" ref="AJ94:AJ97" si="118">VLOOKUP(AI94,$A$18:$B$51,2,FALSE)</f>
        <v>66.013332488948294</v>
      </c>
      <c r="AK94" s="21" t="s">
        <v>769</v>
      </c>
      <c r="AL94" s="31">
        <f t="shared" ref="AL94:AL97" si="119">VLOOKUP(AK94,$A$18:$B$51,2,FALSE)</f>
        <v>55.327632324697404</v>
      </c>
      <c r="AM94" s="21" t="s">
        <v>774</v>
      </c>
      <c r="AN94" s="31">
        <f t="shared" ref="AN94:AN97" si="120">VLOOKUP(AM94,$A$18:$B$51,2,FALSE)</f>
        <v>60.266537294414391</v>
      </c>
      <c r="AO94" s="21" t="s">
        <v>871</v>
      </c>
      <c r="AP94" s="31">
        <f t="shared" ref="AP94:AP97" si="121">VLOOKUP(AO94,$A$18:$B$51,2,FALSE)</f>
        <v>54.489683652199048</v>
      </c>
      <c r="AQ94" s="21" t="s">
        <v>787</v>
      </c>
      <c r="AR94" s="31">
        <f t="shared" ref="AR94:AR97" si="122">VLOOKUP(AQ94,$A$18:$B$51,2,FALSE)</f>
        <v>64.319990168929081</v>
      </c>
      <c r="AS94" s="21" t="s">
        <v>792</v>
      </c>
      <c r="AT94" s="31">
        <f t="shared" ref="AT94:AT97" si="123">VLOOKUP(AS94,$A$18:$B$51,2,FALSE)</f>
        <v>57.68746068595226</v>
      </c>
      <c r="AU94" s="21" t="s">
        <v>879</v>
      </c>
      <c r="AV94" s="31">
        <f t="shared" ref="AV94:AV97" si="124">VLOOKUP(AU94,$A$18:$B$51,2,FALSE)</f>
        <v>48.040677434069437</v>
      </c>
      <c r="AW94" s="21" t="s">
        <v>769</v>
      </c>
      <c r="AX94" s="31">
        <f t="shared" ref="AX94:AX97" si="125">VLOOKUP(AW94,$A$18:$B$51,2,FALSE)</f>
        <v>55.327632324697404</v>
      </c>
      <c r="AY94" s="21" t="s">
        <v>871</v>
      </c>
      <c r="AZ94" s="31">
        <f t="shared" ref="AZ94:AZ97" si="126">VLOOKUP(AY94,$A$18:$B$51,2,FALSE)</f>
        <v>54.489683652199048</v>
      </c>
      <c r="BA94" s="21" t="s">
        <v>769</v>
      </c>
      <c r="BB94" s="31">
        <f t="shared" ref="BB94:BB97" si="127">VLOOKUP(BA94,$A$18:$B$51,2,FALSE)</f>
        <v>55.327632324697404</v>
      </c>
      <c r="BC94" s="21" t="s">
        <v>879</v>
      </c>
      <c r="BD94" s="31">
        <f t="shared" ref="BD94:BD97" si="128">VLOOKUP(BC94,$A$18:$B$51,2,FALSE)</f>
        <v>48.040677434069437</v>
      </c>
      <c r="BE94" s="21" t="s">
        <v>792</v>
      </c>
      <c r="BF94" s="31">
        <f t="shared" ref="BF94:BF97" si="129">VLOOKUP(BE94,$A$18:$B$51,2,FALSE)</f>
        <v>57.68746068595226</v>
      </c>
      <c r="BG94" s="21" t="s">
        <v>769</v>
      </c>
      <c r="BH94" s="31">
        <f t="shared" ref="BH94:BH97" si="130">VLOOKUP(BG94,$A$18:$B$51,2,FALSE)</f>
        <v>55.327632324697404</v>
      </c>
      <c r="BI94" s="21" t="s">
        <v>871</v>
      </c>
      <c r="BJ94" s="31">
        <f t="shared" ref="BJ94:BJ97" si="131">VLOOKUP(BI94,$A$18:$B$51,2,FALSE)</f>
        <v>54.489683652199048</v>
      </c>
      <c r="BK94" s="21" t="s">
        <v>819</v>
      </c>
      <c r="BL94" s="31">
        <f t="shared" ref="BL94:BL97" si="132">VLOOKUP(BK94,$A$18:$B$51,2,FALSE)</f>
        <v>51.976540463598752</v>
      </c>
      <c r="BM94" s="21" t="s">
        <v>769</v>
      </c>
      <c r="BN94" s="31">
        <f t="shared" ref="BN94:BN97" si="133">VLOOKUP(BM94,$A$18:$B$51,2,FALSE)</f>
        <v>55.327632324697404</v>
      </c>
      <c r="BO94" s="21" t="s">
        <v>772</v>
      </c>
      <c r="BP94" s="31">
        <f t="shared" ref="BP94:BP97" si="134">VLOOKUP(BO94,$A$18:$B$51,2,FALSE)</f>
        <v>69.54549044703198</v>
      </c>
      <c r="BQ94" s="21" t="s">
        <v>769</v>
      </c>
      <c r="BR94" s="31">
        <f t="shared" ref="BR94:BR97" si="135">VLOOKUP(BQ94,$A$18:$B$51,2,FALSE)</f>
        <v>55.327632324697404</v>
      </c>
      <c r="BS94" s="21" t="s">
        <v>774</v>
      </c>
      <c r="BT94" s="31">
        <f t="shared" ref="BT94:BT97" si="136">VLOOKUP(BS94,$A$18:$B$51,2,FALSE)</f>
        <v>60.266537294414391</v>
      </c>
      <c r="BU94" s="21" t="s">
        <v>774</v>
      </c>
      <c r="BV94" s="31">
        <f t="shared" ref="BV94:BV97" si="137">VLOOKUP(BU94,$A$18:$B$51,2,FALSE)</f>
        <v>60.266537294414391</v>
      </c>
      <c r="BW94" s="21" t="s">
        <v>785</v>
      </c>
      <c r="BX94" s="31">
        <f t="shared" ref="BX94:BX97" si="138">VLOOKUP(BW94,$A$18:$B$51,2,FALSE)</f>
        <v>76.277782683786612</v>
      </c>
      <c r="BY94" s="21" t="s">
        <v>819</v>
      </c>
      <c r="BZ94" s="31">
        <f t="shared" ref="BZ94:BZ97" si="139">VLOOKUP(BY94,$A$18:$B$51,2,FALSE)</f>
        <v>51.976540463598752</v>
      </c>
      <c r="CA94" s="21" t="s">
        <v>769</v>
      </c>
      <c r="CB94" s="31">
        <f t="shared" ref="CB94:CB97" si="140">VLOOKUP(CA94,$A$18:$B$51,2,FALSE)</f>
        <v>55.327632324697404</v>
      </c>
      <c r="CD94" s="187"/>
      <c r="CE94" s="187"/>
      <c r="CF94" s="187"/>
      <c r="CG94" s="187"/>
      <c r="CH94" s="187"/>
      <c r="CI94" s="187"/>
      <c r="CJ94" s="187"/>
      <c r="CP94" s="80" t="s">
        <v>769</v>
      </c>
      <c r="CQ94" s="31">
        <f t="shared" ref="CQ94:CQ97" si="141">VLOOKUP(CP94,$A$18:$B$51,2,FALSE)</f>
        <v>55.327632324697404</v>
      </c>
      <c r="CS94" s="44" t="s">
        <v>769</v>
      </c>
      <c r="CT94" s="31">
        <f t="shared" ref="CT94:CT97" si="142">VLOOKUP(CS94,$A$18:$B$51,2,FALSE)</f>
        <v>55.327632324697404</v>
      </c>
      <c r="CV94" s="37" t="s">
        <v>766</v>
      </c>
      <c r="CW94" s="31">
        <f t="shared" ref="CW94:CW97" si="143">VLOOKUP(CV94,$A$18:$B$51,2,FALSE)</f>
        <v>61.678725235050933</v>
      </c>
      <c r="CY94" s="236" t="s">
        <v>792</v>
      </c>
      <c r="CZ94" s="31">
        <f>VLOOKUP(CY94,$A$18:$B$51,2,FALSE)</f>
        <v>57.68746068595226</v>
      </c>
      <c r="DB94" s="238" t="s">
        <v>776</v>
      </c>
      <c r="DC94" s="31">
        <f>VLOOKUP(DB94,$A$18:$B$51,2,FALSE)</f>
        <v>66.013332488948294</v>
      </c>
    </row>
    <row r="95" spans="5:107" ht="13.8" x14ac:dyDescent="0.45">
      <c r="E95" s="24" t="s">
        <v>104</v>
      </c>
      <c r="F95" s="47">
        <v>79</v>
      </c>
      <c r="I95" s="47">
        <v>68</v>
      </c>
      <c r="J95" s="47">
        <v>69</v>
      </c>
      <c r="K95" s="20" t="s">
        <v>787</v>
      </c>
      <c r="L95" s="31">
        <f t="shared" si="106"/>
        <v>64.319990168929081</v>
      </c>
      <c r="M95" s="21" t="s">
        <v>765</v>
      </c>
      <c r="N95" s="32">
        <f t="shared" si="107"/>
        <v>65.463749372686848</v>
      </c>
      <c r="O95" s="21" t="s">
        <v>765</v>
      </c>
      <c r="P95" s="31">
        <f t="shared" si="108"/>
        <v>65.463749372686848</v>
      </c>
      <c r="Q95" s="21" t="s">
        <v>765</v>
      </c>
      <c r="R95" s="31">
        <f t="shared" si="109"/>
        <v>65.463749372686848</v>
      </c>
      <c r="S95" s="21" t="s">
        <v>792</v>
      </c>
      <c r="T95" s="31">
        <f t="shared" si="110"/>
        <v>57.68746068595226</v>
      </c>
      <c r="U95" s="21" t="s">
        <v>766</v>
      </c>
      <c r="V95" s="31">
        <f t="shared" si="111"/>
        <v>61.678725235050933</v>
      </c>
      <c r="W95" s="21" t="s">
        <v>791</v>
      </c>
      <c r="X95" s="31">
        <f t="shared" si="112"/>
        <v>63.352807087567498</v>
      </c>
      <c r="Y95" s="21" t="s">
        <v>873</v>
      </c>
      <c r="Z95" s="31">
        <f t="shared" si="113"/>
        <v>54.89339976375399</v>
      </c>
      <c r="AA95" s="21" t="s">
        <v>853</v>
      </c>
      <c r="AB95" s="31">
        <f t="shared" si="114"/>
        <v>56.425600143309396</v>
      </c>
      <c r="AC95" s="21" t="s">
        <v>770</v>
      </c>
      <c r="AD95" s="31">
        <f t="shared" si="115"/>
        <v>60.819536609910429</v>
      </c>
      <c r="AE95" s="21" t="s">
        <v>853</v>
      </c>
      <c r="AF95" s="31">
        <f t="shared" si="116"/>
        <v>56.425600143309396</v>
      </c>
      <c r="AG95" s="21" t="s">
        <v>785</v>
      </c>
      <c r="AH95" s="31">
        <f t="shared" si="117"/>
        <v>76.277782683786612</v>
      </c>
      <c r="AI95" s="21" t="s">
        <v>773</v>
      </c>
      <c r="AJ95" s="31">
        <f t="shared" si="118"/>
        <v>59.002347394461879</v>
      </c>
      <c r="AK95" s="21" t="s">
        <v>792</v>
      </c>
      <c r="AL95" s="31">
        <f t="shared" si="119"/>
        <v>57.68746068595226</v>
      </c>
      <c r="AM95" s="21" t="s">
        <v>770</v>
      </c>
      <c r="AN95" s="31">
        <f t="shared" si="120"/>
        <v>60.819536609910429</v>
      </c>
      <c r="AO95" s="21" t="s">
        <v>873</v>
      </c>
      <c r="AP95" s="31">
        <f t="shared" si="121"/>
        <v>54.89339976375399</v>
      </c>
      <c r="AQ95" s="21" t="s">
        <v>776</v>
      </c>
      <c r="AR95" s="31">
        <f t="shared" si="122"/>
        <v>66.013332488948294</v>
      </c>
      <c r="AS95" s="21" t="s">
        <v>791</v>
      </c>
      <c r="AT95" s="31">
        <f t="shared" si="123"/>
        <v>63.352807087567498</v>
      </c>
      <c r="AU95" s="21" t="s">
        <v>790</v>
      </c>
      <c r="AV95" s="31">
        <f t="shared" si="124"/>
        <v>49.231774947903332</v>
      </c>
      <c r="AW95" s="21" t="s">
        <v>853</v>
      </c>
      <c r="AX95" s="31">
        <f t="shared" si="125"/>
        <v>56.425600143309396</v>
      </c>
      <c r="AY95" s="21" t="s">
        <v>769</v>
      </c>
      <c r="AZ95" s="31">
        <f t="shared" si="126"/>
        <v>55.327632324697404</v>
      </c>
      <c r="BA95" s="21" t="s">
        <v>792</v>
      </c>
      <c r="BB95" s="31">
        <f t="shared" si="127"/>
        <v>57.68746068595226</v>
      </c>
      <c r="BC95" s="21" t="s">
        <v>878</v>
      </c>
      <c r="BD95" s="31">
        <f t="shared" si="128"/>
        <v>47.512048795465276</v>
      </c>
      <c r="BE95" s="21" t="s">
        <v>853</v>
      </c>
      <c r="BF95" s="31">
        <f t="shared" si="129"/>
        <v>56.425600143309396</v>
      </c>
      <c r="BG95" s="21" t="s">
        <v>773</v>
      </c>
      <c r="BH95" s="31">
        <f t="shared" si="130"/>
        <v>59.002347394461879</v>
      </c>
      <c r="BI95" s="21" t="s">
        <v>774</v>
      </c>
      <c r="BJ95" s="31">
        <f t="shared" si="131"/>
        <v>60.266537294414391</v>
      </c>
      <c r="BK95" s="21" t="s">
        <v>432</v>
      </c>
      <c r="BL95" s="31">
        <f t="shared" si="132"/>
        <v>50.748796532329095</v>
      </c>
      <c r="BM95" s="21" t="s">
        <v>773</v>
      </c>
      <c r="BN95" s="31">
        <f t="shared" si="133"/>
        <v>59.002347394461879</v>
      </c>
      <c r="BO95" s="21" t="s">
        <v>767</v>
      </c>
      <c r="BP95" s="31">
        <f t="shared" si="134"/>
        <v>70.490554036267866</v>
      </c>
      <c r="BQ95" s="21" t="s">
        <v>853</v>
      </c>
      <c r="BR95" s="31">
        <f t="shared" si="135"/>
        <v>56.425600143309396</v>
      </c>
      <c r="BS95" s="21" t="s">
        <v>765</v>
      </c>
      <c r="BT95" s="31">
        <f t="shared" si="136"/>
        <v>65.463749372686848</v>
      </c>
      <c r="BU95" s="21" t="s">
        <v>770</v>
      </c>
      <c r="BV95" s="31">
        <f t="shared" si="137"/>
        <v>60.819536609910429</v>
      </c>
      <c r="BW95" s="21" t="s">
        <v>784</v>
      </c>
      <c r="BX95" s="31">
        <f t="shared" si="138"/>
        <v>73.613616639838867</v>
      </c>
      <c r="BY95" s="21" t="s">
        <v>853</v>
      </c>
      <c r="BZ95" s="31">
        <f t="shared" si="139"/>
        <v>56.425600143309396</v>
      </c>
      <c r="CA95" s="21" t="s">
        <v>853</v>
      </c>
      <c r="CB95" s="31">
        <f t="shared" si="140"/>
        <v>56.425600143309396</v>
      </c>
      <c r="CD95" s="187"/>
      <c r="CE95" s="187"/>
      <c r="CF95" s="187"/>
      <c r="CG95" s="187"/>
      <c r="CH95" s="187"/>
      <c r="CI95" s="187"/>
      <c r="CJ95" s="187"/>
      <c r="CP95" s="80" t="s">
        <v>774</v>
      </c>
      <c r="CQ95" s="31">
        <f t="shared" si="141"/>
        <v>60.266537294414391</v>
      </c>
      <c r="CS95" s="44" t="s">
        <v>770</v>
      </c>
      <c r="CT95" s="31">
        <f t="shared" si="142"/>
        <v>60.819536609910429</v>
      </c>
      <c r="CV95" s="37" t="s">
        <v>776</v>
      </c>
      <c r="CW95" s="31">
        <f t="shared" si="143"/>
        <v>66.013332488948294</v>
      </c>
      <c r="CY95" s="236" t="s">
        <v>769</v>
      </c>
      <c r="CZ95" s="31">
        <f t="shared" ref="CZ95:CZ97" si="144">VLOOKUP(CY95,$A$18:$B$51,2,FALSE)</f>
        <v>55.327632324697404</v>
      </c>
      <c r="DB95" s="238" t="s">
        <v>773</v>
      </c>
      <c r="DC95" s="31">
        <f t="shared" ref="DC95:DC97" si="145">VLOOKUP(DB95,$A$18:$B$51,2,FALSE)</f>
        <v>59.002347394461879</v>
      </c>
    </row>
    <row r="96" spans="5:107" ht="13.8" x14ac:dyDescent="0.45">
      <c r="E96" s="24" t="s">
        <v>105</v>
      </c>
      <c r="F96" s="47">
        <v>79</v>
      </c>
      <c r="I96" s="47">
        <v>67</v>
      </c>
      <c r="J96" s="47">
        <v>67</v>
      </c>
      <c r="K96" s="20" t="s">
        <v>766</v>
      </c>
      <c r="L96" s="31">
        <f t="shared" si="106"/>
        <v>61.678725235050933</v>
      </c>
      <c r="M96" s="21" t="s">
        <v>791</v>
      </c>
      <c r="N96" s="32">
        <f t="shared" si="107"/>
        <v>63.352807087567498</v>
      </c>
      <c r="O96" s="21" t="s">
        <v>787</v>
      </c>
      <c r="P96" s="31">
        <f t="shared" si="108"/>
        <v>64.319990168929081</v>
      </c>
      <c r="Q96" s="21" t="s">
        <v>766</v>
      </c>
      <c r="R96" s="31">
        <f t="shared" si="109"/>
        <v>61.678725235050933</v>
      </c>
      <c r="S96" s="21" t="s">
        <v>773</v>
      </c>
      <c r="T96" s="31">
        <f t="shared" si="110"/>
        <v>59.002347394461879</v>
      </c>
      <c r="U96" s="21" t="s">
        <v>792</v>
      </c>
      <c r="V96" s="31">
        <f t="shared" si="111"/>
        <v>57.68746068595226</v>
      </c>
      <c r="W96" s="21" t="s">
        <v>766</v>
      </c>
      <c r="X96" s="31">
        <f t="shared" si="112"/>
        <v>61.678725235050933</v>
      </c>
      <c r="Y96" s="21" t="s">
        <v>792</v>
      </c>
      <c r="Z96" s="31">
        <f t="shared" si="113"/>
        <v>57.68746068595226</v>
      </c>
      <c r="AA96" s="21" t="s">
        <v>873</v>
      </c>
      <c r="AB96" s="31">
        <f t="shared" si="114"/>
        <v>54.89339976375399</v>
      </c>
      <c r="AC96" s="21" t="s">
        <v>774</v>
      </c>
      <c r="AD96" s="31">
        <f t="shared" si="115"/>
        <v>60.266537294414391</v>
      </c>
      <c r="AE96" s="21" t="s">
        <v>769</v>
      </c>
      <c r="AF96" s="31">
        <f t="shared" si="116"/>
        <v>55.327632324697404</v>
      </c>
      <c r="AG96" s="21" t="s">
        <v>786</v>
      </c>
      <c r="AH96" s="31">
        <f t="shared" si="117"/>
        <v>73.788479760617932</v>
      </c>
      <c r="AI96" s="21" t="s">
        <v>770</v>
      </c>
      <c r="AJ96" s="31">
        <f t="shared" si="118"/>
        <v>60.819536609910429</v>
      </c>
      <c r="AK96" s="21" t="s">
        <v>769</v>
      </c>
      <c r="AL96" s="31">
        <f t="shared" si="119"/>
        <v>55.327632324697404</v>
      </c>
      <c r="AM96" s="21" t="s">
        <v>774</v>
      </c>
      <c r="AN96" s="31">
        <f t="shared" si="120"/>
        <v>60.266537294414391</v>
      </c>
      <c r="AO96" s="21" t="s">
        <v>871</v>
      </c>
      <c r="AP96" s="31">
        <f t="shared" si="121"/>
        <v>54.489683652199048</v>
      </c>
      <c r="AQ96" s="21" t="s">
        <v>787</v>
      </c>
      <c r="AR96" s="31">
        <f t="shared" si="122"/>
        <v>64.319990168929081</v>
      </c>
      <c r="AS96" s="21" t="s">
        <v>766</v>
      </c>
      <c r="AT96" s="31">
        <f t="shared" si="123"/>
        <v>61.678725235050933</v>
      </c>
      <c r="AU96" s="21" t="s">
        <v>879</v>
      </c>
      <c r="AV96" s="31">
        <f t="shared" si="124"/>
        <v>48.040677434069437</v>
      </c>
      <c r="AW96" s="21" t="s">
        <v>769</v>
      </c>
      <c r="AX96" s="31">
        <f t="shared" si="125"/>
        <v>55.327632324697404</v>
      </c>
      <c r="AY96" s="21" t="s">
        <v>873</v>
      </c>
      <c r="AZ96" s="31">
        <f t="shared" si="126"/>
        <v>54.89339976375399</v>
      </c>
      <c r="BA96" s="21" t="s">
        <v>853</v>
      </c>
      <c r="BB96" s="31">
        <f t="shared" si="127"/>
        <v>56.425600143309396</v>
      </c>
      <c r="BC96" s="21" t="s">
        <v>790</v>
      </c>
      <c r="BD96" s="31">
        <f t="shared" si="128"/>
        <v>49.231774947903332</v>
      </c>
      <c r="BE96" s="21" t="s">
        <v>792</v>
      </c>
      <c r="BF96" s="31">
        <f t="shared" si="129"/>
        <v>57.68746068595226</v>
      </c>
      <c r="BG96" s="21" t="s">
        <v>792</v>
      </c>
      <c r="BH96" s="31">
        <f t="shared" si="130"/>
        <v>57.68746068595226</v>
      </c>
      <c r="BI96" s="21" t="s">
        <v>773</v>
      </c>
      <c r="BJ96" s="31">
        <f t="shared" si="131"/>
        <v>59.002347394461879</v>
      </c>
      <c r="BK96" s="21" t="s">
        <v>769</v>
      </c>
      <c r="BL96" s="31">
        <f t="shared" si="132"/>
        <v>55.327632324697404</v>
      </c>
      <c r="BM96" s="21" t="s">
        <v>853</v>
      </c>
      <c r="BN96" s="31">
        <f t="shared" si="133"/>
        <v>56.425600143309396</v>
      </c>
      <c r="BO96" s="21" t="s">
        <v>772</v>
      </c>
      <c r="BP96" s="31">
        <f t="shared" si="134"/>
        <v>69.54549044703198</v>
      </c>
      <c r="BQ96" s="21" t="s">
        <v>873</v>
      </c>
      <c r="BR96" s="31">
        <f t="shared" si="135"/>
        <v>54.89339976375399</v>
      </c>
      <c r="BS96" s="21" t="s">
        <v>770</v>
      </c>
      <c r="BT96" s="31">
        <f t="shared" si="136"/>
        <v>60.819536609910429</v>
      </c>
      <c r="BU96" s="21" t="s">
        <v>773</v>
      </c>
      <c r="BV96" s="31">
        <f t="shared" si="137"/>
        <v>59.002347394461879</v>
      </c>
      <c r="BW96" s="100" t="s">
        <v>768</v>
      </c>
      <c r="BX96" s="101">
        <f t="shared" si="138"/>
        <v>75.329698455056743</v>
      </c>
      <c r="BY96" s="21" t="s">
        <v>769</v>
      </c>
      <c r="BZ96" s="31">
        <f t="shared" si="139"/>
        <v>55.327632324697404</v>
      </c>
      <c r="CA96" s="21" t="s">
        <v>873</v>
      </c>
      <c r="CB96" s="31">
        <f t="shared" si="140"/>
        <v>54.89339976375399</v>
      </c>
      <c r="CD96" s="187"/>
      <c r="CE96" s="187"/>
      <c r="CF96" s="187"/>
      <c r="CG96" s="187"/>
      <c r="CH96" s="187"/>
      <c r="CI96" s="187"/>
      <c r="CJ96" s="187"/>
      <c r="CP96" s="80" t="s">
        <v>773</v>
      </c>
      <c r="CQ96" s="31">
        <f t="shared" si="141"/>
        <v>59.002347394461879</v>
      </c>
      <c r="CS96" s="44" t="s">
        <v>773</v>
      </c>
      <c r="CT96" s="31">
        <f t="shared" si="142"/>
        <v>59.002347394461879</v>
      </c>
      <c r="CV96" s="37" t="s">
        <v>774</v>
      </c>
      <c r="CW96" s="31">
        <f t="shared" si="143"/>
        <v>60.266537294414391</v>
      </c>
      <c r="CY96" s="236" t="s">
        <v>774</v>
      </c>
      <c r="CZ96" s="31">
        <f t="shared" si="144"/>
        <v>60.266537294414391</v>
      </c>
      <c r="DB96" s="238" t="s">
        <v>774</v>
      </c>
      <c r="DC96" s="31">
        <f t="shared" si="145"/>
        <v>60.266537294414391</v>
      </c>
    </row>
    <row r="97" spans="5:107" ht="13.8" x14ac:dyDescent="0.45">
      <c r="E97" s="24" t="s">
        <v>106</v>
      </c>
      <c r="F97" s="47">
        <v>79</v>
      </c>
      <c r="I97" s="47">
        <v>68</v>
      </c>
      <c r="J97" s="47">
        <v>68</v>
      </c>
      <c r="K97" s="20" t="s">
        <v>791</v>
      </c>
      <c r="L97" s="31">
        <f t="shared" si="106"/>
        <v>63.352807087567498</v>
      </c>
      <c r="M97" s="21" t="s">
        <v>787</v>
      </c>
      <c r="N97" s="32">
        <f t="shared" si="107"/>
        <v>64.319990168929081</v>
      </c>
      <c r="O97" s="21" t="s">
        <v>765</v>
      </c>
      <c r="P97" s="31">
        <f t="shared" si="108"/>
        <v>65.463749372686848</v>
      </c>
      <c r="Q97" s="21" t="s">
        <v>787</v>
      </c>
      <c r="R97" s="31">
        <f t="shared" si="109"/>
        <v>64.319990168929081</v>
      </c>
      <c r="S97" s="21" t="s">
        <v>792</v>
      </c>
      <c r="T97" s="31">
        <f t="shared" si="110"/>
        <v>57.68746068595226</v>
      </c>
      <c r="U97" s="21" t="s">
        <v>766</v>
      </c>
      <c r="V97" s="31">
        <f t="shared" si="111"/>
        <v>61.678725235050933</v>
      </c>
      <c r="W97" s="21" t="s">
        <v>791</v>
      </c>
      <c r="X97" s="31">
        <f t="shared" si="112"/>
        <v>63.352807087567498</v>
      </c>
      <c r="Y97" s="21" t="s">
        <v>853</v>
      </c>
      <c r="Z97" s="31">
        <f t="shared" si="113"/>
        <v>56.425600143309396</v>
      </c>
      <c r="AA97" s="21" t="s">
        <v>769</v>
      </c>
      <c r="AB97" s="31">
        <f t="shared" si="114"/>
        <v>55.327632324697404</v>
      </c>
      <c r="AC97" s="21" t="s">
        <v>787</v>
      </c>
      <c r="AD97" s="31">
        <f t="shared" si="115"/>
        <v>64.319990168929081</v>
      </c>
      <c r="AE97" s="21" t="s">
        <v>853</v>
      </c>
      <c r="AF97" s="31">
        <f t="shared" si="116"/>
        <v>56.425600143309396</v>
      </c>
      <c r="AG97" s="21" t="s">
        <v>784</v>
      </c>
      <c r="AH97" s="31">
        <f t="shared" si="117"/>
        <v>73.613616639838867</v>
      </c>
      <c r="AI97" s="21" t="s">
        <v>792</v>
      </c>
      <c r="AJ97" s="31">
        <f t="shared" si="118"/>
        <v>57.68746068595226</v>
      </c>
      <c r="AK97" s="21" t="s">
        <v>853</v>
      </c>
      <c r="AL97" s="31">
        <f t="shared" si="119"/>
        <v>56.425600143309396</v>
      </c>
      <c r="AM97" s="21" t="s">
        <v>766</v>
      </c>
      <c r="AN97" s="31">
        <f t="shared" si="120"/>
        <v>61.678725235050933</v>
      </c>
      <c r="AO97" s="21" t="s">
        <v>773</v>
      </c>
      <c r="AP97" s="31">
        <f t="shared" si="121"/>
        <v>59.002347394461879</v>
      </c>
      <c r="AQ97" s="100" t="s">
        <v>768</v>
      </c>
      <c r="AR97" s="101">
        <f t="shared" si="122"/>
        <v>75.329698455056743</v>
      </c>
      <c r="AS97" s="21" t="s">
        <v>787</v>
      </c>
      <c r="AT97" s="31">
        <f t="shared" si="123"/>
        <v>64.319990168929081</v>
      </c>
      <c r="AU97" s="21" t="s">
        <v>877</v>
      </c>
      <c r="AV97" s="31">
        <f t="shared" si="124"/>
        <v>46.633602860806874</v>
      </c>
      <c r="AW97" s="21" t="s">
        <v>774</v>
      </c>
      <c r="AX97" s="31">
        <f t="shared" si="125"/>
        <v>60.266537294414391</v>
      </c>
      <c r="AY97" s="21" t="s">
        <v>769</v>
      </c>
      <c r="AZ97" s="31">
        <f t="shared" si="126"/>
        <v>55.327632324697404</v>
      </c>
      <c r="BA97" s="21" t="s">
        <v>773</v>
      </c>
      <c r="BB97" s="31">
        <f t="shared" si="127"/>
        <v>59.002347394461879</v>
      </c>
      <c r="BC97" s="21" t="s">
        <v>879</v>
      </c>
      <c r="BD97" s="31">
        <f t="shared" si="128"/>
        <v>48.040677434069437</v>
      </c>
      <c r="BE97" s="21" t="s">
        <v>853</v>
      </c>
      <c r="BF97" s="31">
        <f t="shared" si="129"/>
        <v>56.425600143309396</v>
      </c>
      <c r="BG97" s="21" t="s">
        <v>774</v>
      </c>
      <c r="BH97" s="31">
        <f t="shared" si="130"/>
        <v>60.266537294414391</v>
      </c>
      <c r="BI97" s="21" t="s">
        <v>774</v>
      </c>
      <c r="BJ97" s="31">
        <f t="shared" si="131"/>
        <v>60.266537294414391</v>
      </c>
      <c r="BK97" s="21" t="s">
        <v>873</v>
      </c>
      <c r="BL97" s="31">
        <f t="shared" si="132"/>
        <v>54.89339976375399</v>
      </c>
      <c r="BM97" s="21" t="s">
        <v>792</v>
      </c>
      <c r="BN97" s="31">
        <f t="shared" si="133"/>
        <v>57.68746068595226</v>
      </c>
      <c r="BO97" s="21" t="s">
        <v>764</v>
      </c>
      <c r="BP97" s="31">
        <f t="shared" si="134"/>
        <v>72.079750332635967</v>
      </c>
      <c r="BQ97" s="21" t="s">
        <v>853</v>
      </c>
      <c r="BR97" s="31">
        <f t="shared" si="135"/>
        <v>56.425600143309396</v>
      </c>
      <c r="BS97" s="21" t="s">
        <v>776</v>
      </c>
      <c r="BT97" s="31">
        <f t="shared" si="136"/>
        <v>66.013332488948294</v>
      </c>
      <c r="BU97" s="21" t="s">
        <v>766</v>
      </c>
      <c r="BV97" s="31">
        <f t="shared" si="137"/>
        <v>61.678725235050933</v>
      </c>
      <c r="BW97" s="100" t="s">
        <v>768</v>
      </c>
      <c r="BX97" s="101">
        <f t="shared" si="138"/>
        <v>75.329698455056743</v>
      </c>
      <c r="BY97" s="21" t="s">
        <v>792</v>
      </c>
      <c r="BZ97" s="31">
        <f t="shared" si="139"/>
        <v>57.68746068595226</v>
      </c>
      <c r="CA97" s="21" t="s">
        <v>792</v>
      </c>
      <c r="CB97" s="31">
        <f t="shared" si="140"/>
        <v>57.68746068595226</v>
      </c>
      <c r="CD97" s="187"/>
      <c r="CE97" s="187"/>
      <c r="CF97" s="187"/>
      <c r="CG97" s="187"/>
      <c r="CH97" s="187"/>
      <c r="CI97" s="187"/>
      <c r="CJ97" s="187"/>
      <c r="CP97" s="80" t="s">
        <v>770</v>
      </c>
      <c r="CQ97" s="31">
        <f t="shared" si="141"/>
        <v>60.819536609910429</v>
      </c>
      <c r="CS97" s="44" t="s">
        <v>770</v>
      </c>
      <c r="CT97" s="31">
        <f t="shared" si="142"/>
        <v>60.819536609910429</v>
      </c>
      <c r="CV97" s="37" t="s">
        <v>787</v>
      </c>
      <c r="CW97" s="31">
        <f t="shared" si="143"/>
        <v>64.319990168929081</v>
      </c>
      <c r="CY97" s="236" t="s">
        <v>853</v>
      </c>
      <c r="CZ97" s="31">
        <f t="shared" si="144"/>
        <v>56.425600143309396</v>
      </c>
      <c r="DB97" s="238" t="s">
        <v>773</v>
      </c>
      <c r="DC97" s="31">
        <f t="shared" si="145"/>
        <v>59.002347394461879</v>
      </c>
    </row>
    <row r="98" spans="5:107" x14ac:dyDescent="0.4">
      <c r="I98" s="45"/>
      <c r="J98" s="45"/>
      <c r="K98" s="62"/>
      <c r="L98" s="56"/>
      <c r="M98" s="56"/>
      <c r="N98" s="57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CD98" s="187"/>
      <c r="CE98" s="187"/>
      <c r="CF98" s="187"/>
      <c r="CG98" s="187"/>
      <c r="CH98" s="187"/>
      <c r="CI98" s="187"/>
      <c r="CJ98" s="187"/>
    </row>
    <row r="99" spans="5:107" ht="34.200000000000003" x14ac:dyDescent="0.4">
      <c r="E99" s="30" t="s">
        <v>107</v>
      </c>
      <c r="F99" s="31">
        <f>AVERAGE(F95:F97)</f>
        <v>79</v>
      </c>
      <c r="I99" s="31">
        <f>AVERAGE(I95:I97)</f>
        <v>67.666666666666671</v>
      </c>
      <c r="J99" s="31">
        <f>AVERAGE(J95:J97)</f>
        <v>68</v>
      </c>
      <c r="L99" s="31">
        <f>AVERAGE(L95:L97)</f>
        <v>63.117174163849171</v>
      </c>
      <c r="N99" s="37">
        <f>AVERAGE(N95:N97)</f>
        <v>64.378848876394471</v>
      </c>
      <c r="O99" s="43"/>
      <c r="P99" s="31">
        <f>AVERAGE(P95:P97)</f>
        <v>65.082496304767588</v>
      </c>
      <c r="R99" s="31">
        <f>AVERAGE(R95:R97)</f>
        <v>63.820821592222295</v>
      </c>
      <c r="T99" s="31">
        <f>AVERAGE(T95:T97)</f>
        <v>58.125756255455464</v>
      </c>
      <c r="V99" s="31">
        <f>AVERAGE(V95:V97)</f>
        <v>60.348303718684711</v>
      </c>
      <c r="X99" s="31">
        <f>AVERAGE(X95:X97)</f>
        <v>62.794779803395308</v>
      </c>
      <c r="Z99" s="31">
        <f>AVERAGE(Z95:Z97)</f>
        <v>56.335486864338549</v>
      </c>
      <c r="AB99" s="31">
        <f>AVERAGE(AB95:AB97)</f>
        <v>55.548877410586933</v>
      </c>
      <c r="AD99" s="31">
        <f>AVERAGE(AD95:AD97)</f>
        <v>61.8020213577513</v>
      </c>
      <c r="AF99" s="31">
        <f>AVERAGE(AF95:AF97)</f>
        <v>56.059610870438725</v>
      </c>
      <c r="AH99" s="31">
        <f>AVERAGE(AH95:AH97)</f>
        <v>74.559959694747803</v>
      </c>
      <c r="AJ99" s="31">
        <f>AVERAGE(AJ95:AJ97)</f>
        <v>59.169781563441518</v>
      </c>
      <c r="AL99" s="31">
        <f>AVERAGE(AL95:AL97)</f>
        <v>56.480231051319684</v>
      </c>
      <c r="AN99" s="31">
        <f>AVERAGE(AN95:AN97)</f>
        <v>60.921599713125254</v>
      </c>
      <c r="AP99" s="31">
        <f>AVERAGE(AP95:AP97)</f>
        <v>56.128476936804965</v>
      </c>
      <c r="AR99" s="101">
        <f>AVERAGE(AR95:AR97)</f>
        <v>68.554340370978039</v>
      </c>
      <c r="AT99" s="31">
        <f>AVERAGE(AT95:AT97)</f>
        <v>63.117174163849171</v>
      </c>
      <c r="AV99" s="31">
        <f>AVERAGE(AV95:AV97)</f>
        <v>47.968685080926548</v>
      </c>
      <c r="AX99" s="31">
        <f>AVERAGE(AX95:AX97)</f>
        <v>57.339923254140395</v>
      </c>
      <c r="AZ99" s="31">
        <f>AVERAGE(AZ95:AZ97)</f>
        <v>55.182888137716269</v>
      </c>
      <c r="BB99" s="31">
        <f>AVERAGE(BB95:BB97)</f>
        <v>57.705136074574511</v>
      </c>
      <c r="BD99" s="31">
        <f>AVERAGE(BD95:BD97)</f>
        <v>48.261500392479348</v>
      </c>
      <c r="BF99" s="31">
        <f>AVERAGE(BF95:BF97)</f>
        <v>56.846220324190348</v>
      </c>
      <c r="BH99" s="31">
        <f>AVERAGE(BH95:BH97)</f>
        <v>58.985448458276174</v>
      </c>
      <c r="BJ99" s="31">
        <f>AVERAGE(BJ95:BJ97)</f>
        <v>59.845140661096885</v>
      </c>
      <c r="BL99" s="31">
        <f>AVERAGE(BL95:BL97)</f>
        <v>53.65660954026017</v>
      </c>
      <c r="BN99" s="31">
        <f>AVERAGE(BN95:BN97)</f>
        <v>57.705136074574511</v>
      </c>
      <c r="BP99" s="31">
        <f>AVERAGE(BP95:BP97)</f>
        <v>70.705264938645271</v>
      </c>
      <c r="BR99" s="31">
        <f>AVERAGE(BR95:BR97)</f>
        <v>55.914866683457596</v>
      </c>
      <c r="BT99" s="31">
        <f>AVERAGE(BT95:BT97)</f>
        <v>64.098872823848524</v>
      </c>
      <c r="BV99" s="31">
        <f>AVERAGE(BV95:BV97)</f>
        <v>60.50020307980774</v>
      </c>
      <c r="BX99" s="101">
        <f>AVERAGE(BX95:BX97)</f>
        <v>74.757671183317441</v>
      </c>
      <c r="BZ99" s="31">
        <f>AVERAGE(BZ95:BZ97)</f>
        <v>56.480231051319684</v>
      </c>
      <c r="CB99" s="31">
        <f>AVERAGE(CB95:CB97)</f>
        <v>56.335486864338549</v>
      </c>
      <c r="CD99" s="99">
        <f>AVERAGE(P99,R99,T99,V99,X99,Z99,AB99,AD99,AF99,AH99,AJ99,AL99,AN99,AP99,AR99,AT99,AV99,AX99,AZ99,BB99,BD99,BF99,BH99,BJ99,BL99,BN99,BP99,BR99,BT99,BV99,BX99, BZ99,CB99)</f>
        <v>59.731484918026574</v>
      </c>
      <c r="CE99" s="187">
        <f>MAX(O99:CB99)</f>
        <v>74.757671183317441</v>
      </c>
      <c r="CF99" s="187">
        <f>MIN(O99:CB99)</f>
        <v>47.968685080926548</v>
      </c>
      <c r="CG99" s="187">
        <f>_xlfn.VAR.S(CB99,BZ99,BV99,BT99,BR99,BX99,BP99,BN99,BL99,BH99,BJ99,BF99,BD99,BB99,AZ99,AX99,AV99,AT99,AR99,AP99,AN99,AL99,AJ99,AH99,AF99,AD99,AB99,Z99,X99,V99,T99,R99,P99)</f>
        <v>37.245559939225586</v>
      </c>
      <c r="CH99" s="187">
        <f>_xlfn.STDEV.S(P99,R99,T99,V99,X99,Z99,AB99,AD99,AF99,AH99,AJ99,AL99,AN99,AP99,AR99,AT99,AV99,AX99,AZ99,BB99,BD99,BF99,BH99,BJ99,BL99,BN99,BP99,BR99,BT99,BV99,BX99,BZ99,CB99)</f>
        <v>6.1029140530755432</v>
      </c>
      <c r="CI99" s="187">
        <f>MEDIAN(P99:CB99)</f>
        <v>58.125756255455464</v>
      </c>
      <c r="CJ99" s="187"/>
      <c r="CQ99" s="31">
        <f>AVERAGE(CQ95:CQ97)</f>
        <v>60.029473766262235</v>
      </c>
      <c r="CT99" s="31">
        <f>AVERAGE(CT95:CT97)</f>
        <v>60.213806871427579</v>
      </c>
      <c r="CW99" s="31">
        <f>AVERAGE(CW95:CW97)</f>
        <v>63.53328665076392</v>
      </c>
      <c r="CZ99" s="31">
        <f>AVERAGE(CZ95:CZ97)</f>
        <v>57.339923254140395</v>
      </c>
      <c r="DC99" s="31">
        <f>AVERAGE(DC95:DC97)</f>
        <v>59.423744027779378</v>
      </c>
    </row>
    <row r="100" spans="5:107" s="61" customFormat="1" ht="34.200000000000003" x14ac:dyDescent="0.4">
      <c r="E100" s="61" t="s">
        <v>108</v>
      </c>
      <c r="F100" s="49">
        <f>F$19-F99</f>
        <v>-9</v>
      </c>
      <c r="I100" s="49">
        <f>I99-I$19</f>
        <v>-12.333333333333329</v>
      </c>
      <c r="J100" s="49">
        <f>J99-J$19</f>
        <v>-12</v>
      </c>
      <c r="K100" s="62"/>
      <c r="L100" s="49">
        <f>L$99-$K$77</f>
        <v>-4.6522622639599831E-2</v>
      </c>
      <c r="M100" s="56"/>
      <c r="N100" s="49">
        <f>N$99-$K$77</f>
        <v>1.2151520899057004</v>
      </c>
      <c r="O100" s="62"/>
      <c r="P100" s="49">
        <f>P$99-$K$77</f>
        <v>1.9187995182788171</v>
      </c>
      <c r="R100" s="49">
        <f>R$99-$K$77</f>
        <v>0.65712480573352394</v>
      </c>
      <c r="T100" s="49">
        <f>T$99-$K$77</f>
        <v>-5.037940531033307</v>
      </c>
      <c r="V100" s="49">
        <f>V$99-$K$77</f>
        <v>-2.8153930678040595</v>
      </c>
      <c r="X100" s="49">
        <f>X$99-$K$77</f>
        <v>-0.3689169830934631</v>
      </c>
      <c r="Z100" s="49">
        <f>Z$99-$K$77</f>
        <v>-6.8282099221502222</v>
      </c>
      <c r="AB100" s="49">
        <f>AB$99-$K$77</f>
        <v>-7.6148193759018383</v>
      </c>
      <c r="AD100" s="49">
        <f>AD$99-$K$77</f>
        <v>-1.3616754287374704</v>
      </c>
      <c r="AF100" s="49">
        <f>AF$99-$K$77</f>
        <v>-7.104085916050046</v>
      </c>
      <c r="AH100" s="49">
        <f>AH$99-$K$77</f>
        <v>11.396262908259033</v>
      </c>
      <c r="AJ100" s="49">
        <f>AJ$99-$K$77</f>
        <v>-3.993915223047253</v>
      </c>
      <c r="AL100" s="49">
        <f>AL$99-$K$77</f>
        <v>-6.6834657351690865</v>
      </c>
      <c r="AN100" s="49">
        <f>AN$99-$K$77</f>
        <v>-2.2420970733635173</v>
      </c>
      <c r="AP100" s="49">
        <f>AP$99-$K$77</f>
        <v>-7.0352198496838056</v>
      </c>
      <c r="AR100" s="100">
        <f>AR$99-$K$77</f>
        <v>5.3906435844892684</v>
      </c>
      <c r="AT100" s="49">
        <f>AT$99-$K$77</f>
        <v>-4.6522622639599831E-2</v>
      </c>
      <c r="AV100" s="49">
        <f>AV$99-$K$77</f>
        <v>-15.195011705562223</v>
      </c>
      <c r="AX100" s="49">
        <f>AX$99-$K$77</f>
        <v>-5.8237735323483761</v>
      </c>
      <c r="AZ100" s="49">
        <f>AZ$99-$K$77</f>
        <v>-7.9808086487725021</v>
      </c>
      <c r="BB100" s="49">
        <f>BB$99-$K$77</f>
        <v>-5.4585607119142594</v>
      </c>
      <c r="BD100" s="49">
        <f>BD$99-$K$77</f>
        <v>-14.902196394009422</v>
      </c>
      <c r="BF100" s="49">
        <f>BF$99-$K$77</f>
        <v>-6.3174764622984227</v>
      </c>
      <c r="BH100" s="49">
        <f>BH$99-$K$77</f>
        <v>-4.1782483282125966</v>
      </c>
      <c r="BJ100" s="49">
        <f>BJ$99-$K$77</f>
        <v>-3.3185561253918863</v>
      </c>
      <c r="BL100" s="49">
        <f>BL$99-$K$77</f>
        <v>-9.5070872462286005</v>
      </c>
      <c r="BN100" s="49">
        <f>BN$99-$K$77</f>
        <v>-5.4585607119142594</v>
      </c>
      <c r="BP100" s="49">
        <f>BP$99-$K$77</f>
        <v>7.5415681521565006</v>
      </c>
      <c r="BR100" s="49">
        <f>BR$99-$K$77</f>
        <v>-7.2488301030311746</v>
      </c>
      <c r="BT100" s="49">
        <f>BT$99-$K$77</f>
        <v>0.93517603735975285</v>
      </c>
      <c r="BV100" s="49">
        <f>BV$99-$K$77</f>
        <v>-2.6634937066810309</v>
      </c>
      <c r="BX100" s="100">
        <f>BX$99-$K$77</f>
        <v>11.593974396828671</v>
      </c>
      <c r="BZ100" s="49">
        <f>BZ$99-$K$77</f>
        <v>-6.6834657351690865</v>
      </c>
      <c r="CB100" s="49">
        <f>CB$99-$K$77</f>
        <v>-6.8282099221502222</v>
      </c>
      <c r="CD100" s="99">
        <f>AVERAGE(AH100:CB100)</f>
        <v>-3.5294947816039213</v>
      </c>
      <c r="CE100" s="187">
        <f>MAX(O100:CB100)</f>
        <v>11.593974396828671</v>
      </c>
      <c r="CF100" s="187">
        <f>MIN(O100:CB100)</f>
        <v>-15.195011705562223</v>
      </c>
      <c r="CG100" s="187">
        <f>_xlfn.VAR.S(CB100,BZ100,BV100,BT100,BR100,BX100,BP100,BN100,BL100,BH100,BJ100,BF100,BD100,BB100,AZ100,AX100,AV100,AT100,AR100,AP100,AN100,AL100,AJ100,AH100,AF100,AD100,AB100,Z100,X100,V100,T100,R100,P100)</f>
        <v>37.245559939224989</v>
      </c>
      <c r="CH100" s="187">
        <f>_xlfn.STDEV.S(P100,R100,T100,V100,X100,Z100,AB100,AD100,AF100,AH100,AJ100,AL100,AN100,AP100,AR100,AT100,AV100,AX100,AZ100,BB100,BD100,BF100,BH100,BJ100,BL100,BN100,BP100,BR100,BT100,BV100,BX100,BZ100,CB100)</f>
        <v>6.1029140530753798</v>
      </c>
      <c r="CI100" s="187">
        <f>MEDIAN(P100:CB100)</f>
        <v>-5.037940531033307</v>
      </c>
      <c r="CJ100" s="187"/>
      <c r="CN100" s="61" t="s">
        <v>1070</v>
      </c>
      <c r="CP100" s="49"/>
      <c r="CQ100" s="49">
        <f>CQ$43-$K$19</f>
        <v>1.5646878404799338</v>
      </c>
      <c r="CS100" s="62"/>
      <c r="CT100" s="49">
        <f>CT99-$K$77</f>
        <v>-2.9498899150611919</v>
      </c>
      <c r="CW100" s="49">
        <f>CW99-$K$77</f>
        <v>0.36958986427514873</v>
      </c>
      <c r="CY100" s="49"/>
      <c r="CZ100" s="49">
        <f>CZ99-$K$77</f>
        <v>-5.8237735323483761</v>
      </c>
      <c r="DB100" s="49"/>
      <c r="DC100" s="49">
        <f>DC99-$K$49</f>
        <v>-4.3292374749186706</v>
      </c>
    </row>
    <row r="101" spans="5:107" x14ac:dyDescent="0.4">
      <c r="I101" s="45"/>
      <c r="J101" s="45"/>
      <c r="N101" s="35"/>
      <c r="O101" s="43"/>
      <c r="AR101" s="124"/>
      <c r="BX101" s="124"/>
      <c r="CD101" s="187"/>
      <c r="CE101" s="187"/>
      <c r="CF101" s="187"/>
      <c r="CG101" s="187"/>
      <c r="CH101" s="187"/>
      <c r="CI101" s="187"/>
      <c r="CJ101" s="187"/>
      <c r="CT101" s="35"/>
      <c r="CW101" s="35"/>
      <c r="CZ101" s="35"/>
      <c r="DC101" s="35"/>
    </row>
    <row r="102" spans="5:107" ht="34.200000000000003" x14ac:dyDescent="0.4">
      <c r="E102" s="30" t="s">
        <v>954</v>
      </c>
      <c r="I102" s="50">
        <f>I100-I89</f>
        <v>-3.6666666666666572</v>
      </c>
      <c r="J102" s="50">
        <f>J100-J89</f>
        <v>-0.3333333333333286</v>
      </c>
      <c r="L102" s="31">
        <f>L100-L89</f>
        <v>-10.101729120774763</v>
      </c>
      <c r="N102" s="31">
        <f>N100-N89</f>
        <v>2.9982241519606703</v>
      </c>
      <c r="O102" s="43"/>
      <c r="P102" s="31">
        <f>P100-P89</f>
        <v>17.218028416899543</v>
      </c>
      <c r="R102" s="31">
        <f>R100-R89</f>
        <v>-4.3797168384380782</v>
      </c>
      <c r="T102" s="31">
        <f>T100-T89</f>
        <v>0.42062018088095243</v>
      </c>
      <c r="V102" s="31">
        <f>V100-V89</f>
        <v>10.353401313256128</v>
      </c>
      <c r="X102" s="31">
        <f>X100-X89</f>
        <v>6.2449062332728289</v>
      </c>
      <c r="Z102" s="31">
        <f>Z100-Z89</f>
        <v>-1.4751657033473577</v>
      </c>
      <c r="AB102" s="31">
        <f>AB100-AB89</f>
        <v>1.6277640802180215</v>
      </c>
      <c r="AD102" s="31">
        <f>AD100-AD89</f>
        <v>-3.4636693191034311</v>
      </c>
      <c r="AF102" s="31">
        <f>AF100-AF89</f>
        <v>-5.8907454404042241</v>
      </c>
      <c r="AH102" s="31">
        <f>AH100-AH89</f>
        <v>-0.51373956481293703</v>
      </c>
      <c r="AJ102" s="31">
        <f>AJ100-AJ89</f>
        <v>4.5247985778983093</v>
      </c>
      <c r="AL102" s="31">
        <f>AL100-AL89</f>
        <v>1.690503878795333</v>
      </c>
      <c r="AN102" s="31">
        <f>AN100-AN89</f>
        <v>4.4413686618055692</v>
      </c>
      <c r="AP102" s="31">
        <f>AP100-AP89</f>
        <v>0.5521403105289906</v>
      </c>
      <c r="AR102" s="101">
        <f>AR100-AR89</f>
        <v>6.6039840601350903</v>
      </c>
      <c r="AT102" s="31">
        <f>AT100-AT89</f>
        <v>6.4446137567807185</v>
      </c>
      <c r="AV102" s="31">
        <f>AV100-AV89</f>
        <v>-13.510941916370889</v>
      </c>
      <c r="AX102" s="31">
        <f>AX100-AX89</f>
        <v>2.4363513405902495</v>
      </c>
      <c r="AZ102" s="31">
        <f>AZ100-AZ89</f>
        <v>-10.777601298410694</v>
      </c>
      <c r="BB102" s="31">
        <f>BB100-BB89</f>
        <v>-3.2164636385507421</v>
      </c>
      <c r="BD102" s="31">
        <f>BD100-BD89</f>
        <v>-13.6888559183636</v>
      </c>
      <c r="BF102" s="31">
        <f>BF100-BF89</f>
        <v>-3.1832534420718872</v>
      </c>
      <c r="BH102" s="31">
        <f>BH100-BH89</f>
        <v>3.4365710476892417</v>
      </c>
      <c r="BJ102" s="31">
        <f>BJ100-BJ89</f>
        <v>-0.18433310516535073</v>
      </c>
      <c r="BL102" s="31">
        <f>BL100-BL89</f>
        <v>-2.0370120573078978</v>
      </c>
      <c r="BN102" s="31">
        <f>BN100-BN89</f>
        <v>0.43829556950320381</v>
      </c>
      <c r="BP102" s="31">
        <f>BP100-BP89</f>
        <v>14.297471777674176</v>
      </c>
      <c r="BR102" s="31">
        <f>BR100-BR89</f>
        <v>-5.4774623432131619</v>
      </c>
      <c r="BT102" s="31">
        <f>BT100-BT89</f>
        <v>7.6745326822053244</v>
      </c>
      <c r="BV102" s="31">
        <f>BV100-BV89</f>
        <v>0.65506241871085535</v>
      </c>
      <c r="BX102" s="101">
        <f>BX100-BX89</f>
        <v>-0.57202727173930157</v>
      </c>
      <c r="BZ102" s="31">
        <f>BZ100-BZ89</f>
        <v>0.93135364073275184</v>
      </c>
      <c r="CB102" s="31">
        <f>CB100-CB89</f>
        <v>-3.5096537967583359</v>
      </c>
      <c r="CD102" s="190" t="s">
        <v>1052</v>
      </c>
      <c r="CE102" s="191">
        <f>COUNTIF(P102:CB102,"&gt;0")</f>
        <v>18</v>
      </c>
      <c r="CF102" s="187"/>
      <c r="CG102" s="190" t="s">
        <v>1053</v>
      </c>
      <c r="CH102" s="191">
        <f>COUNTIF(P102:CB102,"&lt;0")</f>
        <v>15</v>
      </c>
      <c r="CI102" s="190" t="s">
        <v>1054</v>
      </c>
      <c r="CJ102" s="191">
        <f>COUNTIF(R102:CD102,"=0")</f>
        <v>0</v>
      </c>
      <c r="CK102" s="104">
        <f>SUM(CE102,CH102,CJ102)</f>
        <v>33</v>
      </c>
      <c r="CL102" s="104"/>
      <c r="CN102" s="31">
        <f>AVERAGE(P102:CB102)</f>
        <v>0.54882200889452726</v>
      </c>
      <c r="CO102" s="31"/>
      <c r="CQ102" s="31">
        <f>CQ100-CQ88</f>
        <v>-58.464785925782301</v>
      </c>
      <c r="CR102" s="31"/>
      <c r="CT102" s="31">
        <f>CT100-CT89</f>
        <v>-0.52345973653232392</v>
      </c>
      <c r="CW102" s="31">
        <f>CW100-CW89</f>
        <v>-6.9439463407077042</v>
      </c>
      <c r="CZ102" s="31">
        <f>CZ100-CZ89</f>
        <v>-2.8738836172871842</v>
      </c>
      <c r="DC102" s="31">
        <f>DC100-DC89</f>
        <v>-2.5101672607900056</v>
      </c>
    </row>
    <row r="103" spans="5:107" x14ac:dyDescent="0.4">
      <c r="CD103" s="42"/>
    </row>
    <row r="104" spans="5:107" x14ac:dyDescent="0.4">
      <c r="I104" s="45"/>
      <c r="J104" s="45"/>
    </row>
    <row r="105" spans="5:107" x14ac:dyDescent="0.4">
      <c r="I105" s="45"/>
      <c r="J105" s="45"/>
    </row>
    <row r="106" spans="5:107" x14ac:dyDescent="0.4">
      <c r="I106" s="45"/>
      <c r="J106" s="45"/>
      <c r="P106" s="30" t="s">
        <v>874</v>
      </c>
    </row>
    <row r="107" spans="5:107" x14ac:dyDescent="0.4">
      <c r="I107" s="45"/>
      <c r="J107" s="45"/>
      <c r="P107" s="45" t="s">
        <v>955</v>
      </c>
      <c r="Q107" s="45">
        <v>3</v>
      </c>
      <c r="R107" s="45">
        <v>4</v>
      </c>
      <c r="S107" s="45">
        <v>5</v>
      </c>
      <c r="T107" s="45">
        <v>6</v>
      </c>
      <c r="U107" s="45">
        <v>7</v>
      </c>
      <c r="V107" s="45">
        <v>8</v>
      </c>
      <c r="W107" s="45">
        <v>9</v>
      </c>
      <c r="X107" s="45">
        <v>10</v>
      </c>
      <c r="Y107" s="45">
        <v>11</v>
      </c>
      <c r="Z107" s="45">
        <v>12</v>
      </c>
      <c r="AA107" s="45">
        <v>13</v>
      </c>
      <c r="AB107" s="45">
        <v>14</v>
      </c>
      <c r="AC107" s="45">
        <v>15</v>
      </c>
      <c r="AD107" s="45">
        <v>16</v>
      </c>
      <c r="AE107" s="45">
        <v>17</v>
      </c>
      <c r="AF107" s="45">
        <v>18</v>
      </c>
      <c r="AG107" s="45">
        <v>19</v>
      </c>
      <c r="AH107" s="45">
        <v>20</v>
      </c>
      <c r="AI107" s="45">
        <v>21</v>
      </c>
      <c r="AJ107" s="45">
        <v>22</v>
      </c>
      <c r="AK107" s="45">
        <v>23</v>
      </c>
      <c r="AL107" s="45">
        <v>24</v>
      </c>
      <c r="AM107" s="45">
        <v>25</v>
      </c>
      <c r="AN107" s="45">
        <v>26</v>
      </c>
      <c r="AO107" s="45">
        <v>27</v>
      </c>
      <c r="AP107" s="45">
        <v>28</v>
      </c>
      <c r="AQ107" s="45">
        <v>29</v>
      </c>
      <c r="AR107" s="45">
        <v>30</v>
      </c>
      <c r="AS107" s="45">
        <v>31</v>
      </c>
      <c r="AT107" s="45">
        <v>32</v>
      </c>
      <c r="AU107" s="45">
        <v>33</v>
      </c>
      <c r="AV107" s="45">
        <v>34</v>
      </c>
      <c r="AW107" s="45">
        <v>35</v>
      </c>
    </row>
    <row r="108" spans="5:107" ht="11.7" x14ac:dyDescent="0.45">
      <c r="I108" s="45"/>
      <c r="J108" s="45"/>
      <c r="P108" s="45" t="s">
        <v>1077</v>
      </c>
      <c r="Q108" s="30">
        <f>P46</f>
        <v>-4.9226711045727924</v>
      </c>
      <c r="R108" s="30">
        <f>R46</f>
        <v>-10.702430214899167</v>
      </c>
      <c r="S108" s="30">
        <f>T46</f>
        <v>-1.2114594769657074</v>
      </c>
      <c r="T108" s="30">
        <f>V46</f>
        <v>5.4139739328913379</v>
      </c>
      <c r="U108" s="30">
        <f>X46</f>
        <v>0.44684802073678043</v>
      </c>
      <c r="V108" s="30">
        <f>Z46</f>
        <v>-2.373670371915729</v>
      </c>
      <c r="W108" s="30">
        <f>AB46</f>
        <v>1.6344863362005526</v>
      </c>
      <c r="X108" s="30">
        <f>AD46</f>
        <v>1.8570726207463792</v>
      </c>
      <c r="Y108" s="30">
        <f>AF46</f>
        <v>-10.158323343732988</v>
      </c>
      <c r="Z108" s="30">
        <f>AH46</f>
        <v>-4.368434320915469</v>
      </c>
      <c r="AA108" s="30">
        <f>AJ46</f>
        <v>-2.2766945608112508</v>
      </c>
      <c r="AB108" s="30">
        <f>AL46</f>
        <v>-3.8786457965867456</v>
      </c>
      <c r="AC108" s="30">
        <f>AN46</f>
        <v>2.2828724213506035</v>
      </c>
      <c r="AD108" s="30">
        <f>AP46</f>
        <v>6.7986148316705766</v>
      </c>
      <c r="AE108" s="30">
        <f>AR46</f>
        <v>8.5918588377429472</v>
      </c>
      <c r="AF108" s="30">
        <f>AT46</f>
        <v>3.0691739479913025</v>
      </c>
      <c r="AG108" s="30">
        <f>AV46</f>
        <v>-11.778819265612945</v>
      </c>
      <c r="AH108" s="30">
        <f>AX46</f>
        <v>14.123510733062041</v>
      </c>
      <c r="AI108" s="30">
        <f>AZ46</f>
        <v>-11.719816480369097</v>
      </c>
      <c r="AJ108" s="30">
        <f>BB46</f>
        <v>-9.8201855933562356</v>
      </c>
      <c r="AK108" s="30">
        <f>BD46</f>
        <v>-4.3080928116557899</v>
      </c>
      <c r="AL108" s="30">
        <f>BF46</f>
        <v>-7.5497065841718509</v>
      </c>
      <c r="AM108" s="30">
        <f>BH46</f>
        <v>-10.074864666562505</v>
      </c>
      <c r="AN108" s="30">
        <f>BJ46</f>
        <v>1.4024507767245495</v>
      </c>
      <c r="AO108" s="30">
        <f>BL46</f>
        <v>0.84442349255235172</v>
      </c>
      <c r="AP108" s="30">
        <f>BN46</f>
        <v>1.7536789657715417</v>
      </c>
      <c r="AQ108" s="30">
        <f>BP46</f>
        <v>4.0775183986164905</v>
      </c>
      <c r="AR108" s="30">
        <f>BR46</f>
        <v>-9.4381047156709172</v>
      </c>
      <c r="AS108" s="30">
        <f>BT46</f>
        <v>-3.5725185524780017</v>
      </c>
      <c r="AT108" s="30">
        <f>BV46</f>
        <v>-0.87946863641838036</v>
      </c>
      <c r="AU108" s="30">
        <f>BX46</f>
        <v>0</v>
      </c>
      <c r="AV108" s="30">
        <f>BZ46</f>
        <v>10.176766673454708</v>
      </c>
      <c r="AW108" s="30">
        <f>CB46</f>
        <v>-16.219945772362507</v>
      </c>
      <c r="AX108" s="30">
        <f>Q107:AX107</f>
        <v>0</v>
      </c>
    </row>
    <row r="109" spans="5:107" x14ac:dyDescent="0.4">
      <c r="I109" s="45"/>
      <c r="J109" s="45"/>
    </row>
    <row r="110" spans="5:107" x14ac:dyDescent="0.4">
      <c r="I110" s="45"/>
      <c r="J110" s="45"/>
      <c r="P110" s="30" t="s">
        <v>875</v>
      </c>
    </row>
    <row r="111" spans="5:107" ht="34.200000000000003" x14ac:dyDescent="0.4">
      <c r="I111" s="45"/>
      <c r="J111" s="45"/>
      <c r="P111" s="45" t="s">
        <v>955</v>
      </c>
      <c r="Q111" s="45">
        <v>3</v>
      </c>
      <c r="R111" s="45">
        <v>4</v>
      </c>
      <c r="S111" s="45">
        <v>5</v>
      </c>
      <c r="T111" s="45">
        <v>6</v>
      </c>
      <c r="U111" s="45">
        <v>7</v>
      </c>
      <c r="V111" s="45">
        <v>8</v>
      </c>
      <c r="W111" s="45">
        <v>9</v>
      </c>
      <c r="X111" s="45">
        <v>10</v>
      </c>
      <c r="Y111" s="45">
        <v>11</v>
      </c>
      <c r="Z111" s="45">
        <v>12</v>
      </c>
      <c r="AA111" s="45">
        <v>13</v>
      </c>
      <c r="AB111" s="45">
        <v>14</v>
      </c>
      <c r="AC111" s="45">
        <v>15</v>
      </c>
      <c r="AD111" s="45">
        <v>16</v>
      </c>
      <c r="AE111" s="45">
        <v>17</v>
      </c>
      <c r="AF111" s="45">
        <v>18</v>
      </c>
      <c r="AG111" s="45">
        <v>19</v>
      </c>
      <c r="AH111" s="45">
        <v>20</v>
      </c>
      <c r="AI111" s="45">
        <v>21</v>
      </c>
      <c r="AJ111" s="45">
        <v>22</v>
      </c>
      <c r="AK111" s="45">
        <v>23</v>
      </c>
      <c r="AL111" s="45">
        <v>24</v>
      </c>
      <c r="AM111" s="45">
        <v>25</v>
      </c>
      <c r="AN111" s="45">
        <v>26</v>
      </c>
      <c r="AO111" s="45">
        <v>27</v>
      </c>
      <c r="AP111" s="45">
        <v>28</v>
      </c>
      <c r="AQ111" s="45">
        <v>29</v>
      </c>
      <c r="AR111" s="45">
        <v>30</v>
      </c>
      <c r="AS111" s="45">
        <v>31</v>
      </c>
      <c r="AT111" s="45">
        <v>32</v>
      </c>
      <c r="AU111" s="45">
        <v>33</v>
      </c>
      <c r="AV111" s="45">
        <v>34</v>
      </c>
      <c r="AW111" s="45">
        <v>35</v>
      </c>
      <c r="BZ111" s="124" t="s">
        <v>1162</v>
      </c>
      <c r="CA111" s="124" t="s">
        <v>1163</v>
      </c>
    </row>
    <row r="112" spans="5:107" ht="11.7" x14ac:dyDescent="0.45">
      <c r="I112" s="45"/>
      <c r="J112" s="45"/>
      <c r="P112" s="45" t="s">
        <v>1077</v>
      </c>
      <c r="Q112" s="30">
        <f>P74</f>
        <v>4.9871280038681292</v>
      </c>
      <c r="R112" s="30">
        <f>R46</f>
        <v>-10.702430214899167</v>
      </c>
      <c r="S112" s="30">
        <f>T74</f>
        <v>-4.6185465928290057</v>
      </c>
      <c r="T112" s="30">
        <f>V74</f>
        <v>11.207265090085251</v>
      </c>
      <c r="U112" s="30">
        <f>X74</f>
        <v>0.91270847257639787</v>
      </c>
      <c r="V112" s="30">
        <f>Z46</f>
        <v>-2.373670371915729</v>
      </c>
      <c r="W112" s="30">
        <f>AB74</f>
        <v>3.7229159298440493</v>
      </c>
      <c r="X112" s="30">
        <f>AD74</f>
        <v>1.5952168463352621</v>
      </c>
      <c r="Y112" s="30">
        <f>AF74</f>
        <v>-3.2395997587099785</v>
      </c>
      <c r="Z112" s="30">
        <f>AH74</f>
        <v>-0.25599919549600259</v>
      </c>
      <c r="AA112" s="30">
        <f>AJ74</f>
        <v>8.4102620814515063</v>
      </c>
      <c r="AB112" s="30">
        <f>AL74</f>
        <v>-8.1829225776083021</v>
      </c>
      <c r="AC112" s="30">
        <f>AN74</f>
        <v>-3.5041081106312646</v>
      </c>
      <c r="AD112" s="30">
        <f>AP74</f>
        <v>1.4654219413035605</v>
      </c>
      <c r="AE112" s="30">
        <f>AR74</f>
        <v>6.0298514496130196</v>
      </c>
      <c r="AF112" s="30">
        <f>AT74</f>
        <v>4.3870900024799866</v>
      </c>
      <c r="AG112" s="30">
        <f>AV74</f>
        <v>-13.201785949898984</v>
      </c>
      <c r="AH112" s="30">
        <f>AX74</f>
        <v>-0.39316096519191035</v>
      </c>
      <c r="AI112" s="30">
        <f>AZ74</f>
        <v>-6.6515078843187325</v>
      </c>
      <c r="AJ112" s="30">
        <f>BB74</f>
        <v>-2.3744468243522903</v>
      </c>
      <c r="AK112" s="30">
        <f>BD74</f>
        <v>-1.9029410583702102</v>
      </c>
      <c r="AL112" s="30">
        <f>BF74</f>
        <v>-0.85891575038416335</v>
      </c>
      <c r="AM112" s="30">
        <f>BH74</f>
        <v>-7.5354341365154909</v>
      </c>
      <c r="AN112" s="30">
        <f>BJ74</f>
        <v>-3.2433744042307922E-2</v>
      </c>
      <c r="AO112" s="30">
        <f>BL74</f>
        <v>4.5748234336240472</v>
      </c>
      <c r="AP112" s="30">
        <f>BN74</f>
        <v>4.9343754068097496</v>
      </c>
      <c r="AQ112" s="30">
        <f>BP74</f>
        <v>3.0759960953499643</v>
      </c>
      <c r="AR112" s="30">
        <f>BR74</f>
        <v>0.75234511298697271</v>
      </c>
      <c r="AS112" s="30">
        <f>BT74</f>
        <v>3.5851538223754034</v>
      </c>
      <c r="AT112" s="30">
        <f>BV74</f>
        <v>2.4819706591040855</v>
      </c>
      <c r="AU112" s="30">
        <f>BX74</f>
        <v>-0.31602807624329898</v>
      </c>
      <c r="AV112" s="30">
        <f>BZ74</f>
        <v>-1.0489023442186891</v>
      </c>
      <c r="AW112" s="30">
        <f>CB74</f>
        <v>-10.882973800303368</v>
      </c>
      <c r="AX112" s="30">
        <f>Q111:AX111</f>
        <v>0</v>
      </c>
    </row>
    <row r="113" spans="5:106" x14ac:dyDescent="0.4">
      <c r="I113" s="45"/>
      <c r="J113" s="45"/>
    </row>
    <row r="114" spans="5:106" x14ac:dyDescent="0.4">
      <c r="I114" s="45"/>
      <c r="J114" s="45"/>
      <c r="P114" s="30" t="s">
        <v>876</v>
      </c>
    </row>
    <row r="115" spans="5:106" x14ac:dyDescent="0.4">
      <c r="I115" s="45"/>
      <c r="J115" s="45"/>
      <c r="P115" s="45" t="s">
        <v>955</v>
      </c>
      <c r="Q115" s="45">
        <v>3</v>
      </c>
      <c r="R115" s="45">
        <v>4</v>
      </c>
      <c r="S115" s="45">
        <v>5</v>
      </c>
      <c r="T115" s="45">
        <v>6</v>
      </c>
      <c r="U115" s="45">
        <v>7</v>
      </c>
      <c r="V115" s="45">
        <v>8</v>
      </c>
      <c r="W115" s="45">
        <v>9</v>
      </c>
      <c r="X115" s="45">
        <v>10</v>
      </c>
      <c r="Y115" s="45">
        <v>11</v>
      </c>
      <c r="Z115" s="45">
        <v>12</v>
      </c>
      <c r="AA115" s="45">
        <v>13</v>
      </c>
      <c r="AB115" s="45">
        <v>14</v>
      </c>
      <c r="AC115" s="45">
        <v>15</v>
      </c>
      <c r="AD115" s="45">
        <v>16</v>
      </c>
      <c r="AE115" s="45">
        <v>17</v>
      </c>
      <c r="AF115" s="45">
        <v>18</v>
      </c>
      <c r="AG115" s="45">
        <v>19</v>
      </c>
      <c r="AH115" s="45">
        <v>20</v>
      </c>
      <c r="AI115" s="45">
        <v>21</v>
      </c>
      <c r="AJ115" s="45">
        <v>22</v>
      </c>
      <c r="AK115" s="45">
        <v>23</v>
      </c>
      <c r="AL115" s="45">
        <v>24</v>
      </c>
      <c r="AM115" s="45">
        <v>25</v>
      </c>
      <c r="AN115" s="45">
        <v>26</v>
      </c>
      <c r="AO115" s="45">
        <v>27</v>
      </c>
      <c r="AP115" s="45">
        <v>28</v>
      </c>
      <c r="AQ115" s="45">
        <v>29</v>
      </c>
      <c r="AR115" s="45">
        <v>30</v>
      </c>
      <c r="AS115" s="45">
        <v>31</v>
      </c>
      <c r="AT115" s="45">
        <v>32</v>
      </c>
      <c r="AU115" s="45">
        <v>33</v>
      </c>
      <c r="AV115" s="45">
        <v>34</v>
      </c>
      <c r="AW115" s="45">
        <v>35</v>
      </c>
    </row>
    <row r="116" spans="5:106" ht="11.7" x14ac:dyDescent="0.45">
      <c r="I116" s="45"/>
      <c r="J116" s="45"/>
      <c r="P116" s="45" t="s">
        <v>1077</v>
      </c>
      <c r="Q116" s="30">
        <f>P102</f>
        <v>17.218028416899543</v>
      </c>
      <c r="R116" s="30">
        <f>R102</f>
        <v>-4.3797168384380782</v>
      </c>
      <c r="S116" s="30">
        <f>T102</f>
        <v>0.42062018088095243</v>
      </c>
      <c r="T116" s="30">
        <f>V102</f>
        <v>10.353401313256128</v>
      </c>
      <c r="U116" s="30">
        <f>X102</f>
        <v>6.2449062332728289</v>
      </c>
      <c r="V116" s="30">
        <f>Z102</f>
        <v>-1.4751657033473577</v>
      </c>
      <c r="W116" s="30">
        <f>AB102</f>
        <v>1.6277640802180215</v>
      </c>
      <c r="X116" s="30">
        <f>AD102</f>
        <v>-3.4636693191034311</v>
      </c>
      <c r="Y116" s="30">
        <f>AF102</f>
        <v>-5.8907454404042241</v>
      </c>
      <c r="Z116" s="30">
        <f>AH102</f>
        <v>-0.51373956481293703</v>
      </c>
      <c r="AA116" s="30">
        <f>AJ102</f>
        <v>4.5247985778983093</v>
      </c>
      <c r="AB116" s="30">
        <f>AL102</f>
        <v>1.690503878795333</v>
      </c>
      <c r="AC116" s="30">
        <f>AN102</f>
        <v>4.4413686618055692</v>
      </c>
      <c r="AD116" s="30">
        <f>AP102</f>
        <v>0.5521403105289906</v>
      </c>
      <c r="AE116" s="30">
        <f>AR102</f>
        <v>6.6039840601350903</v>
      </c>
      <c r="AF116" s="30">
        <f>AT102</f>
        <v>6.4446137567807185</v>
      </c>
      <c r="AG116" s="30">
        <f>AV102</f>
        <v>-13.510941916370889</v>
      </c>
      <c r="AH116" s="30">
        <f>AX102</f>
        <v>2.4363513405902495</v>
      </c>
      <c r="AI116" s="30">
        <f>AZ102</f>
        <v>-10.777601298410694</v>
      </c>
      <c r="AJ116" s="30">
        <f>BB102</f>
        <v>-3.2164636385507421</v>
      </c>
      <c r="AK116" s="30">
        <f>BD102</f>
        <v>-13.6888559183636</v>
      </c>
      <c r="AL116" s="30">
        <f>BF102</f>
        <v>-3.1832534420718872</v>
      </c>
      <c r="AM116" s="30">
        <f>BH102</f>
        <v>3.4365710476892417</v>
      </c>
      <c r="AN116" s="30">
        <f>BJ102</f>
        <v>-0.18433310516535073</v>
      </c>
      <c r="AO116" s="30">
        <f>BL102</f>
        <v>-2.0370120573078978</v>
      </c>
      <c r="AP116" s="30">
        <f>BN102</f>
        <v>0.43829556950320381</v>
      </c>
      <c r="AQ116" s="30">
        <f>BP102</f>
        <v>14.297471777674176</v>
      </c>
      <c r="AR116" s="30">
        <f>BR102</f>
        <v>-5.4774623432131619</v>
      </c>
      <c r="AS116" s="30">
        <f>BT102</f>
        <v>7.6745326822053244</v>
      </c>
      <c r="AT116" s="30">
        <f>BV102</f>
        <v>0.65506241871085535</v>
      </c>
      <c r="AU116" s="30">
        <f>BX102</f>
        <v>-0.57202727173930157</v>
      </c>
      <c r="AV116" s="30">
        <f>BZ102</f>
        <v>0.93135364073275184</v>
      </c>
      <c r="AW116" s="30">
        <f>CB102</f>
        <v>-3.5096537967583359</v>
      </c>
    </row>
    <row r="117" spans="5:106" x14ac:dyDescent="0.4">
      <c r="I117" s="45"/>
      <c r="J117" s="45"/>
    </row>
    <row r="118" spans="5:106" x14ac:dyDescent="0.4">
      <c r="I118" s="45"/>
      <c r="J118" s="45"/>
    </row>
    <row r="119" spans="5:106" s="34" customFormat="1" x14ac:dyDescent="0.4">
      <c r="K119" s="52"/>
      <c r="N119" s="53"/>
      <c r="CP119" s="237"/>
      <c r="CS119" s="52"/>
      <c r="CY119" s="237"/>
      <c r="DB119" s="237"/>
    </row>
    <row r="120" spans="5:106" x14ac:dyDescent="0.4">
      <c r="E120" s="45"/>
      <c r="F120" s="45"/>
      <c r="G120" s="45"/>
      <c r="H120" s="45"/>
      <c r="I120" s="45"/>
      <c r="J120" s="45"/>
    </row>
    <row r="123" spans="5:106" x14ac:dyDescent="0.4">
      <c r="E123" s="45" t="s">
        <v>2</v>
      </c>
      <c r="F123" s="45"/>
      <c r="G123" s="45"/>
      <c r="H123" s="45"/>
      <c r="I123" s="45"/>
      <c r="J123" s="45"/>
    </row>
    <row r="125" spans="5:106" ht="14.1" x14ac:dyDescent="0.55000000000000004">
      <c r="K125" s="58" t="s">
        <v>919</v>
      </c>
      <c r="L125" s="59"/>
      <c r="M125" s="59" t="s">
        <v>920</v>
      </c>
      <c r="N125" s="48"/>
      <c r="O125" s="47" t="s">
        <v>921</v>
      </c>
      <c r="P125" s="47"/>
      <c r="Q125" s="47" t="s">
        <v>922</v>
      </c>
      <c r="R125" s="47"/>
      <c r="S125" s="47" t="s">
        <v>923</v>
      </c>
      <c r="T125" s="47"/>
      <c r="U125" s="47" t="s">
        <v>924</v>
      </c>
      <c r="V125" s="47"/>
      <c r="W125" s="47" t="s">
        <v>3</v>
      </c>
      <c r="X125" s="47"/>
      <c r="Y125" s="47" t="s">
        <v>4</v>
      </c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</row>
  </sheetData>
  <mergeCells count="13">
    <mergeCell ref="CI22:CI23"/>
    <mergeCell ref="CD51:CD52"/>
    <mergeCell ref="CE51:CF52"/>
    <mergeCell ref="CG51:CG52"/>
    <mergeCell ref="CH51:CH52"/>
    <mergeCell ref="CD79:CD80"/>
    <mergeCell ref="CE79:CF80"/>
    <mergeCell ref="CG79:CG80"/>
    <mergeCell ref="CH79:CH80"/>
    <mergeCell ref="CD22:CD23"/>
    <mergeCell ref="CE22:CF23"/>
    <mergeCell ref="CG22:CG23"/>
    <mergeCell ref="CH22:CH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2"/>
  <sheetViews>
    <sheetView topLeftCell="I1" workbookViewId="0">
      <selection activeCell="Y17" sqref="Y17"/>
    </sheetView>
  </sheetViews>
  <sheetFormatPr defaultRowHeight="14.4" x14ac:dyDescent="0.55000000000000004"/>
  <cols>
    <col min="2" max="2" width="24.83984375" bestFit="1" customWidth="1"/>
    <col min="3" max="5" width="9.578125" style="1" customWidth="1"/>
    <col min="11" max="11" width="8.83984375" style="1"/>
  </cols>
  <sheetData>
    <row r="1" spans="2:18" x14ac:dyDescent="0.55000000000000004">
      <c r="C1" s="19" t="s">
        <v>761</v>
      </c>
      <c r="D1" s="19">
        <v>2</v>
      </c>
    </row>
    <row r="2" spans="2:18" x14ac:dyDescent="0.55000000000000004">
      <c r="C2" s="19" t="s">
        <v>760</v>
      </c>
      <c r="D2" s="19" t="s">
        <v>759</v>
      </c>
    </row>
    <row r="3" spans="2:18" x14ac:dyDescent="0.55000000000000004">
      <c r="C3" s="1" t="s">
        <v>758</v>
      </c>
      <c r="G3" s="1" t="s">
        <v>758</v>
      </c>
      <c r="L3" t="s">
        <v>448</v>
      </c>
    </row>
    <row r="4" spans="2:18" x14ac:dyDescent="0.55000000000000004">
      <c r="C4" s="19" t="s">
        <v>757</v>
      </c>
      <c r="G4" t="s">
        <v>756</v>
      </c>
      <c r="L4" t="s">
        <v>755</v>
      </c>
    </row>
    <row r="5" spans="2:18" x14ac:dyDescent="0.55000000000000004">
      <c r="C5" s="1" t="s">
        <v>449</v>
      </c>
      <c r="D5" s="1" t="s">
        <v>450</v>
      </c>
      <c r="E5" s="1" t="s">
        <v>451</v>
      </c>
      <c r="F5" s="1"/>
    </row>
    <row r="6" spans="2:18" hidden="1" x14ac:dyDescent="0.55000000000000004">
      <c r="B6" t="s">
        <v>754</v>
      </c>
      <c r="C6" s="1">
        <v>61</v>
      </c>
      <c r="D6" s="1">
        <v>-20</v>
      </c>
      <c r="E6" s="1">
        <v>-20</v>
      </c>
      <c r="G6" s="1">
        <v>61</v>
      </c>
      <c r="H6" s="1">
        <v>-20</v>
      </c>
      <c r="I6" s="1">
        <v>-20</v>
      </c>
      <c r="L6">
        <f>[2]Calculations!U73</f>
        <v>69.560776619901091</v>
      </c>
      <c r="M6">
        <f>[2]Calculations!V73</f>
        <v>-9.9566921664140384</v>
      </c>
      <c r="N6">
        <f>[2]Calculations!W73</f>
        <v>-16.349534094244198</v>
      </c>
    </row>
    <row r="7" spans="2:18" hidden="1" x14ac:dyDescent="0.55000000000000004">
      <c r="B7" t="s">
        <v>753</v>
      </c>
      <c r="C7" s="1">
        <v>43</v>
      </c>
      <c r="D7" s="1">
        <v>-16</v>
      </c>
      <c r="E7" s="1">
        <v>-13</v>
      </c>
      <c r="G7" s="1">
        <v>43</v>
      </c>
      <c r="H7" s="1">
        <v>-16</v>
      </c>
      <c r="I7" s="1">
        <v>-13</v>
      </c>
      <c r="L7">
        <f>[2]Calculations!U74</f>
        <v>57.831267748319377</v>
      </c>
      <c r="M7">
        <f>[2]Calculations!V74</f>
        <v>-5.1310947996878191</v>
      </c>
      <c r="N7">
        <f>[2]Calculations!W74</f>
        <v>-11.00645028352416</v>
      </c>
    </row>
    <row r="8" spans="2:18" x14ac:dyDescent="0.55000000000000004">
      <c r="B8" t="s">
        <v>752</v>
      </c>
      <c r="C8" s="1">
        <v>50</v>
      </c>
      <c r="D8" s="1">
        <v>-17</v>
      </c>
      <c r="E8" s="1">
        <v>-16</v>
      </c>
      <c r="G8" s="1">
        <v>50</v>
      </c>
      <c r="H8" s="1">
        <v>-17</v>
      </c>
      <c r="I8" s="1">
        <v>-16</v>
      </c>
      <c r="K8" s="1" t="s">
        <v>874</v>
      </c>
      <c r="L8" s="17">
        <f>[2]Calculations!U75</f>
        <v>64.265450276381216</v>
      </c>
      <c r="M8" s="17">
        <f>[2]Calculations!V75</f>
        <v>-7.919738209975657</v>
      </c>
      <c r="N8" s="17">
        <f>[2]Calculations!W75</f>
        <v>-13.379961587383015</v>
      </c>
      <c r="P8" s="97">
        <v>64.265450276381202</v>
      </c>
      <c r="Q8" s="98">
        <v>-7.919738209975657</v>
      </c>
      <c r="R8" s="98">
        <v>-13.379961587383015</v>
      </c>
    </row>
    <row r="9" spans="2:18" x14ac:dyDescent="0.55000000000000004">
      <c r="L9" s="17"/>
      <c r="M9" s="17"/>
      <c r="N9" s="17"/>
      <c r="P9" s="97"/>
      <c r="Q9" s="98"/>
      <c r="R9" s="98"/>
    </row>
    <row r="10" spans="2:18" hidden="1" x14ac:dyDescent="0.55000000000000004">
      <c r="B10" t="s">
        <v>751</v>
      </c>
      <c r="C10" s="1">
        <v>61</v>
      </c>
      <c r="D10" s="1">
        <v>22</v>
      </c>
      <c r="E10" s="1">
        <v>21</v>
      </c>
      <c r="G10" s="1">
        <v>61</v>
      </c>
      <c r="H10" s="1">
        <v>22</v>
      </c>
      <c r="I10" s="1">
        <v>21</v>
      </c>
      <c r="L10" s="17">
        <f>[2]Calculations!U77</f>
        <v>71.177599311134173</v>
      </c>
      <c r="M10" s="17">
        <f>[2]Calculations!V77</f>
        <v>16.449433926767455</v>
      </c>
      <c r="N10" s="17">
        <f>[2]Calculations!W77</f>
        <v>17.733059725319823</v>
      </c>
      <c r="P10" s="97">
        <v>71.177599311134173</v>
      </c>
      <c r="Q10" s="98">
        <v>16.449433926767455</v>
      </c>
      <c r="R10" s="98">
        <v>17.733059725319823</v>
      </c>
    </row>
    <row r="11" spans="2:18" hidden="1" x14ac:dyDescent="0.55000000000000004">
      <c r="B11" t="s">
        <v>750</v>
      </c>
      <c r="C11" s="1">
        <v>44</v>
      </c>
      <c r="D11" s="1">
        <v>20</v>
      </c>
      <c r="E11" s="1">
        <v>20</v>
      </c>
      <c r="G11" s="1">
        <v>44</v>
      </c>
      <c r="H11" s="1">
        <v>20</v>
      </c>
      <c r="I11" s="1">
        <v>20</v>
      </c>
      <c r="L11" s="17">
        <f>[2]Calculations!U78</f>
        <v>58.060975689089375</v>
      </c>
      <c r="M11" s="17">
        <f>[2]Calculations!V78</f>
        <v>15.824092265226742</v>
      </c>
      <c r="N11" s="17">
        <f>[2]Calculations!W78</f>
        <v>13.889250790876728</v>
      </c>
      <c r="P11" s="97">
        <v>58.060975689089375</v>
      </c>
      <c r="Q11" s="98">
        <v>15.824092265226742</v>
      </c>
      <c r="R11" s="98">
        <v>13.889250790876728</v>
      </c>
    </row>
    <row r="12" spans="2:18" x14ac:dyDescent="0.55000000000000004">
      <c r="B12" t="s">
        <v>762</v>
      </c>
      <c r="C12" s="1">
        <v>50</v>
      </c>
      <c r="D12" s="1">
        <v>20</v>
      </c>
      <c r="E12" s="1">
        <v>20</v>
      </c>
      <c r="G12" s="1">
        <v>50</v>
      </c>
      <c r="H12" s="1">
        <v>20</v>
      </c>
      <c r="I12" s="1">
        <v>20</v>
      </c>
      <c r="K12" s="1" t="s">
        <v>875</v>
      </c>
      <c r="L12" s="17">
        <f>[2]Calculations!U79</f>
        <v>63.752981502698049</v>
      </c>
      <c r="M12" s="17">
        <f>[2]Calculations!V79</f>
        <v>14.452735232757142</v>
      </c>
      <c r="N12" s="17">
        <f>[2]Calculations!W79</f>
        <v>15.721348194747019</v>
      </c>
      <c r="P12" s="97">
        <v>63.752981502698049</v>
      </c>
      <c r="Q12" s="98">
        <v>14.452735232757142</v>
      </c>
      <c r="R12" s="98">
        <v>15.721348194747019</v>
      </c>
    </row>
    <row r="13" spans="2:18" x14ac:dyDescent="0.55000000000000004">
      <c r="L13" s="17"/>
      <c r="M13" s="17"/>
      <c r="N13" s="17"/>
      <c r="P13" s="97"/>
      <c r="Q13" s="98"/>
      <c r="R13" s="98"/>
    </row>
    <row r="14" spans="2:18" hidden="1" x14ac:dyDescent="0.55000000000000004">
      <c r="B14" t="s">
        <v>749</v>
      </c>
      <c r="C14" s="1">
        <v>61</v>
      </c>
      <c r="D14" s="1">
        <v>-20</v>
      </c>
      <c r="E14" s="1">
        <v>20</v>
      </c>
      <c r="G14" s="1">
        <v>61</v>
      </c>
      <c r="H14" s="1">
        <v>-20</v>
      </c>
      <c r="I14" s="1">
        <v>20</v>
      </c>
      <c r="L14" s="17">
        <f>[2]Calculations!U81</f>
        <v>67.528707959651456</v>
      </c>
      <c r="M14" s="17">
        <f>[2]Calculations!V81</f>
        <v>-10.466815681985375</v>
      </c>
      <c r="N14" s="17">
        <f>[2]Calculations!W81</f>
        <v>13.913112072272927</v>
      </c>
      <c r="P14" s="97">
        <v>67.528707959651456</v>
      </c>
      <c r="Q14" s="98">
        <v>-10.466815681985375</v>
      </c>
      <c r="R14" s="98">
        <v>13.913112072272927</v>
      </c>
    </row>
    <row r="15" spans="2:18" hidden="1" x14ac:dyDescent="0.55000000000000004">
      <c r="B15" t="s">
        <v>748</v>
      </c>
      <c r="C15" s="1">
        <v>43</v>
      </c>
      <c r="D15" s="1">
        <v>-15</v>
      </c>
      <c r="E15" s="1">
        <v>18</v>
      </c>
      <c r="G15" s="1">
        <v>43</v>
      </c>
      <c r="H15" s="1">
        <v>-15</v>
      </c>
      <c r="I15" s="1">
        <v>18</v>
      </c>
      <c r="L15" s="17">
        <f>[2]Calculations!U82</f>
        <v>57.525162216787521</v>
      </c>
      <c r="M15" s="17">
        <f>[2]Calculations!V82</f>
        <v>-5.8372100826843409</v>
      </c>
      <c r="N15" s="17">
        <f>[2]Calculations!W82</f>
        <v>12.283846314200453</v>
      </c>
      <c r="P15" s="97">
        <v>57.525162216787521</v>
      </c>
      <c r="Q15" s="98">
        <v>-5.8372100826843409</v>
      </c>
      <c r="R15" s="98">
        <v>12.283846314200453</v>
      </c>
    </row>
    <row r="16" spans="2:18" x14ac:dyDescent="0.55000000000000004">
      <c r="B16" t="s">
        <v>763</v>
      </c>
      <c r="C16" s="1">
        <v>50</v>
      </c>
      <c r="D16" s="1">
        <v>-17</v>
      </c>
      <c r="E16" s="1">
        <v>18</v>
      </c>
      <c r="G16" s="1">
        <v>49</v>
      </c>
      <c r="H16" s="1">
        <v>-17</v>
      </c>
      <c r="I16" s="1">
        <v>18</v>
      </c>
      <c r="K16" s="1" t="s">
        <v>876</v>
      </c>
      <c r="L16" s="17">
        <f>[2]Calculations!U83</f>
        <v>63.163696786488771</v>
      </c>
      <c r="M16" s="17">
        <f>[2]Calculations!V83</f>
        <v>-9.0046140938257473</v>
      </c>
      <c r="N16" s="17">
        <f>[2]Calculations!W83</f>
        <v>13.471383559445972</v>
      </c>
      <c r="P16" s="97">
        <v>63.163696786488771</v>
      </c>
      <c r="Q16" s="98">
        <v>-9.0046140938257473</v>
      </c>
      <c r="R16" s="98">
        <v>13.471383559445972</v>
      </c>
    </row>
    <row r="17" spans="2:18" x14ac:dyDescent="0.55000000000000004">
      <c r="L17" s="17"/>
      <c r="M17" s="17"/>
      <c r="N17" s="17"/>
      <c r="P17" s="97"/>
      <c r="Q17" s="98"/>
      <c r="R17" s="98"/>
    </row>
    <row r="18" spans="2:18" hidden="1" x14ac:dyDescent="0.55000000000000004">
      <c r="B18" t="s">
        <v>747</v>
      </c>
      <c r="C18" s="1">
        <v>33</v>
      </c>
      <c r="D18" s="1">
        <v>0</v>
      </c>
      <c r="E18" s="1">
        <v>0</v>
      </c>
      <c r="G18" s="1">
        <v>33</v>
      </c>
      <c r="H18" s="1">
        <v>0</v>
      </c>
      <c r="I18" s="1">
        <v>0</v>
      </c>
      <c r="L18" s="17">
        <f>[2]Calculations!U85</f>
        <v>49.950362508258806</v>
      </c>
      <c r="M18" s="17">
        <f>[2]Calculations!V85</f>
        <v>5.5628486708666491</v>
      </c>
      <c r="N18" s="17">
        <f>[2]Calculations!W85</f>
        <v>0.74013318065744294</v>
      </c>
      <c r="P18" s="97">
        <v>49.950362508258806</v>
      </c>
      <c r="Q18" s="98">
        <v>5.5628486708666491</v>
      </c>
      <c r="R18" s="98">
        <v>0.74013318065744294</v>
      </c>
    </row>
    <row r="19" spans="2:18" hidden="1" x14ac:dyDescent="0.55000000000000004">
      <c r="B19" t="s">
        <v>746</v>
      </c>
      <c r="C19" s="1">
        <v>21</v>
      </c>
      <c r="D19" s="1">
        <v>1</v>
      </c>
      <c r="E19" s="1">
        <v>2</v>
      </c>
      <c r="G19" s="1">
        <v>22</v>
      </c>
      <c r="H19" s="1">
        <v>0</v>
      </c>
      <c r="I19" s="1">
        <v>2</v>
      </c>
      <c r="L19" s="17">
        <f>[2]Calculations!U86</f>
        <v>43.13198122650607</v>
      </c>
      <c r="M19" s="17">
        <f>[2]Calculations!V86</f>
        <v>8.3048941946881616</v>
      </c>
      <c r="N19" s="17">
        <f>[2]Calculations!W86</f>
        <v>-0.57542746172110082</v>
      </c>
      <c r="P19" s="97">
        <v>43.13198122650607</v>
      </c>
      <c r="Q19" s="98">
        <v>8.3048941946881616</v>
      </c>
      <c r="R19" s="98">
        <v>-0.57542746172110082</v>
      </c>
    </row>
    <row r="20" spans="2:18" x14ac:dyDescent="0.55000000000000004">
      <c r="B20" t="s">
        <v>745</v>
      </c>
      <c r="C20" s="1">
        <v>26</v>
      </c>
      <c r="D20" s="1">
        <v>0</v>
      </c>
      <c r="E20" s="1">
        <v>1</v>
      </c>
      <c r="G20" s="1">
        <v>26</v>
      </c>
      <c r="H20" s="1">
        <v>0</v>
      </c>
      <c r="I20" s="1">
        <v>1</v>
      </c>
      <c r="K20" s="1" t="s">
        <v>877</v>
      </c>
      <c r="L20" s="17">
        <f>[2]Calculations!U87</f>
        <v>46.633602860806874</v>
      </c>
      <c r="M20" s="17">
        <f>[2]Calculations!V87</f>
        <v>6.6544771396427898</v>
      </c>
      <c r="N20" s="17">
        <f>[2]Calculations!W87</f>
        <v>0.57539604623311202</v>
      </c>
      <c r="P20" s="97">
        <v>46.633602860806874</v>
      </c>
      <c r="Q20" s="98">
        <v>6.6544771396427898</v>
      </c>
      <c r="R20" s="98">
        <v>0.57539604623311202</v>
      </c>
    </row>
    <row r="21" spans="2:18" x14ac:dyDescent="0.55000000000000004">
      <c r="L21" s="1"/>
      <c r="M21" s="1"/>
      <c r="N21" s="1"/>
      <c r="P21" s="97"/>
      <c r="Q21" s="98"/>
      <c r="R21" s="98"/>
    </row>
    <row r="22" spans="2:18" hidden="1" x14ac:dyDescent="0.55000000000000004">
      <c r="B22" s="18" t="s">
        <v>744</v>
      </c>
      <c r="C22" s="17">
        <v>34</v>
      </c>
      <c r="D22" s="17">
        <v>0</v>
      </c>
      <c r="E22" s="17">
        <v>1</v>
      </c>
      <c r="G22" s="1">
        <v>34</v>
      </c>
      <c r="H22" s="1">
        <v>0</v>
      </c>
      <c r="I22" s="1">
        <v>1</v>
      </c>
      <c r="L22" s="1">
        <f>[2]Calculations!U89</f>
        <v>50.347316052956558</v>
      </c>
      <c r="M22" s="1">
        <f>[2]Calculations!V89</f>
        <v>5.4020224478455443</v>
      </c>
      <c r="N22" s="1">
        <f>[2]Calculations!W89</f>
        <v>0.52102274117227232</v>
      </c>
      <c r="P22" s="97">
        <v>50.347316052956558</v>
      </c>
      <c r="Q22" s="98">
        <v>5.4020224478455443</v>
      </c>
      <c r="R22" s="98">
        <v>0.52102274117227232</v>
      </c>
    </row>
    <row r="23" spans="2:18" hidden="1" x14ac:dyDescent="0.55000000000000004">
      <c r="B23" s="18" t="s">
        <v>743</v>
      </c>
      <c r="C23" s="17">
        <v>23</v>
      </c>
      <c r="D23" s="17">
        <v>0</v>
      </c>
      <c r="E23" s="17">
        <v>2</v>
      </c>
      <c r="G23" s="1">
        <v>23</v>
      </c>
      <c r="H23" s="1">
        <v>0</v>
      </c>
      <c r="I23" s="1">
        <v>2</v>
      </c>
      <c r="L23" s="1">
        <f>[2]Calculations!U90</f>
        <v>43.732098259066319</v>
      </c>
      <c r="M23" s="1">
        <f>[2]Calculations!V90</f>
        <v>7.9404322152317182</v>
      </c>
      <c r="N23" s="1">
        <f>[2]Calculations!W90</f>
        <v>0.49052203761217328</v>
      </c>
      <c r="P23" s="97">
        <v>43.732098259066319</v>
      </c>
      <c r="Q23" s="98">
        <v>7.9404322152317182</v>
      </c>
      <c r="R23" s="98">
        <v>0.49052203761217328</v>
      </c>
    </row>
    <row r="24" spans="2:18" x14ac:dyDescent="0.55000000000000004">
      <c r="B24" s="18" t="s">
        <v>742</v>
      </c>
      <c r="C24" s="17">
        <v>27</v>
      </c>
      <c r="D24" s="17">
        <v>0</v>
      </c>
      <c r="E24" s="17">
        <v>1</v>
      </c>
      <c r="G24" s="1">
        <v>27</v>
      </c>
      <c r="H24" s="1">
        <v>0</v>
      </c>
      <c r="I24" s="1">
        <v>1</v>
      </c>
      <c r="K24" s="1" t="s">
        <v>878</v>
      </c>
      <c r="L24" s="1">
        <f>[2]Calculations!U91</f>
        <v>47.512048795465276</v>
      </c>
      <c r="M24" s="1">
        <f>[2]Calculations!V91</f>
        <v>6.0420291752563688</v>
      </c>
      <c r="N24" s="1">
        <f>[2]Calculations!W91</f>
        <v>0.57676234158923201</v>
      </c>
      <c r="P24" s="97">
        <v>47.512048795465276</v>
      </c>
      <c r="Q24" s="98">
        <v>6.0420291752563688</v>
      </c>
      <c r="R24" s="98">
        <v>0.57676234158923201</v>
      </c>
    </row>
    <row r="25" spans="2:18" x14ac:dyDescent="0.55000000000000004">
      <c r="B25" s="18"/>
      <c r="C25" s="17"/>
      <c r="D25" s="17"/>
      <c r="E25" s="17"/>
      <c r="L25" s="1"/>
      <c r="M25" s="1"/>
      <c r="N25" s="1"/>
      <c r="P25" s="97"/>
      <c r="Q25" s="98"/>
      <c r="R25" s="98"/>
    </row>
    <row r="26" spans="2:18" hidden="1" x14ac:dyDescent="0.55000000000000004">
      <c r="B26" s="18" t="s">
        <v>741</v>
      </c>
      <c r="C26" s="17">
        <v>36</v>
      </c>
      <c r="D26" s="17">
        <v>0</v>
      </c>
      <c r="E26" s="17">
        <v>1</v>
      </c>
      <c r="G26" s="1">
        <v>36</v>
      </c>
      <c r="H26" s="1">
        <v>0</v>
      </c>
      <c r="I26" s="1">
        <v>1</v>
      </c>
      <c r="L26" s="1">
        <f>[2]Calculations!U93</f>
        <v>51.635240174525393</v>
      </c>
      <c r="M26" s="1">
        <f>[2]Calculations!V93</f>
        <v>5.0486309366417075</v>
      </c>
      <c r="N26" s="1">
        <f>[2]Calculations!W93</f>
        <v>0.56629238647603053</v>
      </c>
      <c r="P26" s="97">
        <v>51.635240174525393</v>
      </c>
      <c r="Q26" s="98">
        <v>5.0486309366417075</v>
      </c>
      <c r="R26" s="98">
        <v>0.56629238647603053</v>
      </c>
    </row>
    <row r="27" spans="2:18" hidden="1" x14ac:dyDescent="0.55000000000000004">
      <c r="B27" s="18" t="s">
        <v>740</v>
      </c>
      <c r="C27" s="17">
        <v>24</v>
      </c>
      <c r="D27" s="17">
        <v>0</v>
      </c>
      <c r="E27" s="17">
        <v>2</v>
      </c>
      <c r="G27" s="1">
        <v>24</v>
      </c>
      <c r="H27" s="1">
        <v>0</v>
      </c>
      <c r="I27" s="1">
        <v>2</v>
      </c>
      <c r="L27" s="1">
        <f>[2]Calculations!U94</f>
        <v>44.678873611556298</v>
      </c>
      <c r="M27" s="1">
        <f>[2]Calculations!V94</f>
        <v>7.2682512851436343</v>
      </c>
      <c r="N27" s="1">
        <f>[2]Calculations!W94</f>
        <v>0.10904507187363688</v>
      </c>
      <c r="P27" s="97">
        <v>44.678873611556298</v>
      </c>
      <c r="Q27" s="98">
        <v>7.2682512851436343</v>
      </c>
      <c r="R27" s="98">
        <v>0.10904507187363688</v>
      </c>
    </row>
    <row r="28" spans="2:18" x14ac:dyDescent="0.55000000000000004">
      <c r="B28" s="18" t="s">
        <v>739</v>
      </c>
      <c r="C28" s="17">
        <v>28</v>
      </c>
      <c r="D28" s="17">
        <v>0</v>
      </c>
      <c r="E28" s="17">
        <v>1</v>
      </c>
      <c r="G28" s="1">
        <v>28</v>
      </c>
      <c r="H28" s="1">
        <v>0</v>
      </c>
      <c r="I28" s="1">
        <v>1</v>
      </c>
      <c r="K28" s="1" t="s">
        <v>879</v>
      </c>
      <c r="L28" s="1">
        <f>[2]Calculations!U95</f>
        <v>48.040677434069437</v>
      </c>
      <c r="M28" s="1">
        <f>[2]Calculations!V95</f>
        <v>6.0252245532518849</v>
      </c>
      <c r="N28" s="1">
        <f>[2]Calculations!W95</f>
        <v>0.71784781983537105</v>
      </c>
      <c r="P28" s="97">
        <v>48.040677434069437</v>
      </c>
      <c r="Q28" s="98">
        <v>6.0252245532518849</v>
      </c>
      <c r="R28" s="98">
        <v>0.71784781983537105</v>
      </c>
    </row>
    <row r="29" spans="2:18" x14ac:dyDescent="0.55000000000000004">
      <c r="L29" s="1"/>
      <c r="M29" s="1"/>
      <c r="N29" s="1"/>
      <c r="P29" s="97"/>
      <c r="Q29" s="98"/>
      <c r="R29" s="98"/>
    </row>
    <row r="30" spans="2:18" hidden="1" x14ac:dyDescent="0.55000000000000004">
      <c r="B30" t="s">
        <v>738</v>
      </c>
      <c r="C30" s="1">
        <v>38</v>
      </c>
      <c r="D30" s="1">
        <v>0</v>
      </c>
      <c r="E30" s="1">
        <v>1</v>
      </c>
      <c r="G30" s="1">
        <v>38</v>
      </c>
      <c r="H30" s="1">
        <v>0</v>
      </c>
      <c r="I30" s="1">
        <v>1</v>
      </c>
      <c r="L30" s="1">
        <f>[2]Calculations!AC73</f>
        <v>52.680479291484446</v>
      </c>
      <c r="M30" s="1">
        <f>[2]Calculations!AD73</f>
        <v>4.9423200898630615</v>
      </c>
      <c r="N30" s="1">
        <f>[2]Calculations!AE73</f>
        <v>0.48811368443624215</v>
      </c>
      <c r="P30" s="97">
        <v>52.680479291484446</v>
      </c>
      <c r="Q30" s="98">
        <v>4.9423200898630615</v>
      </c>
      <c r="R30" s="98">
        <v>0.48811368443624215</v>
      </c>
    </row>
    <row r="31" spans="2:18" hidden="1" x14ac:dyDescent="0.55000000000000004">
      <c r="B31" t="s">
        <v>737</v>
      </c>
      <c r="C31" s="1">
        <v>25</v>
      </c>
      <c r="D31" s="1">
        <v>0</v>
      </c>
      <c r="E31" s="1">
        <v>2</v>
      </c>
      <c r="G31" s="1">
        <v>25</v>
      </c>
      <c r="H31" s="1">
        <v>0</v>
      </c>
      <c r="I31" s="1">
        <v>2</v>
      </c>
      <c r="L31" s="1">
        <f>[2]Calculations!AC74</f>
        <v>45.328690923035595</v>
      </c>
      <c r="M31" s="1">
        <f>[2]Calculations!AD74</f>
        <v>7.0182972755198358</v>
      </c>
      <c r="N31" s="1">
        <f>[2]Calculations!AE74</f>
        <v>0.84014978024486986</v>
      </c>
      <c r="P31" s="97">
        <v>45.328690923035595</v>
      </c>
      <c r="Q31" s="98">
        <v>7.0182972755198358</v>
      </c>
      <c r="R31" s="98">
        <v>0.84014978024486986</v>
      </c>
    </row>
    <row r="32" spans="2:18" x14ac:dyDescent="0.55000000000000004">
      <c r="B32" t="s">
        <v>736</v>
      </c>
      <c r="C32" s="1">
        <v>30</v>
      </c>
      <c r="D32" s="1">
        <v>0</v>
      </c>
      <c r="E32" s="1">
        <v>1</v>
      </c>
      <c r="G32" s="1">
        <v>30</v>
      </c>
      <c r="H32" s="1">
        <v>0</v>
      </c>
      <c r="I32" s="1">
        <v>1</v>
      </c>
      <c r="K32" s="1" t="s">
        <v>790</v>
      </c>
      <c r="L32" s="1">
        <f>[2]Calculations!AC75</f>
        <v>49.231774947903332</v>
      </c>
      <c r="M32" s="1">
        <f>[2]Calculations!AD75</f>
        <v>5.4758080870185299</v>
      </c>
      <c r="N32" s="1">
        <f>[2]Calculations!AE75</f>
        <v>0.70473254417211528</v>
      </c>
      <c r="P32" s="97">
        <v>49.231774947903332</v>
      </c>
      <c r="Q32" s="98">
        <v>5.4758080870185299</v>
      </c>
      <c r="R32" s="98">
        <v>0.70473254417211528</v>
      </c>
    </row>
    <row r="33" spans="2:18" x14ac:dyDescent="0.55000000000000004">
      <c r="L33" s="1"/>
      <c r="M33" s="1"/>
      <c r="N33" s="1"/>
      <c r="P33" s="97"/>
      <c r="Q33" s="98"/>
      <c r="R33" s="98"/>
    </row>
    <row r="34" spans="2:18" hidden="1" x14ac:dyDescent="0.55000000000000004">
      <c r="B34" t="s">
        <v>735</v>
      </c>
      <c r="C34" s="1">
        <v>39</v>
      </c>
      <c r="D34" s="1">
        <v>0</v>
      </c>
      <c r="E34" s="1">
        <v>1</v>
      </c>
      <c r="G34" s="1">
        <v>39</v>
      </c>
      <c r="H34" s="1">
        <v>0</v>
      </c>
      <c r="I34" s="1">
        <v>1</v>
      </c>
      <c r="L34" s="1">
        <f>[2]Calculations!AC77</f>
        <v>53.781918658954737</v>
      </c>
      <c r="M34" s="1">
        <f>[2]Calculations!AD77</f>
        <v>4.4873517834613796</v>
      </c>
      <c r="N34" s="1">
        <f>[2]Calculations!AE77</f>
        <v>0.73936012299329334</v>
      </c>
      <c r="P34" s="97">
        <v>53.781918658954737</v>
      </c>
      <c r="Q34" s="98">
        <v>4.4873517834613796</v>
      </c>
      <c r="R34" s="98">
        <v>0.73936012299329334</v>
      </c>
    </row>
    <row r="35" spans="2:18" hidden="1" x14ac:dyDescent="0.55000000000000004">
      <c r="B35" t="s">
        <v>734</v>
      </c>
      <c r="C35" s="1">
        <v>26</v>
      </c>
      <c r="D35" s="1">
        <v>0</v>
      </c>
      <c r="E35" s="1">
        <v>2</v>
      </c>
      <c r="G35" s="1">
        <v>26</v>
      </c>
      <c r="H35" s="1">
        <v>0</v>
      </c>
      <c r="I35" s="1">
        <v>2</v>
      </c>
      <c r="L35" s="1">
        <f>[2]Calculations!AC78</f>
        <v>46.100866206319274</v>
      </c>
      <c r="M35" s="1">
        <f>[2]Calculations!AD78</f>
        <v>6.6825916588193479</v>
      </c>
      <c r="N35" s="1">
        <f>[2]Calculations!AE78</f>
        <v>0.74096788923525558</v>
      </c>
      <c r="P35" s="97">
        <v>46.100866206319274</v>
      </c>
      <c r="Q35" s="98">
        <v>6.6825916588193479</v>
      </c>
      <c r="R35" s="98">
        <v>0.74096788923525558</v>
      </c>
    </row>
    <row r="36" spans="2:18" x14ac:dyDescent="0.55000000000000004">
      <c r="B36" t="s">
        <v>733</v>
      </c>
      <c r="C36" s="1">
        <v>31</v>
      </c>
      <c r="D36" s="1">
        <v>0</v>
      </c>
      <c r="E36" s="1">
        <v>1</v>
      </c>
      <c r="G36" s="1">
        <v>31</v>
      </c>
      <c r="H36" s="1">
        <v>0</v>
      </c>
      <c r="I36" s="1">
        <v>1</v>
      </c>
      <c r="K36" s="1" t="s">
        <v>771</v>
      </c>
      <c r="L36" s="1">
        <f>[2]Calculations!AC79</f>
        <v>50.004135736053328</v>
      </c>
      <c r="M36" s="1">
        <f>[2]Calculations!AD79</f>
        <v>5.3170149556728834</v>
      </c>
      <c r="N36" s="1">
        <f>[2]Calculations!AE79</f>
        <v>0.85126033349764985</v>
      </c>
      <c r="P36" s="97">
        <v>50.004135736053328</v>
      </c>
      <c r="Q36" s="98">
        <v>5.3170149556728834</v>
      </c>
      <c r="R36" s="98">
        <v>0.85126033349764985</v>
      </c>
    </row>
    <row r="37" spans="2:18" x14ac:dyDescent="0.55000000000000004">
      <c r="L37" s="1"/>
      <c r="M37" s="1"/>
      <c r="N37" s="1"/>
      <c r="P37" s="97"/>
      <c r="Q37" s="98"/>
      <c r="R37" s="98"/>
    </row>
    <row r="38" spans="2:18" hidden="1" x14ac:dyDescent="0.55000000000000004">
      <c r="B38" t="s">
        <v>732</v>
      </c>
      <c r="C38" s="1">
        <v>41</v>
      </c>
      <c r="D38" s="1">
        <v>0</v>
      </c>
      <c r="E38" s="1">
        <v>1</v>
      </c>
      <c r="G38" s="1">
        <v>41</v>
      </c>
      <c r="H38" s="1">
        <v>0</v>
      </c>
      <c r="I38" s="1">
        <v>1</v>
      </c>
      <c r="L38" s="1">
        <f>[2]Calculations!AC81</f>
        <v>54.76898428468246</v>
      </c>
      <c r="M38" s="1">
        <f>[2]Calculations!AD81</f>
        <v>4.2606640483190965</v>
      </c>
      <c r="N38" s="1">
        <f>[2]Calculations!AE81</f>
        <v>0.81110783283906418</v>
      </c>
      <c r="P38" s="97">
        <v>54.76898428468246</v>
      </c>
      <c r="Q38" s="98">
        <v>4.2606640483190965</v>
      </c>
      <c r="R38" s="98">
        <v>0.81110783283906418</v>
      </c>
    </row>
    <row r="39" spans="2:18" hidden="1" x14ac:dyDescent="0.55000000000000004">
      <c r="B39" t="s">
        <v>731</v>
      </c>
      <c r="C39" s="1">
        <v>28</v>
      </c>
      <c r="D39" s="1">
        <v>0</v>
      </c>
      <c r="E39" s="1">
        <v>2</v>
      </c>
      <c r="G39" s="1">
        <v>28</v>
      </c>
      <c r="H39" s="1">
        <v>0</v>
      </c>
      <c r="I39" s="1">
        <v>2</v>
      </c>
      <c r="L39" s="1">
        <f>[2]Calculations!AC82</f>
        <v>46.810390755604438</v>
      </c>
      <c r="M39" s="1">
        <f>[2]Calculations!AD82</f>
        <v>6.275996119386285</v>
      </c>
      <c r="N39" s="1">
        <f>[2]Calculations!AE82</f>
        <v>0.95092504467479966</v>
      </c>
      <c r="P39" s="97">
        <v>46.810390755604438</v>
      </c>
      <c r="Q39" s="98">
        <v>6.275996119386285</v>
      </c>
      <c r="R39" s="98">
        <v>0.95092504467479966</v>
      </c>
    </row>
    <row r="40" spans="2:18" x14ac:dyDescent="0.55000000000000004">
      <c r="B40" t="s">
        <v>730</v>
      </c>
      <c r="C40" s="1">
        <v>33</v>
      </c>
      <c r="D40" s="1">
        <v>0</v>
      </c>
      <c r="E40" s="1">
        <v>1</v>
      </c>
      <c r="G40" s="1">
        <v>33</v>
      </c>
      <c r="H40" s="1">
        <v>0</v>
      </c>
      <c r="I40" s="1">
        <v>1</v>
      </c>
      <c r="K40" s="1" t="s">
        <v>432</v>
      </c>
      <c r="L40" s="1">
        <f>[2]Calculations!AC83</f>
        <v>50.748796532329095</v>
      </c>
      <c r="M40" s="1">
        <f>[2]Calculations!AD83</f>
        <v>5.1500805049678462</v>
      </c>
      <c r="N40" s="1">
        <f>[2]Calculations!AE83</f>
        <v>0.85132119298279019</v>
      </c>
      <c r="P40" s="97">
        <v>50.748796532329095</v>
      </c>
      <c r="Q40" s="98">
        <v>5.1500805049678462</v>
      </c>
      <c r="R40" s="98">
        <v>0.85132119298279019</v>
      </c>
    </row>
    <row r="41" spans="2:18" x14ac:dyDescent="0.55000000000000004">
      <c r="L41" s="1"/>
      <c r="M41" s="1"/>
      <c r="N41" s="1"/>
      <c r="P41" s="97"/>
      <c r="Q41" s="98"/>
      <c r="R41" s="98"/>
    </row>
    <row r="42" spans="2:18" hidden="1" x14ac:dyDescent="0.55000000000000004">
      <c r="B42" t="s">
        <v>729</v>
      </c>
      <c r="C42" s="1">
        <v>42</v>
      </c>
      <c r="D42" s="1">
        <v>0</v>
      </c>
      <c r="E42" s="1">
        <v>1</v>
      </c>
      <c r="G42" s="1">
        <v>42</v>
      </c>
      <c r="H42" s="1">
        <v>0</v>
      </c>
      <c r="I42" s="1">
        <v>1</v>
      </c>
      <c r="K42" s="1" t="s">
        <v>434</v>
      </c>
      <c r="L42" s="1">
        <f>[2]Calculations!AC85</f>
        <v>56.81043908281508</v>
      </c>
      <c r="M42" s="1">
        <f>[2]Calculations!AD85</f>
        <v>3.5746417873105396</v>
      </c>
      <c r="N42" s="1">
        <f>[2]Calculations!AE85</f>
        <v>1.1429724963726962</v>
      </c>
      <c r="P42" s="97">
        <v>56.81043908281508</v>
      </c>
      <c r="Q42" s="98">
        <v>3.5746417873105396</v>
      </c>
      <c r="R42" s="98">
        <v>1.1429724963726962</v>
      </c>
    </row>
    <row r="43" spans="2:18" hidden="1" x14ac:dyDescent="0.55000000000000004">
      <c r="B43" t="s">
        <v>728</v>
      </c>
      <c r="C43" s="1">
        <v>29</v>
      </c>
      <c r="D43" s="1">
        <v>1</v>
      </c>
      <c r="E43" s="1">
        <v>2</v>
      </c>
      <c r="G43" s="1">
        <v>29</v>
      </c>
      <c r="H43" s="1">
        <v>1</v>
      </c>
      <c r="I43" s="1">
        <v>2</v>
      </c>
      <c r="K43" s="1" t="s">
        <v>871</v>
      </c>
      <c r="L43" s="1">
        <f>[2]Calculations!AC86</f>
        <v>47.53834451329633</v>
      </c>
      <c r="M43" s="1">
        <f>[2]Calculations!AD86</f>
        <v>6.5684430736241417</v>
      </c>
      <c r="N43" s="1">
        <f>[2]Calculations!AE86</f>
        <v>0.96035935276161943</v>
      </c>
      <c r="P43" s="97">
        <v>47.53834451329633</v>
      </c>
      <c r="Q43" s="98">
        <v>6.5684430736241417</v>
      </c>
      <c r="R43" s="98">
        <v>0.96035935276161943</v>
      </c>
    </row>
    <row r="44" spans="2:18" x14ac:dyDescent="0.55000000000000004">
      <c r="B44" t="s">
        <v>727</v>
      </c>
      <c r="C44" s="1">
        <v>34</v>
      </c>
      <c r="D44" s="1">
        <v>0</v>
      </c>
      <c r="E44" s="1">
        <v>1</v>
      </c>
      <c r="G44" s="1">
        <v>34</v>
      </c>
      <c r="H44" s="1">
        <v>0</v>
      </c>
      <c r="I44" s="1">
        <v>1</v>
      </c>
      <c r="K44" s="1" t="s">
        <v>819</v>
      </c>
      <c r="L44" s="1">
        <f>[2]Calculations!AC87</f>
        <v>51.976540463598752</v>
      </c>
      <c r="M44" s="1">
        <f>[2]Calculations!AD87</f>
        <v>4.4258635379538225</v>
      </c>
      <c r="N44" s="1">
        <f>[2]Calculations!AE87</f>
        <v>1.1156789036983472</v>
      </c>
      <c r="P44" s="97">
        <v>51.976540463598752</v>
      </c>
      <c r="Q44" s="98">
        <v>4.4258635379538225</v>
      </c>
      <c r="R44" s="98">
        <v>1.1156789036983472</v>
      </c>
    </row>
    <row r="45" spans="2:18" x14ac:dyDescent="0.55000000000000004">
      <c r="L45" s="1"/>
      <c r="M45" s="1"/>
      <c r="N45" s="1"/>
      <c r="P45" s="97"/>
      <c r="Q45" s="98"/>
      <c r="R45" s="98"/>
    </row>
    <row r="46" spans="2:18" hidden="1" x14ac:dyDescent="0.55000000000000004">
      <c r="B46" t="s">
        <v>726</v>
      </c>
      <c r="C46" s="1">
        <v>44</v>
      </c>
      <c r="D46" s="1">
        <v>0</v>
      </c>
      <c r="E46" s="1">
        <v>1</v>
      </c>
      <c r="G46" s="1">
        <v>44</v>
      </c>
      <c r="H46" s="1">
        <v>0</v>
      </c>
      <c r="I46" s="1">
        <v>1</v>
      </c>
      <c r="K46" s="1" t="s">
        <v>853</v>
      </c>
      <c r="L46" s="1">
        <f>[2]Calculations!AC89</f>
        <v>56.842862116045282</v>
      </c>
      <c r="M46" s="1">
        <f>[2]Calculations!AD89</f>
        <v>3.5583873690976375</v>
      </c>
      <c r="N46" s="1">
        <f>[2]Calculations!AE89</f>
        <v>1.0237895915681694</v>
      </c>
      <c r="P46" s="97">
        <v>56.842862116045282</v>
      </c>
      <c r="Q46" s="98">
        <v>3.5583873690976375</v>
      </c>
      <c r="R46" s="98">
        <v>1.0237895915681694</v>
      </c>
    </row>
    <row r="47" spans="2:18" hidden="1" x14ac:dyDescent="0.55000000000000004">
      <c r="B47" t="s">
        <v>725</v>
      </c>
      <c r="C47" s="1">
        <v>30</v>
      </c>
      <c r="D47" s="1">
        <v>1</v>
      </c>
      <c r="E47" s="1">
        <v>2</v>
      </c>
      <c r="G47" s="1">
        <v>30</v>
      </c>
      <c r="H47" s="1">
        <v>1</v>
      </c>
      <c r="I47" s="1">
        <v>2</v>
      </c>
      <c r="K47" s="1" t="s">
        <v>792</v>
      </c>
      <c r="L47" s="1">
        <f>[2]Calculations!AC90</f>
        <v>48.393279105018379</v>
      </c>
      <c r="M47" s="1">
        <f>[2]Calculations!AD90</f>
        <v>6.1484317142429523</v>
      </c>
      <c r="N47" s="1">
        <f>[2]Calculations!AE90</f>
        <v>1.185699659708539</v>
      </c>
      <c r="P47" s="97">
        <v>48.393279105018379</v>
      </c>
      <c r="Q47" s="98">
        <v>6.1484317142429523</v>
      </c>
      <c r="R47" s="98">
        <v>1.185699659708539</v>
      </c>
    </row>
    <row r="48" spans="2:18" x14ac:dyDescent="0.55000000000000004">
      <c r="B48" t="s">
        <v>724</v>
      </c>
      <c r="C48" s="1">
        <v>35</v>
      </c>
      <c r="D48" s="1">
        <v>0</v>
      </c>
      <c r="E48" s="1">
        <v>1</v>
      </c>
      <c r="G48" s="1">
        <v>35</v>
      </c>
      <c r="H48" s="1">
        <v>1</v>
      </c>
      <c r="I48" s="1">
        <v>1</v>
      </c>
      <c r="K48" s="1" t="s">
        <v>434</v>
      </c>
      <c r="L48" s="1">
        <f>[2]Calculations!AC91</f>
        <v>54.148149429121659</v>
      </c>
      <c r="M48" s="1">
        <f>[2]Calculations!AD91</f>
        <v>3.8131422268223858</v>
      </c>
      <c r="N48" s="1">
        <f>[2]Calculations!AE91</f>
        <v>1.6017188996072518</v>
      </c>
      <c r="P48" s="97">
        <v>54.148149429121659</v>
      </c>
      <c r="Q48" s="98">
        <v>3.8131422268223858</v>
      </c>
      <c r="R48" s="98">
        <v>1.6017188996072518</v>
      </c>
    </row>
    <row r="49" spans="2:18" ht="14.7" thickBot="1" x14ac:dyDescent="0.6">
      <c r="L49" s="1"/>
      <c r="M49" s="1"/>
      <c r="N49" s="1"/>
      <c r="P49" s="97"/>
      <c r="Q49" s="98"/>
      <c r="R49" s="98"/>
    </row>
    <row r="50" spans="2:18" hidden="1" x14ac:dyDescent="0.55000000000000004">
      <c r="B50" t="s">
        <v>723</v>
      </c>
      <c r="C50" s="1">
        <v>45</v>
      </c>
      <c r="D50" s="1">
        <v>0</v>
      </c>
      <c r="E50" s="1">
        <v>1</v>
      </c>
      <c r="G50" s="1">
        <v>45</v>
      </c>
      <c r="H50" s="1">
        <v>0</v>
      </c>
      <c r="I50" s="1">
        <v>1</v>
      </c>
      <c r="K50" s="1" t="s">
        <v>770</v>
      </c>
      <c r="L50" s="1">
        <f>[2]Calculations!AC93</f>
        <v>58.227267102957882</v>
      </c>
      <c r="M50" s="1">
        <f>[2]Calculations!AD93</f>
        <v>3.4499019883605375</v>
      </c>
      <c r="N50" s="1">
        <f>[2]Calculations!AE93</f>
        <v>1.1597673951302845</v>
      </c>
      <c r="P50" s="97">
        <v>58.227267102957882</v>
      </c>
      <c r="Q50" s="98">
        <v>3.4499019883605375</v>
      </c>
      <c r="R50" s="98">
        <v>1.1597673951302845</v>
      </c>
    </row>
    <row r="51" spans="2:18" hidden="1" x14ac:dyDescent="0.55000000000000004">
      <c r="B51" t="s">
        <v>722</v>
      </c>
      <c r="C51" s="1">
        <v>31</v>
      </c>
      <c r="D51" s="1">
        <v>0</v>
      </c>
      <c r="E51" s="1">
        <v>3</v>
      </c>
      <c r="G51" s="1">
        <v>31</v>
      </c>
      <c r="H51" s="1">
        <v>0</v>
      </c>
      <c r="I51" s="1">
        <v>3</v>
      </c>
      <c r="K51" s="1" t="s">
        <v>766</v>
      </c>
      <c r="L51" s="1">
        <f>[2]Calculations!AC94</f>
        <v>49.222099739338077</v>
      </c>
      <c r="M51" s="1">
        <f>[2]Calculations!AD94</f>
        <v>6.0776038414772078</v>
      </c>
      <c r="N51" s="1">
        <f>[2]Calculations!AE94</f>
        <v>0.97406708710023882</v>
      </c>
      <c r="P51" s="97">
        <v>49.222099739338077</v>
      </c>
      <c r="Q51" s="98">
        <v>6.0776038414772078</v>
      </c>
      <c r="R51" s="98">
        <v>0.97406708710023882</v>
      </c>
    </row>
    <row r="52" spans="2:18" ht="14.7" thickBot="1" x14ac:dyDescent="0.6">
      <c r="B52" s="88" t="s">
        <v>721</v>
      </c>
      <c r="C52" s="89">
        <v>36</v>
      </c>
      <c r="D52" s="89">
        <v>0</v>
      </c>
      <c r="E52" s="89">
        <v>1</v>
      </c>
      <c r="F52" s="90"/>
      <c r="G52" s="89">
        <v>37</v>
      </c>
      <c r="H52" s="89">
        <v>0</v>
      </c>
      <c r="I52" s="89">
        <v>1</v>
      </c>
      <c r="J52" s="90"/>
      <c r="K52" s="89" t="s">
        <v>871</v>
      </c>
      <c r="L52" s="89">
        <f>[2]Calculations!AC95</f>
        <v>54.489683652199048</v>
      </c>
      <c r="M52" s="89">
        <f>[2]Calculations!AD95</f>
        <v>3.8042517257201314</v>
      </c>
      <c r="N52" s="91">
        <f>[2]Calculations!AE95</f>
        <v>1.5011293181640406</v>
      </c>
      <c r="P52" s="97">
        <v>54.489683652199048</v>
      </c>
      <c r="Q52" s="98">
        <v>3.8042517257201314</v>
      </c>
      <c r="R52" s="98">
        <v>1.5011293181640406</v>
      </c>
    </row>
    <row r="53" spans="2:18" x14ac:dyDescent="0.55000000000000004">
      <c r="L53" s="1"/>
      <c r="M53" s="1"/>
      <c r="N53" s="1"/>
      <c r="P53" s="97"/>
      <c r="Q53" s="98"/>
      <c r="R53" s="98"/>
    </row>
    <row r="54" spans="2:18" hidden="1" x14ac:dyDescent="0.55000000000000004">
      <c r="B54" t="s">
        <v>720</v>
      </c>
      <c r="C54" s="1">
        <v>47</v>
      </c>
      <c r="D54" s="1">
        <v>0</v>
      </c>
      <c r="E54" s="1">
        <v>1</v>
      </c>
      <c r="G54" s="1">
        <v>47</v>
      </c>
      <c r="H54" s="1">
        <v>0</v>
      </c>
      <c r="I54" s="1">
        <v>1</v>
      </c>
      <c r="K54" s="1" t="s">
        <v>765</v>
      </c>
      <c r="L54" s="1">
        <f>[2]Calculations!AK73</f>
        <v>58.92913436516362</v>
      </c>
      <c r="M54" s="1">
        <f>[2]Calculations!AL73</f>
        <v>3.3274214686765391</v>
      </c>
      <c r="N54" s="1">
        <f>[2]Calculations!AM73</f>
        <v>1.0718562209737437</v>
      </c>
      <c r="P54" s="97">
        <v>58.92913436516362</v>
      </c>
      <c r="Q54" s="98">
        <v>3.3274214686765391</v>
      </c>
      <c r="R54" s="98">
        <v>1.0718562209737437</v>
      </c>
    </row>
    <row r="55" spans="2:18" hidden="1" x14ac:dyDescent="0.55000000000000004">
      <c r="B55" t="s">
        <v>719</v>
      </c>
      <c r="C55" s="1">
        <v>32</v>
      </c>
      <c r="D55" s="1">
        <v>1</v>
      </c>
      <c r="E55" s="1">
        <v>3</v>
      </c>
      <c r="G55" s="1">
        <v>32</v>
      </c>
      <c r="H55" s="1">
        <v>1</v>
      </c>
      <c r="I55" s="1">
        <v>3</v>
      </c>
      <c r="K55" s="1" t="s">
        <v>776</v>
      </c>
      <c r="L55" s="1">
        <f>[2]Calculations!AK74</f>
        <v>50.069992872409316</v>
      </c>
      <c r="M55" s="1">
        <f>[2]Calculations!AL74</f>
        <v>5.7478657078633422</v>
      </c>
      <c r="N55" s="1">
        <f>[2]Calculations!AM74</f>
        <v>1.3957882300529967</v>
      </c>
      <c r="P55" s="97">
        <v>50.069992872409316</v>
      </c>
      <c r="Q55" s="98">
        <v>5.7478657078633422</v>
      </c>
      <c r="R55" s="98">
        <v>1.3957882300529967</v>
      </c>
    </row>
    <row r="56" spans="2:18" x14ac:dyDescent="0.55000000000000004">
      <c r="B56" t="s">
        <v>718</v>
      </c>
      <c r="C56" s="1">
        <v>38</v>
      </c>
      <c r="D56" s="1">
        <v>0</v>
      </c>
      <c r="E56" s="1">
        <v>1</v>
      </c>
      <c r="G56" s="1">
        <v>38</v>
      </c>
      <c r="H56" s="1">
        <v>0</v>
      </c>
      <c r="I56" s="1">
        <v>1</v>
      </c>
      <c r="K56" s="1" t="s">
        <v>873</v>
      </c>
      <c r="L56" s="1">
        <f>[2]Calculations!AK75</f>
        <v>54.89339976375399</v>
      </c>
      <c r="M56" s="1">
        <f>[2]Calculations!AL75</f>
        <v>3.9698664649866489</v>
      </c>
      <c r="N56" s="1">
        <f>[2]Calculations!AM75</f>
        <v>1.2845984563305324</v>
      </c>
      <c r="P56" s="97">
        <v>54.89339976375399</v>
      </c>
      <c r="Q56" s="98">
        <v>3.9698664649866489</v>
      </c>
      <c r="R56" s="98">
        <v>1.2845984563305324</v>
      </c>
    </row>
    <row r="57" spans="2:18" x14ac:dyDescent="0.55000000000000004">
      <c r="L57" s="1"/>
      <c r="M57" s="1"/>
      <c r="N57" s="1"/>
      <c r="P57" s="97"/>
      <c r="Q57" s="98"/>
      <c r="R57" s="98"/>
    </row>
    <row r="58" spans="2:18" hidden="1" x14ac:dyDescent="0.55000000000000004">
      <c r="B58" t="s">
        <v>717</v>
      </c>
      <c r="C58" s="1">
        <v>49</v>
      </c>
      <c r="D58" s="1">
        <v>0</v>
      </c>
      <c r="E58" s="1">
        <v>1</v>
      </c>
      <c r="G58" s="1">
        <v>49</v>
      </c>
      <c r="H58" s="1">
        <v>0</v>
      </c>
      <c r="I58" s="1">
        <v>1</v>
      </c>
      <c r="K58" s="1" t="s">
        <v>767</v>
      </c>
      <c r="L58" s="1">
        <f>[2]Calculations!AK77</f>
        <v>60.786453182986193</v>
      </c>
      <c r="M58" s="1">
        <f>[2]Calculations!AL77</f>
        <v>2.9790632731048761</v>
      </c>
      <c r="N58" s="1">
        <f>[2]Calculations!AM77</f>
        <v>1.4349177779539701</v>
      </c>
      <c r="P58" s="97">
        <v>60.786453182986193</v>
      </c>
      <c r="Q58" s="98">
        <v>2.9790632731048761</v>
      </c>
      <c r="R58" s="98">
        <v>1.4349177779539701</v>
      </c>
    </row>
    <row r="59" spans="2:18" hidden="1" x14ac:dyDescent="0.55000000000000004">
      <c r="B59" t="s">
        <v>716</v>
      </c>
      <c r="C59" s="1">
        <v>34</v>
      </c>
      <c r="D59" s="1">
        <v>1</v>
      </c>
      <c r="E59" s="1">
        <v>3</v>
      </c>
      <c r="G59" s="1">
        <v>34</v>
      </c>
      <c r="H59" s="1">
        <v>1</v>
      </c>
      <c r="I59" s="1">
        <v>3</v>
      </c>
      <c r="K59" s="1" t="s">
        <v>764</v>
      </c>
      <c r="L59" s="1">
        <f>[2]Calculations!AK78</f>
        <v>50.945996489877473</v>
      </c>
      <c r="M59" s="1">
        <f>[2]Calculations!AL78</f>
        <v>5.5326455167887261</v>
      </c>
      <c r="N59" s="1">
        <f>[2]Calculations!AM78</f>
        <v>1.387340754034927</v>
      </c>
      <c r="P59" s="97">
        <v>50.945996489877473</v>
      </c>
      <c r="Q59" s="98">
        <v>5.5326455167887261</v>
      </c>
      <c r="R59" s="98">
        <v>1.387340754034927</v>
      </c>
    </row>
    <row r="60" spans="2:18" x14ac:dyDescent="0.55000000000000004">
      <c r="B60" t="s">
        <v>715</v>
      </c>
      <c r="C60" s="1">
        <v>39</v>
      </c>
      <c r="D60" s="1">
        <v>0</v>
      </c>
      <c r="E60" s="1">
        <v>1</v>
      </c>
      <c r="G60" s="1">
        <v>39</v>
      </c>
      <c r="H60" s="1">
        <v>0</v>
      </c>
      <c r="I60" s="1">
        <v>1</v>
      </c>
      <c r="K60" s="1" t="s">
        <v>769</v>
      </c>
      <c r="L60" s="1">
        <f>[2]Calculations!AK79</f>
        <v>55.327632324697404</v>
      </c>
      <c r="M60" s="1">
        <f>[2]Calculations!AL79</f>
        <v>3.7725219345802752</v>
      </c>
      <c r="N60" s="1">
        <f>[2]Calculations!AM79</f>
        <v>1.3013106902241667</v>
      </c>
      <c r="P60" s="97">
        <v>55.327632324697404</v>
      </c>
      <c r="Q60" s="98">
        <v>3.7725219345802752</v>
      </c>
      <c r="R60" s="98">
        <v>1.3013106902241667</v>
      </c>
    </row>
    <row r="61" spans="2:18" x14ac:dyDescent="0.55000000000000004">
      <c r="L61" s="1"/>
      <c r="M61" s="1"/>
      <c r="N61" s="1"/>
      <c r="P61" s="97"/>
      <c r="Q61" s="98"/>
      <c r="R61" s="98"/>
    </row>
    <row r="62" spans="2:18" hidden="1" x14ac:dyDescent="0.55000000000000004">
      <c r="B62" t="s">
        <v>714</v>
      </c>
      <c r="C62" s="1">
        <v>50</v>
      </c>
      <c r="D62" s="1">
        <v>0</v>
      </c>
      <c r="E62" s="1">
        <v>1</v>
      </c>
      <c r="G62" s="1">
        <v>50</v>
      </c>
      <c r="H62" s="1">
        <v>0</v>
      </c>
      <c r="I62" s="1">
        <v>1</v>
      </c>
      <c r="K62" s="1" t="s">
        <v>785</v>
      </c>
      <c r="L62" s="1">
        <f>[2]Calculations!AK81</f>
        <v>60.884402045127686</v>
      </c>
      <c r="M62" s="1">
        <f>[2]Calculations!AL81</f>
        <v>2.7148541304620188</v>
      </c>
      <c r="N62" s="1">
        <f>[2]Calculations!AM81</f>
        <v>1.2210625047803791</v>
      </c>
      <c r="P62" s="97">
        <v>60.884402045127686</v>
      </c>
      <c r="Q62" s="98">
        <v>2.7148541304620188</v>
      </c>
      <c r="R62" s="98">
        <v>1.2210625047803791</v>
      </c>
    </row>
    <row r="63" spans="2:18" hidden="1" x14ac:dyDescent="0.55000000000000004">
      <c r="B63" t="s">
        <v>713</v>
      </c>
      <c r="C63" s="1">
        <v>35</v>
      </c>
      <c r="D63" s="1">
        <v>1</v>
      </c>
      <c r="E63" s="1">
        <v>3</v>
      </c>
      <c r="G63" s="1">
        <v>35</v>
      </c>
      <c r="H63" s="1">
        <v>1</v>
      </c>
      <c r="I63" s="1">
        <v>3</v>
      </c>
      <c r="K63" s="1" t="s">
        <v>768</v>
      </c>
      <c r="L63" s="1">
        <f>[2]Calculations!AK82</f>
        <v>51.888176627910312</v>
      </c>
      <c r="M63" s="1">
        <f>[2]Calculations!AL82</f>
        <v>5.2031903209563417</v>
      </c>
      <c r="N63" s="1">
        <f>[2]Calculations!AM82</f>
        <v>1.4561492758281336</v>
      </c>
      <c r="P63" s="97">
        <v>51.888176627910312</v>
      </c>
      <c r="Q63" s="98">
        <v>5.2031903209563417</v>
      </c>
      <c r="R63" s="98">
        <v>1.4561492758281336</v>
      </c>
    </row>
    <row r="64" spans="2:18" x14ac:dyDescent="0.55000000000000004">
      <c r="B64" t="s">
        <v>712</v>
      </c>
      <c r="C64" s="1">
        <v>41</v>
      </c>
      <c r="D64" s="1">
        <v>0</v>
      </c>
      <c r="E64" s="1">
        <v>1</v>
      </c>
      <c r="G64" s="1">
        <v>41</v>
      </c>
      <c r="H64" s="1">
        <v>0</v>
      </c>
      <c r="I64" s="1">
        <v>1</v>
      </c>
      <c r="K64" s="1" t="s">
        <v>853</v>
      </c>
      <c r="L64" s="1">
        <f>[2]Calculations!AK83</f>
        <v>56.425600143309396</v>
      </c>
      <c r="M64" s="1">
        <f>[2]Calculations!AL83</f>
        <v>3.6625970061106017</v>
      </c>
      <c r="N64" s="1">
        <f>[2]Calculations!AM83</f>
        <v>1.2617751109217146</v>
      </c>
      <c r="P64" s="97">
        <v>56.425600143309396</v>
      </c>
      <c r="Q64" s="98">
        <v>3.6625970061106017</v>
      </c>
      <c r="R64" s="98">
        <v>1.2617751109217146</v>
      </c>
    </row>
    <row r="65" spans="2:18" x14ac:dyDescent="0.55000000000000004">
      <c r="L65" s="1"/>
      <c r="M65" s="1"/>
      <c r="N65" s="1"/>
      <c r="P65" s="97"/>
      <c r="Q65" s="98"/>
      <c r="R65" s="98"/>
    </row>
    <row r="66" spans="2:18" hidden="1" x14ac:dyDescent="0.55000000000000004">
      <c r="B66" t="s">
        <v>711</v>
      </c>
      <c r="C66" s="1">
        <v>52</v>
      </c>
      <c r="D66" s="1">
        <v>0</v>
      </c>
      <c r="E66" s="1">
        <v>1</v>
      </c>
      <c r="G66" s="1">
        <v>52</v>
      </c>
      <c r="H66" s="1">
        <v>0</v>
      </c>
      <c r="I66" s="1">
        <v>1</v>
      </c>
      <c r="K66" s="1" t="s">
        <v>880</v>
      </c>
      <c r="L66" s="1">
        <f>[2]Calculations!AK85</f>
        <v>63.408763452814043</v>
      </c>
      <c r="M66" s="1">
        <f>[2]Calculations!AL85</f>
        <v>2.3105151637732302</v>
      </c>
      <c r="N66" s="1">
        <f>[2]Calculations!AM85</f>
        <v>1.6439568471440458</v>
      </c>
      <c r="P66" s="97">
        <v>63.408763452814043</v>
      </c>
      <c r="Q66" s="98">
        <v>2.3105151637732302</v>
      </c>
      <c r="R66" s="98">
        <v>1.6439568471440458</v>
      </c>
    </row>
    <row r="67" spans="2:18" hidden="1" x14ac:dyDescent="0.55000000000000004">
      <c r="B67" t="s">
        <v>710</v>
      </c>
      <c r="C67" s="1">
        <v>36</v>
      </c>
      <c r="D67" s="1">
        <v>1</v>
      </c>
      <c r="E67" s="1">
        <v>3</v>
      </c>
      <c r="G67" s="1">
        <v>36</v>
      </c>
      <c r="H67" s="1">
        <v>1</v>
      </c>
      <c r="I67" s="1">
        <v>3</v>
      </c>
      <c r="K67" s="1" t="s">
        <v>881</v>
      </c>
      <c r="L67" s="1">
        <f>[2]Calculations!AK86</f>
        <v>52.352098028829104</v>
      </c>
      <c r="M67" s="1">
        <f>[2]Calculations!AL86</f>
        <v>5.1433572843485038</v>
      </c>
      <c r="N67" s="1">
        <f>[2]Calculations!AM86</f>
        <v>1.3245946735136016</v>
      </c>
      <c r="P67" s="97">
        <v>52.352098028829104</v>
      </c>
      <c r="Q67" s="98">
        <v>5.1433572843485038</v>
      </c>
      <c r="R67" s="98">
        <v>1.3245946735136016</v>
      </c>
    </row>
    <row r="68" spans="2:18" x14ac:dyDescent="0.55000000000000004">
      <c r="B68" t="s">
        <v>709</v>
      </c>
      <c r="C68" s="1">
        <v>42</v>
      </c>
      <c r="D68" s="1">
        <v>0</v>
      </c>
      <c r="E68" s="1">
        <v>2</v>
      </c>
      <c r="G68" s="1">
        <v>42</v>
      </c>
      <c r="H68" s="1">
        <v>0</v>
      </c>
      <c r="I68" s="1">
        <v>2</v>
      </c>
      <c r="K68" s="1" t="s">
        <v>792</v>
      </c>
      <c r="L68" s="1">
        <f>[2]Calculations!AK87</f>
        <v>57.68746068595226</v>
      </c>
      <c r="M68" s="1">
        <f>[2]Calculations!AL87</f>
        <v>2.831081958090842</v>
      </c>
      <c r="N68" s="1">
        <f>[2]Calculations!AM87</f>
        <v>2.4385579419145431</v>
      </c>
      <c r="P68" s="97">
        <v>57.68746068595226</v>
      </c>
      <c r="Q68" s="98">
        <v>2.831081958090842</v>
      </c>
      <c r="R68" s="98">
        <v>2.4385579419145431</v>
      </c>
    </row>
    <row r="69" spans="2:18" x14ac:dyDescent="0.55000000000000004">
      <c r="L69" s="1"/>
      <c r="M69" s="1"/>
      <c r="N69" s="1"/>
      <c r="P69" s="97"/>
      <c r="Q69" s="98"/>
      <c r="R69" s="98"/>
    </row>
    <row r="70" spans="2:18" hidden="1" x14ac:dyDescent="0.55000000000000004">
      <c r="B70" t="s">
        <v>708</v>
      </c>
      <c r="C70" s="1">
        <v>53</v>
      </c>
      <c r="D70" s="1">
        <v>0</v>
      </c>
      <c r="E70" s="1">
        <v>1</v>
      </c>
      <c r="G70" s="1">
        <v>54</v>
      </c>
      <c r="H70" s="1">
        <v>0</v>
      </c>
      <c r="I70" s="1">
        <v>1</v>
      </c>
      <c r="K70" s="1" t="s">
        <v>882</v>
      </c>
      <c r="L70" s="1">
        <f>[2]Calculations!AK89</f>
        <v>64.048132035351799</v>
      </c>
      <c r="M70" s="1">
        <f>[2]Calculations!AL89</f>
        <v>2.199143472760845</v>
      </c>
      <c r="N70" s="1">
        <f>[2]Calculations!AM89</f>
        <v>1.5237061542557662</v>
      </c>
      <c r="P70" s="97">
        <v>64.048132035351799</v>
      </c>
      <c r="Q70" s="98">
        <v>2.199143472760845</v>
      </c>
      <c r="R70" s="98">
        <v>1.5237061542557662</v>
      </c>
    </row>
    <row r="71" spans="2:18" hidden="1" x14ac:dyDescent="0.55000000000000004">
      <c r="B71" t="s">
        <v>707</v>
      </c>
      <c r="C71" s="1">
        <v>38</v>
      </c>
      <c r="D71" s="1">
        <v>1</v>
      </c>
      <c r="E71" s="1">
        <v>3</v>
      </c>
      <c r="G71" s="1">
        <v>38</v>
      </c>
      <c r="H71" s="1">
        <v>1</v>
      </c>
      <c r="I71" s="1">
        <v>3</v>
      </c>
      <c r="K71" s="1" t="s">
        <v>883</v>
      </c>
      <c r="L71" s="1">
        <f>[2]Calculations!AK90</f>
        <v>53.45462633785705</v>
      </c>
      <c r="M71" s="1">
        <f>[2]Calculations!AL90</f>
        <v>4.7341395691646859</v>
      </c>
      <c r="N71" s="1">
        <f>[2]Calculations!AM90</f>
        <v>1.760632155319386</v>
      </c>
      <c r="P71" s="97">
        <v>53.45462633785705</v>
      </c>
      <c r="Q71" s="98">
        <v>4.7341395691646859</v>
      </c>
      <c r="R71" s="98">
        <v>1.760632155319386</v>
      </c>
    </row>
    <row r="72" spans="2:18" x14ac:dyDescent="0.55000000000000004">
      <c r="B72" t="s">
        <v>706</v>
      </c>
      <c r="C72" s="1">
        <v>43</v>
      </c>
      <c r="D72" s="1">
        <v>0</v>
      </c>
      <c r="E72" s="1">
        <v>2</v>
      </c>
      <c r="G72" s="1">
        <v>43</v>
      </c>
      <c r="H72" s="1">
        <v>0</v>
      </c>
      <c r="I72" s="1">
        <v>1</v>
      </c>
      <c r="K72" s="1" t="s">
        <v>773</v>
      </c>
      <c r="L72" s="1">
        <f>[2]Calculations!AK91</f>
        <v>59.002347394461879</v>
      </c>
      <c r="M72" s="1">
        <f>[2]Calculations!AL91</f>
        <v>3.0538053846024815</v>
      </c>
      <c r="N72" s="1">
        <f>[2]Calculations!AM91</f>
        <v>1.5361537328951735</v>
      </c>
      <c r="P72" s="97">
        <v>59.002347394461879</v>
      </c>
      <c r="Q72" s="98">
        <v>3.0538053846024815</v>
      </c>
      <c r="R72" s="98">
        <v>1.5361537328951735</v>
      </c>
    </row>
    <row r="73" spans="2:18" x14ac:dyDescent="0.55000000000000004">
      <c r="L73" s="1"/>
      <c r="M73" s="1"/>
      <c r="N73" s="1"/>
      <c r="P73" s="97"/>
      <c r="Q73" s="98"/>
      <c r="R73" s="98"/>
    </row>
    <row r="74" spans="2:18" hidden="1" x14ac:dyDescent="0.55000000000000004">
      <c r="B74" t="s">
        <v>705</v>
      </c>
      <c r="C74" s="1">
        <v>55</v>
      </c>
      <c r="D74" s="1">
        <v>0</v>
      </c>
      <c r="E74" s="1">
        <v>1</v>
      </c>
      <c r="G74" s="1">
        <v>54</v>
      </c>
      <c r="H74" s="1">
        <v>0</v>
      </c>
      <c r="I74" s="1">
        <v>1</v>
      </c>
      <c r="K74" s="1" t="s">
        <v>884</v>
      </c>
      <c r="L74" s="1">
        <f>[2]Calculations!AK93</f>
        <v>65.994785758386001</v>
      </c>
      <c r="M74" s="1">
        <f>[2]Calculations!AL93</f>
        <v>1.7424949319778671</v>
      </c>
      <c r="N74" s="1">
        <f>[2]Calculations!AM93</f>
        <v>1.6576673616717219</v>
      </c>
      <c r="P74" s="97">
        <v>65.994785758386001</v>
      </c>
      <c r="Q74" s="98">
        <v>1.7424949319778671</v>
      </c>
      <c r="R74" s="98">
        <v>1.6576673616717219</v>
      </c>
    </row>
    <row r="75" spans="2:18" hidden="1" x14ac:dyDescent="0.55000000000000004">
      <c r="B75" t="s">
        <v>704</v>
      </c>
      <c r="C75" s="1">
        <v>39</v>
      </c>
      <c r="D75" s="1">
        <v>1</v>
      </c>
      <c r="E75" s="1">
        <v>3</v>
      </c>
      <c r="G75" s="1">
        <v>39</v>
      </c>
      <c r="H75" s="1">
        <v>0</v>
      </c>
      <c r="I75" s="1">
        <v>3</v>
      </c>
      <c r="K75" s="1" t="s">
        <v>885</v>
      </c>
      <c r="L75" s="1">
        <f>[2]Calculations!AK94</f>
        <v>54.524251060368869</v>
      </c>
      <c r="M75" s="1">
        <f>[2]Calculations!AL94</f>
        <v>4.3325502067130266</v>
      </c>
      <c r="N75" s="1">
        <f>[2]Calculations!AM94</f>
        <v>2.0324188857983261</v>
      </c>
      <c r="P75" s="97">
        <v>54.524251060368869</v>
      </c>
      <c r="Q75" s="98">
        <v>4.3325502067130266</v>
      </c>
      <c r="R75" s="98">
        <v>2.0324188857983261</v>
      </c>
    </row>
    <row r="76" spans="2:18" x14ac:dyDescent="0.55000000000000004">
      <c r="B76" t="s">
        <v>703</v>
      </c>
      <c r="C76" s="1">
        <v>45</v>
      </c>
      <c r="D76" s="1">
        <v>0</v>
      </c>
      <c r="E76" s="1">
        <v>2</v>
      </c>
      <c r="G76" s="1">
        <v>44</v>
      </c>
      <c r="H76" s="1">
        <v>0</v>
      </c>
      <c r="I76" s="1">
        <v>2</v>
      </c>
      <c r="K76" s="1" t="s">
        <v>774</v>
      </c>
      <c r="L76" s="1">
        <f>[2]Calculations!AK95</f>
        <v>60.266537294414391</v>
      </c>
      <c r="M76" s="1">
        <f>[2]Calculations!AL95</f>
        <v>2.0830421657894727</v>
      </c>
      <c r="N76" s="1">
        <f>[2]Calculations!AM95</f>
        <v>2.6878483186498547</v>
      </c>
      <c r="P76" s="97">
        <v>60.266537294414391</v>
      </c>
      <c r="Q76" s="98">
        <v>2.0830421657894727</v>
      </c>
      <c r="R76" s="98">
        <v>2.6878483186498547</v>
      </c>
    </row>
    <row r="77" spans="2:18" x14ac:dyDescent="0.55000000000000004">
      <c r="L77" s="1"/>
      <c r="M77" s="1"/>
      <c r="N77" s="1"/>
      <c r="P77" s="97"/>
      <c r="Q77" s="98"/>
      <c r="R77" s="98"/>
    </row>
    <row r="78" spans="2:18" hidden="1" x14ac:dyDescent="0.55000000000000004">
      <c r="B78" t="s">
        <v>702</v>
      </c>
      <c r="C78" s="1">
        <v>57</v>
      </c>
      <c r="D78" s="1">
        <v>0</v>
      </c>
      <c r="E78" s="1">
        <v>1</v>
      </c>
      <c r="G78" s="1">
        <v>57</v>
      </c>
      <c r="H78" s="1">
        <v>0</v>
      </c>
      <c r="I78" s="1">
        <v>1</v>
      </c>
      <c r="K78" s="1" t="s">
        <v>886</v>
      </c>
      <c r="L78" s="1">
        <f>[2]Calculations!U169</f>
        <v>66.963443651975879</v>
      </c>
      <c r="M78" s="1">
        <f>[2]Calculations!V169</f>
        <v>1.7172184924807987</v>
      </c>
      <c r="N78" s="1">
        <f>[2]Calculations!W169</f>
        <v>1.6433912489613789</v>
      </c>
      <c r="P78" s="97">
        <v>66.963443651975879</v>
      </c>
      <c r="Q78" s="98">
        <v>1.7172184924807987</v>
      </c>
      <c r="R78" s="98">
        <v>1.6433912489613789</v>
      </c>
    </row>
    <row r="79" spans="2:18" hidden="1" x14ac:dyDescent="0.55000000000000004">
      <c r="B79" t="s">
        <v>701</v>
      </c>
      <c r="C79" s="1">
        <v>40</v>
      </c>
      <c r="D79" s="1">
        <v>1</v>
      </c>
      <c r="E79" s="1">
        <v>3</v>
      </c>
      <c r="G79" s="1">
        <v>40</v>
      </c>
      <c r="H79" s="1">
        <v>1</v>
      </c>
      <c r="I79" s="1">
        <v>3</v>
      </c>
      <c r="K79" s="1" t="s">
        <v>887</v>
      </c>
      <c r="L79" s="1">
        <f>[2]Calculations!U170</f>
        <v>55.488207515212665</v>
      </c>
      <c r="M79" s="1">
        <f>[2]Calculations!V170</f>
        <v>3.7948402128761827</v>
      </c>
      <c r="N79" s="1">
        <f>[2]Calculations!W170</f>
        <v>2.5679950734334822</v>
      </c>
      <c r="P79" s="97">
        <v>55.488207515212665</v>
      </c>
      <c r="Q79" s="98">
        <v>3.7948402128761827</v>
      </c>
      <c r="R79" s="98">
        <v>2.5679950734334822</v>
      </c>
    </row>
    <row r="80" spans="2:18" x14ac:dyDescent="0.55000000000000004">
      <c r="B80" t="s">
        <v>700</v>
      </c>
      <c r="C80" s="1">
        <v>46</v>
      </c>
      <c r="D80" s="1">
        <v>0</v>
      </c>
      <c r="E80" s="1">
        <v>2</v>
      </c>
      <c r="G80" s="1">
        <v>46</v>
      </c>
      <c r="H80" s="1">
        <v>0</v>
      </c>
      <c r="I80" s="1">
        <v>2</v>
      </c>
      <c r="K80" s="1" t="s">
        <v>770</v>
      </c>
      <c r="L80" s="1">
        <f>[2]Calculations!U171</f>
        <v>60.819536609910429</v>
      </c>
      <c r="M80" s="1">
        <f>[2]Calculations!V171</f>
        <v>2.4348679854311883</v>
      </c>
      <c r="N80" s="1">
        <f>[2]Calculations!W171</f>
        <v>2.2381196029379158</v>
      </c>
      <c r="P80" s="97">
        <v>60.819536609910429</v>
      </c>
      <c r="Q80" s="98">
        <v>2.4348679854311883</v>
      </c>
      <c r="R80" s="98">
        <v>2.2381196029379158</v>
      </c>
    </row>
    <row r="81" spans="2:18" x14ac:dyDescent="0.55000000000000004">
      <c r="L81" s="1"/>
      <c r="M81" s="1"/>
      <c r="N81" s="1"/>
      <c r="P81" s="97"/>
      <c r="Q81" s="98"/>
      <c r="R81" s="98"/>
    </row>
    <row r="82" spans="2:18" hidden="1" x14ac:dyDescent="0.55000000000000004">
      <c r="B82" t="s">
        <v>699</v>
      </c>
      <c r="C82" s="1">
        <v>58</v>
      </c>
      <c r="D82" s="1">
        <v>0</v>
      </c>
      <c r="E82" s="1">
        <v>1</v>
      </c>
      <c r="G82" s="1">
        <v>58</v>
      </c>
      <c r="H82" s="1">
        <v>0</v>
      </c>
      <c r="I82" s="1">
        <v>1</v>
      </c>
      <c r="K82" s="1" t="s">
        <v>888</v>
      </c>
      <c r="L82" s="1">
        <f>[2]Calculations!U173</f>
        <v>67.404844145063464</v>
      </c>
      <c r="M82" s="1">
        <f>[2]Calculations!V173</f>
        <v>1.555187475337283</v>
      </c>
      <c r="N82" s="1">
        <f>[2]Calculations!W173</f>
        <v>1.5146933424048603</v>
      </c>
      <c r="P82" s="97">
        <v>67.404844145063464</v>
      </c>
      <c r="Q82" s="98">
        <v>1.555187475337283</v>
      </c>
      <c r="R82" s="98">
        <v>1.5146933424048603</v>
      </c>
    </row>
    <row r="83" spans="2:18" hidden="1" x14ac:dyDescent="0.55000000000000004">
      <c r="B83" t="s">
        <v>698</v>
      </c>
      <c r="C83" s="1">
        <v>41</v>
      </c>
      <c r="D83" s="1">
        <v>1</v>
      </c>
      <c r="E83" s="1">
        <v>4</v>
      </c>
      <c r="G83" s="1">
        <v>41</v>
      </c>
      <c r="H83" s="1">
        <v>1</v>
      </c>
      <c r="I83" s="1">
        <v>4</v>
      </c>
      <c r="K83" s="1" t="s">
        <v>889</v>
      </c>
      <c r="L83" s="1">
        <f>[2]Calculations!U174</f>
        <v>57.069347059299176</v>
      </c>
      <c r="M83" s="1">
        <f>[2]Calculations!V174</f>
        <v>3.3976144981909262</v>
      </c>
      <c r="N83" s="1">
        <f>[2]Calculations!W174</f>
        <v>2.7796930952275867</v>
      </c>
      <c r="P83" s="97">
        <v>57.069347059299176</v>
      </c>
      <c r="Q83" s="98">
        <v>3.3976144981909262</v>
      </c>
      <c r="R83" s="98">
        <v>2.7796930952275867</v>
      </c>
    </row>
    <row r="84" spans="2:18" x14ac:dyDescent="0.55000000000000004">
      <c r="B84" t="s">
        <v>697</v>
      </c>
      <c r="C84" s="1">
        <v>48</v>
      </c>
      <c r="D84" s="1">
        <v>0</v>
      </c>
      <c r="E84" s="1">
        <v>2</v>
      </c>
      <c r="G84" s="1">
        <v>47</v>
      </c>
      <c r="H84" s="1">
        <v>0</v>
      </c>
      <c r="I84" s="1">
        <v>2</v>
      </c>
      <c r="K84" s="1" t="s">
        <v>766</v>
      </c>
      <c r="L84" s="1">
        <f>[2]Calculations!U175</f>
        <v>61.678725235050933</v>
      </c>
      <c r="M84" s="1">
        <f>[2]Calculations!V175</f>
        <v>1.9595113206196668</v>
      </c>
      <c r="N84" s="1">
        <f>[2]Calculations!W175</f>
        <v>2.6074028399879934</v>
      </c>
      <c r="P84" s="97">
        <v>61.678725235050933</v>
      </c>
      <c r="Q84" s="98">
        <v>1.9595113206196668</v>
      </c>
      <c r="R84" s="98">
        <v>2.6074028399879934</v>
      </c>
    </row>
    <row r="85" spans="2:18" x14ac:dyDescent="0.55000000000000004">
      <c r="L85" s="1"/>
      <c r="M85" s="1"/>
      <c r="N85" s="1"/>
      <c r="P85" s="97"/>
      <c r="Q85" s="98"/>
      <c r="R85" s="98"/>
    </row>
    <row r="86" spans="2:18" hidden="1" x14ac:dyDescent="0.55000000000000004">
      <c r="B86" t="s">
        <v>696</v>
      </c>
      <c r="C86" s="1">
        <v>60</v>
      </c>
      <c r="D86" s="1">
        <v>0</v>
      </c>
      <c r="E86" s="1">
        <v>1</v>
      </c>
      <c r="G86" s="1">
        <v>60</v>
      </c>
      <c r="H86" s="1">
        <v>0</v>
      </c>
      <c r="I86" s="1">
        <v>1</v>
      </c>
      <c r="K86" s="1" t="s">
        <v>890</v>
      </c>
      <c r="L86" s="1">
        <f>[2]Calculations!U177</f>
        <v>69.341098583222319</v>
      </c>
      <c r="M86" s="1">
        <f>[2]Calculations!V177</f>
        <v>1.3363006553951395</v>
      </c>
      <c r="N86" s="1">
        <f>[2]Calculations!W177</f>
        <v>1.7305383941223607</v>
      </c>
      <c r="P86" s="97">
        <v>69.341098583222319</v>
      </c>
      <c r="Q86" s="98">
        <v>1.3363006553951395</v>
      </c>
      <c r="R86" s="98">
        <v>1.7305383941223607</v>
      </c>
    </row>
    <row r="87" spans="2:18" hidden="1" x14ac:dyDescent="0.55000000000000004">
      <c r="B87" t="s">
        <v>695</v>
      </c>
      <c r="C87" s="1">
        <v>43</v>
      </c>
      <c r="D87" s="1">
        <v>1</v>
      </c>
      <c r="E87" s="1">
        <v>3</v>
      </c>
      <c r="G87" s="1">
        <v>43</v>
      </c>
      <c r="H87" s="1">
        <v>1</v>
      </c>
      <c r="I87" s="1">
        <v>3</v>
      </c>
      <c r="K87" s="1" t="s">
        <v>891</v>
      </c>
      <c r="L87" s="1">
        <f>[2]Calculations!U178</f>
        <v>57.932269687664544</v>
      </c>
      <c r="M87" s="1">
        <f>[2]Calculations!V178</f>
        <v>3.1349930993359032</v>
      </c>
      <c r="N87" s="1">
        <f>[2]Calculations!W178</f>
        <v>2.9131561426334551</v>
      </c>
      <c r="P87" s="97">
        <v>57.932269687664544</v>
      </c>
      <c r="Q87" s="98">
        <v>3.1349930993359032</v>
      </c>
      <c r="R87" s="98">
        <v>2.9131561426334551</v>
      </c>
    </row>
    <row r="88" spans="2:18" x14ac:dyDescent="0.55000000000000004">
      <c r="B88" t="s">
        <v>694</v>
      </c>
      <c r="C88" s="1">
        <v>49</v>
      </c>
      <c r="D88" s="1">
        <v>0</v>
      </c>
      <c r="E88" s="1">
        <v>2</v>
      </c>
      <c r="G88" s="1">
        <v>49</v>
      </c>
      <c r="H88" s="1">
        <v>0</v>
      </c>
      <c r="I88" s="1">
        <v>2</v>
      </c>
      <c r="K88" s="1" t="s">
        <v>791</v>
      </c>
      <c r="L88" s="1">
        <f>[2]Calculations!U179</f>
        <v>63.352807087567498</v>
      </c>
      <c r="M88" s="1">
        <f>[2]Calculations!V179</f>
        <v>1.5755212195197044</v>
      </c>
      <c r="N88" s="1">
        <f>[2]Calculations!W179</f>
        <v>2.6319504018899709</v>
      </c>
      <c r="P88" s="97">
        <v>63.352807087567498</v>
      </c>
      <c r="Q88" s="98">
        <v>1.5755212195197044</v>
      </c>
      <c r="R88" s="98">
        <v>2.6319504018899709</v>
      </c>
    </row>
    <row r="89" spans="2:18" x14ac:dyDescent="0.55000000000000004">
      <c r="L89" s="1"/>
      <c r="M89" s="1"/>
      <c r="N89" s="1"/>
      <c r="P89" s="97"/>
      <c r="Q89" s="98"/>
      <c r="R89" s="98"/>
    </row>
    <row r="90" spans="2:18" hidden="1" x14ac:dyDescent="0.55000000000000004">
      <c r="B90" t="s">
        <v>693</v>
      </c>
      <c r="C90" s="1">
        <v>61</v>
      </c>
      <c r="D90" s="1">
        <v>0</v>
      </c>
      <c r="E90" s="1">
        <v>1</v>
      </c>
      <c r="G90" s="1">
        <v>61</v>
      </c>
      <c r="H90" s="1">
        <v>1</v>
      </c>
      <c r="I90" s="1">
        <v>1</v>
      </c>
      <c r="K90" s="1" t="s">
        <v>892</v>
      </c>
      <c r="L90" s="1">
        <f>[2]Calculations!U181</f>
        <v>70.619653377532373</v>
      </c>
      <c r="M90" s="1">
        <f>[2]Calculations!V181</f>
        <v>1.0606694683120144</v>
      </c>
      <c r="N90" s="1">
        <f>[2]Calculations!W181</f>
        <v>1.9534045380300347</v>
      </c>
      <c r="P90" s="97">
        <v>70.619653377532373</v>
      </c>
      <c r="Q90" s="98">
        <v>1.0606694683120144</v>
      </c>
      <c r="R90" s="98">
        <v>1.9534045380300347</v>
      </c>
    </row>
    <row r="91" spans="2:18" hidden="1" x14ac:dyDescent="0.55000000000000004">
      <c r="B91" t="s">
        <v>692</v>
      </c>
      <c r="C91" s="1">
        <v>44</v>
      </c>
      <c r="D91" s="1">
        <v>1</v>
      </c>
      <c r="E91" s="1">
        <v>4</v>
      </c>
      <c r="G91" s="1">
        <v>44</v>
      </c>
      <c r="H91" s="1">
        <v>1</v>
      </c>
      <c r="I91" s="1">
        <v>3</v>
      </c>
      <c r="K91" s="1" t="s">
        <v>893</v>
      </c>
      <c r="L91" s="1">
        <f>[2]Calculations!U182</f>
        <v>58.630414255681373</v>
      </c>
      <c r="M91" s="1">
        <f>[2]Calculations!V182</f>
        <v>3.1624662670421966</v>
      </c>
      <c r="N91" s="1">
        <f>[2]Calculations!W182</f>
        <v>2.6842195009087799</v>
      </c>
      <c r="P91" s="97">
        <v>58.630414255681373</v>
      </c>
      <c r="Q91" s="98">
        <v>3.1624662670421966</v>
      </c>
      <c r="R91" s="98">
        <v>2.6842195009087799</v>
      </c>
    </row>
    <row r="92" spans="2:18" x14ac:dyDescent="0.55000000000000004">
      <c r="B92" t="s">
        <v>691</v>
      </c>
      <c r="C92" s="1">
        <v>50</v>
      </c>
      <c r="D92" s="1">
        <v>0</v>
      </c>
      <c r="E92" s="1">
        <v>2</v>
      </c>
      <c r="G92" s="1">
        <v>51</v>
      </c>
      <c r="H92" s="1">
        <v>0</v>
      </c>
      <c r="I92" s="1">
        <v>2</v>
      </c>
      <c r="K92" s="1" t="s">
        <v>787</v>
      </c>
      <c r="L92" s="1">
        <f>[2]Calculations!U183</f>
        <v>64.319990168929081</v>
      </c>
      <c r="M92" s="1">
        <f>[2]Calculations!V183</f>
        <v>1.6900250877418532</v>
      </c>
      <c r="N92" s="1">
        <f>[2]Calculations!W183</f>
        <v>2.7810275109362959</v>
      </c>
      <c r="P92" s="97">
        <v>64.319990168929081</v>
      </c>
      <c r="Q92" s="98">
        <v>1.6900250877418532</v>
      </c>
      <c r="R92" s="98">
        <v>2.7810275109362959</v>
      </c>
    </row>
    <row r="93" spans="2:18" x14ac:dyDescent="0.55000000000000004">
      <c r="L93" s="1"/>
      <c r="M93" s="1"/>
      <c r="N93" s="1"/>
      <c r="P93" s="97"/>
      <c r="Q93" s="98"/>
      <c r="R93" s="98"/>
    </row>
    <row r="94" spans="2:18" hidden="1" x14ac:dyDescent="0.55000000000000004">
      <c r="B94" t="s">
        <v>690</v>
      </c>
      <c r="C94" s="1">
        <v>63</v>
      </c>
      <c r="D94" s="1">
        <v>0</v>
      </c>
      <c r="E94" s="1">
        <v>1</v>
      </c>
      <c r="G94" s="1">
        <v>63</v>
      </c>
      <c r="H94" s="1">
        <v>0</v>
      </c>
      <c r="I94" s="1">
        <v>1</v>
      </c>
      <c r="K94" s="1" t="s">
        <v>894</v>
      </c>
      <c r="L94" s="1">
        <f>[2]Calculations!U185</f>
        <v>70.495218819684709</v>
      </c>
      <c r="M94" s="1">
        <f>[2]Calculations!V185</f>
        <v>1.0837435698919928</v>
      </c>
      <c r="N94" s="1">
        <f>[2]Calculations!W185</f>
        <v>1.509695502263142</v>
      </c>
      <c r="P94" s="97">
        <v>70.495218819684709</v>
      </c>
      <c r="Q94" s="98">
        <v>1.0837435698919928</v>
      </c>
      <c r="R94" s="98">
        <v>1.509695502263142</v>
      </c>
    </row>
    <row r="95" spans="2:18" hidden="1" x14ac:dyDescent="0.55000000000000004">
      <c r="B95" t="s">
        <v>689</v>
      </c>
      <c r="C95" s="1">
        <v>45</v>
      </c>
      <c r="D95" s="1">
        <v>1</v>
      </c>
      <c r="E95" s="1">
        <v>4</v>
      </c>
      <c r="G95" s="1">
        <v>45</v>
      </c>
      <c r="H95" s="1">
        <v>1</v>
      </c>
      <c r="I95" s="1">
        <v>4</v>
      </c>
      <c r="K95" s="1" t="s">
        <v>895</v>
      </c>
      <c r="L95" s="1">
        <f>[2]Calculations!U186</f>
        <v>59.648973737624814</v>
      </c>
      <c r="M95" s="1">
        <f>[2]Calculations!V186</f>
        <v>2.9628719862461184</v>
      </c>
      <c r="N95" s="1">
        <f>[2]Calculations!W186</f>
        <v>2.8029615595859037</v>
      </c>
      <c r="P95" s="97">
        <v>59.648973737624814</v>
      </c>
      <c r="Q95" s="98">
        <v>2.9628719862461184</v>
      </c>
      <c r="R95" s="98">
        <v>2.8029615595859037</v>
      </c>
    </row>
    <row r="96" spans="2:18" x14ac:dyDescent="0.55000000000000004">
      <c r="B96" t="s">
        <v>688</v>
      </c>
      <c r="C96" s="1">
        <v>52</v>
      </c>
      <c r="D96" s="1">
        <v>0</v>
      </c>
      <c r="E96" s="1">
        <v>2</v>
      </c>
      <c r="G96" s="1">
        <v>52</v>
      </c>
      <c r="H96" s="1">
        <v>0</v>
      </c>
      <c r="I96" s="1">
        <v>2</v>
      </c>
      <c r="K96" s="1" t="s">
        <v>765</v>
      </c>
      <c r="L96" s="1">
        <f>[2]Calculations!U187</f>
        <v>65.463749372686848</v>
      </c>
      <c r="M96" s="1">
        <f>[2]Calculations!V187</f>
        <v>1.0910972826794763</v>
      </c>
      <c r="N96" s="1">
        <f>[2]Calculations!W187</f>
        <v>2.9946280311557549</v>
      </c>
      <c r="P96" s="97">
        <v>65.463749372686848</v>
      </c>
      <c r="Q96" s="98">
        <v>1.0910972826794763</v>
      </c>
      <c r="R96" s="98">
        <v>2.9946280311557549</v>
      </c>
    </row>
    <row r="97" spans="2:18" x14ac:dyDescent="0.55000000000000004">
      <c r="L97" s="1"/>
      <c r="M97" s="1"/>
      <c r="N97" s="1"/>
      <c r="P97" s="97"/>
      <c r="Q97" s="98"/>
      <c r="R97" s="98"/>
    </row>
    <row r="98" spans="2:18" hidden="1" x14ac:dyDescent="0.55000000000000004">
      <c r="B98" t="s">
        <v>687</v>
      </c>
      <c r="C98" s="1">
        <v>65</v>
      </c>
      <c r="D98" s="1">
        <v>0</v>
      </c>
      <c r="E98" s="1">
        <v>1</v>
      </c>
      <c r="G98" s="1">
        <v>65</v>
      </c>
      <c r="H98" s="1">
        <v>0</v>
      </c>
      <c r="I98" s="1">
        <v>1</v>
      </c>
      <c r="K98" s="1" t="s">
        <v>896</v>
      </c>
      <c r="L98" s="1">
        <f>[2]Calculations!U189</f>
        <v>70.841035533044106</v>
      </c>
      <c r="M98" s="1">
        <f>[2]Calculations!V189</f>
        <v>1.2728617382988805</v>
      </c>
      <c r="N98" s="1">
        <f>[2]Calculations!W189</f>
        <v>1.373902826382456</v>
      </c>
      <c r="P98" s="97">
        <v>70.841035533044106</v>
      </c>
      <c r="Q98" s="98">
        <v>1.2728617382988805</v>
      </c>
      <c r="R98" s="98">
        <v>1.373902826382456</v>
      </c>
    </row>
    <row r="99" spans="2:18" hidden="1" x14ac:dyDescent="0.55000000000000004">
      <c r="B99" t="s">
        <v>686</v>
      </c>
      <c r="C99" s="1">
        <v>47</v>
      </c>
      <c r="D99" s="1">
        <v>1</v>
      </c>
      <c r="E99" s="1">
        <v>4</v>
      </c>
      <c r="G99" s="1">
        <v>47</v>
      </c>
      <c r="H99" s="1">
        <v>1</v>
      </c>
      <c r="I99" s="1">
        <v>4</v>
      </c>
      <c r="K99" s="1" t="s">
        <v>897</v>
      </c>
      <c r="L99" s="1">
        <f>[2]Calculations!U190</f>
        <v>60.208343785161119</v>
      </c>
      <c r="M99" s="1">
        <f>[2]Calculations!V190</f>
        <v>3.468519214437582</v>
      </c>
      <c r="N99" s="1">
        <f>[2]Calculations!W190</f>
        <v>2.5834620313400114</v>
      </c>
      <c r="P99" s="97">
        <v>60.208343785161119</v>
      </c>
      <c r="Q99" s="98">
        <v>3.468519214437582</v>
      </c>
      <c r="R99" s="98">
        <v>2.5834620313400114</v>
      </c>
    </row>
    <row r="100" spans="2:18" x14ac:dyDescent="0.55000000000000004">
      <c r="B100" t="s">
        <v>685</v>
      </c>
      <c r="C100" s="1">
        <v>53</v>
      </c>
      <c r="D100" s="1">
        <v>0</v>
      </c>
      <c r="E100" s="1">
        <v>2</v>
      </c>
      <c r="G100" s="1">
        <v>53</v>
      </c>
      <c r="H100" s="1">
        <v>0</v>
      </c>
      <c r="I100" s="1">
        <v>2</v>
      </c>
      <c r="K100" s="1" t="s">
        <v>776</v>
      </c>
      <c r="L100" s="1">
        <f>[2]Calculations!U191</f>
        <v>66.013332488948294</v>
      </c>
      <c r="M100" s="1">
        <f>[2]Calculations!V191</f>
        <v>1.3265661173527121</v>
      </c>
      <c r="N100" s="1">
        <f>[2]Calculations!W191</f>
        <v>2.7282946514724848</v>
      </c>
      <c r="P100" s="97">
        <v>66.013332488948294</v>
      </c>
      <c r="Q100" s="98">
        <v>1.3265661173527121</v>
      </c>
      <c r="R100" s="98">
        <v>2.7282946514724848</v>
      </c>
    </row>
    <row r="101" spans="2:18" x14ac:dyDescent="0.55000000000000004">
      <c r="L101" s="1"/>
      <c r="M101" s="1"/>
      <c r="N101" s="1"/>
      <c r="P101" s="97"/>
      <c r="Q101" s="98"/>
      <c r="R101" s="98"/>
    </row>
    <row r="102" spans="2:18" hidden="1" x14ac:dyDescent="0.55000000000000004">
      <c r="B102" t="s">
        <v>684</v>
      </c>
      <c r="C102" s="1">
        <v>67</v>
      </c>
      <c r="D102" s="1">
        <v>0</v>
      </c>
      <c r="E102" s="1">
        <v>1</v>
      </c>
      <c r="G102" s="1">
        <v>67</v>
      </c>
      <c r="H102" s="1">
        <v>0</v>
      </c>
      <c r="I102" s="1">
        <v>1</v>
      </c>
      <c r="K102" s="1" t="s">
        <v>898</v>
      </c>
      <c r="L102" s="1">
        <f>[2]Calculations!AC169</f>
        <v>75.596533617715281</v>
      </c>
      <c r="M102" s="1">
        <f>[2]Calculations!AD169</f>
        <v>0.39011889937656807</v>
      </c>
      <c r="N102" s="1">
        <f>[2]Calculations!AE169</f>
        <v>2.303436621630861</v>
      </c>
      <c r="P102" s="97">
        <v>75.596533617715281</v>
      </c>
      <c r="Q102" s="98">
        <v>0.39011889937656807</v>
      </c>
      <c r="R102" s="98">
        <v>2.303436621630861</v>
      </c>
    </row>
    <row r="103" spans="2:18" hidden="1" x14ac:dyDescent="0.55000000000000004">
      <c r="B103" t="s">
        <v>683</v>
      </c>
      <c r="C103" s="1">
        <v>48</v>
      </c>
      <c r="D103" s="1">
        <v>1</v>
      </c>
      <c r="E103" s="1">
        <v>4</v>
      </c>
      <c r="G103" s="1">
        <v>48</v>
      </c>
      <c r="H103" s="1">
        <v>1</v>
      </c>
      <c r="I103" s="1">
        <v>4</v>
      </c>
      <c r="K103" s="1" t="s">
        <v>899</v>
      </c>
      <c r="L103" s="1">
        <f>[2]Calculations!AC170</f>
        <v>61.612517654629769</v>
      </c>
      <c r="M103" s="1">
        <f>[2]Calculations!AD170</f>
        <v>3.1276124895191493</v>
      </c>
      <c r="N103" s="1">
        <f>[2]Calculations!AE170</f>
        <v>3.1343316362708373</v>
      </c>
      <c r="P103" s="97">
        <v>61.612517654629769</v>
      </c>
      <c r="Q103" s="98">
        <v>3.1276124895191493</v>
      </c>
      <c r="R103" s="98">
        <v>3.1343316362708373</v>
      </c>
    </row>
    <row r="104" spans="2:18" x14ac:dyDescent="0.55000000000000004">
      <c r="B104" t="s">
        <v>682</v>
      </c>
      <c r="C104" s="1">
        <v>55</v>
      </c>
      <c r="D104" s="1">
        <v>0</v>
      </c>
      <c r="E104" s="1">
        <v>2</v>
      </c>
      <c r="G104" s="1">
        <v>55</v>
      </c>
      <c r="H104" s="1">
        <v>0</v>
      </c>
      <c r="I104" s="1">
        <v>2</v>
      </c>
      <c r="K104" s="1" t="s">
        <v>775</v>
      </c>
      <c r="L104" s="1">
        <f>[2]Calculations!AC171</f>
        <v>68.097728766764959</v>
      </c>
      <c r="M104" s="1">
        <f>[2]Calculations!AD171</f>
        <v>0.92488675046131785</v>
      </c>
      <c r="N104" s="1">
        <f>[2]Calculations!AE171</f>
        <v>3.2835759073077009</v>
      </c>
      <c r="P104" s="97">
        <v>68.097728766764959</v>
      </c>
      <c r="Q104" s="98">
        <v>0.92488675046131785</v>
      </c>
      <c r="R104" s="98">
        <v>3.2835759073077009</v>
      </c>
    </row>
    <row r="105" spans="2:18" x14ac:dyDescent="0.55000000000000004">
      <c r="L105" s="1"/>
      <c r="M105" s="1"/>
      <c r="N105" s="1"/>
      <c r="P105" s="97"/>
      <c r="Q105" s="98"/>
      <c r="R105" s="98"/>
    </row>
    <row r="106" spans="2:18" hidden="1" x14ac:dyDescent="0.55000000000000004">
      <c r="B106" t="s">
        <v>681</v>
      </c>
      <c r="C106" s="1">
        <v>68</v>
      </c>
      <c r="D106" s="1">
        <v>0</v>
      </c>
      <c r="E106" s="1">
        <v>1</v>
      </c>
      <c r="G106" s="1">
        <v>68</v>
      </c>
      <c r="H106" s="1">
        <v>0</v>
      </c>
      <c r="I106" s="1">
        <v>1</v>
      </c>
      <c r="K106" s="1" t="s">
        <v>900</v>
      </c>
      <c r="L106" s="1">
        <f>[2]Calculations!AC173</f>
        <v>76.631951170398722</v>
      </c>
      <c r="M106" s="1">
        <f>[2]Calculations!AD173</f>
        <v>0.26697758294164098</v>
      </c>
      <c r="N106" s="1">
        <f>[2]Calculations!AE173</f>
        <v>2.4211007574686194</v>
      </c>
      <c r="P106" s="97">
        <v>76.631951170398722</v>
      </c>
      <c r="Q106" s="98">
        <v>0.26697758294164098</v>
      </c>
      <c r="R106" s="98">
        <v>2.4211007574686194</v>
      </c>
    </row>
    <row r="107" spans="2:18" hidden="1" x14ac:dyDescent="0.55000000000000004">
      <c r="B107" t="s">
        <v>680</v>
      </c>
      <c r="C107" s="1">
        <v>50</v>
      </c>
      <c r="D107" s="1">
        <v>1</v>
      </c>
      <c r="E107" s="1">
        <v>5</v>
      </c>
      <c r="G107" s="1">
        <v>49</v>
      </c>
      <c r="H107" s="1">
        <v>1</v>
      </c>
      <c r="I107" s="1">
        <v>4</v>
      </c>
      <c r="K107" s="1" t="s">
        <v>901</v>
      </c>
      <c r="L107" s="1">
        <f>[2]Calculations!AC174</f>
        <v>62.62579094365671</v>
      </c>
      <c r="M107" s="1">
        <f>[2]Calculations!AD174</f>
        <v>2.8166715797839914</v>
      </c>
      <c r="N107" s="1">
        <f>[2]Calculations!AE174</f>
        <v>3.3222290964719292</v>
      </c>
      <c r="P107" s="97">
        <v>62.62579094365671</v>
      </c>
      <c r="Q107" s="98">
        <v>2.8166715797839914</v>
      </c>
      <c r="R107" s="98">
        <v>3.3222290964719292</v>
      </c>
    </row>
    <row r="108" spans="2:18" x14ac:dyDescent="0.55000000000000004">
      <c r="B108" t="s">
        <v>679</v>
      </c>
      <c r="C108" s="1">
        <v>56</v>
      </c>
      <c r="D108" s="1">
        <v>1</v>
      </c>
      <c r="E108" s="1">
        <v>2</v>
      </c>
      <c r="G108" s="1">
        <v>56</v>
      </c>
      <c r="H108" s="1">
        <v>0</v>
      </c>
      <c r="I108" s="1">
        <v>2</v>
      </c>
      <c r="K108" s="1" t="s">
        <v>772</v>
      </c>
      <c r="L108" s="1">
        <f>[2]Calculations!AC175</f>
        <v>69.54549044703198</v>
      </c>
      <c r="M108" s="1">
        <f>[2]Calculations!AD175</f>
        <v>0.43724949091361598</v>
      </c>
      <c r="N108" s="1">
        <f>[2]Calculations!AE175</f>
        <v>3.4219188971790659</v>
      </c>
      <c r="P108" s="97">
        <v>69.54549044703198</v>
      </c>
      <c r="Q108" s="98">
        <v>0.43724949091361598</v>
      </c>
      <c r="R108" s="98">
        <v>3.4219188971790659</v>
      </c>
    </row>
    <row r="109" spans="2:18" x14ac:dyDescent="0.55000000000000004">
      <c r="L109" s="1"/>
      <c r="M109" s="1"/>
      <c r="N109" s="1"/>
      <c r="P109" s="97"/>
      <c r="Q109" s="98"/>
      <c r="R109" s="98"/>
    </row>
    <row r="110" spans="2:18" hidden="1" x14ac:dyDescent="0.55000000000000004">
      <c r="B110" t="s">
        <v>678</v>
      </c>
      <c r="C110" s="1">
        <v>70</v>
      </c>
      <c r="D110" s="1">
        <v>0</v>
      </c>
      <c r="E110" s="1">
        <v>1</v>
      </c>
      <c r="G110" s="1">
        <v>70</v>
      </c>
      <c r="H110" s="1">
        <v>0</v>
      </c>
      <c r="I110" s="1">
        <v>1</v>
      </c>
      <c r="K110" s="1" t="s">
        <v>902</v>
      </c>
      <c r="L110" s="1">
        <f>[2]Calculations!AC177</f>
        <v>76.09853671716661</v>
      </c>
      <c r="M110" s="1">
        <f>[2]Calculations!AD177</f>
        <v>0.31612642048894912</v>
      </c>
      <c r="N110" s="1">
        <f>[2]Calculations!AE177</f>
        <v>2.6209249768720522</v>
      </c>
      <c r="P110" s="97">
        <v>76.09853671716661</v>
      </c>
      <c r="Q110" s="98">
        <v>0.31612642048894912</v>
      </c>
      <c r="R110" s="98">
        <v>2.6209249768720522</v>
      </c>
    </row>
    <row r="111" spans="2:18" hidden="1" x14ac:dyDescent="0.55000000000000004">
      <c r="B111" t="s">
        <v>677</v>
      </c>
      <c r="C111" s="1">
        <v>51</v>
      </c>
      <c r="D111" s="1">
        <v>1</v>
      </c>
      <c r="E111" s="1">
        <v>5</v>
      </c>
      <c r="G111" s="1">
        <v>51</v>
      </c>
      <c r="H111" s="1">
        <v>1</v>
      </c>
      <c r="I111" s="1">
        <v>5</v>
      </c>
      <c r="K111" s="1" t="s">
        <v>903</v>
      </c>
      <c r="L111" s="1">
        <f>[2]Calculations!AC178</f>
        <v>64.36429558752333</v>
      </c>
      <c r="M111" s="1">
        <f>[2]Calculations!AD178</f>
        <v>2.641429611354662</v>
      </c>
      <c r="N111" s="1">
        <f>[2]Calculations!AE178</f>
        <v>3.4955564329005151</v>
      </c>
      <c r="P111" s="97">
        <v>64.36429558752333</v>
      </c>
      <c r="Q111" s="98">
        <v>2.641429611354662</v>
      </c>
      <c r="R111" s="98">
        <v>3.4955564329005151</v>
      </c>
    </row>
    <row r="112" spans="2:18" x14ac:dyDescent="0.55000000000000004">
      <c r="B112" t="s">
        <v>676</v>
      </c>
      <c r="C112" s="1">
        <v>58</v>
      </c>
      <c r="D112" s="1">
        <v>1</v>
      </c>
      <c r="E112" s="1">
        <v>2</v>
      </c>
      <c r="G112" s="1">
        <v>57</v>
      </c>
      <c r="H112" s="1">
        <v>0</v>
      </c>
      <c r="I112" s="1">
        <v>2</v>
      </c>
      <c r="K112" s="1" t="s">
        <v>767</v>
      </c>
      <c r="L112" s="1">
        <f>[2]Calculations!AC179</f>
        <v>70.490554036267866</v>
      </c>
      <c r="M112" s="1">
        <f>[2]Calculations!AD179</f>
        <v>1.2069047591972137</v>
      </c>
      <c r="N112" s="1">
        <f>[2]Calculations!AE179</f>
        <v>3.1272460125855162</v>
      </c>
      <c r="P112" s="97">
        <v>70.490554036267866</v>
      </c>
      <c r="Q112" s="98">
        <v>1.2069047591972137</v>
      </c>
      <c r="R112" s="98">
        <v>3.1272460125855162</v>
      </c>
    </row>
    <row r="113" spans="2:18" x14ac:dyDescent="0.55000000000000004">
      <c r="L113" s="1"/>
      <c r="M113" s="1"/>
      <c r="N113" s="1"/>
      <c r="P113" s="97"/>
      <c r="Q113" s="98"/>
      <c r="R113" s="98"/>
    </row>
    <row r="114" spans="2:18" hidden="1" x14ac:dyDescent="0.55000000000000004">
      <c r="B114" t="s">
        <v>675</v>
      </c>
      <c r="C114" s="1">
        <v>72</v>
      </c>
      <c r="D114" s="1">
        <v>0</v>
      </c>
      <c r="E114" s="1">
        <v>1</v>
      </c>
      <c r="G114" s="1">
        <v>70</v>
      </c>
      <c r="H114" s="1">
        <v>0</v>
      </c>
      <c r="I114" s="1">
        <v>1</v>
      </c>
      <c r="K114" s="1" t="s">
        <v>904</v>
      </c>
      <c r="L114" s="1">
        <f>[2]Calculations!AC181</f>
        <v>78.02965556983645</v>
      </c>
      <c r="M114" s="1">
        <f>[2]Calculations!AD181</f>
        <v>0.23212630319324745</v>
      </c>
      <c r="N114" s="1">
        <f>[2]Calculations!AE181</f>
        <v>2.5949503394629092</v>
      </c>
      <c r="P114" s="97">
        <v>78.02965556983645</v>
      </c>
      <c r="Q114" s="98">
        <v>0.23212630319324745</v>
      </c>
      <c r="R114" s="98">
        <v>2.5949503394629092</v>
      </c>
    </row>
    <row r="115" spans="2:18" hidden="1" x14ac:dyDescent="0.55000000000000004">
      <c r="B115" t="s">
        <v>674</v>
      </c>
      <c r="C115" s="1">
        <v>53</v>
      </c>
      <c r="D115" s="1">
        <v>1</v>
      </c>
      <c r="E115" s="1">
        <v>5</v>
      </c>
      <c r="G115" s="1">
        <v>51</v>
      </c>
      <c r="H115" s="1">
        <v>1</v>
      </c>
      <c r="I115" s="1">
        <v>5</v>
      </c>
      <c r="K115" s="1" t="s">
        <v>905</v>
      </c>
      <c r="L115" s="1">
        <f>[2]Calculations!AC182</f>
        <v>64.886095901364811</v>
      </c>
      <c r="M115" s="1">
        <f>[2]Calculations!AD182</f>
        <v>2.4878468680110677</v>
      </c>
      <c r="N115" s="1">
        <f>[2]Calculations!AE182</f>
        <v>3.6582555046456022</v>
      </c>
      <c r="P115" s="97">
        <v>64.886095901364811</v>
      </c>
      <c r="Q115" s="98">
        <v>2.4878468680110677</v>
      </c>
      <c r="R115" s="98">
        <v>3.6582555046456022</v>
      </c>
    </row>
    <row r="116" spans="2:18" x14ac:dyDescent="0.55000000000000004">
      <c r="B116" t="s">
        <v>673</v>
      </c>
      <c r="C116" s="1">
        <v>59</v>
      </c>
      <c r="D116" s="1">
        <v>0</v>
      </c>
      <c r="E116" s="1">
        <v>2</v>
      </c>
      <c r="G116" s="1">
        <v>57</v>
      </c>
      <c r="H116" s="1">
        <v>0</v>
      </c>
      <c r="I116" s="1">
        <v>2</v>
      </c>
      <c r="K116" s="1" t="s">
        <v>764</v>
      </c>
      <c r="L116" s="1">
        <f>[2]Calculations!AC183</f>
        <v>72.079750332635967</v>
      </c>
      <c r="M116" s="1">
        <f>[2]Calculations!AD183</f>
        <v>0.78177750578084515</v>
      </c>
      <c r="N116" s="1">
        <f>[2]Calculations!AE183</f>
        <v>3.3534545359665824</v>
      </c>
      <c r="P116" s="97">
        <v>72.079750332635967</v>
      </c>
      <c r="Q116" s="98">
        <v>0.78177750578084515</v>
      </c>
      <c r="R116" s="98">
        <v>3.3534545359665824</v>
      </c>
    </row>
    <row r="117" spans="2:18" x14ac:dyDescent="0.55000000000000004">
      <c r="L117" s="1"/>
      <c r="M117" s="1"/>
      <c r="N117" s="1"/>
      <c r="P117" s="97"/>
      <c r="Q117" s="98"/>
      <c r="R117" s="98"/>
    </row>
    <row r="118" spans="2:18" hidden="1" x14ac:dyDescent="0.55000000000000004">
      <c r="B118" t="s">
        <v>672</v>
      </c>
      <c r="C118" s="1">
        <v>73</v>
      </c>
      <c r="D118" s="1">
        <v>0</v>
      </c>
      <c r="E118" s="1">
        <v>1</v>
      </c>
      <c r="G118" s="1">
        <v>70</v>
      </c>
      <c r="H118" s="1">
        <v>0</v>
      </c>
      <c r="I118" s="1">
        <v>1</v>
      </c>
      <c r="K118" s="1" t="s">
        <v>906</v>
      </c>
      <c r="L118" s="1">
        <f>[2]Calculations!AC185</f>
        <v>77.996560059153268</v>
      </c>
      <c r="M118" s="1">
        <f>[2]Calculations!AD185</f>
        <v>0.77451064849248796</v>
      </c>
      <c r="N118" s="1">
        <f>[2]Calculations!AE185</f>
        <v>1.8342298519724576</v>
      </c>
      <c r="P118" s="97">
        <v>77.996560059153268</v>
      </c>
      <c r="Q118" s="98">
        <v>0.77451064849248796</v>
      </c>
      <c r="R118" s="98">
        <v>1.8342298519724576</v>
      </c>
    </row>
    <row r="119" spans="2:18" hidden="1" x14ac:dyDescent="0.55000000000000004">
      <c r="B119" t="s">
        <v>671</v>
      </c>
      <c r="C119" s="1">
        <v>54</v>
      </c>
      <c r="D119" s="1">
        <v>1</v>
      </c>
      <c r="E119" s="1">
        <v>5</v>
      </c>
      <c r="G119" s="1">
        <v>51</v>
      </c>
      <c r="H119" s="1">
        <v>1</v>
      </c>
      <c r="I119" s="1">
        <v>5</v>
      </c>
      <c r="K119" s="1" t="s">
        <v>907</v>
      </c>
      <c r="L119" s="1">
        <f>[2]Calculations!AC186</f>
        <v>65.59838635422939</v>
      </c>
      <c r="M119" s="1">
        <f>[2]Calculations!AD186</f>
        <v>2.227435557495161</v>
      </c>
      <c r="N119" s="1">
        <f>[2]Calculations!AE186</f>
        <v>3.8315044655531594</v>
      </c>
      <c r="P119" s="97">
        <v>65.59838635422939</v>
      </c>
      <c r="Q119" s="98">
        <v>2.227435557495161</v>
      </c>
      <c r="R119" s="98">
        <v>3.8315044655531594</v>
      </c>
    </row>
    <row r="120" spans="2:18" x14ac:dyDescent="0.55000000000000004">
      <c r="B120" t="s">
        <v>670</v>
      </c>
      <c r="C120" s="1">
        <v>61</v>
      </c>
      <c r="D120" s="1">
        <v>1</v>
      </c>
      <c r="E120" s="1">
        <v>3</v>
      </c>
      <c r="G120" s="1">
        <v>57</v>
      </c>
      <c r="H120" s="1">
        <v>0</v>
      </c>
      <c r="I120" s="1">
        <v>2</v>
      </c>
      <c r="K120" s="1" t="s">
        <v>786</v>
      </c>
      <c r="L120" s="1">
        <f>[2]Calculations!AC187</f>
        <v>73.788479760617932</v>
      </c>
      <c r="M120" s="1">
        <f>[2]Calculations!AD187</f>
        <v>0.47868612230334007</v>
      </c>
      <c r="N120" s="1">
        <f>[2]Calculations!AE187</f>
        <v>3.4254988092246474</v>
      </c>
      <c r="P120" s="97">
        <v>73.788479760617932</v>
      </c>
      <c r="Q120" s="98">
        <v>0.47868612230334007</v>
      </c>
      <c r="R120" s="98">
        <v>3.4254988092246474</v>
      </c>
    </row>
    <row r="121" spans="2:18" x14ac:dyDescent="0.55000000000000004">
      <c r="L121" s="1"/>
      <c r="M121" s="1"/>
      <c r="N121" s="1"/>
      <c r="P121" s="97"/>
      <c r="Q121" s="98"/>
      <c r="R121" s="98"/>
    </row>
    <row r="122" spans="2:18" hidden="1" x14ac:dyDescent="0.55000000000000004">
      <c r="B122" t="s">
        <v>669</v>
      </c>
      <c r="C122" s="1">
        <v>75</v>
      </c>
      <c r="D122" s="1">
        <v>0</v>
      </c>
      <c r="E122" s="1">
        <v>1</v>
      </c>
      <c r="K122" s="1" t="s">
        <v>908</v>
      </c>
      <c r="L122" s="1">
        <f>[2]Calculations!AC189</f>
        <v>80.239168452763451</v>
      </c>
      <c r="M122" s="1">
        <f>[2]Calculations!AD189</f>
        <v>-0.14204246433979772</v>
      </c>
      <c r="N122" s="1">
        <f>[2]Calculations!AE189</f>
        <v>3.0738206955351677</v>
      </c>
      <c r="P122" s="97">
        <v>80.239168452763451</v>
      </c>
      <c r="Q122" s="98">
        <v>-0.14204246433979772</v>
      </c>
      <c r="R122" s="98">
        <v>3.0738206955351677</v>
      </c>
    </row>
    <row r="123" spans="2:18" hidden="1" x14ac:dyDescent="0.55000000000000004">
      <c r="B123" t="s">
        <v>668</v>
      </c>
      <c r="C123" s="1">
        <v>56</v>
      </c>
      <c r="D123" s="1">
        <v>1</v>
      </c>
      <c r="E123" s="1">
        <v>5</v>
      </c>
      <c r="K123" s="1" t="s">
        <v>909</v>
      </c>
      <c r="L123" s="1">
        <f>[2]Calculations!AC190</f>
        <v>66.609066664965354</v>
      </c>
      <c r="M123" s="1">
        <f>[2]Calculations!AD190</f>
        <v>1.9165122396859191</v>
      </c>
      <c r="N123" s="1">
        <f>[2]Calculations!AE190</f>
        <v>4.1145508093668903</v>
      </c>
      <c r="P123" s="97">
        <v>66.609066664965354</v>
      </c>
      <c r="Q123" s="98">
        <v>1.9165122396859191</v>
      </c>
      <c r="R123" s="98">
        <v>4.1145508093668903</v>
      </c>
    </row>
    <row r="124" spans="2:18" x14ac:dyDescent="0.55000000000000004">
      <c r="B124" t="s">
        <v>667</v>
      </c>
      <c r="C124" s="1">
        <v>63</v>
      </c>
      <c r="D124" s="1">
        <v>1</v>
      </c>
      <c r="E124" s="1">
        <v>3</v>
      </c>
      <c r="K124" s="1" t="s">
        <v>784</v>
      </c>
      <c r="L124" s="1">
        <f>[2]Calculations!AC191</f>
        <v>73.613616639838867</v>
      </c>
      <c r="M124" s="1">
        <f>[2]Calculations!AD191</f>
        <v>0.59672374117208937</v>
      </c>
      <c r="N124" s="1">
        <f>[2]Calculations!AE191</f>
        <v>3.1523277110586889</v>
      </c>
      <c r="P124" s="97">
        <v>73.613616639838867</v>
      </c>
      <c r="Q124" s="98">
        <v>0.59672374117208937</v>
      </c>
      <c r="R124" s="98">
        <v>3.1523277110586889</v>
      </c>
    </row>
    <row r="125" spans="2:18" x14ac:dyDescent="0.55000000000000004">
      <c r="L125" s="1"/>
      <c r="M125" s="1"/>
      <c r="N125" s="1"/>
      <c r="P125" s="97"/>
      <c r="Q125" s="98"/>
      <c r="R125" s="98"/>
    </row>
    <row r="126" spans="2:18" hidden="1" x14ac:dyDescent="0.55000000000000004">
      <c r="B126" t="s">
        <v>666</v>
      </c>
      <c r="C126" s="1">
        <v>77</v>
      </c>
      <c r="D126" s="1">
        <v>0</v>
      </c>
      <c r="E126" s="1">
        <v>1</v>
      </c>
      <c r="K126" s="1" t="s">
        <v>910</v>
      </c>
      <c r="L126" s="1">
        <f>[2]Calculations!AK169</f>
        <v>81.978509346227625</v>
      </c>
      <c r="M126" s="1">
        <f>[2]Calculations!AL169</f>
        <v>-0.29505747823493911</v>
      </c>
      <c r="N126" s="1">
        <f>[2]Calculations!AM169</f>
        <v>2.9104779497086897</v>
      </c>
      <c r="P126" s="97">
        <v>81.978509346227625</v>
      </c>
      <c r="Q126" s="98">
        <v>-0.29505747823493911</v>
      </c>
      <c r="R126" s="98">
        <v>2.9104779497086897</v>
      </c>
    </row>
    <row r="127" spans="2:18" hidden="1" x14ac:dyDescent="0.55000000000000004">
      <c r="B127" t="s">
        <v>665</v>
      </c>
      <c r="C127" s="1">
        <v>57</v>
      </c>
      <c r="D127" s="1">
        <v>1</v>
      </c>
      <c r="E127" s="1">
        <v>6</v>
      </c>
      <c r="K127" s="1" t="s">
        <v>911</v>
      </c>
      <c r="L127" s="1">
        <f>[2]Calculations!AK170</f>
        <v>68.377151953043978</v>
      </c>
      <c r="M127" s="1">
        <f>[2]Calculations!AL170</f>
        <v>1.9804454596368259</v>
      </c>
      <c r="N127" s="1">
        <f>[2]Calculations!AM170</f>
        <v>4.9994593709228985</v>
      </c>
      <c r="P127" s="97">
        <v>68.377151953043978</v>
      </c>
      <c r="Q127" s="98">
        <v>1.9804454596368259</v>
      </c>
      <c r="R127" s="98">
        <v>4.9994593709228985</v>
      </c>
    </row>
    <row r="128" spans="2:18" x14ac:dyDescent="0.55000000000000004">
      <c r="B128" t="s">
        <v>664</v>
      </c>
      <c r="C128" s="1">
        <v>64</v>
      </c>
      <c r="D128" s="1">
        <v>1</v>
      </c>
      <c r="E128" s="1">
        <v>3</v>
      </c>
      <c r="K128" s="1" t="s">
        <v>785</v>
      </c>
      <c r="L128" s="1">
        <f>[2]Calculations!AK171</f>
        <v>76.277782683786612</v>
      </c>
      <c r="M128" s="1">
        <f>[2]Calculations!AL171</f>
        <v>6.1279452880036445E-2</v>
      </c>
      <c r="N128" s="1">
        <f>[2]Calculations!AM171</f>
        <v>3.6385761561732233</v>
      </c>
      <c r="P128" s="97">
        <v>76.277782683786612</v>
      </c>
      <c r="Q128" s="98">
        <v>6.1279452880036445E-2</v>
      </c>
      <c r="R128" s="98">
        <v>3.6385761561732233</v>
      </c>
    </row>
    <row r="129" spans="2:18" x14ac:dyDescent="0.55000000000000004">
      <c r="L129" s="1"/>
      <c r="M129" s="1"/>
      <c r="N129" s="1"/>
      <c r="P129" s="97"/>
      <c r="Q129" s="98"/>
      <c r="R129" s="98"/>
    </row>
    <row r="130" spans="2:18" hidden="1" x14ac:dyDescent="0.55000000000000004">
      <c r="B130" t="s">
        <v>663</v>
      </c>
      <c r="C130" s="1">
        <v>78</v>
      </c>
      <c r="D130" s="1">
        <v>0</v>
      </c>
      <c r="E130" s="1">
        <v>2</v>
      </c>
      <c r="K130" s="1" t="s">
        <v>912</v>
      </c>
      <c r="L130" s="1">
        <f>[2]Calculations!AK173</f>
        <v>83.129805655756542</v>
      </c>
      <c r="M130" s="1">
        <f>[2]Calculations!AL173</f>
        <v>-0.62598528767265904</v>
      </c>
      <c r="N130" s="1">
        <f>[2]Calculations!AM173</f>
        <v>3.5655706011081367</v>
      </c>
      <c r="P130" s="97">
        <v>83.129805655756542</v>
      </c>
      <c r="Q130" s="98">
        <v>-0.62598528767265904</v>
      </c>
      <c r="R130" s="98">
        <v>3.5655706011081367</v>
      </c>
    </row>
    <row r="131" spans="2:18" hidden="1" x14ac:dyDescent="0.55000000000000004">
      <c r="B131" t="s">
        <v>662</v>
      </c>
      <c r="C131" s="1">
        <v>58</v>
      </c>
      <c r="D131" s="1">
        <v>1</v>
      </c>
      <c r="E131" s="1">
        <v>6</v>
      </c>
      <c r="K131" s="1" t="s">
        <v>913</v>
      </c>
      <c r="L131" s="1">
        <f>[2]Calculations!AK174</f>
        <v>69.257920952172327</v>
      </c>
      <c r="M131" s="1">
        <f>[2]Calculations!AL174</f>
        <v>1.9678867383783882</v>
      </c>
      <c r="N131" s="1">
        <f>[2]Calculations!AM174</f>
        <v>4.5673267731566547</v>
      </c>
      <c r="P131" s="97">
        <v>69.257920952172327</v>
      </c>
      <c r="Q131" s="98">
        <v>1.9678867383783882</v>
      </c>
      <c r="R131" s="98">
        <v>4.5673267731566547</v>
      </c>
    </row>
    <row r="132" spans="2:18" x14ac:dyDescent="0.55000000000000004">
      <c r="B132" t="s">
        <v>661</v>
      </c>
      <c r="C132" s="1">
        <v>65</v>
      </c>
      <c r="D132" s="1">
        <v>1</v>
      </c>
      <c r="E132" s="1">
        <v>3</v>
      </c>
      <c r="K132" s="1" t="s">
        <v>768</v>
      </c>
      <c r="L132" s="1">
        <f>[2]Calculations!AK175</f>
        <v>75.329698455056743</v>
      </c>
      <c r="M132" s="1">
        <f>[2]Calculations!AL175</f>
        <v>0.29762198803567896</v>
      </c>
      <c r="N132" s="1">
        <f>[2]Calculations!AM175</f>
        <v>3.7157425546613609</v>
      </c>
      <c r="P132" s="97">
        <v>75.329698455056743</v>
      </c>
      <c r="Q132" s="98">
        <v>0.29762198803567896</v>
      </c>
      <c r="R132" s="98">
        <v>3.7157425546613609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56"/>
  <sheetViews>
    <sheetView topLeftCell="A56" zoomScale="55" zoomScaleNormal="55" workbookViewId="0">
      <selection activeCell="H61" sqref="H61"/>
    </sheetView>
  </sheetViews>
  <sheetFormatPr defaultRowHeight="14.4" x14ac:dyDescent="0.55000000000000004"/>
  <cols>
    <col min="3" max="3" width="2.68359375" bestFit="1" customWidth="1"/>
    <col min="4" max="4" width="10.15625" bestFit="1" customWidth="1"/>
    <col min="5" max="5" width="9.15625" style="149" bestFit="1" customWidth="1"/>
    <col min="6" max="6" width="10.578125" bestFit="1" customWidth="1"/>
    <col min="7" max="7" width="10.578125" customWidth="1"/>
    <col min="8" max="8" width="10.578125" bestFit="1" customWidth="1"/>
    <col min="9" max="9" width="10.578125" customWidth="1"/>
    <col min="10" max="10" width="10.578125" bestFit="1" customWidth="1"/>
    <col min="11" max="13" width="10.578125" customWidth="1"/>
    <col min="14" max="14" width="10.15625" bestFit="1" customWidth="1"/>
    <col min="19" max="19" width="10.83984375" bestFit="1" customWidth="1"/>
  </cols>
  <sheetData>
    <row r="1" spans="3:31" hidden="1" x14ac:dyDescent="0.55000000000000004"/>
    <row r="2" spans="3:31" hidden="1" x14ac:dyDescent="0.55000000000000004">
      <c r="C2" s="2">
        <f>'[3]Results Lum Lab'!O3</f>
        <v>1</v>
      </c>
      <c r="D2" s="2" t="str">
        <f>'[3]Results Lum Lab'!P3</f>
        <v>C1 - Mxx</v>
      </c>
      <c r="E2" s="147"/>
      <c r="F2" s="2" t="str">
        <f>'[3]Results Lum Lab'!Q3</f>
        <v>C2 - Mxx</v>
      </c>
      <c r="G2" s="2"/>
      <c r="H2" s="2" t="str">
        <f>'[3]Results Lum Lab'!R3</f>
        <v>C3 - Mxx</v>
      </c>
      <c r="I2" s="2"/>
      <c r="J2" s="2" t="str">
        <f>'[3]Results Lum Lab'!S3</f>
        <v>Mxx -C1</v>
      </c>
      <c r="K2" s="2"/>
      <c r="L2" s="2" t="str">
        <f>'[3]Results Lum Lab'!T3</f>
        <v>Mxx -C2</v>
      </c>
      <c r="M2" s="2"/>
      <c r="N2" s="2" t="str">
        <f>'[3]Results Lum Lab'!U3</f>
        <v>Mxx - C3</v>
      </c>
      <c r="T2" s="2" t="str">
        <f>'[3]Results Lum Lab'!Z3</f>
        <v>C1 - Mxx</v>
      </c>
      <c r="U2" s="2"/>
      <c r="V2" s="2" t="str">
        <f>'[3]Results Lum Lab'!AC3</f>
        <v>C2 - Mxx</v>
      </c>
      <c r="W2" s="2"/>
      <c r="X2" s="2" t="str">
        <f>'[3]Results Lum Lab'!AF3</f>
        <v>C3 - Mxx</v>
      </c>
      <c r="Y2" s="2"/>
      <c r="Z2" s="2" t="str">
        <f>'[3]Results Lum Lab'!AI3</f>
        <v>Mxx -C1</v>
      </c>
      <c r="AA2" s="2"/>
      <c r="AB2" s="2" t="str">
        <f>'[3]Results Lum Lab'!AL3</f>
        <v>Mxx -C2</v>
      </c>
      <c r="AC2" s="2"/>
      <c r="AD2" s="2" t="str">
        <f>'[3]Results Lum Lab'!AO3</f>
        <v>Mxx - C3</v>
      </c>
      <c r="AE2" s="2"/>
    </row>
    <row r="3" spans="3:31" ht="14.7" hidden="1" x14ac:dyDescent="0.6">
      <c r="D3" t="str">
        <f>'[3]Results Lum Lab'!P4</f>
        <v>C1 - M08 : 1</v>
      </c>
      <c r="E3" s="148" t="str">
        <f>IF(COUNTIF($D$3:$D$17, D3)&gt;1, "Duplicate", "-")</f>
        <v>-</v>
      </c>
      <c r="F3" t="str">
        <f>'[3]Results Lum Lab'!Q4</f>
        <v>C2 - M08 : 1</v>
      </c>
      <c r="G3" s="117" t="str">
        <f>IF(COUNTIF($F$3:$F$20, F3)&gt;1, "Duplicate", "-")</f>
        <v>-</v>
      </c>
      <c r="H3" t="str">
        <f>'[3]Results Lum Lab'!R4</f>
        <v>C3 - M08 : 1</v>
      </c>
      <c r="I3" s="117" t="str">
        <f>IF(COUNTIF($H$3:$H$17, H3)&gt;1, "Duplicate", "-")</f>
        <v>-</v>
      </c>
      <c r="J3" t="str">
        <f>'[3]Results Lum Lab'!S4</f>
        <v>M08 - C1 : 2</v>
      </c>
      <c r="K3" s="117" t="str">
        <f>IF(COUNTIF($J$3:$J$15, J3)&gt;1, "Duplicate", "-")</f>
        <v>-</v>
      </c>
      <c r="L3" t="str">
        <f>'[3]Results Lum Lab'!T4</f>
        <v>M08 - C2 : 2</v>
      </c>
      <c r="M3" s="117" t="str">
        <f>IF(COUNTIF($L$3:$L$21, L3)&gt;1, "Duplicate", "-")</f>
        <v>-</v>
      </c>
      <c r="N3" t="str">
        <f>'[3]Results Lum Lab'!U4</f>
        <v>M08 - C3 : 2</v>
      </c>
      <c r="O3" s="117" t="str">
        <f>IF(COUNTIF($N$3:$N$16, N3)&gt;1, "Duplicate", "-")</f>
        <v>-</v>
      </c>
      <c r="T3" t="str">
        <f>'[3]Results Lum Lab'!Z4</f>
        <v>M08</v>
      </c>
      <c r="U3" s="117" t="str">
        <f>IF(COUNTIF($T$3:$T$17, T3)&gt;1, "Duplicate", "-")</f>
        <v>-</v>
      </c>
      <c r="V3" t="str">
        <f>'[3]Results Lum Lab'!AC4</f>
        <v>M08</v>
      </c>
      <c r="W3" s="117" t="str">
        <f>IF(COUNTIF($V$3:$V$20, V3)&gt;1, "Duplicate", "-")</f>
        <v>-</v>
      </c>
      <c r="X3" t="str">
        <f>'[3]Results Lum Lab'!AF4</f>
        <v>M08</v>
      </c>
      <c r="Y3" s="117" t="str">
        <f>IF(COUNTIF($X$3:$X$17, X3)&gt;1, "Duplicate", "-")</f>
        <v>-</v>
      </c>
      <c r="Z3" t="str">
        <f>'[3]Results Lum Lab'!AI4</f>
        <v>M08</v>
      </c>
      <c r="AA3" s="117" t="str">
        <f>IF(COUNTIF($Z$3:$Z$15, Z3)&gt;1, "Duplicate", "-")</f>
        <v>-</v>
      </c>
      <c r="AB3" t="str">
        <f>'[3]Results Lum Lab'!AL4</f>
        <v>M08</v>
      </c>
      <c r="AC3" s="117" t="str">
        <f>IF(COUNTIF($AB$3:$AB$21, AB3)&gt;1, "Duplicate", "-")</f>
        <v>-</v>
      </c>
      <c r="AD3" t="str">
        <f>'[3]Results Lum Lab'!AO4</f>
        <v>M08</v>
      </c>
      <c r="AE3" s="117" t="str">
        <f>IF(COUNTIF($AD$3:$AD$16, AD3)&gt;1, "Duplicate", "-")</f>
        <v>-</v>
      </c>
    </row>
    <row r="4" spans="3:31" ht="14.7" hidden="1" x14ac:dyDescent="0.6">
      <c r="D4" t="str">
        <f>'[3]Results Lum Lab'!P5</f>
        <v>C1 - M12 : 1</v>
      </c>
      <c r="E4" s="148" t="str">
        <f t="shared" ref="E4:E17" si="0">IF(COUNTIF($D$3:$D$17, D4)&gt;1, "Duplicate", "-")</f>
        <v>-</v>
      </c>
      <c r="F4" t="str">
        <f>'[3]Results Lum Lab'!Q5</f>
        <v>C2 - M12 : 1</v>
      </c>
      <c r="G4" s="117" t="str">
        <f t="shared" ref="G4:G20" si="1">IF(COUNTIF($F$3:$F$20, F4)&gt;1, "Duplicate", "-")</f>
        <v>-</v>
      </c>
      <c r="H4" t="str">
        <f>'[3]Results Lum Lab'!R5</f>
        <v>C3 - M12 : 1</v>
      </c>
      <c r="I4" s="117" t="str">
        <f t="shared" ref="I4:I17" si="2">IF(COUNTIF($H$3:$H$17, H4)&gt;1, "Duplicate", "-")</f>
        <v>-</v>
      </c>
      <c r="J4" t="str">
        <f>'[3]Results Lum Lab'!S5</f>
        <v>M12 - C1 : 2</v>
      </c>
      <c r="K4" s="117" t="str">
        <f t="shared" ref="K4:K15" si="3">IF(COUNTIF($J$3:$J$15, J4)&gt;1, "Duplicate", "-")</f>
        <v>-</v>
      </c>
      <c r="L4" t="str">
        <f>'[3]Results Lum Lab'!T5</f>
        <v>M12 - C2 : 2</v>
      </c>
      <c r="M4" s="117" t="str">
        <f t="shared" ref="M4:M21" si="4">IF(COUNTIF($L$3:$L$21, L4)&gt;1, "Duplicate", "-")</f>
        <v>-</v>
      </c>
      <c r="N4" t="str">
        <f>'[3]Results Lum Lab'!U5</f>
        <v>M12 - C3 : 2</v>
      </c>
      <c r="O4" s="117" t="str">
        <f t="shared" ref="O4:O16" si="5">IF(COUNTIF($N$3:$N$16, N4)&gt;1, "Duplicate", "-")</f>
        <v>Duplicate</v>
      </c>
      <c r="T4" t="str">
        <f>'[3]Results Lum Lab'!Z5</f>
        <v>M12</v>
      </c>
      <c r="U4" s="117" t="str">
        <f t="shared" ref="U4:U17" si="6">IF(COUNTIF($T$3:$T$17, T4)&gt;1, "Duplicate", "-")</f>
        <v>-</v>
      </c>
      <c r="V4" t="str">
        <f>'[3]Results Lum Lab'!AC5</f>
        <v>M12</v>
      </c>
      <c r="W4" s="117" t="str">
        <f t="shared" ref="W4:W20" si="7">IF(COUNTIF($V$3:$V$20, V4)&gt;1, "Duplicate", "-")</f>
        <v>-</v>
      </c>
      <c r="X4" t="str">
        <f>'[3]Results Lum Lab'!AF5</f>
        <v>M12</v>
      </c>
      <c r="Y4" s="117" t="str">
        <f t="shared" ref="Y4:Y17" si="8">IF(COUNTIF($X$3:$X$17, X4)&gt;1, "Duplicate", "-")</f>
        <v>-</v>
      </c>
      <c r="Z4" t="str">
        <f>'[3]Results Lum Lab'!AI5</f>
        <v>M12</v>
      </c>
      <c r="AA4" s="117" t="str">
        <f t="shared" ref="AA4:AA15" si="9">IF(COUNTIF($Z$3:$Z$15, Z4)&gt;1, "Duplicate", "-")</f>
        <v>-</v>
      </c>
      <c r="AB4" t="str">
        <f>'[3]Results Lum Lab'!AL5</f>
        <v>M12</v>
      </c>
      <c r="AC4" s="117" t="str">
        <f t="shared" ref="AC4:AC21" si="10">IF(COUNTIF($AB$3:$AB$21, AB4)&gt;1, "Duplicate", "-")</f>
        <v>-</v>
      </c>
      <c r="AD4" t="str">
        <f>'[3]Results Lum Lab'!AO5</f>
        <v>M12</v>
      </c>
      <c r="AE4" s="117" t="str">
        <f t="shared" ref="AE4:AE16" si="11">IF(COUNTIF($AD$3:$AD$16, AD4)&gt;1, "Duplicate", "-")</f>
        <v>Duplicate</v>
      </c>
    </row>
    <row r="5" spans="3:31" ht="14.7" hidden="1" x14ac:dyDescent="0.6">
      <c r="D5" t="str">
        <f>'[3]Results Lum Lab'!P6</f>
        <v>C1 - M16 : 1</v>
      </c>
      <c r="E5" s="148" t="str">
        <f t="shared" si="0"/>
        <v>-</v>
      </c>
      <c r="F5" t="str">
        <f>'[3]Results Lum Lab'!Q6</f>
        <v>C2 - M16 : 1</v>
      </c>
      <c r="G5" s="117" t="str">
        <f t="shared" si="1"/>
        <v>-</v>
      </c>
      <c r="H5" t="str">
        <f>'[3]Results Lum Lab'!R6</f>
        <v>C3 - M16 : 1</v>
      </c>
      <c r="I5" s="117" t="str">
        <f t="shared" si="2"/>
        <v>-</v>
      </c>
      <c r="J5" t="str">
        <f>'[3]Results Lum Lab'!S6</f>
        <v>M16 - C1 : 1</v>
      </c>
      <c r="K5" s="117" t="str">
        <f t="shared" si="3"/>
        <v>-</v>
      </c>
      <c r="L5" t="str">
        <f>'[3]Results Lum Lab'!T6</f>
        <v>M16 - C2 : 2</v>
      </c>
      <c r="M5" s="117" t="str">
        <f t="shared" si="4"/>
        <v>-</v>
      </c>
      <c r="N5" t="str">
        <f>'[3]Results Lum Lab'!U6</f>
        <v>M16 - C3 : 1</v>
      </c>
      <c r="O5" s="117" t="str">
        <f t="shared" si="5"/>
        <v>-</v>
      </c>
      <c r="T5" t="str">
        <f>'[3]Results Lum Lab'!Z6</f>
        <v>M16</v>
      </c>
      <c r="U5" s="117" t="str">
        <f t="shared" si="6"/>
        <v>-</v>
      </c>
      <c r="V5" t="str">
        <f>'[3]Results Lum Lab'!AC6</f>
        <v>M16</v>
      </c>
      <c r="W5" s="117" t="str">
        <f t="shared" si="7"/>
        <v>-</v>
      </c>
      <c r="X5" t="str">
        <f>'[3]Results Lum Lab'!AF6</f>
        <v>M16</v>
      </c>
      <c r="Y5" s="117" t="str">
        <f t="shared" si="8"/>
        <v>-</v>
      </c>
      <c r="Z5" t="str">
        <f>'[3]Results Lum Lab'!AI6</f>
        <v>M16</v>
      </c>
      <c r="AA5" s="117" t="str">
        <f t="shared" si="9"/>
        <v>Duplicate</v>
      </c>
      <c r="AB5" t="str">
        <f>'[3]Results Lum Lab'!AL6</f>
        <v>M16</v>
      </c>
      <c r="AC5" s="117" t="str">
        <f t="shared" si="10"/>
        <v>-</v>
      </c>
      <c r="AD5" t="str">
        <f>'[3]Results Lum Lab'!AO6</f>
        <v>M16</v>
      </c>
      <c r="AE5" s="117" t="str">
        <f t="shared" si="11"/>
        <v>Duplicate</v>
      </c>
    </row>
    <row r="6" spans="3:31" ht="14.7" hidden="1" x14ac:dyDescent="0.6">
      <c r="D6" t="str">
        <f>'[3]Results Lum Lab'!P7</f>
        <v>C1 - M20 : 1</v>
      </c>
      <c r="E6" s="148" t="str">
        <f t="shared" si="0"/>
        <v>Duplicate</v>
      </c>
      <c r="F6" t="str">
        <f>'[3]Results Lum Lab'!Q7</f>
        <v>C2 - M20 : 1</v>
      </c>
      <c r="G6" s="117" t="str">
        <f t="shared" si="1"/>
        <v>-</v>
      </c>
      <c r="H6" t="str">
        <f>'[3]Results Lum Lab'!R7</f>
        <v>C3 - M20 : 1</v>
      </c>
      <c r="I6" s="117" t="str">
        <f t="shared" si="2"/>
        <v>Duplicate</v>
      </c>
      <c r="J6" t="str">
        <f>'[3]Results Lum Lab'!S7</f>
        <v>M14 - C1 : 2</v>
      </c>
      <c r="K6" s="117" t="str">
        <f t="shared" si="3"/>
        <v>Duplicate</v>
      </c>
      <c r="L6" t="str">
        <f>'[3]Results Lum Lab'!T7</f>
        <v>M20 - C2 : 2</v>
      </c>
      <c r="M6" s="117" t="str">
        <f t="shared" si="4"/>
        <v>Duplicate</v>
      </c>
      <c r="N6" t="str">
        <f>'[3]Results Lum Lab'!U7</f>
        <v>M14 - C3 : 1</v>
      </c>
      <c r="O6" s="117" t="str">
        <f t="shared" si="5"/>
        <v>-</v>
      </c>
      <c r="T6" t="str">
        <f>'[3]Results Lum Lab'!Z7</f>
        <v>M20</v>
      </c>
      <c r="U6" s="117" t="str">
        <f t="shared" si="6"/>
        <v>Duplicate</v>
      </c>
      <c r="V6" t="str">
        <f>'[3]Results Lum Lab'!AC7</f>
        <v>M20</v>
      </c>
      <c r="W6" s="117" t="str">
        <f t="shared" si="7"/>
        <v>-</v>
      </c>
      <c r="X6" t="str">
        <f>'[3]Results Lum Lab'!AF7</f>
        <v>M20</v>
      </c>
      <c r="Y6" s="117" t="str">
        <f t="shared" si="8"/>
        <v>Duplicate</v>
      </c>
      <c r="Z6" t="str">
        <f>'[3]Results Lum Lab'!AI7</f>
        <v>M14</v>
      </c>
      <c r="AA6" s="117" t="str">
        <f t="shared" si="9"/>
        <v>Duplicate</v>
      </c>
      <c r="AB6" t="str">
        <f>'[3]Results Lum Lab'!AL7</f>
        <v>M20</v>
      </c>
      <c r="AC6" s="117" t="str">
        <f t="shared" si="10"/>
        <v>Duplicate</v>
      </c>
      <c r="AD6" t="str">
        <f>'[3]Results Lum Lab'!AO7</f>
        <v>M14</v>
      </c>
      <c r="AE6" s="117" t="str">
        <f t="shared" si="11"/>
        <v>Duplicate</v>
      </c>
    </row>
    <row r="7" spans="3:31" ht="14.7" hidden="1" x14ac:dyDescent="0.6">
      <c r="D7" t="str">
        <f>'[3]Results Lum Lab'!P8</f>
        <v>C1 - M24 : 2</v>
      </c>
      <c r="E7" s="148" t="str">
        <f t="shared" si="0"/>
        <v>-</v>
      </c>
      <c r="F7" t="str">
        <f>'[3]Results Lum Lab'!Q8</f>
        <v>C2 - M24 : 1</v>
      </c>
      <c r="G7" s="117" t="str">
        <f t="shared" si="1"/>
        <v>Duplicate</v>
      </c>
      <c r="H7" t="str">
        <f>'[3]Results Lum Lab'!R8</f>
        <v>C3 - M24 : 2</v>
      </c>
      <c r="I7" s="117" t="str">
        <f t="shared" si="2"/>
        <v>-</v>
      </c>
      <c r="J7" t="str">
        <f>'[3]Results Lum Lab'!S8</f>
        <v>M15 - C1 : 1</v>
      </c>
      <c r="K7" s="117" t="str">
        <f t="shared" si="3"/>
        <v>-</v>
      </c>
      <c r="L7" t="str">
        <f>'[3]Results Lum Lab'!T8</f>
        <v>M24 - C2 : 2</v>
      </c>
      <c r="M7" s="117" t="str">
        <f t="shared" si="4"/>
        <v>Duplicate</v>
      </c>
      <c r="N7" t="str">
        <f>'[3]Results Lum Lab'!U8</f>
        <v>M12 - C3 : 2</v>
      </c>
      <c r="O7" s="117" t="str">
        <f t="shared" si="5"/>
        <v>Duplicate</v>
      </c>
      <c r="T7" t="str">
        <f>'[3]Results Lum Lab'!Z8</f>
        <v>M24</v>
      </c>
      <c r="U7" s="117" t="str">
        <f t="shared" si="6"/>
        <v>-</v>
      </c>
      <c r="V7" t="str">
        <f>'[3]Results Lum Lab'!AC8</f>
        <v>M24</v>
      </c>
      <c r="W7" s="117" t="str">
        <f t="shared" si="7"/>
        <v>Duplicate</v>
      </c>
      <c r="X7" t="str">
        <f>'[3]Results Lum Lab'!AF8</f>
        <v>M24</v>
      </c>
      <c r="Y7" s="117" t="str">
        <f t="shared" si="8"/>
        <v>Duplicate</v>
      </c>
      <c r="Z7" t="str">
        <f>'[3]Results Lum Lab'!AI8</f>
        <v>M15</v>
      </c>
      <c r="AA7" s="117" t="str">
        <f t="shared" si="9"/>
        <v>Duplicate</v>
      </c>
      <c r="AB7" t="str">
        <f>'[3]Results Lum Lab'!AL8</f>
        <v>M24</v>
      </c>
      <c r="AC7" s="117" t="str">
        <f t="shared" si="10"/>
        <v>Duplicate</v>
      </c>
      <c r="AD7" t="str">
        <f>'[3]Results Lum Lab'!AO8</f>
        <v>M12</v>
      </c>
      <c r="AE7" s="117" t="str">
        <f t="shared" si="11"/>
        <v>Duplicate</v>
      </c>
    </row>
    <row r="8" spans="3:31" ht="14.7" hidden="1" x14ac:dyDescent="0.6">
      <c r="D8" t="str">
        <f>'[3]Results Lum Lab'!P9</f>
        <v>C1 - M22 : 2</v>
      </c>
      <c r="E8" s="148" t="str">
        <f t="shared" si="0"/>
        <v>-</v>
      </c>
      <c r="F8" t="str">
        <f>'[3]Results Lum Lab'!Q9</f>
        <v>C2 - M25 : 1</v>
      </c>
      <c r="G8" s="117" t="str">
        <f t="shared" si="1"/>
        <v>Duplicate</v>
      </c>
      <c r="H8" t="str">
        <f>'[3]Results Lum Lab'!R9</f>
        <v>C3 - M22 : 2</v>
      </c>
      <c r="I8" s="117" t="str">
        <f t="shared" si="2"/>
        <v>-</v>
      </c>
      <c r="J8" t="str">
        <f>'[3]Results Lum Lab'!S9</f>
        <v>M14 - C1 : 2</v>
      </c>
      <c r="K8" s="117" t="str">
        <f t="shared" si="3"/>
        <v>Duplicate</v>
      </c>
      <c r="L8" t="str">
        <f>'[3]Results Lum Lab'!T9</f>
        <v>M25 - C2 : 1</v>
      </c>
      <c r="M8" s="117" t="str">
        <f t="shared" si="4"/>
        <v>Duplicate</v>
      </c>
      <c r="N8" t="str">
        <f>'[3]Results Lum Lab'!U9</f>
        <v>M13 - C3 : 2</v>
      </c>
      <c r="O8" s="117" t="str">
        <f t="shared" si="5"/>
        <v>-</v>
      </c>
      <c r="T8" t="str">
        <f>'[3]Results Lum Lab'!Z9</f>
        <v>M22</v>
      </c>
      <c r="U8" s="117" t="str">
        <f t="shared" si="6"/>
        <v>Duplicate</v>
      </c>
      <c r="V8" t="str">
        <f>'[3]Results Lum Lab'!AC9</f>
        <v>M25</v>
      </c>
      <c r="W8" s="117" t="str">
        <f t="shared" si="7"/>
        <v>Duplicate</v>
      </c>
      <c r="X8" t="str">
        <f>'[3]Results Lum Lab'!AF9</f>
        <v>M22</v>
      </c>
      <c r="Y8" s="117" t="str">
        <f t="shared" si="8"/>
        <v>Duplicate</v>
      </c>
      <c r="Z8" t="str">
        <f>'[3]Results Lum Lab'!AI9</f>
        <v>M14</v>
      </c>
      <c r="AA8" s="117" t="str">
        <f t="shared" si="9"/>
        <v>Duplicate</v>
      </c>
      <c r="AB8" t="str">
        <f>'[3]Results Lum Lab'!AL9</f>
        <v>M25</v>
      </c>
      <c r="AC8" s="117" t="str">
        <f t="shared" si="10"/>
        <v>Duplicate</v>
      </c>
      <c r="AD8" t="str">
        <f>'[3]Results Lum Lab'!AO9</f>
        <v>M13</v>
      </c>
      <c r="AE8" s="117" t="str">
        <f t="shared" si="11"/>
        <v>-</v>
      </c>
    </row>
    <row r="9" spans="3:31" ht="14.7" hidden="1" x14ac:dyDescent="0.6">
      <c r="D9" t="str">
        <f>'[3]Results Lum Lab'!P10</f>
        <v>C1 - M20 : 2</v>
      </c>
      <c r="E9" s="148" t="str">
        <f t="shared" si="0"/>
        <v>Duplicate</v>
      </c>
      <c r="F9" t="str">
        <f>'[3]Results Lum Lab'!Q10</f>
        <v>C2 - M25 : 2</v>
      </c>
      <c r="G9" s="117" t="str">
        <f t="shared" si="1"/>
        <v>-</v>
      </c>
      <c r="H9" t="str">
        <f>'[3]Results Lum Lab'!R10</f>
        <v>C3 - M20 : 1</v>
      </c>
      <c r="I9" s="117" t="str">
        <f t="shared" si="2"/>
        <v>Duplicate</v>
      </c>
      <c r="J9" t="str">
        <f>'[3]Results Lum Lab'!S10</f>
        <v>M15 - C1 : 2</v>
      </c>
      <c r="K9" s="117" t="str">
        <f t="shared" si="3"/>
        <v>-</v>
      </c>
      <c r="L9" t="str">
        <f>'[3]Results Lum Lab'!T10</f>
        <v>M23 - C2 : 1</v>
      </c>
      <c r="M9" s="117" t="str">
        <f t="shared" si="4"/>
        <v>-</v>
      </c>
      <c r="N9" t="str">
        <f>'[3]Results Lum Lab'!U10</f>
        <v>M14 - C3 : 2</v>
      </c>
      <c r="O9" s="117" t="str">
        <f t="shared" si="5"/>
        <v>-</v>
      </c>
      <c r="T9" t="str">
        <f>'[3]Results Lum Lab'!Z10</f>
        <v>M20</v>
      </c>
      <c r="U9" s="117" t="str">
        <f t="shared" si="6"/>
        <v>Duplicate</v>
      </c>
      <c r="V9" t="str">
        <f>'[3]Results Lum Lab'!AC10</f>
        <v>M25</v>
      </c>
      <c r="W9" s="117" t="str">
        <f t="shared" si="7"/>
        <v>Duplicate</v>
      </c>
      <c r="X9" t="str">
        <f>'[3]Results Lum Lab'!AF10</f>
        <v>M20</v>
      </c>
      <c r="Y9" s="117" t="str">
        <f t="shared" si="8"/>
        <v>Duplicate</v>
      </c>
      <c r="Z9" t="str">
        <f>'[3]Results Lum Lab'!AI10</f>
        <v>M15</v>
      </c>
      <c r="AA9" s="117" t="str">
        <f t="shared" si="9"/>
        <v>Duplicate</v>
      </c>
      <c r="AB9" t="str">
        <f>'[3]Results Lum Lab'!AL10</f>
        <v>M23</v>
      </c>
      <c r="AC9" s="117" t="str">
        <f t="shared" si="10"/>
        <v>Duplicate</v>
      </c>
      <c r="AD9" t="str">
        <f>'[3]Results Lum Lab'!AO10</f>
        <v>M14</v>
      </c>
      <c r="AE9" s="117" t="str">
        <f t="shared" si="11"/>
        <v>Duplicate</v>
      </c>
    </row>
    <row r="10" spans="3:31" ht="14.7" hidden="1" x14ac:dyDescent="0.6">
      <c r="D10" t="str">
        <f>'[3]Results Lum Lab'!P11</f>
        <v>C1 - M18 : 1</v>
      </c>
      <c r="E10" s="148" t="str">
        <f t="shared" si="0"/>
        <v>-</v>
      </c>
      <c r="F10" t="str">
        <f>'[3]Results Lum Lab'!Q11</f>
        <v>C2 - M23 : 1</v>
      </c>
      <c r="G10" s="117" t="str">
        <f t="shared" si="1"/>
        <v>-</v>
      </c>
      <c r="H10" t="str">
        <f>'[3]Results Lum Lab'!R11</f>
        <v>C3 - M21 : 1</v>
      </c>
      <c r="I10" s="117" t="str">
        <f t="shared" si="2"/>
        <v>-</v>
      </c>
      <c r="J10" t="str">
        <f>'[3]Results Lum Lab'!S11</f>
        <v>M16 - C1 : 2</v>
      </c>
      <c r="K10" s="117" t="str">
        <f t="shared" si="3"/>
        <v>-</v>
      </c>
      <c r="L10" t="str">
        <f>'[3]Results Lum Lab'!T11</f>
        <v>M21 - C2 : 1</v>
      </c>
      <c r="M10" s="117" t="str">
        <f t="shared" si="4"/>
        <v>Duplicate</v>
      </c>
      <c r="N10" t="str">
        <f>'[3]Results Lum Lab'!U11</f>
        <v>M15 - C3 : 2</v>
      </c>
      <c r="O10" s="117" t="str">
        <f t="shared" si="5"/>
        <v>-</v>
      </c>
      <c r="T10" t="str">
        <f>'[3]Results Lum Lab'!Z11</f>
        <v>M18</v>
      </c>
      <c r="U10" s="117" t="str">
        <f t="shared" si="6"/>
        <v>-</v>
      </c>
      <c r="V10" t="str">
        <f>'[3]Results Lum Lab'!AC11</f>
        <v>M23</v>
      </c>
      <c r="W10" s="117" t="str">
        <f t="shared" si="7"/>
        <v>-</v>
      </c>
      <c r="X10" t="str">
        <f>'[3]Results Lum Lab'!AF11</f>
        <v>M21</v>
      </c>
      <c r="Y10" s="117" t="str">
        <f t="shared" si="8"/>
        <v>-</v>
      </c>
      <c r="Z10" t="str">
        <f>'[3]Results Lum Lab'!AI11</f>
        <v>M16</v>
      </c>
      <c r="AA10" s="117" t="str">
        <f t="shared" si="9"/>
        <v>Duplicate</v>
      </c>
      <c r="AB10" t="str">
        <f>'[3]Results Lum Lab'!AL11</f>
        <v>M21</v>
      </c>
      <c r="AC10" s="117" t="str">
        <f t="shared" si="10"/>
        <v>Duplicate</v>
      </c>
      <c r="AD10" t="str">
        <f>'[3]Results Lum Lab'!AO11</f>
        <v>M15</v>
      </c>
      <c r="AE10" s="117" t="str">
        <f t="shared" si="11"/>
        <v>-</v>
      </c>
    </row>
    <row r="11" spans="3:31" ht="14.7" hidden="1" x14ac:dyDescent="0.6">
      <c r="D11" t="str">
        <f>'[3]Results Lum Lab'!P12</f>
        <v>C1 - M19 : 1</v>
      </c>
      <c r="E11" s="148" t="str">
        <f t="shared" si="0"/>
        <v>Duplicate</v>
      </c>
      <c r="F11" t="str">
        <f>'[3]Results Lum Lab'!Q12</f>
        <v>C2 - M24 : 1</v>
      </c>
      <c r="G11" s="117" t="str">
        <f t="shared" si="1"/>
        <v>Duplicate</v>
      </c>
      <c r="H11" t="str">
        <f>'[3]Results Lum Lab'!R12</f>
        <v>C3 - M22 : 1</v>
      </c>
      <c r="I11" s="117" t="str">
        <f t="shared" si="2"/>
        <v>-</v>
      </c>
      <c r="J11" t="str">
        <f>'[3]Results Lum Lab'!S12</f>
        <v>M17 - C1 : 2</v>
      </c>
      <c r="K11" s="117" t="str">
        <f t="shared" si="3"/>
        <v>-</v>
      </c>
      <c r="L11" t="str">
        <f>'[3]Results Lum Lab'!T12</f>
        <v>M19 - C2 : 2</v>
      </c>
      <c r="M11" s="117" t="str">
        <f t="shared" si="4"/>
        <v>-</v>
      </c>
      <c r="N11" t="str">
        <f>'[3]Results Lum Lab'!U12</f>
        <v>M16 - C3 : 2</v>
      </c>
      <c r="O11" s="117" t="str">
        <f t="shared" si="5"/>
        <v>Duplicate</v>
      </c>
      <c r="T11" t="str">
        <f>'[3]Results Lum Lab'!Z12</f>
        <v>M19</v>
      </c>
      <c r="U11" s="117" t="str">
        <f t="shared" si="6"/>
        <v>Duplicate</v>
      </c>
      <c r="V11" t="str">
        <f>'[3]Results Lum Lab'!AC12</f>
        <v>M24</v>
      </c>
      <c r="W11" s="117" t="str">
        <f t="shared" si="7"/>
        <v>Duplicate</v>
      </c>
      <c r="X11" t="str">
        <f>'[3]Results Lum Lab'!AF12</f>
        <v>M22</v>
      </c>
      <c r="Y11" s="117" t="str">
        <f t="shared" si="8"/>
        <v>Duplicate</v>
      </c>
      <c r="Z11" t="str">
        <f>'[3]Results Lum Lab'!AI12</f>
        <v>M17</v>
      </c>
      <c r="AA11" s="117" t="str">
        <f t="shared" si="9"/>
        <v>-</v>
      </c>
      <c r="AB11" t="str">
        <f>'[3]Results Lum Lab'!AL12</f>
        <v>M19</v>
      </c>
      <c r="AC11" s="117" t="str">
        <f t="shared" si="10"/>
        <v>-</v>
      </c>
      <c r="AD11" t="str">
        <f>'[3]Results Lum Lab'!AO12</f>
        <v>M16</v>
      </c>
      <c r="AE11" s="117" t="str">
        <f t="shared" si="11"/>
        <v>Duplicate</v>
      </c>
    </row>
    <row r="12" spans="3:31" ht="14.7" hidden="1" x14ac:dyDescent="0.6">
      <c r="D12" t="str">
        <f>'[3]Results Lum Lab'!P13</f>
        <v>C1 - M20 : 2</v>
      </c>
      <c r="E12" s="148" t="str">
        <f t="shared" si="0"/>
        <v>Duplicate</v>
      </c>
      <c r="F12" t="str">
        <f>'[3]Results Lum Lab'!Q13</f>
        <v>C2 - M25 : 1</v>
      </c>
      <c r="G12" s="117" t="str">
        <f t="shared" si="1"/>
        <v>Duplicate</v>
      </c>
      <c r="H12" t="str">
        <f>'[3]Results Lum Lab'!R13</f>
        <v>C3 - M23 : 1</v>
      </c>
      <c r="I12" s="117" t="str">
        <f t="shared" si="2"/>
        <v>-</v>
      </c>
      <c r="J12" t="str">
        <f>'[3]Results Lum Lab'!S13</f>
        <v>M18 - C1 : 2</v>
      </c>
      <c r="K12" s="117" t="str">
        <f t="shared" si="3"/>
        <v>-</v>
      </c>
      <c r="L12" t="str">
        <f>'[3]Results Lum Lab'!T13</f>
        <v>M20 - C2 : 2</v>
      </c>
      <c r="M12" s="117" t="str">
        <f t="shared" si="4"/>
        <v>Duplicate</v>
      </c>
      <c r="N12" t="str">
        <f>'[3]Results Lum Lab'!U13</f>
        <v>M17 - C3 : 2</v>
      </c>
      <c r="O12" s="117" t="str">
        <f t="shared" si="5"/>
        <v>-</v>
      </c>
      <c r="T12" t="str">
        <f>'[3]Results Lum Lab'!Z13</f>
        <v>M20</v>
      </c>
      <c r="U12" s="117" t="str">
        <f t="shared" si="6"/>
        <v>Duplicate</v>
      </c>
      <c r="V12" t="str">
        <f>'[3]Results Lum Lab'!AC13</f>
        <v>M25</v>
      </c>
      <c r="W12" s="117" t="str">
        <f t="shared" si="7"/>
        <v>Duplicate</v>
      </c>
      <c r="X12" t="str">
        <f>'[3]Results Lum Lab'!AF13</f>
        <v>M23</v>
      </c>
      <c r="Y12" s="117" t="str">
        <f t="shared" si="8"/>
        <v>-</v>
      </c>
      <c r="Z12" t="str">
        <f>'[3]Results Lum Lab'!AI13</f>
        <v>M18</v>
      </c>
      <c r="AA12" s="117" t="str">
        <f t="shared" si="9"/>
        <v>-</v>
      </c>
      <c r="AB12" t="str">
        <f>'[3]Results Lum Lab'!AL13</f>
        <v>M20</v>
      </c>
      <c r="AC12" s="117" t="str">
        <f t="shared" si="10"/>
        <v>Duplicate</v>
      </c>
      <c r="AD12" t="str">
        <f>'[3]Results Lum Lab'!AO13</f>
        <v>M17</v>
      </c>
      <c r="AE12" s="117" t="str">
        <f t="shared" si="11"/>
        <v>Duplicate</v>
      </c>
    </row>
    <row r="13" spans="3:31" ht="14.7" hidden="1" x14ac:dyDescent="0.6">
      <c r="D13" t="str">
        <f>'[3]Results Lum Lab'!P14</f>
        <v>C1 - M19 : 1</v>
      </c>
      <c r="E13" s="148" t="str">
        <f t="shared" si="0"/>
        <v>Duplicate</v>
      </c>
      <c r="F13" t="str">
        <f>'[3]Results Lum Lab'!Q14</f>
        <v>C2 - M25 : 1</v>
      </c>
      <c r="G13" s="117" t="str">
        <f t="shared" si="1"/>
        <v>Duplicate</v>
      </c>
      <c r="H13" t="str">
        <f>'[3]Results Lum Lab'!R14</f>
        <v>C3 - M24 : 1</v>
      </c>
      <c r="I13" s="117" t="str">
        <f t="shared" si="2"/>
        <v>Duplicate</v>
      </c>
      <c r="J13" t="str">
        <f>'[3]Results Lum Lab'!S14</f>
        <v>M19 - C1 : 2</v>
      </c>
      <c r="K13" s="117" t="str">
        <f t="shared" si="3"/>
        <v>-</v>
      </c>
      <c r="L13" t="str">
        <f>'[3]Results Lum Lab'!T14</f>
        <v>M21 - C2 : 2</v>
      </c>
      <c r="M13" s="117" t="str">
        <f t="shared" si="4"/>
        <v>Duplicate</v>
      </c>
      <c r="N13" t="str">
        <f>'[3]Results Lum Lab'!U14</f>
        <v>M18 - C3 : 1</v>
      </c>
      <c r="O13" s="117" t="str">
        <f t="shared" si="5"/>
        <v>-</v>
      </c>
      <c r="T13" t="str">
        <f>'[3]Results Lum Lab'!Z14</f>
        <v>M19</v>
      </c>
      <c r="U13" s="117" t="str">
        <f t="shared" si="6"/>
        <v>Duplicate</v>
      </c>
      <c r="V13" t="str">
        <f>'[3]Results Lum Lab'!AC14</f>
        <v>M25</v>
      </c>
      <c r="W13" s="117" t="str">
        <f t="shared" si="7"/>
        <v>Duplicate</v>
      </c>
      <c r="X13" t="str">
        <f>'[3]Results Lum Lab'!AF14</f>
        <v>M24</v>
      </c>
      <c r="Y13" s="117" t="str">
        <f t="shared" si="8"/>
        <v>Duplicate</v>
      </c>
      <c r="Z13" t="str">
        <f>'[3]Results Lum Lab'!AI14</f>
        <v>M19</v>
      </c>
      <c r="AA13" s="117" t="str">
        <f t="shared" si="9"/>
        <v>-</v>
      </c>
      <c r="AB13" t="str">
        <f>'[3]Results Lum Lab'!AL14</f>
        <v>M21</v>
      </c>
      <c r="AC13" s="117" t="str">
        <f t="shared" si="10"/>
        <v>Duplicate</v>
      </c>
      <c r="AD13" t="str">
        <f>'[3]Results Lum Lab'!AO14</f>
        <v>M18</v>
      </c>
      <c r="AE13" s="117" t="str">
        <f t="shared" si="11"/>
        <v>-</v>
      </c>
    </row>
    <row r="14" spans="3:31" ht="14.7" hidden="1" x14ac:dyDescent="0.6">
      <c r="D14" t="str">
        <f>'[3]Results Lum Lab'!P15</f>
        <v>C1 - M20 : 1</v>
      </c>
      <c r="E14" s="148" t="str">
        <f t="shared" si="0"/>
        <v>Duplicate</v>
      </c>
      <c r="F14" t="str">
        <f>'[3]Results Lum Lab'!Q15</f>
        <v>C2 - M25 : 1</v>
      </c>
      <c r="G14" s="117" t="str">
        <f t="shared" si="1"/>
        <v>Duplicate</v>
      </c>
      <c r="H14" t="str">
        <f>'[3]Results Lum Lab'!R15</f>
        <v>C3 - M25 : 2</v>
      </c>
      <c r="I14" s="117" t="str">
        <f t="shared" si="2"/>
        <v>Duplicate</v>
      </c>
      <c r="J14" t="str">
        <f>'[3]Results Lum Lab'!S15</f>
        <v>M20 - C1 : 2</v>
      </c>
      <c r="K14" s="117" t="str">
        <f t="shared" si="3"/>
        <v>-</v>
      </c>
      <c r="L14" t="str">
        <f>'[3]Results Lum Lab'!T15</f>
        <v>M22 - C2 : 1</v>
      </c>
      <c r="M14" s="117" t="str">
        <f t="shared" si="4"/>
        <v>-</v>
      </c>
      <c r="N14" t="str">
        <f>'[3]Results Lum Lab'!U15</f>
        <v>M17 - C3 : 1</v>
      </c>
      <c r="O14" s="117" t="str">
        <f t="shared" si="5"/>
        <v>Duplicate</v>
      </c>
      <c r="T14" t="str">
        <f>'[3]Results Lum Lab'!Z15</f>
        <v>M20</v>
      </c>
      <c r="U14" s="117" t="str">
        <f t="shared" si="6"/>
        <v>Duplicate</v>
      </c>
      <c r="V14" t="str">
        <f>'[3]Results Lum Lab'!AC15</f>
        <v>M25</v>
      </c>
      <c r="W14" s="117" t="str">
        <f t="shared" si="7"/>
        <v>Duplicate</v>
      </c>
      <c r="X14" t="str">
        <f>'[3]Results Lum Lab'!AF15</f>
        <v>M25</v>
      </c>
      <c r="Y14" s="117" t="str">
        <f t="shared" si="8"/>
        <v>Duplicate</v>
      </c>
      <c r="Z14" t="str">
        <f>'[3]Results Lum Lab'!AI15</f>
        <v>M20</v>
      </c>
      <c r="AA14" s="117" t="str">
        <f t="shared" si="9"/>
        <v>-</v>
      </c>
      <c r="AB14" t="str">
        <f>'[3]Results Lum Lab'!AL15</f>
        <v>M22</v>
      </c>
      <c r="AC14" s="117" t="str">
        <f t="shared" si="10"/>
        <v>Duplicate</v>
      </c>
      <c r="AD14" t="str">
        <f>'[3]Results Lum Lab'!AO15</f>
        <v>M17</v>
      </c>
      <c r="AE14" s="117" t="str">
        <f t="shared" si="11"/>
        <v>Duplicate</v>
      </c>
    </row>
    <row r="15" spans="3:31" ht="14.7" hidden="1" x14ac:dyDescent="0.6">
      <c r="D15" t="str">
        <f>'[3]Results Lum Lab'!P16</f>
        <v>C1 - M21 : 1</v>
      </c>
      <c r="E15" s="148" t="str">
        <f t="shared" si="0"/>
        <v>-</v>
      </c>
      <c r="F15" t="str">
        <f>'[3]Results Lum Lab'!Q16</f>
        <v>C2 - M25 : 1</v>
      </c>
      <c r="G15" s="117" t="str">
        <f t="shared" si="1"/>
        <v>Duplicate</v>
      </c>
      <c r="H15" t="str">
        <f>'[3]Results Lum Lab'!R16</f>
        <v>C3 - M24 : 1</v>
      </c>
      <c r="I15" s="117" t="str">
        <f t="shared" si="2"/>
        <v>Duplicate</v>
      </c>
      <c r="J15" t="str">
        <f>'[3]Results Lum Lab'!S16</f>
        <v>M21 - C1 : 1</v>
      </c>
      <c r="K15" s="117" t="str">
        <f t="shared" si="3"/>
        <v>-</v>
      </c>
      <c r="L15" t="str">
        <f>'[3]Results Lum Lab'!T16</f>
        <v>M21 - C2 : 1</v>
      </c>
      <c r="M15" s="117" t="str">
        <f t="shared" si="4"/>
        <v>Duplicate</v>
      </c>
      <c r="N15" t="str">
        <f>'[3]Results Lum Lab'!U16</f>
        <v>M16 - C3 : 2</v>
      </c>
      <c r="O15" s="117" t="str">
        <f t="shared" si="5"/>
        <v>Duplicate</v>
      </c>
      <c r="T15" t="str">
        <f>'[3]Results Lum Lab'!Z16</f>
        <v>M21</v>
      </c>
      <c r="U15" s="117" t="str">
        <f t="shared" si="6"/>
        <v>-</v>
      </c>
      <c r="V15" t="str">
        <f>'[3]Results Lum Lab'!AC16</f>
        <v>M25</v>
      </c>
      <c r="W15" s="117" t="str">
        <f t="shared" si="7"/>
        <v>Duplicate</v>
      </c>
      <c r="X15" t="str">
        <f>'[3]Results Lum Lab'!AF16</f>
        <v>M24</v>
      </c>
      <c r="Y15" s="117" t="str">
        <f t="shared" si="8"/>
        <v>Duplicate</v>
      </c>
      <c r="Z15" t="str">
        <f>'[3]Results Lum Lab'!AI16</f>
        <v>M21</v>
      </c>
      <c r="AA15" s="117" t="str">
        <f t="shared" si="9"/>
        <v>-</v>
      </c>
      <c r="AB15" t="str">
        <f>'[3]Results Lum Lab'!AL16</f>
        <v>M21</v>
      </c>
      <c r="AC15" s="117" t="str">
        <f t="shared" si="10"/>
        <v>Duplicate</v>
      </c>
      <c r="AD15" t="str">
        <f>'[3]Results Lum Lab'!AO16</f>
        <v>M16</v>
      </c>
      <c r="AE15" s="117" t="str">
        <f t="shared" si="11"/>
        <v>Duplicate</v>
      </c>
    </row>
    <row r="16" spans="3:31" ht="14.7" hidden="1" x14ac:dyDescent="0.6">
      <c r="D16" t="str">
        <f>'[3]Results Lum Lab'!P17</f>
        <v>C1 - M22 : 1</v>
      </c>
      <c r="E16" s="148" t="str">
        <f t="shared" si="0"/>
        <v>-</v>
      </c>
      <c r="F16" t="str">
        <f>'[3]Results Lum Lab'!Q17</f>
        <v>C2 - M25 : 1</v>
      </c>
      <c r="G16" s="117" t="str">
        <f t="shared" si="1"/>
        <v>Duplicate</v>
      </c>
      <c r="H16" t="str">
        <f>'[3]Results Lum Lab'!R17</f>
        <v>C3 - M25 : 1</v>
      </c>
      <c r="I16" s="117" t="str">
        <f t="shared" si="2"/>
        <v>-</v>
      </c>
      <c r="L16" t="str">
        <f>'[3]Results Lum Lab'!T17</f>
        <v>M20 - C2 : 2</v>
      </c>
      <c r="M16" s="117" t="str">
        <f t="shared" si="4"/>
        <v>Duplicate</v>
      </c>
      <c r="N16" t="str">
        <f>'[3]Results Lum Lab'!U17</f>
        <v>M17 - C3 : 1</v>
      </c>
      <c r="O16" s="117" t="str">
        <f t="shared" si="5"/>
        <v>Duplicate</v>
      </c>
      <c r="T16" t="str">
        <f>'[3]Results Lum Lab'!Z17</f>
        <v>M22</v>
      </c>
      <c r="U16" s="117" t="str">
        <f t="shared" si="6"/>
        <v>Duplicate</v>
      </c>
      <c r="V16" t="str">
        <f>'[3]Results Lum Lab'!AC17</f>
        <v>M25</v>
      </c>
      <c r="W16" s="117" t="str">
        <f t="shared" si="7"/>
        <v>Duplicate</v>
      </c>
      <c r="X16" t="str">
        <f>'[3]Results Lum Lab'!AF17</f>
        <v>M25</v>
      </c>
      <c r="Y16" s="117" t="str">
        <f t="shared" si="8"/>
        <v>Duplicate</v>
      </c>
      <c r="AA16" s="117"/>
      <c r="AB16" t="str">
        <f>'[3]Results Lum Lab'!AL17</f>
        <v>M20</v>
      </c>
      <c r="AC16" s="117" t="str">
        <f t="shared" si="10"/>
        <v>Duplicate</v>
      </c>
      <c r="AD16" t="str">
        <f>'[3]Results Lum Lab'!AO17</f>
        <v>M17</v>
      </c>
      <c r="AE16" s="117" t="str">
        <f t="shared" si="11"/>
        <v>Duplicate</v>
      </c>
    </row>
    <row r="17" spans="3:33" ht="14.7" hidden="1" x14ac:dyDescent="0.6">
      <c r="D17" t="str">
        <f>'[3]Results Lum Lab'!P18</f>
        <v>C1 - M23 : 2</v>
      </c>
      <c r="E17" s="148" t="str">
        <f t="shared" si="0"/>
        <v>-</v>
      </c>
      <c r="F17" t="str">
        <f>'[3]Results Lum Lab'!Q18</f>
        <v>C2 - M25 : 1</v>
      </c>
      <c r="G17" s="117" t="str">
        <f t="shared" si="1"/>
        <v>Duplicate</v>
      </c>
      <c r="H17" t="str">
        <f>'[3]Results Lum Lab'!R18</f>
        <v>C3 - M25 : 2</v>
      </c>
      <c r="I17" s="117" t="str">
        <f t="shared" si="2"/>
        <v>Duplicate</v>
      </c>
      <c r="L17" t="str">
        <f>'[3]Results Lum Lab'!T18</f>
        <v>M21 - C2 : 2</v>
      </c>
      <c r="M17" s="117" t="str">
        <f t="shared" si="4"/>
        <v>Duplicate</v>
      </c>
      <c r="T17" t="str">
        <f>'[3]Results Lum Lab'!Z18</f>
        <v>M23</v>
      </c>
      <c r="U17" s="117" t="str">
        <f t="shared" si="6"/>
        <v>-</v>
      </c>
      <c r="V17" t="str">
        <f>'[3]Results Lum Lab'!AC18</f>
        <v>M25</v>
      </c>
      <c r="W17" s="117" t="str">
        <f t="shared" si="7"/>
        <v>Duplicate</v>
      </c>
      <c r="X17" t="str">
        <f>'[3]Results Lum Lab'!AF18</f>
        <v>M25</v>
      </c>
      <c r="Y17" s="117" t="str">
        <f t="shared" si="8"/>
        <v>Duplicate</v>
      </c>
      <c r="AA17" s="117"/>
      <c r="AB17" t="str">
        <f>'[3]Results Lum Lab'!AL18</f>
        <v>M21</v>
      </c>
      <c r="AC17" s="117" t="str">
        <f t="shared" si="10"/>
        <v>Duplicate</v>
      </c>
      <c r="AE17" s="117"/>
    </row>
    <row r="18" spans="3:33" ht="14.7" hidden="1" x14ac:dyDescent="0.6">
      <c r="F18" t="str">
        <f>'[3]Results Lum Lab'!Q19</f>
        <v>C2 - M25 : 1</v>
      </c>
      <c r="G18" s="117" t="str">
        <f t="shared" si="1"/>
        <v>Duplicate</v>
      </c>
      <c r="L18" t="str">
        <f>'[3]Results Lum Lab'!T19</f>
        <v>M22 - C2 : 2</v>
      </c>
      <c r="M18" s="117" t="str">
        <f t="shared" si="4"/>
        <v>-</v>
      </c>
      <c r="V18" t="str">
        <f>'[3]Results Lum Lab'!AC19</f>
        <v>M25</v>
      </c>
      <c r="W18" s="117" t="str">
        <f t="shared" si="7"/>
        <v>Duplicate</v>
      </c>
      <c r="AB18" t="str">
        <f>'[3]Results Lum Lab'!AL19</f>
        <v>M22</v>
      </c>
      <c r="AC18" s="117" t="str">
        <f t="shared" si="10"/>
        <v>Duplicate</v>
      </c>
      <c r="AE18" s="117"/>
    </row>
    <row r="19" spans="3:33" ht="14.7" hidden="1" x14ac:dyDescent="0.6">
      <c r="F19" t="str">
        <f>'[3]Results Lum Lab'!Q20</f>
        <v>C2 - M25 : 1</v>
      </c>
      <c r="G19" s="117" t="str">
        <f t="shared" si="1"/>
        <v>Duplicate</v>
      </c>
      <c r="L19" t="str">
        <f>'[3]Results Lum Lab'!T20</f>
        <v>M23 - C2 : 2</v>
      </c>
      <c r="M19" s="117" t="str">
        <f t="shared" si="4"/>
        <v>-</v>
      </c>
      <c r="V19" t="str">
        <f>'[3]Results Lum Lab'!AC20</f>
        <v>M25</v>
      </c>
      <c r="W19" s="117" t="str">
        <f t="shared" si="7"/>
        <v>Duplicate</v>
      </c>
      <c r="AB19" t="str">
        <f>'[3]Results Lum Lab'!AL20</f>
        <v>M23</v>
      </c>
      <c r="AC19" s="117" t="str">
        <f t="shared" si="10"/>
        <v>Duplicate</v>
      </c>
      <c r="AE19" s="117"/>
    </row>
    <row r="20" spans="3:33" ht="14.7" hidden="1" x14ac:dyDescent="0.6">
      <c r="F20" t="str">
        <f>'[3]Results Lum Lab'!Q21</f>
        <v>C2 - M25 : 1</v>
      </c>
      <c r="G20" s="117" t="str">
        <f t="shared" si="1"/>
        <v>Duplicate</v>
      </c>
      <c r="L20" t="str">
        <f>'[3]Results Lum Lab'!T21</f>
        <v>M24 - C2 : 2</v>
      </c>
      <c r="M20" s="117" t="str">
        <f t="shared" si="4"/>
        <v>Duplicate</v>
      </c>
      <c r="V20" t="str">
        <f>'[3]Results Lum Lab'!AC21</f>
        <v>M25</v>
      </c>
      <c r="W20" s="117" t="str">
        <f t="shared" si="7"/>
        <v>Duplicate</v>
      </c>
      <c r="AB20" t="str">
        <f>'[3]Results Lum Lab'!AL21</f>
        <v>M24</v>
      </c>
      <c r="AC20" s="117" t="str">
        <f t="shared" si="10"/>
        <v>Duplicate</v>
      </c>
      <c r="AE20" s="117"/>
    </row>
    <row r="21" spans="3:33" ht="14.7" hidden="1" x14ac:dyDescent="0.6">
      <c r="L21" t="str">
        <f>'[3]Results Lum Lab'!T22</f>
        <v>M25 - C2 : 1</v>
      </c>
      <c r="M21" s="117" t="str">
        <f t="shared" si="4"/>
        <v>Duplicate</v>
      </c>
      <c r="AB21" t="str">
        <f>'[3]Results Lum Lab'!AL22</f>
        <v>M25</v>
      </c>
      <c r="AC21" s="117" t="str">
        <f t="shared" si="10"/>
        <v>Duplicate</v>
      </c>
      <c r="AE21" s="117"/>
    </row>
    <row r="22" spans="3:33" hidden="1" x14ac:dyDescent="0.55000000000000004"/>
    <row r="23" spans="3:33" ht="14.7" hidden="1" x14ac:dyDescent="0.6">
      <c r="D23" s="2" t="s">
        <v>1064</v>
      </c>
      <c r="E23" s="130">
        <f>COUNTIF($E$3:$E$17,"Duplicate")</f>
        <v>6</v>
      </c>
      <c r="F23" s="2" t="s">
        <v>1064</v>
      </c>
      <c r="G23" s="119">
        <f>COUNTIF($G$3:$G$20,"Duplicate")</f>
        <v>12</v>
      </c>
      <c r="H23" s="2" t="s">
        <v>1064</v>
      </c>
      <c r="I23" s="118">
        <f>COUNTIF($I$3:$I$17,"Duplicate")</f>
        <v>6</v>
      </c>
      <c r="J23" s="2" t="s">
        <v>1064</v>
      </c>
      <c r="K23" s="118">
        <f>COUNTIF($K$3:$K$15,"Duplicate")</f>
        <v>2</v>
      </c>
      <c r="L23" s="2" t="s">
        <v>1064</v>
      </c>
      <c r="M23" s="118">
        <f>COUNTIF($M$3:$M$21,"Duplicate")</f>
        <v>11</v>
      </c>
      <c r="N23" s="2" t="s">
        <v>1064</v>
      </c>
      <c r="O23" s="118">
        <f>COUNTIF($O$3:$O$16,"Duplicate")</f>
        <v>6</v>
      </c>
      <c r="T23" s="2" t="s">
        <v>1064</v>
      </c>
      <c r="U23" s="119">
        <f>COUNTIF(U3:U17,"Duplicate")</f>
        <v>8</v>
      </c>
      <c r="V23" s="2" t="s">
        <v>1064</v>
      </c>
      <c r="W23" s="119">
        <f>COUNTIF(W3:W20,"Duplicate")</f>
        <v>13</v>
      </c>
      <c r="X23" s="2" t="s">
        <v>1064</v>
      </c>
      <c r="Y23" s="119">
        <f>COUNTIF(Y3:Y20,"Duplicate")</f>
        <v>10</v>
      </c>
      <c r="Z23" s="2" t="s">
        <v>1064</v>
      </c>
      <c r="AA23" s="118">
        <f>COUNTIF($AA$3:$AA$15,"Duplicate")</f>
        <v>6</v>
      </c>
      <c r="AB23" s="2" t="s">
        <v>1064</v>
      </c>
      <c r="AC23" s="118">
        <f>COUNTIF($AC$3:$AC$21,"Duplicate")</f>
        <v>15</v>
      </c>
      <c r="AD23" s="2" t="s">
        <v>1064</v>
      </c>
      <c r="AE23" s="118">
        <f>COUNTIF($AE$3:$AE$16,"Duplicate")</f>
        <v>10</v>
      </c>
      <c r="AF23" s="10" t="s">
        <v>431</v>
      </c>
    </row>
    <row r="24" spans="3:33" ht="14.7" hidden="1" x14ac:dyDescent="0.6">
      <c r="D24" s="2" t="s">
        <v>1065</v>
      </c>
      <c r="E24" s="130">
        <f>COUNTA(D3:D17)</f>
        <v>15</v>
      </c>
      <c r="F24" s="2" t="s">
        <v>1065</v>
      </c>
      <c r="G24" s="123">
        <f>COUNTA(F3:F20)</f>
        <v>18</v>
      </c>
      <c r="H24" s="2" t="s">
        <v>1065</v>
      </c>
      <c r="I24" s="123">
        <f>COUNTA(H3:H17)</f>
        <v>15</v>
      </c>
      <c r="J24" s="2" t="s">
        <v>1065</v>
      </c>
      <c r="K24" s="119">
        <f>COUNTA(J3:J15)</f>
        <v>13</v>
      </c>
      <c r="L24" s="2" t="s">
        <v>1065</v>
      </c>
      <c r="M24" s="123">
        <f>COUNTA(L3:L21)</f>
        <v>19</v>
      </c>
      <c r="N24" s="2" t="s">
        <v>1065</v>
      </c>
      <c r="O24" s="119">
        <f>COUNTA(N3:N16)</f>
        <v>14</v>
      </c>
      <c r="P24" s="10" t="s">
        <v>431</v>
      </c>
      <c r="Q24" s="10"/>
      <c r="R24" s="10"/>
    </row>
    <row r="25" spans="3:33" ht="14.7" hidden="1" x14ac:dyDescent="0.6">
      <c r="D25" s="2"/>
      <c r="E25" s="130"/>
      <c r="F25" s="2"/>
      <c r="G25" s="123"/>
      <c r="H25" s="2"/>
      <c r="I25" s="123"/>
      <c r="J25" s="2"/>
      <c r="K25" s="119"/>
      <c r="L25" s="2"/>
      <c r="M25" s="123"/>
      <c r="N25" s="2"/>
      <c r="O25" s="119"/>
      <c r="P25" s="10"/>
      <c r="Q25" s="10"/>
      <c r="R25" s="10"/>
      <c r="S25" t="s">
        <v>1074</v>
      </c>
      <c r="T25" s="125">
        <f>E23/U23</f>
        <v>0.75</v>
      </c>
      <c r="V25" s="145">
        <f>G23/W23</f>
        <v>0.92307692307692313</v>
      </c>
      <c r="W25" s="125"/>
      <c r="X25" s="145">
        <f>I23/Y23</f>
        <v>0.6</v>
      </c>
      <c r="Z25" s="125">
        <f>K23/AA23</f>
        <v>0.33333333333333331</v>
      </c>
      <c r="AB25" s="145">
        <f>M23/AC23</f>
        <v>0.73333333333333328</v>
      </c>
      <c r="AD25" s="125">
        <f>O23/AE23</f>
        <v>0.6</v>
      </c>
      <c r="AF25" t="s">
        <v>1075</v>
      </c>
      <c r="AG25" s="131">
        <f>MAX(T25:AD25)</f>
        <v>0.92307692307692313</v>
      </c>
    </row>
    <row r="26" spans="3:33" hidden="1" x14ac:dyDescent="0.55000000000000004">
      <c r="AF26" t="s">
        <v>1076</v>
      </c>
      <c r="AG26" s="131">
        <f>MIN(T25:AD25)</f>
        <v>0.33333333333333331</v>
      </c>
    </row>
    <row r="27" spans="3:33" hidden="1" x14ac:dyDescent="0.55000000000000004"/>
    <row r="28" spans="3:33" hidden="1" x14ac:dyDescent="0.55000000000000004">
      <c r="C28" s="2">
        <f>'[3]Results Lum Lab'!O28</f>
        <v>2</v>
      </c>
      <c r="D28" s="2" t="str">
        <f>'[3]Results Lum Lab'!P28</f>
        <v>C1 - Mxx</v>
      </c>
      <c r="E28" s="147"/>
      <c r="F28" s="2" t="str">
        <f>'[3]Results Lum Lab'!Q28</f>
        <v>C2 - Mxx</v>
      </c>
      <c r="G28" s="2"/>
      <c r="H28" s="2" t="str">
        <f>'[3]Results Lum Lab'!R28</f>
        <v>C3 - Mxx</v>
      </c>
      <c r="I28" s="2"/>
      <c r="J28" s="2" t="str">
        <f>'[3]Results Lum Lab'!S28</f>
        <v>Mxx -C1</v>
      </c>
      <c r="K28" s="2"/>
      <c r="L28" s="2" t="str">
        <f>'[3]Results Lum Lab'!T28</f>
        <v>Mxx -C2</v>
      </c>
      <c r="M28" s="2"/>
      <c r="N28" s="2" t="str">
        <f>'[3]Results Lum Lab'!U28</f>
        <v>Mxx - C3</v>
      </c>
      <c r="T28" s="2" t="str">
        <f>'[3]Results Lum Lab'!Z28</f>
        <v>C1 - Mxx</v>
      </c>
      <c r="U28" s="2"/>
      <c r="V28" s="2" t="str">
        <f>'[3]Results Lum Lab'!AC28</f>
        <v>C2 - Mxx</v>
      </c>
      <c r="W28" s="2"/>
      <c r="X28" s="2" t="str">
        <f>'[3]Results Lum Lab'!AF28</f>
        <v>C3 - Mxx</v>
      </c>
      <c r="Y28" s="2"/>
      <c r="Z28" s="2" t="str">
        <f>'[3]Results Lum Lab'!AI28</f>
        <v>Mxx -C1</v>
      </c>
      <c r="AA28" s="2"/>
      <c r="AB28" s="2" t="str">
        <f>'[3]Results Lum Lab'!AL28</f>
        <v>Mxx -C2</v>
      </c>
      <c r="AC28" s="2"/>
      <c r="AD28" s="2" t="str">
        <f>'[3]Results Lum Lab'!AO28</f>
        <v>Mxx - C3</v>
      </c>
    </row>
    <row r="29" spans="3:33" ht="14.7" hidden="1" x14ac:dyDescent="0.6">
      <c r="D29" t="str">
        <f>'[3]Results Lum Lab'!P29</f>
        <v>C1 - M08 : 1</v>
      </c>
      <c r="E29" s="148" t="str">
        <f>IF(COUNTIF($D$29:$D$49, D29)&gt;1, "Duplicate", "-")</f>
        <v>-</v>
      </c>
      <c r="F29" t="str">
        <f>'[3]Results Lum Lab'!Q29</f>
        <v>C2 - M08 : 1</v>
      </c>
      <c r="G29" s="117" t="str">
        <f>IF(COUNTIF($F$29:$F$51, F29)&gt;1, "Duplicate", "-")</f>
        <v>-</v>
      </c>
      <c r="H29" t="str">
        <f>'[3]Results Lum Lab'!R29</f>
        <v>C3 - M08 : 1</v>
      </c>
      <c r="I29" s="117" t="str">
        <f>IF(COUNTIF($H$29:$H$49, H29)&gt;1, "Duplicate", "-")</f>
        <v>Duplicate</v>
      </c>
      <c r="J29" t="str">
        <f>'[3]Results Lum Lab'!S29</f>
        <v>M08 - C1 : 2</v>
      </c>
      <c r="K29" s="117" t="str">
        <f>IF(COUNTIF($J$29:$J$37, J29)&gt;1, "Duplicate", "-")</f>
        <v>-</v>
      </c>
      <c r="L29" t="str">
        <f>'[3]Results Lum Lab'!T29</f>
        <v>M08 - C2 : 2</v>
      </c>
      <c r="M29" s="117" t="str">
        <f>IF(COUNTIF($L$29:$L$50, L29)&gt;1, "Duplicate", "-")</f>
        <v>-</v>
      </c>
      <c r="N29" t="str">
        <f>'[3]Results Lum Lab'!U29</f>
        <v>M08 - C3 : 2</v>
      </c>
      <c r="O29" s="117" t="str">
        <f>IF(COUNTIF($N$29:$N$37, N29)&gt;1, "Duplicate", "-")</f>
        <v>-</v>
      </c>
      <c r="T29" t="str">
        <f>'[3]Results Lum Lab'!Z29</f>
        <v>M08</v>
      </c>
      <c r="U29" s="117" t="str">
        <f>IF(COUNTIF($T$29:$T$49, T29)&gt;1, "Duplicate", "-")</f>
        <v>-</v>
      </c>
      <c r="V29" t="str">
        <f>'[3]Results Lum Lab'!AC29</f>
        <v>M08</v>
      </c>
      <c r="W29" s="117" t="str">
        <f>IF(COUNTIF($V$29:$V$51, V29)&gt;1, "Duplicate", "-")</f>
        <v>-</v>
      </c>
      <c r="X29" t="str">
        <f>'[3]Results Lum Lab'!AF29</f>
        <v>M08</v>
      </c>
      <c r="Y29" s="117" t="str">
        <f>IF(COUNTIF($X$29:$X$49, X29)&gt;1, "Duplicate", "-")</f>
        <v>Duplicate</v>
      </c>
      <c r="Z29" t="str">
        <f>'[3]Results Lum Lab'!AI29</f>
        <v>M08</v>
      </c>
      <c r="AA29" s="117" t="str">
        <f>IF(COUNTIF($Z$29:$Z$37, Z29)&gt;1, "Duplicate", "-")</f>
        <v>-</v>
      </c>
      <c r="AB29" t="str">
        <f>'[3]Results Lum Lab'!AL29</f>
        <v>M08</v>
      </c>
      <c r="AC29" s="117" t="str">
        <f>IF(COUNTIF($AB$29:$AB$50, AB29)&gt;1, "Duplicate", "-")</f>
        <v>-</v>
      </c>
      <c r="AD29" t="str">
        <f>'[3]Results Lum Lab'!AO29</f>
        <v>M08</v>
      </c>
      <c r="AE29" s="117" t="str">
        <f>IF(COUNTIF($AD$29:$AD$37, AD29)&gt;1, "Duplicate", "-")</f>
        <v>-</v>
      </c>
    </row>
    <row r="30" spans="3:33" ht="14.7" hidden="1" x14ac:dyDescent="0.6">
      <c r="D30" t="str">
        <f>'[3]Results Lum Lab'!P30</f>
        <v>C1 - M12 : 1</v>
      </c>
      <c r="E30" s="148" t="str">
        <f t="shared" ref="E30:E49" si="12">IF(COUNTIF($D$29:$D$49, D30)&gt;1, "Duplicate", "-")</f>
        <v>Duplicate</v>
      </c>
      <c r="F30" t="str">
        <f>'[3]Results Lum Lab'!Q30</f>
        <v>C2 - M12 : 1</v>
      </c>
      <c r="G30" s="117" t="str">
        <f t="shared" ref="G30:G51" si="13">IF(COUNTIF($F$29:$F$51, F30)&gt;1, "Duplicate", "-")</f>
        <v>-</v>
      </c>
      <c r="H30" t="str">
        <f>'[3]Results Lum Lab'!R30</f>
        <v>C3 - M12 : 1</v>
      </c>
      <c r="I30" s="117" t="str">
        <f t="shared" ref="I30:I49" si="14">IF(COUNTIF($H$29:$H$49, H30)&gt;1, "Duplicate", "-")</f>
        <v>Duplicate</v>
      </c>
      <c r="J30" t="str">
        <f>'[3]Results Lum Lab'!S30</f>
        <v>M12 - C1 : 2</v>
      </c>
      <c r="K30" s="117" t="str">
        <f t="shared" ref="K30:K37" si="15">IF(COUNTIF($J$29:$J$37, J30)&gt;1, "Duplicate", "-")</f>
        <v>-</v>
      </c>
      <c r="L30" t="str">
        <f>'[3]Results Lum Lab'!T30</f>
        <v>M12 - C2 : 2</v>
      </c>
      <c r="M30" s="117" t="str">
        <f t="shared" ref="M30:M50" si="16">IF(COUNTIF($L$29:$L$50, L30)&gt;1, "Duplicate", "-")</f>
        <v>-</v>
      </c>
      <c r="N30" t="str">
        <f>'[3]Results Lum Lab'!U30</f>
        <v>M12 - C3 : 2</v>
      </c>
      <c r="O30" s="117" t="str">
        <f t="shared" ref="O30:O37" si="17">IF(COUNTIF($N$29:$N$37, N30)&gt;1, "Duplicate", "-")</f>
        <v>-</v>
      </c>
      <c r="T30" t="str">
        <f>'[3]Results Lum Lab'!Z30</f>
        <v>M12</v>
      </c>
      <c r="U30" s="117" t="str">
        <f t="shared" ref="U30:U49" si="18">IF(COUNTIF($T$29:$T$49, T30)&gt;1, "Duplicate", "-")</f>
        <v>Duplicate</v>
      </c>
      <c r="V30" t="str">
        <f>'[3]Results Lum Lab'!AC30</f>
        <v>M12</v>
      </c>
      <c r="W30" s="117" t="str">
        <f t="shared" ref="W30:W51" si="19">IF(COUNTIF($V$29:$V$51, V30)&gt;1, "Duplicate", "-")</f>
        <v>-</v>
      </c>
      <c r="X30" t="str">
        <f>'[3]Results Lum Lab'!AF30</f>
        <v>M12</v>
      </c>
      <c r="Y30" s="117" t="str">
        <f t="shared" ref="Y30:Y49" si="20">IF(COUNTIF($X$29:$X$49, X30)&gt;1, "Duplicate", "-")</f>
        <v>Duplicate</v>
      </c>
      <c r="Z30" t="str">
        <f>'[3]Results Lum Lab'!AI30</f>
        <v>M12</v>
      </c>
      <c r="AA30" s="117" t="str">
        <f t="shared" ref="AA30:AA37" si="21">IF(COUNTIF($Z$29:$Z$37, Z30)&gt;1, "Duplicate", "-")</f>
        <v>-</v>
      </c>
      <c r="AB30" t="str">
        <f>'[3]Results Lum Lab'!AL30</f>
        <v>M12</v>
      </c>
      <c r="AC30" s="117" t="str">
        <f t="shared" ref="AC30:AC50" si="22">IF(COUNTIF($AB$29:$AB$50, AB30)&gt;1, "Duplicate", "-")</f>
        <v>-</v>
      </c>
      <c r="AD30" t="str">
        <f>'[3]Results Lum Lab'!AO30</f>
        <v>M12</v>
      </c>
      <c r="AE30" s="117" t="str">
        <f t="shared" ref="AE30:AE37" si="23">IF(COUNTIF($AD$29:$AD$37, AD30)&gt;1, "Duplicate", "-")</f>
        <v>-</v>
      </c>
    </row>
    <row r="31" spans="3:33" ht="14.7" hidden="1" x14ac:dyDescent="0.6">
      <c r="D31" t="str">
        <f>'[3]Results Lum Lab'!P31</f>
        <v>C1 - M16 : 2</v>
      </c>
      <c r="E31" s="148" t="str">
        <f t="shared" si="12"/>
        <v>Duplicate</v>
      </c>
      <c r="F31" t="str">
        <f>'[3]Results Lum Lab'!Q31</f>
        <v>C2 - M16 : 1</v>
      </c>
      <c r="G31" s="117" t="str">
        <f t="shared" si="13"/>
        <v>-</v>
      </c>
      <c r="H31" t="str">
        <f>'[3]Results Lum Lab'!R31</f>
        <v>C3 - M16 : 2</v>
      </c>
      <c r="I31" s="117" t="str">
        <f t="shared" si="14"/>
        <v>-</v>
      </c>
      <c r="J31" t="str">
        <f>'[3]Results Lum Lab'!S31</f>
        <v>M16 - C1 : 2</v>
      </c>
      <c r="K31" s="117" t="str">
        <f t="shared" si="15"/>
        <v>Duplicate</v>
      </c>
      <c r="L31" t="str">
        <f>'[3]Results Lum Lab'!T31</f>
        <v>M16 - C2 : 2</v>
      </c>
      <c r="M31" s="117" t="str">
        <f t="shared" si="16"/>
        <v>-</v>
      </c>
      <c r="N31" t="str">
        <f>'[3]Results Lum Lab'!U31</f>
        <v>M16 - C3 : 2</v>
      </c>
      <c r="O31" s="117" t="str">
        <f t="shared" si="17"/>
        <v>-</v>
      </c>
      <c r="T31" t="str">
        <f>'[3]Results Lum Lab'!Z31</f>
        <v>M16</v>
      </c>
      <c r="U31" s="117" t="str">
        <f t="shared" si="18"/>
        <v>Duplicate</v>
      </c>
      <c r="V31" t="str">
        <f>'[3]Results Lum Lab'!AC31</f>
        <v>M16</v>
      </c>
      <c r="W31" s="117" t="str">
        <f t="shared" si="19"/>
        <v>-</v>
      </c>
      <c r="X31" t="str">
        <f>'[3]Results Lum Lab'!AF31</f>
        <v>M16</v>
      </c>
      <c r="Y31" s="117" t="str">
        <f t="shared" si="20"/>
        <v>Duplicate</v>
      </c>
      <c r="Z31" t="str">
        <f>'[3]Results Lum Lab'!AI31</f>
        <v>M16</v>
      </c>
      <c r="AA31" s="117" t="str">
        <f t="shared" si="21"/>
        <v>Duplicate</v>
      </c>
      <c r="AB31" t="str">
        <f>'[3]Results Lum Lab'!AL31</f>
        <v>M16</v>
      </c>
      <c r="AC31" s="117" t="str">
        <f t="shared" si="22"/>
        <v>-</v>
      </c>
      <c r="AD31" t="str">
        <f>'[3]Results Lum Lab'!AO31</f>
        <v>M16</v>
      </c>
      <c r="AE31" s="117" t="str">
        <f t="shared" si="23"/>
        <v>-</v>
      </c>
    </row>
    <row r="32" spans="3:33" ht="14.7" hidden="1" x14ac:dyDescent="0.6">
      <c r="D32" t="str">
        <f>'[3]Results Lum Lab'!P32</f>
        <v>C1 - M14 : 2</v>
      </c>
      <c r="E32" s="148" t="str">
        <f t="shared" si="12"/>
        <v>-</v>
      </c>
      <c r="F32" t="str">
        <f>'[3]Results Lum Lab'!Q32</f>
        <v>C2 - M20 : 1</v>
      </c>
      <c r="G32" s="117" t="str">
        <f t="shared" si="13"/>
        <v>Duplicate</v>
      </c>
      <c r="H32" t="str">
        <f>'[3]Results Lum Lab'!R32</f>
        <v>C3 - M14 : 2</v>
      </c>
      <c r="I32" s="117" t="str">
        <f t="shared" si="14"/>
        <v>Duplicate</v>
      </c>
      <c r="J32" t="str">
        <f>'[3]Results Lum Lab'!S32</f>
        <v>M20 - C1 : 1</v>
      </c>
      <c r="K32" s="117" t="str">
        <f t="shared" si="15"/>
        <v>-</v>
      </c>
      <c r="L32" t="str">
        <f>'[3]Results Lum Lab'!T32</f>
        <v>M20 - C2 : 2</v>
      </c>
      <c r="M32" s="117" t="str">
        <f t="shared" si="16"/>
        <v>-</v>
      </c>
      <c r="N32" t="str">
        <f>'[3]Results Lum Lab'!U32</f>
        <v>M20 - C3 : 1</v>
      </c>
      <c r="O32" s="117" t="str">
        <f t="shared" si="17"/>
        <v>-</v>
      </c>
      <c r="T32" t="str">
        <f>'[3]Results Lum Lab'!Z32</f>
        <v>M14</v>
      </c>
      <c r="U32" s="117" t="str">
        <f t="shared" si="18"/>
        <v>Duplicate</v>
      </c>
      <c r="V32" t="str">
        <f>'[3]Results Lum Lab'!AC32</f>
        <v>M20</v>
      </c>
      <c r="W32" s="117" t="str">
        <f t="shared" si="19"/>
        <v>Duplicate</v>
      </c>
      <c r="X32" t="str">
        <f>'[3]Results Lum Lab'!AF32</f>
        <v>M14</v>
      </c>
      <c r="Y32" s="117" t="str">
        <f t="shared" si="20"/>
        <v>Duplicate</v>
      </c>
      <c r="Z32" t="str">
        <f>'[3]Results Lum Lab'!AI32</f>
        <v>M20</v>
      </c>
      <c r="AA32" s="117" t="str">
        <f t="shared" si="21"/>
        <v>-</v>
      </c>
      <c r="AB32" t="str">
        <f>'[3]Results Lum Lab'!AL32</f>
        <v>M20</v>
      </c>
      <c r="AC32" s="117" t="str">
        <f t="shared" si="22"/>
        <v>-</v>
      </c>
      <c r="AD32" t="str">
        <f>'[3]Results Lum Lab'!AO32</f>
        <v>M20</v>
      </c>
      <c r="AE32" s="117" t="str">
        <f t="shared" si="23"/>
        <v>-</v>
      </c>
    </row>
    <row r="33" spans="4:31" ht="14.7" hidden="1" x14ac:dyDescent="0.6">
      <c r="D33" t="str">
        <f>'[3]Results Lum Lab'!P33</f>
        <v>C1 - M12 : 2</v>
      </c>
      <c r="E33" s="148" t="str">
        <f t="shared" si="12"/>
        <v>-</v>
      </c>
      <c r="F33" t="str">
        <f>'[3]Results Lum Lab'!Q33</f>
        <v>C2 - M24 : 1</v>
      </c>
      <c r="G33" s="117" t="str">
        <f t="shared" si="13"/>
        <v>Duplicate</v>
      </c>
      <c r="H33" t="str">
        <f>'[3]Results Lum Lab'!R33</f>
        <v>C3 - M12 : 2</v>
      </c>
      <c r="I33" s="117" t="str">
        <f t="shared" si="14"/>
        <v>-</v>
      </c>
      <c r="J33" t="str">
        <f>'[3]Results Lum Lab'!S33</f>
        <v>M18 - C1 : 1</v>
      </c>
      <c r="K33" s="117" t="str">
        <f t="shared" si="15"/>
        <v>-</v>
      </c>
      <c r="L33" t="str">
        <f>'[3]Results Lum Lab'!T33</f>
        <v>M24 - C2 : 2</v>
      </c>
      <c r="M33" s="117" t="str">
        <f t="shared" si="16"/>
        <v>Duplicate</v>
      </c>
      <c r="N33" t="str">
        <f>'[3]Results Lum Lab'!U33</f>
        <v>M18 - C3 : 2</v>
      </c>
      <c r="O33" s="117" t="str">
        <f t="shared" si="17"/>
        <v>-</v>
      </c>
      <c r="T33" t="str">
        <f>'[3]Results Lum Lab'!Z33</f>
        <v>M12</v>
      </c>
      <c r="U33" s="117" t="str">
        <f t="shared" si="18"/>
        <v>Duplicate</v>
      </c>
      <c r="V33" t="str">
        <f>'[3]Results Lum Lab'!AC33</f>
        <v>M24</v>
      </c>
      <c r="W33" s="117" t="str">
        <f t="shared" si="19"/>
        <v>Duplicate</v>
      </c>
      <c r="X33" t="str">
        <f>'[3]Results Lum Lab'!AF33</f>
        <v>M12</v>
      </c>
      <c r="Y33" s="117" t="str">
        <f t="shared" si="20"/>
        <v>Duplicate</v>
      </c>
      <c r="Z33" t="str">
        <f>'[3]Results Lum Lab'!AI33</f>
        <v>M18</v>
      </c>
      <c r="AA33" s="117" t="str">
        <f t="shared" si="21"/>
        <v>-</v>
      </c>
      <c r="AB33" t="str">
        <f>'[3]Results Lum Lab'!AL33</f>
        <v>M24</v>
      </c>
      <c r="AC33" s="117" t="str">
        <f t="shared" si="22"/>
        <v>Duplicate</v>
      </c>
      <c r="AD33" t="str">
        <f>'[3]Results Lum Lab'!AO33</f>
        <v>M18</v>
      </c>
      <c r="AE33" s="117" t="str">
        <f t="shared" si="23"/>
        <v>Duplicate</v>
      </c>
    </row>
    <row r="34" spans="4:31" ht="14.7" hidden="1" x14ac:dyDescent="0.6">
      <c r="D34" t="str">
        <f>'[3]Results Lum Lab'!P34</f>
        <v>C1 - M10 : 1</v>
      </c>
      <c r="E34" s="148" t="str">
        <f t="shared" si="12"/>
        <v>-</v>
      </c>
      <c r="F34" t="str">
        <f>'[3]Results Lum Lab'!Q34</f>
        <v>C2 - M25 : 1</v>
      </c>
      <c r="G34" s="117" t="str">
        <f t="shared" si="13"/>
        <v>Duplicate</v>
      </c>
      <c r="H34" t="str">
        <f>'[3]Results Lum Lab'!R34</f>
        <v>C3 - M10 : 2</v>
      </c>
      <c r="I34" s="117" t="str">
        <f t="shared" si="14"/>
        <v>-</v>
      </c>
      <c r="J34" t="str">
        <f>'[3]Results Lum Lab'!S34</f>
        <v>M16 - C1 : 2</v>
      </c>
      <c r="K34" s="117" t="str">
        <f t="shared" si="15"/>
        <v>Duplicate</v>
      </c>
      <c r="L34" t="str">
        <f>'[3]Results Lum Lab'!T34</f>
        <v>M25 - C2 : 2</v>
      </c>
      <c r="M34" s="117" t="str">
        <f t="shared" si="16"/>
        <v>Duplicate</v>
      </c>
      <c r="N34" t="str">
        <f>'[3]Results Lum Lab'!U34</f>
        <v>M19 - C3 : 1</v>
      </c>
      <c r="O34" s="117" t="str">
        <f t="shared" si="17"/>
        <v>-</v>
      </c>
      <c r="T34" t="str">
        <f>'[3]Results Lum Lab'!Z34</f>
        <v>M10</v>
      </c>
      <c r="U34" s="117" t="str">
        <f t="shared" si="18"/>
        <v>-</v>
      </c>
      <c r="V34" t="str">
        <f>'[3]Results Lum Lab'!AC34</f>
        <v>M25</v>
      </c>
      <c r="W34" s="117" t="str">
        <f t="shared" si="19"/>
        <v>Duplicate</v>
      </c>
      <c r="X34" t="str">
        <f>'[3]Results Lum Lab'!AF34</f>
        <v>M10</v>
      </c>
      <c r="Y34" s="117" t="str">
        <f t="shared" si="20"/>
        <v>Duplicate</v>
      </c>
      <c r="Z34" t="str">
        <f>'[3]Results Lum Lab'!AI34</f>
        <v>M16</v>
      </c>
      <c r="AA34" s="117" t="str">
        <f t="shared" si="21"/>
        <v>Duplicate</v>
      </c>
      <c r="AB34" t="str">
        <f>'[3]Results Lum Lab'!AL34</f>
        <v>M25</v>
      </c>
      <c r="AC34" s="117" t="str">
        <f t="shared" si="22"/>
        <v>Duplicate</v>
      </c>
      <c r="AD34" t="str">
        <f>'[3]Results Lum Lab'!AO34</f>
        <v>M19</v>
      </c>
      <c r="AE34" s="117" t="str">
        <f t="shared" si="23"/>
        <v>-</v>
      </c>
    </row>
    <row r="35" spans="4:31" ht="14.7" hidden="1" x14ac:dyDescent="0.6">
      <c r="D35" t="str">
        <f>'[3]Results Lum Lab'!P35</f>
        <v>C1 - M11 : 1</v>
      </c>
      <c r="E35" s="148" t="str">
        <f t="shared" si="12"/>
        <v>-</v>
      </c>
      <c r="F35" t="str">
        <f>'[3]Results Lum Lab'!Q35</f>
        <v>C2 - M25 : 1</v>
      </c>
      <c r="G35" s="117" t="str">
        <f t="shared" si="13"/>
        <v>Duplicate</v>
      </c>
      <c r="H35" t="str">
        <f>'[3]Results Lum Lab'!R35</f>
        <v>C3 - M08 : 1</v>
      </c>
      <c r="I35" s="117" t="str">
        <f t="shared" si="14"/>
        <v>Duplicate</v>
      </c>
      <c r="J35" t="str">
        <f>'[3]Results Lum Lab'!S35</f>
        <v>M17 - C1 : 1</v>
      </c>
      <c r="K35" s="117" t="str">
        <f t="shared" si="15"/>
        <v>Duplicate</v>
      </c>
      <c r="L35" t="str">
        <f>'[3]Results Lum Lab'!T35</f>
        <v>M25 - C2 : 2</v>
      </c>
      <c r="M35" s="117" t="str">
        <f t="shared" si="16"/>
        <v>Duplicate</v>
      </c>
      <c r="N35" t="str">
        <f>'[3]Results Lum Lab'!U35</f>
        <v>M18 - C3 : 1</v>
      </c>
      <c r="O35" s="117" t="str">
        <f t="shared" si="17"/>
        <v>Duplicate</v>
      </c>
      <c r="T35" t="str">
        <f>'[3]Results Lum Lab'!Z35</f>
        <v>M11</v>
      </c>
      <c r="U35" s="117" t="str">
        <f t="shared" si="18"/>
        <v>-</v>
      </c>
      <c r="V35" t="str">
        <f>'[3]Results Lum Lab'!AC35</f>
        <v>M25</v>
      </c>
      <c r="W35" s="117" t="str">
        <f t="shared" si="19"/>
        <v>Duplicate</v>
      </c>
      <c r="X35" t="str">
        <f>'[3]Results Lum Lab'!AF35</f>
        <v>M08</v>
      </c>
      <c r="Y35" s="117" t="str">
        <f t="shared" si="20"/>
        <v>Duplicate</v>
      </c>
      <c r="Z35" t="str">
        <f>'[3]Results Lum Lab'!AI35</f>
        <v>M17</v>
      </c>
      <c r="AA35" s="117" t="str">
        <f t="shared" si="21"/>
        <v>Duplicate</v>
      </c>
      <c r="AB35" t="str">
        <f>'[3]Results Lum Lab'!AL35</f>
        <v>M25</v>
      </c>
      <c r="AC35" s="117" t="str">
        <f t="shared" si="22"/>
        <v>Duplicate</v>
      </c>
      <c r="AD35" t="str">
        <f>'[3]Results Lum Lab'!AO35</f>
        <v>M18</v>
      </c>
      <c r="AE35" s="117" t="str">
        <f t="shared" si="23"/>
        <v>Duplicate</v>
      </c>
    </row>
    <row r="36" spans="4:31" ht="14.7" hidden="1" x14ac:dyDescent="0.6">
      <c r="D36" t="str">
        <f>'[3]Results Lum Lab'!P36</f>
        <v>C1 - M12 : 1</v>
      </c>
      <c r="E36" s="148" t="str">
        <f t="shared" si="12"/>
        <v>Duplicate</v>
      </c>
      <c r="F36" t="str">
        <f>'[3]Results Lum Lab'!Q36</f>
        <v>C2 - M25 : 1</v>
      </c>
      <c r="G36" s="117" t="str">
        <f t="shared" si="13"/>
        <v>Duplicate</v>
      </c>
      <c r="H36" t="str">
        <f>'[3]Results Lum Lab'!R36</f>
        <v>C3 - M09 : 1</v>
      </c>
      <c r="I36" s="117" t="str">
        <f t="shared" si="14"/>
        <v>-</v>
      </c>
      <c r="J36" t="str">
        <f>'[3]Results Lum Lab'!S36</f>
        <v>M16 - C1 : 2</v>
      </c>
      <c r="K36" s="117" t="str">
        <f t="shared" si="15"/>
        <v>Duplicate</v>
      </c>
      <c r="L36" t="str">
        <f>'[3]Results Lum Lab'!T36</f>
        <v>M25 - C2 : 1</v>
      </c>
      <c r="M36" s="117" t="str">
        <f t="shared" si="16"/>
        <v>Duplicate</v>
      </c>
      <c r="N36" t="str">
        <f>'[3]Results Lum Lab'!U36</f>
        <v>M17 - C3 : 2</v>
      </c>
      <c r="O36" s="117" t="str">
        <f t="shared" si="17"/>
        <v>-</v>
      </c>
      <c r="T36" t="str">
        <f>'[3]Results Lum Lab'!Z36</f>
        <v>M12</v>
      </c>
      <c r="U36" s="117" t="str">
        <f t="shared" si="18"/>
        <v>Duplicate</v>
      </c>
      <c r="V36" t="str">
        <f>'[3]Results Lum Lab'!AC36</f>
        <v>M25</v>
      </c>
      <c r="W36" s="117" t="str">
        <f t="shared" si="19"/>
        <v>Duplicate</v>
      </c>
      <c r="X36" t="str">
        <f>'[3]Results Lum Lab'!AF36</f>
        <v>M09</v>
      </c>
      <c r="Y36" s="117" t="str">
        <f t="shared" si="20"/>
        <v>-</v>
      </c>
      <c r="Z36" t="str">
        <f>'[3]Results Lum Lab'!AI36</f>
        <v>M16</v>
      </c>
      <c r="AA36" s="117" t="str">
        <f t="shared" si="21"/>
        <v>Duplicate</v>
      </c>
      <c r="AB36" t="str">
        <f>'[3]Results Lum Lab'!AL36</f>
        <v>M25</v>
      </c>
      <c r="AC36" s="117" t="str">
        <f t="shared" si="22"/>
        <v>Duplicate</v>
      </c>
      <c r="AD36" t="str">
        <f>'[3]Results Lum Lab'!AO36</f>
        <v>M17</v>
      </c>
      <c r="AE36" s="117" t="str">
        <f t="shared" si="23"/>
        <v>-</v>
      </c>
    </row>
    <row r="37" spans="4:31" ht="14.7" hidden="1" x14ac:dyDescent="0.6">
      <c r="D37" t="str">
        <f>'[3]Results Lum Lab'!P37</f>
        <v>C1 - M13 : 1</v>
      </c>
      <c r="E37" s="148" t="str">
        <f t="shared" si="12"/>
        <v>-</v>
      </c>
      <c r="F37" t="str">
        <f>'[3]Results Lum Lab'!Q37</f>
        <v>C2 - M25 : 1</v>
      </c>
      <c r="G37" s="117" t="str">
        <f t="shared" si="13"/>
        <v>Duplicate</v>
      </c>
      <c r="H37" t="str">
        <f>'[3]Results Lum Lab'!R37</f>
        <v>C3 - M10 : 1</v>
      </c>
      <c r="I37" s="117" t="str">
        <f t="shared" si="14"/>
        <v>-</v>
      </c>
      <c r="J37" t="str">
        <f>'[3]Results Lum Lab'!S37</f>
        <v>M17 - C1 : 1</v>
      </c>
      <c r="K37" s="117" t="str">
        <f t="shared" si="15"/>
        <v>Duplicate</v>
      </c>
      <c r="L37" t="str">
        <f>'[3]Results Lum Lab'!T37</f>
        <v>M23 - C2 : 1</v>
      </c>
      <c r="M37" s="117" t="str">
        <f t="shared" si="16"/>
        <v>Duplicate</v>
      </c>
      <c r="N37" t="str">
        <f>'[3]Results Lum Lab'!U37</f>
        <v>M18 - C3 : 1</v>
      </c>
      <c r="O37" s="117" t="str">
        <f t="shared" si="17"/>
        <v>Duplicate</v>
      </c>
      <c r="T37" t="str">
        <f>'[3]Results Lum Lab'!Z37</f>
        <v>M13</v>
      </c>
      <c r="U37" s="117" t="str">
        <f t="shared" si="18"/>
        <v>-</v>
      </c>
      <c r="V37" t="str">
        <f>'[3]Results Lum Lab'!AC37</f>
        <v>M25</v>
      </c>
      <c r="W37" s="117" t="str">
        <f t="shared" si="19"/>
        <v>Duplicate</v>
      </c>
      <c r="X37" t="str">
        <f>'[3]Results Lum Lab'!AF37</f>
        <v>M10</v>
      </c>
      <c r="Y37" s="117" t="str">
        <f t="shared" si="20"/>
        <v>Duplicate</v>
      </c>
      <c r="Z37" t="str">
        <f>'[3]Results Lum Lab'!AI37</f>
        <v>M17</v>
      </c>
      <c r="AA37" s="117" t="str">
        <f t="shared" si="21"/>
        <v>Duplicate</v>
      </c>
      <c r="AB37" t="str">
        <f>'[3]Results Lum Lab'!AL37</f>
        <v>M23</v>
      </c>
      <c r="AC37" s="117" t="str">
        <f t="shared" si="22"/>
        <v>Duplicate</v>
      </c>
      <c r="AD37" t="str">
        <f>'[3]Results Lum Lab'!AO37</f>
        <v>M18</v>
      </c>
      <c r="AE37" s="117" t="str">
        <f t="shared" si="23"/>
        <v>Duplicate</v>
      </c>
    </row>
    <row r="38" spans="4:31" ht="14.7" hidden="1" x14ac:dyDescent="0.6">
      <c r="D38" t="str">
        <f>'[3]Results Lum Lab'!P38</f>
        <v>C1 - M14 : 1</v>
      </c>
      <c r="E38" s="148" t="str">
        <f t="shared" si="12"/>
        <v>-</v>
      </c>
      <c r="F38" t="str">
        <f>'[3]Results Lum Lab'!Q38</f>
        <v>C2 - M25 : 2</v>
      </c>
      <c r="G38" s="117" t="str">
        <f t="shared" si="13"/>
        <v>Duplicate</v>
      </c>
      <c r="H38" t="str">
        <f>'[3]Results Lum Lab'!R38</f>
        <v>C3 - M11 : 1</v>
      </c>
      <c r="I38" s="117" t="str">
        <f t="shared" si="14"/>
        <v>-</v>
      </c>
      <c r="L38" t="str">
        <f>'[3]Results Lum Lab'!T38</f>
        <v>M21 - C2 : 2</v>
      </c>
      <c r="M38" s="117" t="str">
        <f t="shared" si="16"/>
        <v>-</v>
      </c>
      <c r="T38" t="str">
        <f>'[3]Results Lum Lab'!Z38</f>
        <v>M14</v>
      </c>
      <c r="U38" s="117" t="str">
        <f t="shared" si="18"/>
        <v>Duplicate</v>
      </c>
      <c r="V38" t="str">
        <f>'[3]Results Lum Lab'!AC38</f>
        <v>M25</v>
      </c>
      <c r="W38" s="117" t="str">
        <f t="shared" si="19"/>
        <v>Duplicate</v>
      </c>
      <c r="X38" t="str">
        <f>'[3]Results Lum Lab'!AF38</f>
        <v>M11</v>
      </c>
      <c r="Y38" s="117" t="str">
        <f t="shared" si="20"/>
        <v>-</v>
      </c>
      <c r="AB38" t="str">
        <f>'[3]Results Lum Lab'!AL38</f>
        <v>M21</v>
      </c>
      <c r="AC38" s="117" t="str">
        <f t="shared" si="22"/>
        <v>-</v>
      </c>
    </row>
    <row r="39" spans="4:31" ht="14.7" hidden="1" x14ac:dyDescent="0.6">
      <c r="D39" t="str">
        <f>'[3]Results Lum Lab'!P39</f>
        <v>C1 - M15 : 1</v>
      </c>
      <c r="E39" s="148" t="str">
        <f t="shared" si="12"/>
        <v>Duplicate</v>
      </c>
      <c r="F39" t="str">
        <f>'[3]Results Lum Lab'!Q39</f>
        <v>C2 - M23 : 2</v>
      </c>
      <c r="G39" s="117" t="str">
        <f t="shared" si="13"/>
        <v>-</v>
      </c>
      <c r="H39" t="str">
        <f>'[3]Results Lum Lab'!R39</f>
        <v>C3 - M12 : 1</v>
      </c>
      <c r="I39" s="117" t="str">
        <f t="shared" si="14"/>
        <v>Duplicate</v>
      </c>
      <c r="L39" t="str">
        <f>'[3]Results Lum Lab'!T39</f>
        <v>M22 - C2 : 2</v>
      </c>
      <c r="M39" s="117" t="str">
        <f t="shared" si="16"/>
        <v>Duplicate</v>
      </c>
      <c r="T39" t="str">
        <f>'[3]Results Lum Lab'!Z39</f>
        <v>M15</v>
      </c>
      <c r="U39" s="117" t="str">
        <f t="shared" si="18"/>
        <v>Duplicate</v>
      </c>
      <c r="V39" t="str">
        <f>'[3]Results Lum Lab'!AC39</f>
        <v>M23</v>
      </c>
      <c r="W39" s="117" t="str">
        <f t="shared" si="19"/>
        <v>Duplicate</v>
      </c>
      <c r="X39" t="str">
        <f>'[3]Results Lum Lab'!AF39</f>
        <v>M12</v>
      </c>
      <c r="Y39" s="117" t="str">
        <f t="shared" si="20"/>
        <v>Duplicate</v>
      </c>
      <c r="AB39" t="str">
        <f>'[3]Results Lum Lab'!AL39</f>
        <v>M22</v>
      </c>
      <c r="AC39" s="117" t="str">
        <f t="shared" si="22"/>
        <v>Duplicate</v>
      </c>
    </row>
    <row r="40" spans="4:31" ht="14.7" hidden="1" x14ac:dyDescent="0.6">
      <c r="D40" t="str">
        <f>'[3]Results Lum Lab'!P40</f>
        <v>C1 - M16 : 2</v>
      </c>
      <c r="E40" s="148" t="str">
        <f t="shared" si="12"/>
        <v>Duplicate</v>
      </c>
      <c r="F40" t="str">
        <f>'[3]Results Lum Lab'!Q40</f>
        <v>C2 - M21 : 1</v>
      </c>
      <c r="G40" s="117" t="str">
        <f t="shared" si="13"/>
        <v>Duplicate</v>
      </c>
      <c r="H40" t="str">
        <f>'[3]Results Lum Lab'!R40</f>
        <v>C3 - M13 : 1</v>
      </c>
      <c r="I40" s="117" t="str">
        <f t="shared" si="14"/>
        <v>Duplicate</v>
      </c>
      <c r="L40" t="str">
        <f>'[3]Results Lum Lab'!T40</f>
        <v>M23 - C2 : 2</v>
      </c>
      <c r="M40" s="117" t="str">
        <f t="shared" si="16"/>
        <v>Duplicate</v>
      </c>
      <c r="T40" t="str">
        <f>'[3]Results Lum Lab'!Z40</f>
        <v>M16</v>
      </c>
      <c r="U40" s="117" t="str">
        <f t="shared" si="18"/>
        <v>Duplicate</v>
      </c>
      <c r="V40" t="str">
        <f>'[3]Results Lum Lab'!AC40</f>
        <v>M21</v>
      </c>
      <c r="W40" s="117" t="str">
        <f t="shared" si="19"/>
        <v>Duplicate</v>
      </c>
      <c r="X40" t="str">
        <f>'[3]Results Lum Lab'!AF40</f>
        <v>M13</v>
      </c>
      <c r="Y40" s="117" t="str">
        <f t="shared" si="20"/>
        <v>Duplicate</v>
      </c>
      <c r="AB40" t="str">
        <f>'[3]Results Lum Lab'!AL40</f>
        <v>M23</v>
      </c>
      <c r="AC40" s="117" t="str">
        <f t="shared" si="22"/>
        <v>Duplicate</v>
      </c>
    </row>
    <row r="41" spans="4:31" ht="14.7" hidden="1" x14ac:dyDescent="0.6">
      <c r="D41" t="str">
        <f>'[3]Results Lum Lab'!P41</f>
        <v>C1 - M15 : 1</v>
      </c>
      <c r="E41" s="148" t="str">
        <f t="shared" si="12"/>
        <v>Duplicate</v>
      </c>
      <c r="F41" t="str">
        <f>'[3]Results Lum Lab'!Q41</f>
        <v>C2 - M22 : 2</v>
      </c>
      <c r="G41" s="117" t="str">
        <f t="shared" si="13"/>
        <v>-</v>
      </c>
      <c r="H41" t="str">
        <f>'[3]Results Lum Lab'!R41</f>
        <v>C3 - M14 : 1</v>
      </c>
      <c r="I41" s="117" t="str">
        <f t="shared" si="14"/>
        <v>Duplicate</v>
      </c>
      <c r="L41" t="str">
        <f>'[3]Results Lum Lab'!T41</f>
        <v>M24 - C2 : 1</v>
      </c>
      <c r="M41" s="117" t="str">
        <f t="shared" si="16"/>
        <v>-</v>
      </c>
      <c r="T41" t="str">
        <f>'[3]Results Lum Lab'!Z41</f>
        <v>M15</v>
      </c>
      <c r="U41" s="117" t="str">
        <f t="shared" si="18"/>
        <v>Duplicate</v>
      </c>
      <c r="V41" t="str">
        <f>'[3]Results Lum Lab'!AC41</f>
        <v>M22</v>
      </c>
      <c r="W41" s="117" t="str">
        <f t="shared" si="19"/>
        <v>Duplicate</v>
      </c>
      <c r="X41" t="str">
        <f>'[3]Results Lum Lab'!AF41</f>
        <v>M14</v>
      </c>
      <c r="Y41" s="117" t="str">
        <f t="shared" si="20"/>
        <v>Duplicate</v>
      </c>
      <c r="AB41" t="str">
        <f>'[3]Results Lum Lab'!AL41</f>
        <v>M24</v>
      </c>
      <c r="AC41" s="117" t="str">
        <f t="shared" si="22"/>
        <v>Duplicate</v>
      </c>
    </row>
    <row r="42" spans="4:31" ht="14.7" hidden="1" x14ac:dyDescent="0.6">
      <c r="D42" t="str">
        <f>'[3]Results Lum Lab'!P42</f>
        <v>C1 - M16 : 1</v>
      </c>
      <c r="E42" s="148" t="str">
        <f t="shared" si="12"/>
        <v>-</v>
      </c>
      <c r="F42" t="str">
        <f>'[3]Results Lum Lab'!Q42</f>
        <v>C2 - M21 : 2</v>
      </c>
      <c r="G42" s="117" t="str">
        <f t="shared" si="13"/>
        <v>-</v>
      </c>
      <c r="H42" t="str">
        <f>'[3]Results Lum Lab'!R42</f>
        <v>C3 - M15 : 2</v>
      </c>
      <c r="I42" s="117" t="str">
        <f t="shared" si="14"/>
        <v>-</v>
      </c>
      <c r="L42" t="str">
        <f>'[3]Results Lum Lab'!T42</f>
        <v>M23 - C2 : 1</v>
      </c>
      <c r="M42" s="117" t="str">
        <f t="shared" si="16"/>
        <v>Duplicate</v>
      </c>
      <c r="T42" t="str">
        <f>'[3]Results Lum Lab'!Z42</f>
        <v>M16</v>
      </c>
      <c r="U42" s="117" t="str">
        <f t="shared" si="18"/>
        <v>Duplicate</v>
      </c>
      <c r="V42" t="str">
        <f>'[3]Results Lum Lab'!AC42</f>
        <v>M21</v>
      </c>
      <c r="W42" s="117" t="str">
        <f t="shared" si="19"/>
        <v>Duplicate</v>
      </c>
      <c r="X42" t="str">
        <f>'[3]Results Lum Lab'!AF42</f>
        <v>M15</v>
      </c>
      <c r="Y42" s="117" t="str">
        <f t="shared" si="20"/>
        <v>Duplicate</v>
      </c>
      <c r="AB42" t="str">
        <f>'[3]Results Lum Lab'!AL42</f>
        <v>M23</v>
      </c>
      <c r="AC42" s="117" t="str">
        <f t="shared" si="22"/>
        <v>Duplicate</v>
      </c>
    </row>
    <row r="43" spans="4:31" ht="14.7" hidden="1" x14ac:dyDescent="0.6">
      <c r="D43" t="str">
        <f>'[3]Results Lum Lab'!P43</f>
        <v>C1 - M17 : 1</v>
      </c>
      <c r="E43" s="148" t="str">
        <f t="shared" si="12"/>
        <v>-</v>
      </c>
      <c r="F43" t="str">
        <f>'[3]Results Lum Lab'!Q43</f>
        <v>C2 - M20 : 1</v>
      </c>
      <c r="G43" s="117" t="str">
        <f t="shared" si="13"/>
        <v>Duplicate</v>
      </c>
      <c r="H43" t="str">
        <f>'[3]Results Lum Lab'!R43</f>
        <v>C3 - M14 : 2</v>
      </c>
      <c r="I43" s="117" t="str">
        <f t="shared" si="14"/>
        <v>Duplicate</v>
      </c>
      <c r="L43" t="str">
        <f>'[3]Results Lum Lab'!T43</f>
        <v>M22 - C2 : 2</v>
      </c>
      <c r="M43" s="117" t="str">
        <f t="shared" si="16"/>
        <v>Duplicate</v>
      </c>
      <c r="T43" t="str">
        <f>'[3]Results Lum Lab'!Z43</f>
        <v>M17</v>
      </c>
      <c r="U43" s="117" t="str">
        <f t="shared" si="18"/>
        <v>-</v>
      </c>
      <c r="V43" t="str">
        <f>'[3]Results Lum Lab'!AC43</f>
        <v>M20</v>
      </c>
      <c r="W43" s="117" t="str">
        <f t="shared" si="19"/>
        <v>Duplicate</v>
      </c>
      <c r="X43" t="str">
        <f>'[3]Results Lum Lab'!AF43</f>
        <v>M14</v>
      </c>
      <c r="Y43" s="117" t="str">
        <f t="shared" si="20"/>
        <v>Duplicate</v>
      </c>
      <c r="AB43" t="str">
        <f>'[3]Results Lum Lab'!AL43</f>
        <v>M22</v>
      </c>
      <c r="AC43" s="117" t="str">
        <f t="shared" si="22"/>
        <v>Duplicate</v>
      </c>
    </row>
    <row r="44" spans="4:31" ht="14.7" hidden="1" x14ac:dyDescent="0.6">
      <c r="D44" t="str">
        <f>'[3]Results Lum Lab'!P44</f>
        <v>C1 - M18 : 1</v>
      </c>
      <c r="E44" s="148" t="str">
        <f t="shared" si="12"/>
        <v>-</v>
      </c>
      <c r="F44" t="str">
        <f>'[3]Results Lum Lab'!Q44</f>
        <v>C2 - M21 : 1</v>
      </c>
      <c r="G44" s="117" t="str">
        <f t="shared" si="13"/>
        <v>Duplicate</v>
      </c>
      <c r="H44" t="str">
        <f>'[3]Results Lum Lab'!R44</f>
        <v>C3 - M13 : 1</v>
      </c>
      <c r="I44" s="117" t="str">
        <f t="shared" si="14"/>
        <v>Duplicate</v>
      </c>
      <c r="L44" t="str">
        <f>'[3]Results Lum Lab'!T44</f>
        <v>M23 - C2 : 2</v>
      </c>
      <c r="M44" s="117" t="str">
        <f t="shared" si="16"/>
        <v>Duplicate</v>
      </c>
      <c r="T44" t="str">
        <f>'[3]Results Lum Lab'!Z44</f>
        <v>M18</v>
      </c>
      <c r="U44" s="117" t="str">
        <f t="shared" si="18"/>
        <v>-</v>
      </c>
      <c r="V44" t="str">
        <f>'[3]Results Lum Lab'!AC44</f>
        <v>M21</v>
      </c>
      <c r="W44" s="117" t="str">
        <f t="shared" si="19"/>
        <v>Duplicate</v>
      </c>
      <c r="X44" t="str">
        <f>'[3]Results Lum Lab'!AF44</f>
        <v>M13</v>
      </c>
      <c r="Y44" s="117" t="str">
        <f t="shared" si="20"/>
        <v>Duplicate</v>
      </c>
      <c r="AB44" t="str">
        <f>'[3]Results Lum Lab'!AL44</f>
        <v>M23</v>
      </c>
      <c r="AC44" s="117" t="str">
        <f t="shared" si="22"/>
        <v>Duplicate</v>
      </c>
    </row>
    <row r="45" spans="4:31" ht="14.7" hidden="1" x14ac:dyDescent="0.6">
      <c r="D45" t="str">
        <f>'[3]Results Lum Lab'!P45</f>
        <v>C1 - M19 : 1</v>
      </c>
      <c r="E45" s="148" t="str">
        <f t="shared" si="12"/>
        <v>-</v>
      </c>
      <c r="F45" t="str">
        <f>'[3]Results Lum Lab'!Q45</f>
        <v>C2 - M22 : 1</v>
      </c>
      <c r="G45" s="117" t="str">
        <f t="shared" si="13"/>
        <v>-</v>
      </c>
      <c r="H45" t="str">
        <f>'[3]Results Lum Lab'!R45</f>
        <v>C3 - M14 : 1</v>
      </c>
      <c r="I45" s="117" t="str">
        <f t="shared" si="14"/>
        <v>Duplicate</v>
      </c>
      <c r="L45" t="str">
        <f>'[3]Results Lum Lab'!T45</f>
        <v>M24 - C2 : 2</v>
      </c>
      <c r="M45" s="117" t="str">
        <f t="shared" si="16"/>
        <v>Duplicate</v>
      </c>
      <c r="T45" t="str">
        <f>'[3]Results Lum Lab'!Z45</f>
        <v>M19</v>
      </c>
      <c r="U45" s="117" t="str">
        <f t="shared" si="18"/>
        <v>-</v>
      </c>
      <c r="V45" t="str">
        <f>'[3]Results Lum Lab'!AC45</f>
        <v>M22</v>
      </c>
      <c r="W45" s="117" t="str">
        <f t="shared" si="19"/>
        <v>Duplicate</v>
      </c>
      <c r="X45" t="str">
        <f>'[3]Results Lum Lab'!AF45</f>
        <v>M14</v>
      </c>
      <c r="Y45" s="117" t="str">
        <f t="shared" si="20"/>
        <v>Duplicate</v>
      </c>
      <c r="AB45" t="str">
        <f>'[3]Results Lum Lab'!AL45</f>
        <v>M24</v>
      </c>
      <c r="AC45" s="117" t="str">
        <f t="shared" si="22"/>
        <v>Duplicate</v>
      </c>
    </row>
    <row r="46" spans="4:31" ht="14.7" hidden="1" x14ac:dyDescent="0.6">
      <c r="D46" t="str">
        <f>'[3]Results Lum Lab'!P46</f>
        <v>C1 - M20 : 1</v>
      </c>
      <c r="E46" s="148" t="str">
        <f t="shared" si="12"/>
        <v>-</v>
      </c>
      <c r="F46" t="str">
        <f>'[3]Results Lum Lab'!Q46</f>
        <v>C2 - M23 : 1</v>
      </c>
      <c r="G46" s="117" t="str">
        <f t="shared" si="13"/>
        <v>-</v>
      </c>
      <c r="H46" t="str">
        <f>'[3]Results Lum Lab'!R46</f>
        <v>C3 - M15 : 1</v>
      </c>
      <c r="I46" s="117" t="str">
        <f t="shared" si="14"/>
        <v>-</v>
      </c>
      <c r="L46" t="str">
        <f>'[3]Results Lum Lab'!T46</f>
        <v>M25 - C2 : 2</v>
      </c>
      <c r="M46" s="117" t="str">
        <f t="shared" si="16"/>
        <v>Duplicate</v>
      </c>
      <c r="T46" t="str">
        <f>'[3]Results Lum Lab'!Z46</f>
        <v>M20</v>
      </c>
      <c r="U46" s="117" t="str">
        <f t="shared" si="18"/>
        <v>-</v>
      </c>
      <c r="V46" t="str">
        <f>'[3]Results Lum Lab'!AC46</f>
        <v>M23</v>
      </c>
      <c r="W46" s="117" t="str">
        <f t="shared" si="19"/>
        <v>Duplicate</v>
      </c>
      <c r="X46" t="str">
        <f>'[3]Results Lum Lab'!AF46</f>
        <v>M15</v>
      </c>
      <c r="Y46" s="117" t="str">
        <f t="shared" si="20"/>
        <v>Duplicate</v>
      </c>
      <c r="AB46" t="str">
        <f>'[3]Results Lum Lab'!AL46</f>
        <v>M25</v>
      </c>
      <c r="AC46" s="117" t="str">
        <f t="shared" si="22"/>
        <v>Duplicate</v>
      </c>
    </row>
    <row r="47" spans="4:31" ht="14.7" hidden="1" x14ac:dyDescent="0.6">
      <c r="D47" t="str">
        <f>'[3]Results Lum Lab'!P47</f>
        <v>C1 - M21 : 1</v>
      </c>
      <c r="E47" s="148" t="str">
        <f t="shared" si="12"/>
        <v>-</v>
      </c>
      <c r="F47" t="str">
        <f>'[3]Results Lum Lab'!Q47</f>
        <v>C2 - M24 : 1</v>
      </c>
      <c r="G47" s="117" t="str">
        <f t="shared" si="13"/>
        <v>Duplicate</v>
      </c>
      <c r="H47" t="str">
        <f>'[3]Results Lum Lab'!R47</f>
        <v>C3 - M16 : 1</v>
      </c>
      <c r="I47" s="117" t="str">
        <f t="shared" si="14"/>
        <v>-</v>
      </c>
      <c r="L47" t="str">
        <f>'[3]Results Lum Lab'!T47</f>
        <v>M25 - C2 : 2</v>
      </c>
      <c r="M47" s="117" t="str">
        <f t="shared" si="16"/>
        <v>Duplicate</v>
      </c>
      <c r="T47" t="str">
        <f>'[3]Results Lum Lab'!Z47</f>
        <v>M21</v>
      </c>
      <c r="U47" s="117" t="str">
        <f t="shared" si="18"/>
        <v>-</v>
      </c>
      <c r="V47" t="str">
        <f>'[3]Results Lum Lab'!AC47</f>
        <v>M24</v>
      </c>
      <c r="W47" s="117" t="str">
        <f t="shared" si="19"/>
        <v>Duplicate</v>
      </c>
      <c r="X47" t="str">
        <f>'[3]Results Lum Lab'!AF47</f>
        <v>M16</v>
      </c>
      <c r="Y47" s="117" t="str">
        <f t="shared" si="20"/>
        <v>Duplicate</v>
      </c>
      <c r="AB47" t="str">
        <f>'[3]Results Lum Lab'!AL47</f>
        <v>M25</v>
      </c>
      <c r="AC47" s="117" t="str">
        <f t="shared" si="22"/>
        <v>Duplicate</v>
      </c>
    </row>
    <row r="48" spans="4:31" ht="14.7" hidden="1" x14ac:dyDescent="0.6">
      <c r="D48" t="str">
        <f>'[3]Results Lum Lab'!P48</f>
        <v>C1 - M22 : 1</v>
      </c>
      <c r="E48" s="148" t="str">
        <f t="shared" si="12"/>
        <v>-</v>
      </c>
      <c r="F48" t="str">
        <f>'[3]Results Lum Lab'!Q48</f>
        <v>C2 - M25 : 1</v>
      </c>
      <c r="G48" s="117" t="str">
        <f t="shared" si="13"/>
        <v>Duplicate</v>
      </c>
      <c r="H48" t="str">
        <f>'[3]Results Lum Lab'!R48</f>
        <v>C3 - M17 : 1</v>
      </c>
      <c r="I48" s="117" t="str">
        <f t="shared" si="14"/>
        <v>-</v>
      </c>
      <c r="L48" t="str">
        <f>'[3]Results Lum Lab'!T48</f>
        <v>M25 - C2 : 2</v>
      </c>
      <c r="M48" s="117" t="str">
        <f t="shared" si="16"/>
        <v>Duplicate</v>
      </c>
      <c r="T48" t="str">
        <f>'[3]Results Lum Lab'!Z48</f>
        <v>M22</v>
      </c>
      <c r="U48" s="117" t="str">
        <f t="shared" si="18"/>
        <v>-</v>
      </c>
      <c r="V48" t="str">
        <f>'[3]Results Lum Lab'!AC48</f>
        <v>M25</v>
      </c>
      <c r="W48" s="117" t="str">
        <f t="shared" si="19"/>
        <v>Duplicate</v>
      </c>
      <c r="X48" t="str">
        <f>'[3]Results Lum Lab'!AF48</f>
        <v>M17</v>
      </c>
      <c r="Y48" s="117" t="str">
        <f t="shared" si="20"/>
        <v>-</v>
      </c>
      <c r="AB48" t="str">
        <f>'[3]Results Lum Lab'!AL48</f>
        <v>M25</v>
      </c>
      <c r="AC48" s="117" t="str">
        <f t="shared" si="22"/>
        <v>Duplicate</v>
      </c>
    </row>
    <row r="49" spans="3:34" ht="14.7" hidden="1" x14ac:dyDescent="0.6">
      <c r="D49" t="str">
        <f>'[3]Results Lum Lab'!P49</f>
        <v>C1 - M23 : 2</v>
      </c>
      <c r="E49" s="148" t="str">
        <f t="shared" si="12"/>
        <v>-</v>
      </c>
      <c r="F49" t="str">
        <f>'[3]Results Lum Lab'!Q49</f>
        <v>C2 - M25 : 1</v>
      </c>
      <c r="G49" s="117" t="str">
        <f t="shared" si="13"/>
        <v>Duplicate</v>
      </c>
      <c r="H49" t="str">
        <f>'[3]Results Lum Lab'!R49</f>
        <v>C3 - M18 : 2</v>
      </c>
      <c r="I49" s="117" t="str">
        <f t="shared" si="14"/>
        <v>-</v>
      </c>
      <c r="L49" t="str">
        <f>'[3]Results Lum Lab'!T49</f>
        <v>M25 - C2 : 2</v>
      </c>
      <c r="M49" s="117" t="str">
        <f t="shared" si="16"/>
        <v>Duplicate</v>
      </c>
      <c r="T49" t="str">
        <f>'[3]Results Lum Lab'!Z49</f>
        <v>M23</v>
      </c>
      <c r="U49" s="117" t="str">
        <f t="shared" si="18"/>
        <v>-</v>
      </c>
      <c r="V49" t="str">
        <f>'[3]Results Lum Lab'!AC49</f>
        <v>M25</v>
      </c>
      <c r="W49" s="117" t="str">
        <f t="shared" si="19"/>
        <v>Duplicate</v>
      </c>
      <c r="X49" t="str">
        <f>'[3]Results Lum Lab'!AF49</f>
        <v>M18</v>
      </c>
      <c r="Y49" s="117" t="str">
        <f t="shared" si="20"/>
        <v>-</v>
      </c>
      <c r="AB49" t="str">
        <f>'[3]Results Lum Lab'!AL49</f>
        <v>M25</v>
      </c>
      <c r="AC49" s="117" t="str">
        <f t="shared" si="22"/>
        <v>Duplicate</v>
      </c>
    </row>
    <row r="50" spans="3:34" ht="14.7" hidden="1" x14ac:dyDescent="0.6">
      <c r="F50" t="str">
        <f>'[3]Results Lum Lab'!Q50</f>
        <v>C2 - M25 : 1</v>
      </c>
      <c r="G50" s="117" t="str">
        <f t="shared" si="13"/>
        <v>Duplicate</v>
      </c>
      <c r="L50" t="str">
        <f>'[3]Results Lum Lab'!T50</f>
        <v>M25 - C2 : 1</v>
      </c>
      <c r="M50" s="117" t="str">
        <f t="shared" si="16"/>
        <v>Duplicate</v>
      </c>
      <c r="V50" t="str">
        <f>'[3]Results Lum Lab'!AC50</f>
        <v>M25</v>
      </c>
      <c r="W50" s="117" t="str">
        <f t="shared" si="19"/>
        <v>Duplicate</v>
      </c>
      <c r="AB50" t="str">
        <f>'[3]Results Lum Lab'!AL50</f>
        <v>M25</v>
      </c>
      <c r="AC50" s="117" t="str">
        <f t="shared" si="22"/>
        <v>Duplicate</v>
      </c>
    </row>
    <row r="51" spans="3:34" ht="14.7" hidden="1" x14ac:dyDescent="0.6">
      <c r="F51" t="str">
        <f>'[3]Results Lum Lab'!Q51</f>
        <v>C2 - M25 : 2</v>
      </c>
      <c r="G51" s="117" t="str">
        <f t="shared" si="13"/>
        <v>Duplicate</v>
      </c>
      <c r="V51" t="str">
        <f>'[3]Results Lum Lab'!AC51</f>
        <v>M25</v>
      </c>
      <c r="W51" s="117" t="str">
        <f t="shared" si="19"/>
        <v>Duplicate</v>
      </c>
    </row>
    <row r="52" spans="3:34" hidden="1" x14ac:dyDescent="0.55000000000000004">
      <c r="V52" s="122"/>
      <c r="AB52" s="122"/>
    </row>
    <row r="53" spans="3:34" ht="14.7" hidden="1" x14ac:dyDescent="0.6">
      <c r="D53" s="2" t="s">
        <v>1064</v>
      </c>
      <c r="E53" s="130">
        <f>COUNTIF($E$29:$E$49,"Duplicate")</f>
        <v>6</v>
      </c>
      <c r="F53" s="2" t="s">
        <v>1064</v>
      </c>
      <c r="G53" s="119">
        <f>COUNTIF($G$29:$G$51,"Duplicate")</f>
        <v>15</v>
      </c>
      <c r="H53" s="2" t="s">
        <v>1064</v>
      </c>
      <c r="I53" s="118">
        <f>COUNTIF($I$29:$I$49,"Duplicate")</f>
        <v>10</v>
      </c>
      <c r="J53" s="2" t="s">
        <v>1064</v>
      </c>
      <c r="K53" s="118">
        <f>COUNTIF($K$29:$K$37,"Duplicate")</f>
        <v>5</v>
      </c>
      <c r="L53" s="2" t="s">
        <v>1064</v>
      </c>
      <c r="M53" s="118">
        <f>COUNTIF($M$29:$M$50,"Duplicate")</f>
        <v>16</v>
      </c>
      <c r="N53" s="2" t="s">
        <v>1064</v>
      </c>
      <c r="O53" s="118">
        <f>COUNTIF($O$29:$O$37,"Duplicate")</f>
        <v>2</v>
      </c>
      <c r="T53" s="2" t="s">
        <v>1064</v>
      </c>
      <c r="U53" s="119">
        <f>COUNTIF(U29:U49,"Duplicate")</f>
        <v>10</v>
      </c>
      <c r="V53" s="2" t="s">
        <v>1064</v>
      </c>
      <c r="W53" s="123">
        <f>COUNTIF(W29:W51,"Duplicate")</f>
        <v>20</v>
      </c>
      <c r="X53" s="2" t="s">
        <v>1064</v>
      </c>
      <c r="Y53" s="119">
        <f>COUNTIF(Y29:Y49,"Duplicate")</f>
        <v>17</v>
      </c>
      <c r="Z53" s="2" t="s">
        <v>1064</v>
      </c>
      <c r="AA53" s="118">
        <f>COUNTIF(AA29:AA37,"Duplicate")</f>
        <v>5</v>
      </c>
      <c r="AB53" s="2" t="s">
        <v>1064</v>
      </c>
      <c r="AC53" s="123">
        <f>COUNTIF(AC29:AC50,"Duplicate")</f>
        <v>17</v>
      </c>
      <c r="AD53" s="2" t="s">
        <v>1064</v>
      </c>
      <c r="AE53" s="118">
        <f>COUNTIF(AE29:AE37,"Duplicate")</f>
        <v>3</v>
      </c>
      <c r="AF53" s="10" t="s">
        <v>431</v>
      </c>
    </row>
    <row r="54" spans="3:34" ht="14.7" hidden="1" x14ac:dyDescent="0.6">
      <c r="D54" s="2" t="s">
        <v>1065</v>
      </c>
      <c r="E54" s="130">
        <f>COUNTA(D29:D49)</f>
        <v>21</v>
      </c>
      <c r="F54" s="2" t="s">
        <v>1065</v>
      </c>
      <c r="G54" s="123">
        <f>COUNTA(F29:F51)</f>
        <v>23</v>
      </c>
      <c r="H54" s="2" t="s">
        <v>1065</v>
      </c>
      <c r="I54" s="119">
        <f>COUNTA(H29:H49)</f>
        <v>21</v>
      </c>
      <c r="J54" s="2" t="s">
        <v>1065</v>
      </c>
      <c r="K54" s="119">
        <f>COUNTA(J29:J37)</f>
        <v>9</v>
      </c>
      <c r="L54" s="2" t="s">
        <v>1065</v>
      </c>
      <c r="M54" s="123">
        <f>COUNTA(L29:L50)</f>
        <v>22</v>
      </c>
      <c r="N54" s="2" t="s">
        <v>1065</v>
      </c>
      <c r="O54" s="119">
        <f>COUNTA(N29:N37)</f>
        <v>9</v>
      </c>
      <c r="P54" s="10" t="s">
        <v>431</v>
      </c>
      <c r="Q54" s="10"/>
      <c r="R54" s="10"/>
    </row>
    <row r="55" spans="3:34" ht="14.7" hidden="1" x14ac:dyDescent="0.6">
      <c r="D55" s="2"/>
      <c r="E55" s="130"/>
      <c r="F55" s="2"/>
      <c r="G55" s="123"/>
      <c r="H55" s="2"/>
      <c r="I55" s="119"/>
      <c r="J55" s="2"/>
      <c r="K55" s="119"/>
      <c r="L55" s="2"/>
      <c r="M55" s="123"/>
      <c r="N55" s="2"/>
      <c r="O55" s="119"/>
      <c r="P55" s="10"/>
      <c r="Q55" s="10"/>
      <c r="R55" s="10"/>
      <c r="S55" t="s">
        <v>1074</v>
      </c>
      <c r="T55" s="125">
        <f>E53/U53</f>
        <v>0.6</v>
      </c>
      <c r="V55" s="145">
        <f>G53/W53</f>
        <v>0.75</v>
      </c>
      <c r="X55" s="125">
        <f>I53/Y53</f>
        <v>0.58823529411764708</v>
      </c>
      <c r="Z55" s="125">
        <f>K53/AA53</f>
        <v>1</v>
      </c>
      <c r="AB55" s="145">
        <f>M53/AC53</f>
        <v>0.94117647058823528</v>
      </c>
      <c r="AD55" s="125">
        <f>O53/AE53</f>
        <v>0.66666666666666663</v>
      </c>
      <c r="AF55" t="s">
        <v>1075</v>
      </c>
      <c r="AG55" s="131">
        <f>MAX(T55:AD55)</f>
        <v>1</v>
      </c>
    </row>
    <row r="56" spans="3:34" ht="14.7" x14ac:dyDescent="0.6">
      <c r="D56" s="2"/>
      <c r="E56" s="130"/>
      <c r="F56" s="2"/>
      <c r="G56" s="123"/>
      <c r="H56" s="2"/>
      <c r="I56" s="119"/>
      <c r="J56" s="2"/>
      <c r="K56" s="119"/>
      <c r="L56" s="2"/>
      <c r="M56" s="123"/>
      <c r="N56" s="2"/>
      <c r="O56" s="119"/>
      <c r="P56" s="10"/>
      <c r="Q56" s="10"/>
      <c r="R56" s="10"/>
      <c r="AF56" t="s">
        <v>1076</v>
      </c>
      <c r="AG56" s="131">
        <f>MIN(T55:AD55)</f>
        <v>0.58823529411764708</v>
      </c>
    </row>
    <row r="57" spans="3:34" x14ac:dyDescent="0.55000000000000004">
      <c r="D57" s="120"/>
      <c r="E57" s="150"/>
      <c r="F57" s="120"/>
      <c r="G57" s="120"/>
      <c r="H57" s="120"/>
      <c r="I57" s="120"/>
      <c r="J57" s="120"/>
      <c r="K57" s="120"/>
      <c r="L57" s="120"/>
      <c r="M57" s="120"/>
      <c r="N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</row>
    <row r="59" spans="3:34" x14ac:dyDescent="0.55000000000000004">
      <c r="C59" s="2">
        <f>'[3]Results Lum Lab'!O56</f>
        <v>3</v>
      </c>
      <c r="D59" s="2" t="str">
        <f>'[3]Results Lum Lab'!P56</f>
        <v>C1 - Mxx</v>
      </c>
      <c r="E59" s="147"/>
      <c r="F59" s="2" t="str">
        <f>'[3]Results Lum Lab'!Q56</f>
        <v>C2 - Mxx</v>
      </c>
      <c r="G59" s="2"/>
      <c r="H59" s="2" t="str">
        <f>'[3]Results Lum Lab'!R56</f>
        <v>C3 - Mxx</v>
      </c>
      <c r="I59" s="2"/>
      <c r="J59" s="2" t="str">
        <f>'[3]Results Lum Lab'!S56</f>
        <v>Mxx -C1</v>
      </c>
      <c r="K59" s="2"/>
      <c r="L59" s="2" t="str">
        <f>'[3]Results Lum Lab'!T56</f>
        <v>Mxx -C2</v>
      </c>
      <c r="M59" s="2"/>
      <c r="N59" s="2" t="str">
        <f>'[3]Results Lum Lab'!U56</f>
        <v>Mxx - C3</v>
      </c>
      <c r="T59" s="2" t="str">
        <f>'[3]Results Lum Lab'!Z56</f>
        <v>C1 - Mxx</v>
      </c>
      <c r="U59" s="2"/>
      <c r="V59" s="2" t="str">
        <f>'[3]Results Lum Lab'!AC56</f>
        <v>C2 - Mxx</v>
      </c>
      <c r="W59" s="2"/>
      <c r="X59" s="2" t="str">
        <f>'[3]Results Lum Lab'!AF56</f>
        <v>C3 - Mxx</v>
      </c>
      <c r="Y59" s="2"/>
      <c r="Z59" s="2" t="str">
        <f>'[3]Results Lum Lab'!AI56</f>
        <v>Mxx -C1</v>
      </c>
      <c r="AA59" s="2"/>
      <c r="AB59" s="2" t="str">
        <f>'[3]Results Lum Lab'!AL56</f>
        <v>Mxx -C2</v>
      </c>
      <c r="AC59" s="2"/>
      <c r="AD59" s="2" t="str">
        <f>'[3]Results Lum Lab'!AO56</f>
        <v>Mxx - C3</v>
      </c>
    </row>
    <row r="60" spans="3:34" ht="14.7" x14ac:dyDescent="0.6">
      <c r="D60" t="str">
        <f>'[3]Results Lum Lab'!P57</f>
        <v>C1 - M08 : 1</v>
      </c>
      <c r="E60" s="148" t="str">
        <f>IF(COUNTIF($D$60:$D$76, D60)&gt;1, "Duplicate", "-")</f>
        <v>-</v>
      </c>
      <c r="F60" t="str">
        <f>'[3]Results Lum Lab'!Q57</f>
        <v>C2 - M08 : 1</v>
      </c>
      <c r="G60" s="117" t="str">
        <f>IF(COUNTIF($F$60:$F$77, F60)&gt;1, "Duplicate", "-")</f>
        <v>Duplicate</v>
      </c>
      <c r="H60" t="str">
        <f>'[3]Results Lum Lab'!R57</f>
        <v>C3 - M08 : 1</v>
      </c>
      <c r="I60" s="117" t="str">
        <f>IF(COUNTIF($H$60:$H$71, H60)&gt;1, "Duplicate", "-")</f>
        <v>-</v>
      </c>
      <c r="J60" t="str">
        <f>'[3]Results Lum Lab'!S57</f>
        <v>M08 - C1 : 2</v>
      </c>
      <c r="K60" s="117" t="str">
        <f>IF(COUNTIF($J$60:$J$70, J60)&gt;1, "Duplicate", "-")</f>
        <v>-</v>
      </c>
      <c r="L60" t="str">
        <f>'[3]Results Lum Lab'!T57</f>
        <v>M08 - C2 : 2</v>
      </c>
      <c r="M60" s="117" t="str">
        <f>IF(COUNTIF($L$60:$L$71, L60)&gt;1, "Duplicate", "-")</f>
        <v>-</v>
      </c>
      <c r="N60" t="str">
        <f>'[3]Results Lum Lab'!U57</f>
        <v>M08 - C3 : 2</v>
      </c>
      <c r="O60" s="117" t="str">
        <f>IF(COUNTIF($N$60:$N$67, N60)&gt;1, "Duplicate", "-")</f>
        <v>-</v>
      </c>
      <c r="T60" t="str">
        <f>'[3]Results Lum Lab'!Z57</f>
        <v>M08</v>
      </c>
      <c r="U60" s="117" t="str">
        <f>IF(COUNTIF($T$60:$T$76, T60)&gt;1, "Duplicate", "-")</f>
        <v>-</v>
      </c>
      <c r="V60" t="str">
        <f>'[3]Results Lum Lab'!AC57</f>
        <v>M08</v>
      </c>
      <c r="W60" s="117" t="str">
        <f t="shared" ref="W60:W76" si="24">IF(COUNTIF($V$60:$V$78, V60)&gt;1, "Duplicate", "-")</f>
        <v>Duplicate</v>
      </c>
      <c r="X60" t="str">
        <f>'[3]Results Lum Lab'!AF57</f>
        <v>M08</v>
      </c>
      <c r="Y60" s="117" t="str">
        <f>IF(COUNTIF($X$60:$X$71, X60)&gt;1, "Duplicate", "-")</f>
        <v>Duplicate</v>
      </c>
      <c r="Z60" t="str">
        <f>'[3]Results Lum Lab'!AI57</f>
        <v>M08</v>
      </c>
      <c r="AA60" s="117" t="str">
        <f>IF(COUNTIF($Z$60:$Z$71, Z60)&gt;1, "Duplicate", "-")</f>
        <v>-</v>
      </c>
      <c r="AB60" t="str">
        <f>'[3]Results Lum Lab'!AL57</f>
        <v>M08</v>
      </c>
      <c r="AC60" s="117" t="str">
        <f>IF(COUNTIF($AB$60:$AB$71, AB60)&gt;1, "Duplicate", "-")</f>
        <v>-</v>
      </c>
      <c r="AD60" t="str">
        <f>'[3]Results Lum Lab'!AO57</f>
        <v>M08</v>
      </c>
      <c r="AE60" s="117" t="str">
        <f>IF(COUNTIF($AD$60:$AD$68, AD60)&gt;1, "Duplicate", "-")</f>
        <v>-</v>
      </c>
    </row>
    <row r="61" spans="3:34" ht="14.7" x14ac:dyDescent="0.6">
      <c r="D61" t="str">
        <f>'[3]Results Lum Lab'!P58</f>
        <v>C1 - M12 : 1</v>
      </c>
      <c r="E61" s="148" t="str">
        <f t="shared" ref="E61:E76" si="25">IF(COUNTIF($D$60:$D$76, D61)&gt;1, "Duplicate", "-")</f>
        <v>-</v>
      </c>
      <c r="F61" t="str">
        <f>'[3]Results Lum Lab'!Q58</f>
        <v>C2 - M12 : 2</v>
      </c>
      <c r="G61" s="117" t="str">
        <f t="shared" ref="G61:G77" si="26">IF(COUNTIF($F$60:$F$77, F61)&gt;1, "Duplicate", "-")</f>
        <v>-</v>
      </c>
      <c r="H61" t="str">
        <f>'[3]Results Lum Lab'!R58</f>
        <v>C3 - M12 : 2</v>
      </c>
      <c r="I61" s="117" t="str">
        <f t="shared" ref="I61:I71" si="27">IF(COUNTIF($H$60:$H$71, H61)&gt;1, "Duplicate", "-")</f>
        <v>-</v>
      </c>
      <c r="J61" t="str">
        <f>'[3]Results Lum Lab'!S58</f>
        <v>M12 - C1 : 1</v>
      </c>
      <c r="K61" s="117" t="str">
        <f t="shared" ref="K61:K70" si="28">IF(COUNTIF($J$60:$J$70, J61)&gt;1, "Duplicate", "-")</f>
        <v>-</v>
      </c>
      <c r="L61" t="str">
        <f>'[3]Results Lum Lab'!T58</f>
        <v>M12 - C2 : 1</v>
      </c>
      <c r="M61" s="117" t="str">
        <f t="shared" ref="M61:M71" si="29">IF(COUNTIF($L$60:$L$71, L61)&gt;1, "Duplicate", "-")</f>
        <v>-</v>
      </c>
      <c r="N61" t="str">
        <f>'[3]Results Lum Lab'!U58</f>
        <v>M12 - C3 : 2</v>
      </c>
      <c r="O61" s="117" t="str">
        <f t="shared" ref="O61:O67" si="30">IF(COUNTIF($N$60:$N$67, N61)&gt;1, "Duplicate", "-")</f>
        <v>-</v>
      </c>
      <c r="T61" t="str">
        <f>'[3]Results Lum Lab'!Z58</f>
        <v>M12</v>
      </c>
      <c r="U61" s="117" t="str">
        <f t="shared" ref="U61:U75" si="31">IF(COUNTIF($T$60:$T$77, T61)&gt;1, "Duplicate", "-")</f>
        <v>-</v>
      </c>
      <c r="V61" t="str">
        <f>'[3]Results Lum Lab'!AC58</f>
        <v>M12</v>
      </c>
      <c r="W61" s="117" t="str">
        <f t="shared" si="24"/>
        <v>Duplicate</v>
      </c>
      <c r="X61" t="str">
        <f>'[3]Results Lum Lab'!AF58</f>
        <v>M12</v>
      </c>
      <c r="Y61" s="117" t="str">
        <f t="shared" ref="Y61:Y70" si="32">IF(COUNTIF($X$60:$X$72, X61)&gt;1, "Duplicate", "-")</f>
        <v>-</v>
      </c>
      <c r="Z61" t="str">
        <f>'[3]Results Lum Lab'!AI58</f>
        <v>M12</v>
      </c>
      <c r="AA61" s="117" t="str">
        <f t="shared" ref="AA61:AA71" si="33">IF(COUNTIF($Z$60:$Z$71, Z61)&gt;1, "Duplicate", "-")</f>
        <v>Duplicate</v>
      </c>
      <c r="AB61" t="str">
        <f>'[3]Results Lum Lab'!AL58</f>
        <v>M12</v>
      </c>
      <c r="AC61" s="117" t="str">
        <f t="shared" ref="AC61:AC70" si="34">IF(COUNTIF($AB$60:$AB$72, AB61)&gt;1, "Duplicate", "-")</f>
        <v>Duplicate</v>
      </c>
      <c r="AD61" t="str">
        <f>'[3]Results Lum Lab'!AO58</f>
        <v>M12</v>
      </c>
      <c r="AE61" s="117" t="str">
        <f t="shared" ref="AE61:AE67" si="35">IF(COUNTIF($AD$60:$AD$68, AD61)&gt;1, "Duplicate", "-")</f>
        <v>-</v>
      </c>
    </row>
    <row r="62" spans="3:34" ht="14.7" x14ac:dyDescent="0.6">
      <c r="D62" t="str">
        <f>'[3]Results Lum Lab'!P59</f>
        <v>C1 - M16 : 1</v>
      </c>
      <c r="E62" s="148" t="str">
        <f t="shared" si="25"/>
        <v>Duplicate</v>
      </c>
      <c r="F62" t="str">
        <f>'[3]Results Lum Lab'!Q59</f>
        <v>C2 - M10 : 2</v>
      </c>
      <c r="G62" s="117" t="str">
        <f t="shared" si="26"/>
        <v>-</v>
      </c>
      <c r="H62" t="str">
        <f>'[3]Results Lum Lab'!R59</f>
        <v>C3 - M10 : 2</v>
      </c>
      <c r="I62" s="117" t="str">
        <f t="shared" si="27"/>
        <v>-</v>
      </c>
      <c r="J62" t="str">
        <f>'[3]Results Lum Lab'!S59</f>
        <v>M10 - C1 : 2</v>
      </c>
      <c r="K62" s="117" t="str">
        <f t="shared" si="28"/>
        <v>-</v>
      </c>
      <c r="L62" t="str">
        <f>'[3]Results Lum Lab'!T59</f>
        <v>M10 - C2 : 2</v>
      </c>
      <c r="M62" s="117" t="str">
        <f t="shared" si="29"/>
        <v>-</v>
      </c>
      <c r="N62" t="str">
        <f>'[3]Results Lum Lab'!U59</f>
        <v>M16 - C3 : 2</v>
      </c>
      <c r="O62" s="117" t="str">
        <f t="shared" si="30"/>
        <v>-</v>
      </c>
      <c r="T62" t="str">
        <f>'[3]Results Lum Lab'!Z59</f>
        <v>M16</v>
      </c>
      <c r="U62" s="117" t="str">
        <f t="shared" si="31"/>
        <v>Duplicate</v>
      </c>
      <c r="V62" t="str">
        <f>'[3]Results Lum Lab'!AC59</f>
        <v>M10</v>
      </c>
      <c r="W62" s="117" t="str">
        <f t="shared" si="24"/>
        <v>Duplicate</v>
      </c>
      <c r="X62" t="str">
        <f>'[3]Results Lum Lab'!AF59</f>
        <v>M10</v>
      </c>
      <c r="Y62" s="117" t="str">
        <f t="shared" si="32"/>
        <v>-</v>
      </c>
      <c r="Z62" t="str">
        <f>'[3]Results Lum Lab'!AI59</f>
        <v>M10</v>
      </c>
      <c r="AA62" s="117" t="str">
        <f t="shared" si="33"/>
        <v>-</v>
      </c>
      <c r="AB62" t="str">
        <f>'[3]Results Lum Lab'!AL59</f>
        <v>M10</v>
      </c>
      <c r="AC62" s="117" t="str">
        <f t="shared" si="34"/>
        <v>-</v>
      </c>
      <c r="AD62" t="str">
        <f>'[3]Results Lum Lab'!AO59</f>
        <v>M16</v>
      </c>
      <c r="AE62" s="117" t="str">
        <f t="shared" si="35"/>
        <v>-</v>
      </c>
    </row>
    <row r="63" spans="3:34" ht="14.7" x14ac:dyDescent="0.6">
      <c r="D63" t="str">
        <f>'[3]Results Lum Lab'!P60</f>
        <v>C1 - M20 : 1</v>
      </c>
      <c r="E63" s="148" t="str">
        <f t="shared" si="25"/>
        <v>-</v>
      </c>
      <c r="F63" t="str">
        <f>'[3]Results Lum Lab'!Q60</f>
        <v>C2 - M08 : 2</v>
      </c>
      <c r="G63" s="117" t="str">
        <f t="shared" si="26"/>
        <v>-</v>
      </c>
      <c r="H63" t="str">
        <f>'[3]Results Lum Lab'!R60</f>
        <v>C3 - M08 : 2</v>
      </c>
      <c r="I63" s="117" t="str">
        <f t="shared" si="27"/>
        <v>-</v>
      </c>
      <c r="J63" t="str">
        <f>'[3]Results Lum Lab'!S60</f>
        <v>M11 - C1 : 2</v>
      </c>
      <c r="K63" s="117" t="str">
        <f t="shared" si="28"/>
        <v>-</v>
      </c>
      <c r="L63" t="str">
        <f>'[3]Results Lum Lab'!T60</f>
        <v>M11 - C2 : 2</v>
      </c>
      <c r="M63" s="117" t="str">
        <f t="shared" si="29"/>
        <v>-</v>
      </c>
      <c r="N63" t="str">
        <f>'[3]Results Lum Lab'!U60</f>
        <v>M20 - C3 : 1</v>
      </c>
      <c r="O63" s="117" t="str">
        <f t="shared" si="30"/>
        <v>-</v>
      </c>
      <c r="T63" t="str">
        <f>'[3]Results Lum Lab'!Z60</f>
        <v>M20</v>
      </c>
      <c r="U63" s="117" t="str">
        <f t="shared" si="31"/>
        <v>Duplicate</v>
      </c>
      <c r="V63" t="str">
        <f>'[3]Results Lum Lab'!AC60</f>
        <v>M08</v>
      </c>
      <c r="W63" s="117" t="str">
        <f t="shared" si="24"/>
        <v>Duplicate</v>
      </c>
      <c r="X63" t="str">
        <f>'[3]Results Lum Lab'!AF60</f>
        <v>M08</v>
      </c>
      <c r="Y63" s="117" t="str">
        <f t="shared" si="32"/>
        <v>Duplicate</v>
      </c>
      <c r="Z63" t="str">
        <f>'[3]Results Lum Lab'!AI60</f>
        <v>M11</v>
      </c>
      <c r="AA63" s="117" t="str">
        <f t="shared" si="33"/>
        <v>-</v>
      </c>
      <c r="AB63" t="str">
        <f>'[3]Results Lum Lab'!AL60</f>
        <v>M11</v>
      </c>
      <c r="AC63" s="117" t="str">
        <f t="shared" si="34"/>
        <v>-</v>
      </c>
      <c r="AD63" t="str">
        <f>'[3]Results Lum Lab'!AO60</f>
        <v>M20</v>
      </c>
      <c r="AE63" s="117" t="str">
        <f t="shared" si="35"/>
        <v>-</v>
      </c>
    </row>
    <row r="64" spans="3:34" ht="14.7" x14ac:dyDescent="0.6">
      <c r="D64" t="str">
        <f>'[3]Results Lum Lab'!P61</f>
        <v>C1 - M24 : 1</v>
      </c>
      <c r="E64" s="148" t="str">
        <f t="shared" si="25"/>
        <v>-</v>
      </c>
      <c r="F64" t="str">
        <f>'[3]Results Lum Lab'!Q61</f>
        <v>C2 - M06 : 1</v>
      </c>
      <c r="G64" s="117" t="str">
        <f t="shared" si="26"/>
        <v>Duplicate</v>
      </c>
      <c r="H64" t="str">
        <f>'[3]Results Lum Lab'!R61</f>
        <v>C3 - M06 : 2</v>
      </c>
      <c r="I64" s="117" t="str">
        <f t="shared" si="27"/>
        <v>-</v>
      </c>
      <c r="J64" t="str">
        <f>'[3]Results Lum Lab'!S61</f>
        <v>M12 - C1 : 2</v>
      </c>
      <c r="K64" s="117" t="str">
        <f t="shared" si="28"/>
        <v>Duplicate</v>
      </c>
      <c r="L64" t="str">
        <f>'[3]Results Lum Lab'!T61</f>
        <v>M12 - C2 : 2</v>
      </c>
      <c r="M64" s="117" t="str">
        <f t="shared" si="29"/>
        <v>-</v>
      </c>
      <c r="N64" t="str">
        <f>'[3]Results Lum Lab'!U61</f>
        <v>M18 - C3 : 2</v>
      </c>
      <c r="O64" s="117" t="str">
        <f t="shared" si="30"/>
        <v>Duplicate</v>
      </c>
      <c r="T64" t="str">
        <f>'[3]Results Lum Lab'!Z61</f>
        <v>M24</v>
      </c>
      <c r="U64" s="117" t="str">
        <f t="shared" si="31"/>
        <v>Duplicate</v>
      </c>
      <c r="V64" t="str">
        <f>'[3]Results Lum Lab'!AC61</f>
        <v>M06</v>
      </c>
      <c r="W64" s="117" t="str">
        <f t="shared" si="24"/>
        <v>Duplicate</v>
      </c>
      <c r="X64" t="str">
        <f>'[3]Results Lum Lab'!AF61</f>
        <v>M06</v>
      </c>
      <c r="Y64" s="117" t="str">
        <f t="shared" si="32"/>
        <v>-</v>
      </c>
      <c r="Z64" t="str">
        <f>'[3]Results Lum Lab'!AI61</f>
        <v>M12</v>
      </c>
      <c r="AA64" s="117" t="str">
        <f t="shared" si="33"/>
        <v>Duplicate</v>
      </c>
      <c r="AB64" t="str">
        <f>'[3]Results Lum Lab'!AL61</f>
        <v>M12</v>
      </c>
      <c r="AC64" s="117" t="str">
        <f t="shared" si="34"/>
        <v>Duplicate</v>
      </c>
      <c r="AD64" t="str">
        <f>'[3]Results Lum Lab'!AO61</f>
        <v>M18</v>
      </c>
      <c r="AE64" s="117" t="str">
        <f t="shared" si="35"/>
        <v>Duplicate</v>
      </c>
    </row>
    <row r="65" spans="4:32" ht="14.7" x14ac:dyDescent="0.6">
      <c r="D65" t="str">
        <f>'[3]Results Lum Lab'!P62</f>
        <v>C1 - M28 : 2</v>
      </c>
      <c r="E65" s="148" t="str">
        <f t="shared" si="25"/>
        <v>-</v>
      </c>
      <c r="F65" t="str">
        <f>'[3]Results Lum Lab'!Q62</f>
        <v>C2 - M07 : 2</v>
      </c>
      <c r="G65" s="117" t="str">
        <f t="shared" si="26"/>
        <v>-</v>
      </c>
      <c r="H65" t="str">
        <f>'[3]Results Lum Lab'!R62</f>
        <v>C3 - M04 : 2</v>
      </c>
      <c r="I65" s="117" t="str">
        <f t="shared" si="27"/>
        <v>-</v>
      </c>
      <c r="J65" t="str">
        <f>'[3]Results Lum Lab'!S62</f>
        <v>M13 - C1 : 1</v>
      </c>
      <c r="K65" s="117" t="str">
        <f t="shared" si="28"/>
        <v>-</v>
      </c>
      <c r="L65" t="str">
        <f>'[3]Results Lum Lab'!T62</f>
        <v>M13 - C2 : 2</v>
      </c>
      <c r="M65" s="117" t="str">
        <f t="shared" si="29"/>
        <v>-</v>
      </c>
      <c r="N65" t="str">
        <f>'[3]Results Lum Lab'!U62</f>
        <v>M19 - C3 : 1</v>
      </c>
      <c r="O65" s="117" t="str">
        <f t="shared" si="30"/>
        <v>Duplicate</v>
      </c>
      <c r="T65" t="str">
        <f>'[3]Results Lum Lab'!Z62</f>
        <v>M28</v>
      </c>
      <c r="U65" s="117" t="str">
        <f t="shared" si="31"/>
        <v>-</v>
      </c>
      <c r="V65" t="str">
        <f>'[3]Results Lum Lab'!AC62</f>
        <v>M07</v>
      </c>
      <c r="W65" s="117" t="str">
        <f t="shared" si="24"/>
        <v>Duplicate</v>
      </c>
      <c r="X65" t="str">
        <f>'[3]Results Lum Lab'!AF62</f>
        <v>M04</v>
      </c>
      <c r="Y65" s="117" t="str">
        <f t="shared" si="32"/>
        <v>-</v>
      </c>
      <c r="Z65" t="str">
        <f>'[3]Results Lum Lab'!AI62</f>
        <v>M13</v>
      </c>
      <c r="AA65" s="117" t="str">
        <f t="shared" si="33"/>
        <v>Duplicate</v>
      </c>
      <c r="AB65" t="str">
        <f>'[3]Results Lum Lab'!AL62</f>
        <v>M13</v>
      </c>
      <c r="AC65" s="117" t="str">
        <f t="shared" si="34"/>
        <v>-</v>
      </c>
      <c r="AD65" t="str">
        <f>'[3]Results Lum Lab'!AO62</f>
        <v>M19</v>
      </c>
      <c r="AE65" s="117" t="str">
        <f t="shared" si="35"/>
        <v>Duplicate</v>
      </c>
    </row>
    <row r="66" spans="4:32" ht="14.7" x14ac:dyDescent="0.6">
      <c r="D66" t="str">
        <f>'[3]Results Lum Lab'!P63</f>
        <v>C1 - M26 : 2</v>
      </c>
      <c r="E66" s="148" t="str">
        <f t="shared" si="25"/>
        <v>-</v>
      </c>
      <c r="F66" t="str">
        <f>'[3]Results Lum Lab'!Q63</f>
        <v>C2 - M06 : 1</v>
      </c>
      <c r="G66" s="117" t="str">
        <f t="shared" si="26"/>
        <v>Duplicate</v>
      </c>
      <c r="H66" t="str">
        <f>'[3]Results Lum Lab'!R63</f>
        <v>C3 - M02 : 2</v>
      </c>
      <c r="I66" s="117" t="str">
        <f t="shared" si="27"/>
        <v>Duplicate</v>
      </c>
      <c r="J66" t="str">
        <f>'[3]Results Lum Lab'!S63</f>
        <v>M12 - C1 : 2</v>
      </c>
      <c r="K66" s="117" t="str">
        <f t="shared" si="28"/>
        <v>Duplicate</v>
      </c>
      <c r="L66" t="str">
        <f>'[3]Results Lum Lab'!T63</f>
        <v>M14 - C2 : 2</v>
      </c>
      <c r="M66" s="117" t="str">
        <f t="shared" si="29"/>
        <v>Duplicate</v>
      </c>
      <c r="N66" t="str">
        <f>'[3]Results Lum Lab'!U63</f>
        <v>M18 - C3 : 2</v>
      </c>
      <c r="O66" s="117" t="str">
        <f t="shared" si="30"/>
        <v>Duplicate</v>
      </c>
      <c r="T66" t="str">
        <f>'[3]Results Lum Lab'!Z63</f>
        <v>M26</v>
      </c>
      <c r="U66" s="117" t="str">
        <f t="shared" si="31"/>
        <v>-</v>
      </c>
      <c r="V66" t="str">
        <f>'[3]Results Lum Lab'!AC63</f>
        <v>M06</v>
      </c>
      <c r="W66" s="117" t="str">
        <f t="shared" si="24"/>
        <v>Duplicate</v>
      </c>
      <c r="X66" t="str">
        <f>'[3]Results Lum Lab'!AF63</f>
        <v>M02</v>
      </c>
      <c r="Y66" s="117" t="str">
        <f t="shared" si="32"/>
        <v>Duplicate</v>
      </c>
      <c r="Z66" t="str">
        <f>'[3]Results Lum Lab'!AI63</f>
        <v>M12</v>
      </c>
      <c r="AA66" s="117" t="str">
        <f t="shared" si="33"/>
        <v>Duplicate</v>
      </c>
      <c r="AB66" t="str">
        <f>'[3]Results Lum Lab'!AL63</f>
        <v>M14</v>
      </c>
      <c r="AC66" s="117" t="str">
        <f t="shared" si="34"/>
        <v>Duplicate</v>
      </c>
      <c r="AD66" t="str">
        <f>'[3]Results Lum Lab'!AO63</f>
        <v>M18</v>
      </c>
      <c r="AE66" s="117" t="str">
        <f t="shared" si="35"/>
        <v>Duplicate</v>
      </c>
    </row>
    <row r="67" spans="4:32" ht="14.7" x14ac:dyDescent="0.6">
      <c r="D67" t="str">
        <f>'[3]Results Lum Lab'!P64</f>
        <v>C1 - M24 : 2</v>
      </c>
      <c r="E67" s="148" t="str">
        <f t="shared" si="25"/>
        <v>-</v>
      </c>
      <c r="F67" t="str">
        <f>'[3]Results Lum Lab'!Q64</f>
        <v>C2 - M07 : 1</v>
      </c>
      <c r="G67" s="117" t="str">
        <f t="shared" si="26"/>
        <v>-</v>
      </c>
      <c r="H67" t="str">
        <f>'[3]Results Lum Lab'!R64</f>
        <v>C3 - M00 : 1</v>
      </c>
      <c r="I67" s="117" t="str">
        <f t="shared" si="27"/>
        <v>-</v>
      </c>
      <c r="J67" t="str">
        <f>'[3]Results Lum Lab'!S64</f>
        <v>M13 - C1 : 2</v>
      </c>
      <c r="K67" s="117" t="str">
        <f t="shared" si="28"/>
        <v>-</v>
      </c>
      <c r="L67" t="str">
        <f>'[3]Results Lum Lab'!T64</f>
        <v>M15 - C2 : 1</v>
      </c>
      <c r="M67" s="117" t="str">
        <f t="shared" si="29"/>
        <v>-</v>
      </c>
      <c r="N67" t="str">
        <f>'[3]Results Lum Lab'!U64</f>
        <v>M19 - C3 : 1</v>
      </c>
      <c r="O67" s="117" t="str">
        <f t="shared" si="30"/>
        <v>Duplicate</v>
      </c>
      <c r="T67" t="str">
        <f>'[3]Results Lum Lab'!Z64</f>
        <v>M24</v>
      </c>
      <c r="U67" s="117" t="str">
        <f t="shared" si="31"/>
        <v>Duplicate</v>
      </c>
      <c r="V67" t="str">
        <f>'[3]Results Lum Lab'!AC64</f>
        <v>M07</v>
      </c>
      <c r="W67" s="117" t="str">
        <f t="shared" si="24"/>
        <v>Duplicate</v>
      </c>
      <c r="X67" t="str">
        <f>'[3]Results Lum Lab'!AF64</f>
        <v>M00</v>
      </c>
      <c r="Y67" s="117" t="str">
        <f t="shared" si="32"/>
        <v>-</v>
      </c>
      <c r="Z67" t="str">
        <f>'[3]Results Lum Lab'!AI64</f>
        <v>M13</v>
      </c>
      <c r="AA67" s="117" t="str">
        <f t="shared" si="33"/>
        <v>Duplicate</v>
      </c>
      <c r="AB67" t="str">
        <f>'[3]Results Lum Lab'!AL64</f>
        <v>M15</v>
      </c>
      <c r="AC67" s="117" t="str">
        <f t="shared" si="34"/>
        <v>Duplicate</v>
      </c>
      <c r="AD67" t="str">
        <f>'[3]Results Lum Lab'!AO64</f>
        <v>M19</v>
      </c>
      <c r="AE67" s="117" t="str">
        <f t="shared" si="35"/>
        <v>Duplicate</v>
      </c>
    </row>
    <row r="68" spans="4:32" ht="14.7" x14ac:dyDescent="0.6">
      <c r="D68" t="str">
        <f>'[3]Results Lum Lab'!P65</f>
        <v>C1 - M22 : 2</v>
      </c>
      <c r="E68" s="148" t="str">
        <f t="shared" si="25"/>
        <v>-</v>
      </c>
      <c r="F68" t="str">
        <f>'[3]Results Lum Lab'!Q65</f>
        <v>C2 - M08 : 1</v>
      </c>
      <c r="G68" s="117" t="str">
        <f t="shared" si="26"/>
        <v>Duplicate</v>
      </c>
      <c r="H68" t="str">
        <f>'[3]Results Lum Lab'!R65</f>
        <v>C3 - M01 : 1</v>
      </c>
      <c r="I68" s="117" t="str">
        <f t="shared" si="27"/>
        <v>Duplicate</v>
      </c>
      <c r="J68" t="str">
        <f>'[3]Results Lum Lab'!S65</f>
        <v>M14 - C1 : 2</v>
      </c>
      <c r="K68" s="117" t="str">
        <f t="shared" si="28"/>
        <v>-</v>
      </c>
      <c r="L68" t="str">
        <f>'[3]Results Lum Lab'!T65</f>
        <v>M14 - C2 : 2</v>
      </c>
      <c r="M68" s="117" t="str">
        <f t="shared" si="29"/>
        <v>Duplicate</v>
      </c>
      <c r="T68" t="str">
        <f>'[3]Results Lum Lab'!Z65</f>
        <v>M22</v>
      </c>
      <c r="U68" s="117" t="str">
        <f t="shared" si="31"/>
        <v>-</v>
      </c>
      <c r="V68" t="str">
        <f>'[3]Results Lum Lab'!AC65</f>
        <v>M08</v>
      </c>
      <c r="W68" s="117" t="str">
        <f t="shared" si="24"/>
        <v>Duplicate</v>
      </c>
      <c r="X68" t="str">
        <f>'[3]Results Lum Lab'!AF65</f>
        <v>M01</v>
      </c>
      <c r="Y68" s="117" t="str">
        <f t="shared" si="32"/>
        <v>Duplicate</v>
      </c>
      <c r="Z68" t="str">
        <f>'[3]Results Lum Lab'!AI65</f>
        <v>M14</v>
      </c>
      <c r="AA68" s="117" t="str">
        <f t="shared" si="33"/>
        <v>-</v>
      </c>
      <c r="AB68" t="str">
        <f>'[3]Results Lum Lab'!AL65</f>
        <v>M14</v>
      </c>
      <c r="AC68" s="117" t="str">
        <f t="shared" si="34"/>
        <v>Duplicate</v>
      </c>
      <c r="AD68" t="str">
        <f>'[3]Results Lum Lab'!AO65</f>
        <v>M18</v>
      </c>
      <c r="AE68" s="117" t="str">
        <f>IF(COUNTIF($AD$60:$AD$68, AD68)&gt;1, "Duplicate", "-")</f>
        <v>Duplicate</v>
      </c>
    </row>
    <row r="69" spans="4:32" ht="14.7" x14ac:dyDescent="0.6">
      <c r="D69" t="str">
        <f>'[3]Results Lum Lab'!P66</f>
        <v>C1 - M20 : 2</v>
      </c>
      <c r="E69" s="148" t="str">
        <f t="shared" si="25"/>
        <v>-</v>
      </c>
      <c r="F69" t="str">
        <f>'[3]Results Lum Lab'!Q66</f>
        <v>C2 - M09 : 1</v>
      </c>
      <c r="G69" s="117" t="str">
        <f t="shared" si="26"/>
        <v>-</v>
      </c>
      <c r="H69" t="str">
        <f>'[3]Results Lum Lab'!R66</f>
        <v>C3 - M02 : 2</v>
      </c>
      <c r="I69" s="117" t="str">
        <f t="shared" si="27"/>
        <v>Duplicate</v>
      </c>
      <c r="J69" t="str">
        <f>'[3]Results Lum Lab'!S66</f>
        <v>M15 - C1 : 2</v>
      </c>
      <c r="K69" s="117" t="str">
        <f t="shared" si="28"/>
        <v>-</v>
      </c>
      <c r="L69" t="str">
        <f>'[3]Results Lum Lab'!T66</f>
        <v>M15 - C2 : 2</v>
      </c>
      <c r="M69" s="117" t="str">
        <f t="shared" si="29"/>
        <v>-</v>
      </c>
      <c r="T69" t="str">
        <f>'[3]Results Lum Lab'!Z66</f>
        <v>M20</v>
      </c>
      <c r="U69" s="117" t="str">
        <f t="shared" si="31"/>
        <v>Duplicate</v>
      </c>
      <c r="V69" t="str">
        <f>'[3]Results Lum Lab'!AC66</f>
        <v>M09</v>
      </c>
      <c r="W69" s="117" t="str">
        <f t="shared" si="24"/>
        <v>-</v>
      </c>
      <c r="X69" t="str">
        <f>'[3]Results Lum Lab'!AF66</f>
        <v>M02</v>
      </c>
      <c r="Y69" s="117" t="str">
        <f t="shared" si="32"/>
        <v>Duplicate</v>
      </c>
      <c r="Z69" t="str">
        <f>'[3]Results Lum Lab'!AI66</f>
        <v>M15</v>
      </c>
      <c r="AA69" s="117" t="str">
        <f t="shared" si="33"/>
        <v>Duplicate</v>
      </c>
      <c r="AB69" t="str">
        <f>'[3]Results Lum Lab'!AL66</f>
        <v>M15</v>
      </c>
      <c r="AC69" s="117" t="str">
        <f t="shared" si="34"/>
        <v>Duplicate</v>
      </c>
    </row>
    <row r="70" spans="4:32" ht="14.7" x14ac:dyDescent="0.6">
      <c r="D70" t="str">
        <f>'[3]Results Lum Lab'!P67</f>
        <v>C1 - M18 : 2</v>
      </c>
      <c r="E70" s="148" t="str">
        <f t="shared" si="25"/>
        <v>Duplicate</v>
      </c>
      <c r="F70" t="str">
        <f>'[3]Results Lum Lab'!Q67</f>
        <v>C2 - M10 : 1</v>
      </c>
      <c r="G70" s="117" t="str">
        <f t="shared" si="26"/>
        <v>-</v>
      </c>
      <c r="H70" t="str">
        <f>'[3]Results Lum Lab'!R67</f>
        <v>C3 - M01 : 1</v>
      </c>
      <c r="I70" s="117" t="str">
        <f t="shared" si="27"/>
        <v>Duplicate</v>
      </c>
      <c r="J70" t="str">
        <f>'[3]Results Lum Lab'!S67</f>
        <v>M16 - C1 : 1</v>
      </c>
      <c r="K70" s="117" t="str">
        <f t="shared" si="28"/>
        <v>-</v>
      </c>
      <c r="L70" t="str">
        <f>'[3]Results Lum Lab'!T67</f>
        <v>M16 - C2 : 2</v>
      </c>
      <c r="M70" s="117" t="str">
        <f t="shared" si="29"/>
        <v>-</v>
      </c>
      <c r="T70" t="str">
        <f>'[3]Results Lum Lab'!Z67</f>
        <v>M18</v>
      </c>
      <c r="U70" s="117" t="str">
        <f t="shared" si="31"/>
        <v>Duplicate</v>
      </c>
      <c r="V70" t="str">
        <f>'[3]Results Lum Lab'!AC67</f>
        <v>M10</v>
      </c>
      <c r="W70" s="117" t="str">
        <f t="shared" si="24"/>
        <v>Duplicate</v>
      </c>
      <c r="X70" t="str">
        <f>'[3]Results Lum Lab'!AF67</f>
        <v>M01</v>
      </c>
      <c r="Y70" s="117" t="str">
        <f t="shared" si="32"/>
        <v>Duplicate</v>
      </c>
      <c r="Z70" t="str">
        <f>'[3]Results Lum Lab'!AI67</f>
        <v>M16</v>
      </c>
      <c r="AA70" s="117" t="str">
        <f t="shared" si="33"/>
        <v>-</v>
      </c>
      <c r="AB70" t="str">
        <f>'[3]Results Lum Lab'!AL67</f>
        <v>M16</v>
      </c>
      <c r="AC70" s="117" t="str">
        <f t="shared" si="34"/>
        <v>-</v>
      </c>
    </row>
    <row r="71" spans="4:32" ht="14.7" x14ac:dyDescent="0.6">
      <c r="D71" t="str">
        <f>'[3]Results Lum Lab'!P68</f>
        <v>C1 - M16 : 1</v>
      </c>
      <c r="E71" s="148" t="str">
        <f t="shared" si="25"/>
        <v>Duplicate</v>
      </c>
      <c r="F71" t="str">
        <f>'[3]Results Lum Lab'!Q68</f>
        <v>C2 - M11 : 1</v>
      </c>
      <c r="G71" s="117" t="str">
        <f t="shared" si="26"/>
        <v>-</v>
      </c>
      <c r="H71" t="str">
        <f>'[3]Results Lum Lab'!R68</f>
        <v>C3 - M02 : 2</v>
      </c>
      <c r="I71" s="117" t="str">
        <f t="shared" si="27"/>
        <v>Duplicate</v>
      </c>
      <c r="L71" t="str">
        <f>'[3]Results Lum Lab'!T68</f>
        <v>M17 - C2 : 1</v>
      </c>
      <c r="M71" s="117" t="str">
        <f t="shared" si="29"/>
        <v>-</v>
      </c>
      <c r="T71" t="str">
        <f>'[3]Results Lum Lab'!Z68</f>
        <v>M16</v>
      </c>
      <c r="U71" s="117" t="str">
        <f t="shared" si="31"/>
        <v>Duplicate</v>
      </c>
      <c r="V71" t="str">
        <f>'[3]Results Lum Lab'!AC68</f>
        <v>M11</v>
      </c>
      <c r="W71" s="117" t="str">
        <f t="shared" si="24"/>
        <v>-</v>
      </c>
      <c r="X71" t="str">
        <f>'[3]Results Lum Lab'!AF68</f>
        <v>M02</v>
      </c>
      <c r="Y71" s="117" t="str">
        <f>IF(COUNTIF($X$60:$X$71, X71)&gt;1, "Duplicate", "-")</f>
        <v>Duplicate</v>
      </c>
      <c r="Z71" t="str">
        <f>'[3]Results Lum Lab'!AI68</f>
        <v>M15</v>
      </c>
      <c r="AA71" s="117" t="str">
        <f t="shared" si="33"/>
        <v>Duplicate</v>
      </c>
      <c r="AB71" t="str">
        <f>'[3]Results Lum Lab'!AL68</f>
        <v>M17</v>
      </c>
      <c r="AC71" s="117" t="str">
        <f>IF(COUNTIF($AB$60:$AB$71, AB71)&gt;1, "Duplicate", "-")</f>
        <v>-</v>
      </c>
    </row>
    <row r="72" spans="4:32" ht="14.7" x14ac:dyDescent="0.6">
      <c r="D72" t="str">
        <f>'[3]Results Lum Lab'!P69</f>
        <v>C1 - M17 : 1</v>
      </c>
      <c r="E72" s="148" t="str">
        <f t="shared" si="25"/>
        <v>Duplicate</v>
      </c>
      <c r="F72" t="str">
        <f>'[3]Results Lum Lab'!Q69</f>
        <v>C2 - M12 : 1</v>
      </c>
      <c r="G72" s="117" t="str">
        <f t="shared" si="26"/>
        <v>-</v>
      </c>
      <c r="T72" t="str">
        <f>'[3]Results Lum Lab'!Z69</f>
        <v>M17</v>
      </c>
      <c r="U72" s="117" t="str">
        <f t="shared" si="31"/>
        <v>Duplicate</v>
      </c>
      <c r="V72" t="str">
        <f>'[3]Results Lum Lab'!AC69</f>
        <v>M12</v>
      </c>
      <c r="W72" s="117" t="str">
        <f t="shared" si="24"/>
        <v>Duplicate</v>
      </c>
      <c r="Y72" s="117"/>
      <c r="AC72" s="117"/>
    </row>
    <row r="73" spans="4:32" ht="14.7" x14ac:dyDescent="0.6">
      <c r="D73" t="str">
        <f>'[3]Results Lum Lab'!P70</f>
        <v>C1 - M18 : 2</v>
      </c>
      <c r="E73" s="148" t="str">
        <f t="shared" si="25"/>
        <v>Duplicate</v>
      </c>
      <c r="F73" t="str">
        <f>'[3]Results Lum Lab'!Q70</f>
        <v>C2 - M13 : 1</v>
      </c>
      <c r="G73" s="117" t="str">
        <f t="shared" si="26"/>
        <v>-</v>
      </c>
      <c r="T73" t="str">
        <f>'[3]Results Lum Lab'!Z70</f>
        <v>M18</v>
      </c>
      <c r="U73" s="117" t="str">
        <f t="shared" si="31"/>
        <v>Duplicate</v>
      </c>
      <c r="V73" t="str">
        <f>'[3]Results Lum Lab'!AC70</f>
        <v>M13</v>
      </c>
      <c r="W73" s="117" t="str">
        <f t="shared" si="24"/>
        <v>-</v>
      </c>
    </row>
    <row r="74" spans="4:32" ht="14.7" x14ac:dyDescent="0.6">
      <c r="D74" t="str">
        <f>'[3]Results Lum Lab'!P71</f>
        <v>C1 - M17 : 1</v>
      </c>
      <c r="E74" s="148" t="str">
        <f t="shared" si="25"/>
        <v>Duplicate</v>
      </c>
      <c r="F74" t="str">
        <f>'[3]Results Lum Lab'!Q71</f>
        <v>C2 - M14 : 1</v>
      </c>
      <c r="G74" s="117" t="str">
        <f t="shared" si="26"/>
        <v>-</v>
      </c>
      <c r="T74" t="str">
        <f>'[3]Results Lum Lab'!Z71</f>
        <v>M17</v>
      </c>
      <c r="U74" s="117" t="str">
        <f t="shared" si="31"/>
        <v>Duplicate</v>
      </c>
      <c r="V74" t="str">
        <f>'[3]Results Lum Lab'!AC71</f>
        <v>M14</v>
      </c>
      <c r="W74" s="117" t="str">
        <f t="shared" si="24"/>
        <v>-</v>
      </c>
    </row>
    <row r="75" spans="4:32" ht="14.7" x14ac:dyDescent="0.6">
      <c r="D75" t="str">
        <f>'[3]Results Lum Lab'!P72</f>
        <v>C1 - M18 : 1</v>
      </c>
      <c r="E75" s="148" t="str">
        <f t="shared" si="25"/>
        <v>-</v>
      </c>
      <c r="F75" t="str">
        <f>'[3]Results Lum Lab'!Q72</f>
        <v>C2 - M15 : 1</v>
      </c>
      <c r="G75" s="117" t="str">
        <f t="shared" si="26"/>
        <v>-</v>
      </c>
      <c r="T75" t="str">
        <f>'[3]Results Lum Lab'!Z72</f>
        <v>M18</v>
      </c>
      <c r="U75" s="117" t="str">
        <f t="shared" si="31"/>
        <v>Duplicate</v>
      </c>
      <c r="V75" t="str">
        <f>'[3]Results Lum Lab'!AC72</f>
        <v>M15</v>
      </c>
      <c r="W75" s="117" t="str">
        <f t="shared" si="24"/>
        <v>-</v>
      </c>
    </row>
    <row r="76" spans="4:32" ht="14.7" x14ac:dyDescent="0.6">
      <c r="D76" t="str">
        <f>'[3]Results Lum Lab'!P73</f>
        <v>C1 - M19 : 2</v>
      </c>
      <c r="E76" s="148" t="str">
        <f t="shared" si="25"/>
        <v>-</v>
      </c>
      <c r="F76" t="str">
        <f>'[3]Results Lum Lab'!Q73</f>
        <v>C2 - M16 : 1</v>
      </c>
      <c r="G76" s="117" t="str">
        <f t="shared" si="26"/>
        <v>-</v>
      </c>
      <c r="T76" t="str">
        <f>'[3]Results Lum Lab'!Z73</f>
        <v>M19</v>
      </c>
      <c r="U76" s="117" t="str">
        <f>IF(COUNTIF($T$60:$T$76, T76)&gt;1, "Duplicate", "-")</f>
        <v>-</v>
      </c>
      <c r="V76" t="str">
        <f>'[3]Results Lum Lab'!AC73</f>
        <v>M16</v>
      </c>
      <c r="W76" s="117" t="str">
        <f t="shared" si="24"/>
        <v>-</v>
      </c>
    </row>
    <row r="77" spans="4:32" ht="14.7" x14ac:dyDescent="0.6">
      <c r="F77" t="str">
        <f>'[3]Results Lum Lab'!Q74</f>
        <v>C2 - M17 : 2</v>
      </c>
      <c r="G77" s="117" t="str">
        <f t="shared" si="26"/>
        <v>-</v>
      </c>
      <c r="U77" s="117"/>
      <c r="V77" t="str">
        <f>'[3]Results Lum Lab'!AC74</f>
        <v>M17</v>
      </c>
      <c r="W77" s="117" t="str">
        <f>IF(COUNTIF($V$60:$V$77, V77)&gt;1, "Duplicate", "-")</f>
        <v>-</v>
      </c>
    </row>
    <row r="78" spans="4:32" ht="14.7" x14ac:dyDescent="0.6">
      <c r="W78" s="117"/>
    </row>
    <row r="79" spans="4:32" ht="14.7" x14ac:dyDescent="0.6">
      <c r="D79" s="2" t="s">
        <v>1064</v>
      </c>
      <c r="E79" s="130">
        <f>COUNTIF($E$60:$E$76,"Duplicate")</f>
        <v>6</v>
      </c>
      <c r="F79" s="2" t="s">
        <v>1064</v>
      </c>
      <c r="G79" s="119">
        <f>COUNTIF($G$60:$G$77,"Duplicate")</f>
        <v>4</v>
      </c>
      <c r="H79" s="2" t="s">
        <v>1064</v>
      </c>
      <c r="I79" s="119">
        <f>COUNTIF($I$60:$I$71,"Duplicate")</f>
        <v>5</v>
      </c>
      <c r="J79" s="2" t="s">
        <v>1064</v>
      </c>
      <c r="K79" s="119">
        <f>COUNTIF($K$60:$K$70,"Duplicate")</f>
        <v>2</v>
      </c>
      <c r="L79" s="2" t="s">
        <v>1064</v>
      </c>
      <c r="M79" s="119">
        <f>COUNTIF($M$60:$M$71,"Duplicate")</f>
        <v>2</v>
      </c>
      <c r="N79" s="2" t="s">
        <v>1064</v>
      </c>
      <c r="O79" s="119">
        <f>COUNTIF($O$60:$O$67,"Duplicate")</f>
        <v>4</v>
      </c>
      <c r="T79" s="2" t="s">
        <v>1064</v>
      </c>
      <c r="U79" s="119">
        <f>COUNTIF(U60:U77,"Duplicate")</f>
        <v>11</v>
      </c>
      <c r="V79" s="2" t="s">
        <v>1064</v>
      </c>
      <c r="W79" s="119">
        <f>COUNTIF(W60:W77,"Duplicate")</f>
        <v>11</v>
      </c>
      <c r="X79" s="2" t="s">
        <v>1064</v>
      </c>
      <c r="Y79" s="119">
        <f>COUNTIF(Y60:Y71,"Duplicate")</f>
        <v>7</v>
      </c>
      <c r="Z79" s="2" t="s">
        <v>1064</v>
      </c>
      <c r="AA79" s="118">
        <f>COUNTIF(AA60:AA71,"Duplicate")</f>
        <v>7</v>
      </c>
      <c r="AB79" s="2" t="s">
        <v>1064</v>
      </c>
      <c r="AC79" s="118">
        <f>COUNTIF($AC$60:$AC$71,"Duplicate")</f>
        <v>6</v>
      </c>
      <c r="AD79" s="2" t="s">
        <v>1064</v>
      </c>
      <c r="AE79" s="118">
        <f>COUNTIF(AE60:AE68,"Duplicate")</f>
        <v>5</v>
      </c>
      <c r="AF79" s="10" t="s">
        <v>431</v>
      </c>
    </row>
    <row r="80" spans="4:32" ht="14.7" x14ac:dyDescent="0.6">
      <c r="D80" s="2" t="s">
        <v>1065</v>
      </c>
      <c r="E80" s="130">
        <f>COUNTA(D60:D77)</f>
        <v>17</v>
      </c>
      <c r="F80" s="2" t="s">
        <v>1065</v>
      </c>
      <c r="G80" s="119">
        <f>COUNTA(F60:F77)</f>
        <v>18</v>
      </c>
      <c r="H80" s="2" t="s">
        <v>1065</v>
      </c>
      <c r="I80" s="119">
        <f>COUNTA(H60:H71)</f>
        <v>12</v>
      </c>
      <c r="J80" s="2" t="s">
        <v>1065</v>
      </c>
      <c r="K80" s="119">
        <f>COUNTA(J60:J70)</f>
        <v>11</v>
      </c>
      <c r="L80" s="2" t="s">
        <v>1065</v>
      </c>
      <c r="M80" s="119">
        <f>COUNTA(L60:L71)</f>
        <v>12</v>
      </c>
      <c r="N80" s="2" t="s">
        <v>1065</v>
      </c>
      <c r="O80" s="119">
        <f>COUNTA(N60:N67)</f>
        <v>8</v>
      </c>
      <c r="P80" s="10" t="s">
        <v>431</v>
      </c>
      <c r="Q80" s="10"/>
      <c r="R80" s="10"/>
    </row>
    <row r="81" spans="3:33" ht="14.7" x14ac:dyDescent="0.6">
      <c r="D81" s="2"/>
      <c r="E81" s="151"/>
      <c r="F81" s="2"/>
      <c r="G81" s="119"/>
      <c r="H81" s="2"/>
      <c r="I81" s="119"/>
      <c r="J81" s="2"/>
      <c r="K81" s="119"/>
      <c r="L81" s="2"/>
      <c r="M81" s="119"/>
      <c r="N81" s="2"/>
      <c r="O81" s="119"/>
      <c r="P81" s="10"/>
      <c r="Q81" s="10"/>
      <c r="R81" s="10"/>
      <c r="S81" s="126" t="s">
        <v>1074</v>
      </c>
      <c r="T81" s="128">
        <f>E79/U79</f>
        <v>0.54545454545454541</v>
      </c>
      <c r="U81" s="127"/>
      <c r="V81" s="128">
        <f>G79/W79</f>
        <v>0.36363636363636365</v>
      </c>
      <c r="W81" s="127"/>
      <c r="X81" s="128">
        <f>I79/Y79</f>
        <v>0.7142857142857143</v>
      </c>
      <c r="Y81" s="127"/>
      <c r="Z81" s="128">
        <f>K79/AA79</f>
        <v>0.2857142857142857</v>
      </c>
      <c r="AA81" s="127"/>
      <c r="AB81" s="128">
        <f>M79/AC79</f>
        <v>0.33333333333333331</v>
      </c>
      <c r="AC81" s="127"/>
      <c r="AD81" s="129">
        <f>O79/AE79</f>
        <v>0.8</v>
      </c>
      <c r="AF81" t="s">
        <v>1075</v>
      </c>
      <c r="AG81" s="131">
        <f>MAX(T81:AD81)</f>
        <v>0.8</v>
      </c>
    </row>
    <row r="82" spans="3:33" x14ac:dyDescent="0.55000000000000004">
      <c r="AF82" t="s">
        <v>1076</v>
      </c>
      <c r="AG82" s="131">
        <f>MIN(T81:AD81)</f>
        <v>0.2857142857142857</v>
      </c>
    </row>
    <row r="84" spans="3:33" x14ac:dyDescent="0.55000000000000004">
      <c r="C84" s="2">
        <f>'[3]Results Lum Lab'!O78</f>
        <v>4</v>
      </c>
      <c r="D84" s="2" t="str">
        <f>'[3]Results Lum Lab'!P78</f>
        <v>C1 - Mxx</v>
      </c>
      <c r="E84" s="147"/>
      <c r="F84" s="2" t="str">
        <f>'[3]Results Lum Lab'!Q78</f>
        <v>C2 - Mxx</v>
      </c>
      <c r="G84" s="2"/>
      <c r="H84" s="2" t="str">
        <f>'[3]Results Lum Lab'!R78</f>
        <v>C3 - Mxx</v>
      </c>
      <c r="I84" s="2"/>
      <c r="J84" s="2" t="str">
        <f>'[3]Results Lum Lab'!S78</f>
        <v>Mxx -C1</v>
      </c>
      <c r="K84" s="2"/>
      <c r="L84" s="2" t="str">
        <f>'[3]Results Lum Lab'!T78</f>
        <v>Mxx -C2</v>
      </c>
      <c r="M84" s="2"/>
      <c r="N84" s="2" t="str">
        <f>'[3]Results Lum Lab'!U78</f>
        <v>Mxx - C3</v>
      </c>
      <c r="T84" t="str">
        <f>'[3]Results Lum Lab'!Z78</f>
        <v>C1 - Mxx</v>
      </c>
      <c r="V84" t="str">
        <f>'[3]Results Lum Lab'!AC78</f>
        <v>C2 - Mxx</v>
      </c>
      <c r="X84" t="str">
        <f>'[3]Results Lum Lab'!AF78</f>
        <v>C3 - Mxx</v>
      </c>
      <c r="Z84" t="str">
        <f>'[3]Results Lum Lab'!AI78</f>
        <v>Mxx -C1</v>
      </c>
      <c r="AB84" t="str">
        <f>'[3]Results Lum Lab'!AL78</f>
        <v>Mxx -C2</v>
      </c>
      <c r="AD84" t="str">
        <f>'[3]Results Lum Lab'!AO78</f>
        <v>Mxx - C3</v>
      </c>
    </row>
    <row r="85" spans="3:33" ht="14.7" x14ac:dyDescent="0.6">
      <c r="D85" t="str">
        <f>'[3]Results Lum Lab'!P79</f>
        <v>C1 - M08 : 1</v>
      </c>
      <c r="E85" s="148" t="str">
        <f>IF(COUNTIF($D$85:$D$103, D85)&gt;1, "Duplicate", "-")</f>
        <v>-</v>
      </c>
      <c r="F85" t="str">
        <f>'[3]Results Lum Lab'!Q79</f>
        <v>C2 - M08 : 1</v>
      </c>
      <c r="G85" s="117" t="str">
        <f>IF(COUNTIF($F$85:$F$95, F85)&gt;1, "Duplicate", "-")</f>
        <v>-</v>
      </c>
      <c r="H85" t="str">
        <f>'[3]Results Lum Lab'!R79</f>
        <v>C3 - M08 : 1</v>
      </c>
      <c r="I85" s="117" t="str">
        <f>IF(COUNTIF($H$85:$H$96, H85)&gt;1, "Duplicate", "-")</f>
        <v>-</v>
      </c>
      <c r="J85" t="str">
        <f>'[3]Results Lum Lab'!S79</f>
        <v>M08 - C1 : 2</v>
      </c>
      <c r="K85" s="117" t="str">
        <f>IF(COUNTIF($J$85:$J$95, J85)&gt;1, "Duplicate", "-")</f>
        <v>-</v>
      </c>
      <c r="L85" t="str">
        <f>'[3]Results Lum Lab'!T79</f>
        <v>M08 - C2 : 2</v>
      </c>
      <c r="M85" s="117" t="str">
        <f>IF(COUNTIF($L$85:$L$92, L85)&gt;1, "Duplicate", "-")</f>
        <v>-</v>
      </c>
      <c r="N85" t="str">
        <f>'[3]Results Lum Lab'!U79</f>
        <v>M08 - C3 : 2</v>
      </c>
      <c r="O85" s="117" t="str">
        <f>IF(COUNTIF($N$85:$N$101, N85)&gt;1, "Duplicate", "-")</f>
        <v>-</v>
      </c>
      <c r="T85" t="str">
        <f>'[3]Results Lum Lab'!Z79</f>
        <v>M08</v>
      </c>
      <c r="U85" s="117" t="str">
        <f>IF(COUNTIF($T$85:$T$103, T85)&gt;1, "Duplicate", "-")</f>
        <v>-</v>
      </c>
      <c r="V85" t="str">
        <f>'[3]Results Lum Lab'!AC79</f>
        <v>M08</v>
      </c>
      <c r="W85" s="117" t="str">
        <f>IF(COUNTIF($V$85:$V$95, V85)&gt;1, "Duplicate", "-")</f>
        <v>-</v>
      </c>
      <c r="X85" t="str">
        <f>'[3]Results Lum Lab'!AF79</f>
        <v>M08</v>
      </c>
      <c r="Y85" s="117" t="str">
        <f>IF(COUNTIF($X$85:$X$96, X85)&gt;1, "Duplicate", "-")</f>
        <v>-</v>
      </c>
      <c r="Z85" t="str">
        <f>'[3]Results Lum Lab'!AI79</f>
        <v>M08</v>
      </c>
      <c r="AA85" s="117" t="str">
        <f>IF(COUNTIF($Z$85:$Z$95, Z85)&gt;1, "Duplicate", "-")</f>
        <v>-</v>
      </c>
      <c r="AB85" t="str">
        <f>'[3]Results Lum Lab'!AL79</f>
        <v>M08</v>
      </c>
      <c r="AC85" s="117" t="str">
        <f>IF(COUNTIF($AB$85:$AB$92, AB85)&gt;1, "Duplicate", "-")</f>
        <v>-</v>
      </c>
      <c r="AD85" t="str">
        <f>'[3]Results Lum Lab'!AO79</f>
        <v>M08</v>
      </c>
      <c r="AE85" s="117" t="str">
        <f>IF(COUNTIF($AD$85:$AD$101, AD85)&gt;1, "Duplicate", "-")</f>
        <v>-</v>
      </c>
    </row>
    <row r="86" spans="3:33" ht="14.7" x14ac:dyDescent="0.6">
      <c r="D86" t="str">
        <f>'[3]Results Lum Lab'!P80</f>
        <v>C1 - M12 : 1</v>
      </c>
      <c r="E86" s="148" t="str">
        <f t="shared" ref="E86:E103" si="36">IF(COUNTIF($D$85:$D$103, D86)&gt;1, "Duplicate", "-")</f>
        <v>-</v>
      </c>
      <c r="F86" t="str">
        <f>'[3]Results Lum Lab'!Q80</f>
        <v>C2 - M12 : 1</v>
      </c>
      <c r="G86" s="117" t="str">
        <f t="shared" ref="G86:G95" si="37">IF(COUNTIF($F$85:$F$95, F86)&gt;1, "Duplicate", "-")</f>
        <v>-</v>
      </c>
      <c r="H86" t="str">
        <f>'[3]Results Lum Lab'!R80</f>
        <v>C3 - M12 : 1</v>
      </c>
      <c r="I86" s="117" t="str">
        <f t="shared" ref="I86:I96" si="38">IF(COUNTIF($H$85:$H$96, H86)&gt;1, "Duplicate", "-")</f>
        <v>-</v>
      </c>
      <c r="J86" t="str">
        <f>'[3]Results Lum Lab'!S80</f>
        <v>M12 - C1 : 2</v>
      </c>
      <c r="K86" s="117" t="str">
        <f t="shared" ref="K86:K95" si="39">IF(COUNTIF($J$85:$J$95, J86)&gt;1, "Duplicate", "-")</f>
        <v>-</v>
      </c>
      <c r="L86" t="str">
        <f>'[3]Results Lum Lab'!T80</f>
        <v>M12 - C2 : 2</v>
      </c>
      <c r="M86" s="117" t="str">
        <f t="shared" ref="M86:M92" si="40">IF(COUNTIF($L$85:$L$92, L86)&gt;1, "Duplicate", "-")</f>
        <v>-</v>
      </c>
      <c r="N86" t="str">
        <f>'[3]Results Lum Lab'!U80</f>
        <v>M12 - C3 : 2</v>
      </c>
      <c r="O86" s="117" t="str">
        <f t="shared" ref="O86:O101" si="41">IF(COUNTIF($N$85:$N$101, N86)&gt;1, "Duplicate", "-")</f>
        <v>-</v>
      </c>
      <c r="T86" t="str">
        <f>'[3]Results Lum Lab'!Z80</f>
        <v>M12</v>
      </c>
      <c r="U86" s="117" t="str">
        <f t="shared" ref="U86:U103" si="42">IF(COUNTIF($T$85:$T$103, T86)&gt;1, "Duplicate", "-")</f>
        <v>-</v>
      </c>
      <c r="V86" t="str">
        <f>'[3]Results Lum Lab'!AC80</f>
        <v>M12</v>
      </c>
      <c r="W86" s="117" t="str">
        <f t="shared" ref="W86:W95" si="43">IF(COUNTIF($V$85:$V$95, V86)&gt;1, "Duplicate", "-")</f>
        <v>-</v>
      </c>
      <c r="X86" t="str">
        <f>'[3]Results Lum Lab'!AF80</f>
        <v>M12</v>
      </c>
      <c r="Y86" s="117" t="str">
        <f t="shared" ref="Y86:Y96" si="44">IF(COUNTIF($X$85:$X$96, X86)&gt;1, "Duplicate", "-")</f>
        <v>-</v>
      </c>
      <c r="Z86" t="str">
        <f>'[3]Results Lum Lab'!AI80</f>
        <v>M12</v>
      </c>
      <c r="AA86" s="117" t="str">
        <f t="shared" ref="AA86:AA95" si="45">IF(COUNTIF($Z$85:$Z$95, Z86)&gt;1, "Duplicate", "-")</f>
        <v>-</v>
      </c>
      <c r="AB86" t="str">
        <f>'[3]Results Lum Lab'!AL80</f>
        <v>M12</v>
      </c>
      <c r="AC86" s="117" t="str">
        <f t="shared" ref="AC86:AC92" si="46">IF(COUNTIF($AB$85:$AB$92, AB86)&gt;1, "Duplicate", "-")</f>
        <v>-</v>
      </c>
      <c r="AD86" t="str">
        <f>'[3]Results Lum Lab'!AO80</f>
        <v>M12</v>
      </c>
      <c r="AE86" s="117" t="str">
        <f t="shared" ref="AE86:AE101" si="47">IF(COUNTIF($AD$85:$AD$101, AD86)&gt;1, "Duplicate", "-")</f>
        <v>-</v>
      </c>
    </row>
    <row r="87" spans="3:33" ht="14.7" x14ac:dyDescent="0.6">
      <c r="D87" t="str">
        <f>'[3]Results Lum Lab'!P81</f>
        <v>C1 - M16 : 1</v>
      </c>
      <c r="E87" s="148" t="str">
        <f t="shared" si="36"/>
        <v>-</v>
      </c>
      <c r="F87" t="str">
        <f>'[3]Results Lum Lab'!Q81</f>
        <v>C2 - M16 : 1</v>
      </c>
      <c r="G87" s="117" t="str">
        <f t="shared" si="37"/>
        <v>-</v>
      </c>
      <c r="H87" t="str">
        <f>'[3]Results Lum Lab'!R81</f>
        <v>C3 - M16 : 1</v>
      </c>
      <c r="I87" s="117" t="str">
        <f t="shared" si="38"/>
        <v>-</v>
      </c>
      <c r="J87" t="str">
        <f>'[3]Results Lum Lab'!S81</f>
        <v>M16 - C1 : 2</v>
      </c>
      <c r="K87" s="117" t="str">
        <f t="shared" si="39"/>
        <v>-</v>
      </c>
      <c r="L87" t="str">
        <f>'[3]Results Lum Lab'!T81</f>
        <v>M16 - C2 : 2</v>
      </c>
      <c r="M87" s="117" t="str">
        <f t="shared" si="40"/>
        <v>-</v>
      </c>
      <c r="N87" t="str">
        <f>'[3]Results Lum Lab'!U81</f>
        <v>M16 - C3 : 2</v>
      </c>
      <c r="O87" s="117" t="str">
        <f t="shared" si="41"/>
        <v>Duplicate</v>
      </c>
      <c r="T87" t="str">
        <f>'[3]Results Lum Lab'!Z81</f>
        <v>M16</v>
      </c>
      <c r="U87" s="117" t="str">
        <f t="shared" si="42"/>
        <v>-</v>
      </c>
      <c r="V87" t="str">
        <f>'[3]Results Lum Lab'!AC81</f>
        <v>M16</v>
      </c>
      <c r="W87" s="117" t="str">
        <f t="shared" si="43"/>
        <v>-</v>
      </c>
      <c r="X87" t="str">
        <f>'[3]Results Lum Lab'!AF81</f>
        <v>M16</v>
      </c>
      <c r="Y87" s="117" t="str">
        <f t="shared" si="44"/>
        <v>-</v>
      </c>
      <c r="Z87" t="str">
        <f>'[3]Results Lum Lab'!AI81</f>
        <v>M16</v>
      </c>
      <c r="AA87" s="117" t="str">
        <f t="shared" si="45"/>
        <v>-</v>
      </c>
      <c r="AB87" t="str">
        <f>'[3]Results Lum Lab'!AL81</f>
        <v>M16</v>
      </c>
      <c r="AC87" s="117" t="str">
        <f t="shared" si="46"/>
        <v>-</v>
      </c>
      <c r="AD87" t="str">
        <f>'[3]Results Lum Lab'!AO81</f>
        <v>M16</v>
      </c>
      <c r="AE87" s="117" t="str">
        <f t="shared" si="47"/>
        <v>Duplicate</v>
      </c>
    </row>
    <row r="88" spans="3:33" ht="14.7" x14ac:dyDescent="0.6">
      <c r="D88" t="str">
        <f>'[3]Results Lum Lab'!P82</f>
        <v>C1 - M20 : 1</v>
      </c>
      <c r="E88" s="148" t="str">
        <f t="shared" si="36"/>
        <v>-</v>
      </c>
      <c r="F88" t="str">
        <f>'[3]Results Lum Lab'!Q82</f>
        <v>C2 - M20 : 2</v>
      </c>
      <c r="G88" s="117" t="str">
        <f t="shared" si="37"/>
        <v>-</v>
      </c>
      <c r="H88" t="str">
        <f>'[3]Results Lum Lab'!R82</f>
        <v>C3 - M20 : 1</v>
      </c>
      <c r="I88" s="117" t="str">
        <f t="shared" si="38"/>
        <v>Duplicate</v>
      </c>
      <c r="J88" t="str">
        <f>'[3]Results Lum Lab'!S82</f>
        <v>M20 - C1 : 1</v>
      </c>
      <c r="K88" s="117" t="str">
        <f t="shared" si="39"/>
        <v>Duplicate</v>
      </c>
      <c r="L88" t="str">
        <f>'[3]Results Lum Lab'!T82</f>
        <v>M20 - C2 : 1</v>
      </c>
      <c r="M88" s="117" t="str">
        <f t="shared" si="40"/>
        <v>-</v>
      </c>
      <c r="N88" t="str">
        <f>'[3]Results Lum Lab'!U82</f>
        <v>M20 - C3 : 2</v>
      </c>
      <c r="O88" s="117" t="str">
        <f t="shared" si="41"/>
        <v>-</v>
      </c>
      <c r="T88" t="str">
        <f>'[3]Results Lum Lab'!Z82</f>
        <v>M20</v>
      </c>
      <c r="U88" s="117" t="str">
        <f t="shared" si="42"/>
        <v>-</v>
      </c>
      <c r="V88" t="str">
        <f>'[3]Results Lum Lab'!AC82</f>
        <v>M20</v>
      </c>
      <c r="W88" s="117" t="str">
        <f t="shared" si="43"/>
        <v>Duplicate</v>
      </c>
      <c r="X88" t="str">
        <f>'[3]Results Lum Lab'!AF82</f>
        <v>M20</v>
      </c>
      <c r="Y88" s="117" t="str">
        <f t="shared" si="44"/>
        <v>Duplicate</v>
      </c>
      <c r="Z88" t="str">
        <f>'[3]Results Lum Lab'!AI82</f>
        <v>M20</v>
      </c>
      <c r="AA88" s="117" t="str">
        <f t="shared" si="45"/>
        <v>Duplicate</v>
      </c>
      <c r="AB88" t="str">
        <f>'[3]Results Lum Lab'!AL82</f>
        <v>M20</v>
      </c>
      <c r="AC88" s="117" t="str">
        <f t="shared" si="46"/>
        <v>-</v>
      </c>
      <c r="AD88" t="str">
        <f>'[3]Results Lum Lab'!AO82</f>
        <v>M20</v>
      </c>
      <c r="AE88" s="117" t="str">
        <f t="shared" si="47"/>
        <v>Duplicate</v>
      </c>
    </row>
    <row r="89" spans="3:33" ht="14.7" x14ac:dyDescent="0.6">
      <c r="D89" t="str">
        <f>'[3]Results Lum Lab'!P83</f>
        <v>C1 - M24 : 2</v>
      </c>
      <c r="E89" s="148" t="str">
        <f t="shared" si="36"/>
        <v>-</v>
      </c>
      <c r="F89" t="str">
        <f>'[3]Results Lum Lab'!Q83</f>
        <v>C2 - M18 : 1</v>
      </c>
      <c r="G89" s="117" t="str">
        <f t="shared" si="37"/>
        <v>-</v>
      </c>
      <c r="H89" t="str">
        <f>'[3]Results Lum Lab'!R83</f>
        <v>C3 - M24 : 2</v>
      </c>
      <c r="I89" s="117" t="str">
        <f t="shared" si="38"/>
        <v>-</v>
      </c>
      <c r="J89" t="str">
        <f>'[3]Results Lum Lab'!S83</f>
        <v>M18 - C1 : 2</v>
      </c>
      <c r="K89" s="117" t="str">
        <f t="shared" si="39"/>
        <v>Duplicate</v>
      </c>
      <c r="L89" t="str">
        <f>'[3]Results Lum Lab'!T83</f>
        <v>M18 - C2 : 2</v>
      </c>
      <c r="M89" s="117" t="str">
        <f t="shared" si="40"/>
        <v>Duplicate</v>
      </c>
      <c r="N89" t="str">
        <f>'[3]Results Lum Lab'!U83</f>
        <v>M24 - C3 : 1</v>
      </c>
      <c r="O89" s="117" t="str">
        <f t="shared" si="41"/>
        <v>-</v>
      </c>
      <c r="T89" t="str">
        <f>'[3]Results Lum Lab'!Z83</f>
        <v>M24</v>
      </c>
      <c r="U89" s="117" t="str">
        <f t="shared" si="42"/>
        <v>Duplicate</v>
      </c>
      <c r="V89" t="str">
        <f>'[3]Results Lum Lab'!AC83</f>
        <v>M18</v>
      </c>
      <c r="W89" s="117" t="str">
        <f t="shared" si="43"/>
        <v>-</v>
      </c>
      <c r="X89" t="str">
        <f>'[3]Results Lum Lab'!AF83</f>
        <v>M24</v>
      </c>
      <c r="Y89" s="117" t="str">
        <f t="shared" si="44"/>
        <v>-</v>
      </c>
      <c r="Z89" t="str">
        <f>'[3]Results Lum Lab'!AI83</f>
        <v>M18</v>
      </c>
      <c r="AA89" s="117" t="str">
        <f t="shared" si="45"/>
        <v>Duplicate</v>
      </c>
      <c r="AB89" t="str">
        <f>'[3]Results Lum Lab'!AL83</f>
        <v>M18</v>
      </c>
      <c r="AC89" s="117" t="str">
        <f t="shared" si="46"/>
        <v>Duplicate</v>
      </c>
      <c r="AD89" t="str">
        <f>'[3]Results Lum Lab'!AO83</f>
        <v>M24</v>
      </c>
      <c r="AE89" s="117" t="str">
        <f t="shared" si="47"/>
        <v>-</v>
      </c>
    </row>
    <row r="90" spans="3:33" ht="14.7" x14ac:dyDescent="0.6">
      <c r="D90" t="str">
        <f>'[3]Results Lum Lab'!P84</f>
        <v>C1 - M22 : 1</v>
      </c>
      <c r="E90" s="148" t="str">
        <f t="shared" si="36"/>
        <v>-</v>
      </c>
      <c r="F90" t="str">
        <f>'[3]Results Lum Lab'!Q84</f>
        <v>C2 - M19 : 1</v>
      </c>
      <c r="G90" s="117" t="str">
        <f t="shared" si="37"/>
        <v>-</v>
      </c>
      <c r="H90" t="str">
        <f>'[3]Results Lum Lab'!R84</f>
        <v>C3 - M22 : 2</v>
      </c>
      <c r="I90" s="117" t="str">
        <f t="shared" si="38"/>
        <v>-</v>
      </c>
      <c r="J90" t="str">
        <f>'[3]Results Lum Lab'!S84</f>
        <v>M19 - C1 : 1</v>
      </c>
      <c r="K90" s="117" t="str">
        <f t="shared" si="39"/>
        <v>-</v>
      </c>
      <c r="L90" t="str">
        <f>'[3]Results Lum Lab'!T84</f>
        <v>M19 - C2 : 1</v>
      </c>
      <c r="M90" s="117" t="str">
        <f t="shared" si="40"/>
        <v>Duplicate</v>
      </c>
      <c r="N90" t="str">
        <f>'[3]Results Lum Lab'!U84</f>
        <v>M22 - C3 : 1</v>
      </c>
      <c r="O90" s="117" t="str">
        <f t="shared" si="41"/>
        <v>-</v>
      </c>
      <c r="T90" t="str">
        <f>'[3]Results Lum Lab'!Z84</f>
        <v>M22</v>
      </c>
      <c r="U90" s="117" t="str">
        <f t="shared" si="42"/>
        <v>-</v>
      </c>
      <c r="V90" t="str">
        <f>'[3]Results Lum Lab'!AC84</f>
        <v>M19</v>
      </c>
      <c r="W90" s="117" t="str">
        <f t="shared" si="43"/>
        <v>-</v>
      </c>
      <c r="X90" t="str">
        <f>'[3]Results Lum Lab'!AF84</f>
        <v>M22</v>
      </c>
      <c r="Y90" s="117" t="str">
        <f t="shared" si="44"/>
        <v>Duplicate</v>
      </c>
      <c r="Z90" t="str">
        <f>'[3]Results Lum Lab'!AI84</f>
        <v>M19</v>
      </c>
      <c r="AA90" s="117" t="str">
        <f t="shared" si="45"/>
        <v>Duplicate</v>
      </c>
      <c r="AB90" t="str">
        <f>'[3]Results Lum Lab'!AL84</f>
        <v>M19</v>
      </c>
      <c r="AC90" s="117" t="str">
        <f t="shared" si="46"/>
        <v>Duplicate</v>
      </c>
      <c r="AD90" t="str">
        <f>'[3]Results Lum Lab'!AO84</f>
        <v>M22</v>
      </c>
      <c r="AE90" s="117" t="str">
        <f t="shared" si="47"/>
        <v>-</v>
      </c>
    </row>
    <row r="91" spans="3:33" ht="14.7" x14ac:dyDescent="0.6">
      <c r="D91" t="str">
        <f>'[3]Results Lum Lab'!P85</f>
        <v>C1 - M23 : 1</v>
      </c>
      <c r="E91" s="148" t="str">
        <f t="shared" si="36"/>
        <v>-</v>
      </c>
      <c r="F91" t="str">
        <f>'[3]Results Lum Lab'!Q85</f>
        <v>C2 - M20 : 1</v>
      </c>
      <c r="G91" s="117" t="str">
        <f t="shared" si="37"/>
        <v>Duplicate</v>
      </c>
      <c r="H91" t="str">
        <f>'[3]Results Lum Lab'!R85</f>
        <v>C3 - M20 : 1</v>
      </c>
      <c r="I91" s="117" t="str">
        <f t="shared" si="38"/>
        <v>Duplicate</v>
      </c>
      <c r="J91" t="str">
        <f>'[3]Results Lum Lab'!S85</f>
        <v>M18 - C1 : 1</v>
      </c>
      <c r="K91" s="117" t="str">
        <f t="shared" si="39"/>
        <v>-</v>
      </c>
      <c r="L91" t="str">
        <f>'[3]Results Lum Lab'!T85</f>
        <v>M18 - C2 : 2</v>
      </c>
      <c r="M91" s="117" t="str">
        <f t="shared" si="40"/>
        <v>Duplicate</v>
      </c>
      <c r="N91" t="str">
        <f>'[3]Results Lum Lab'!U85</f>
        <v>M20 - C3 : 1</v>
      </c>
      <c r="O91" s="117" t="str">
        <f t="shared" si="41"/>
        <v>-</v>
      </c>
      <c r="T91" t="str">
        <f>'[3]Results Lum Lab'!Z85</f>
        <v>M23</v>
      </c>
      <c r="U91" s="117" t="str">
        <f t="shared" si="42"/>
        <v>-</v>
      </c>
      <c r="V91" t="str">
        <f>'[3]Results Lum Lab'!AC85</f>
        <v>M20</v>
      </c>
      <c r="W91" s="117" t="str">
        <f t="shared" si="43"/>
        <v>Duplicate</v>
      </c>
      <c r="X91" t="str">
        <f>'[3]Results Lum Lab'!AF85</f>
        <v>M20</v>
      </c>
      <c r="Y91" s="117" t="str">
        <f t="shared" si="44"/>
        <v>Duplicate</v>
      </c>
      <c r="Z91" t="str">
        <f>'[3]Results Lum Lab'!AI85</f>
        <v>M18</v>
      </c>
      <c r="AA91" s="117" t="str">
        <f t="shared" si="45"/>
        <v>Duplicate</v>
      </c>
      <c r="AB91" t="str">
        <f>'[3]Results Lum Lab'!AL85</f>
        <v>M18</v>
      </c>
      <c r="AC91" s="117" t="str">
        <f t="shared" si="46"/>
        <v>Duplicate</v>
      </c>
      <c r="AD91" t="str">
        <f>'[3]Results Lum Lab'!AO85</f>
        <v>M20</v>
      </c>
      <c r="AE91" s="117" t="str">
        <f t="shared" si="47"/>
        <v>Duplicate</v>
      </c>
    </row>
    <row r="92" spans="3:33" ht="14.7" x14ac:dyDescent="0.6">
      <c r="D92" t="str">
        <f>'[3]Results Lum Lab'!P86</f>
        <v>C1 - M24 : 1</v>
      </c>
      <c r="E92" s="148" t="str">
        <f t="shared" si="36"/>
        <v>-</v>
      </c>
      <c r="F92" t="str">
        <f>'[3]Results Lum Lab'!Q86</f>
        <v>C2 - M21 : 2</v>
      </c>
      <c r="G92" s="117" t="str">
        <f t="shared" si="37"/>
        <v>-</v>
      </c>
      <c r="H92" t="str">
        <f>'[3]Results Lum Lab'!R86</f>
        <v>C3 - M21 : 2</v>
      </c>
      <c r="I92" s="117" t="str">
        <f t="shared" si="38"/>
        <v>-</v>
      </c>
      <c r="J92" t="str">
        <f>'[3]Results Lum Lab'!S86</f>
        <v>M17 - C1 : 2</v>
      </c>
      <c r="K92" s="117" t="str">
        <f t="shared" si="39"/>
        <v>-</v>
      </c>
      <c r="L92" t="str">
        <f>'[3]Results Lum Lab'!T86</f>
        <v>M19 - C2 : 1</v>
      </c>
      <c r="M92" s="117" t="str">
        <f t="shared" si="40"/>
        <v>Duplicate</v>
      </c>
      <c r="N92" t="str">
        <f>'[3]Results Lum Lab'!U86</f>
        <v>M18 - C3 : 1</v>
      </c>
      <c r="O92" s="117" t="str">
        <f t="shared" si="41"/>
        <v>Duplicate</v>
      </c>
      <c r="T92" t="str">
        <f>'[3]Results Lum Lab'!Z86</f>
        <v>M24</v>
      </c>
      <c r="U92" s="117" t="str">
        <f t="shared" si="42"/>
        <v>Duplicate</v>
      </c>
      <c r="V92" t="str">
        <f>'[3]Results Lum Lab'!AC86</f>
        <v>M21</v>
      </c>
      <c r="W92" s="117" t="str">
        <f t="shared" si="43"/>
        <v>Duplicate</v>
      </c>
      <c r="X92" t="str">
        <f>'[3]Results Lum Lab'!AF86</f>
        <v>M21</v>
      </c>
      <c r="Y92" s="117" t="str">
        <f t="shared" si="44"/>
        <v>Duplicate</v>
      </c>
      <c r="Z92" t="str">
        <f>'[3]Results Lum Lab'!AI86</f>
        <v>M17</v>
      </c>
      <c r="AA92" s="117" t="str">
        <f t="shared" si="45"/>
        <v>-</v>
      </c>
      <c r="AB92" t="str">
        <f>'[3]Results Lum Lab'!AL86</f>
        <v>M19</v>
      </c>
      <c r="AC92" s="117" t="str">
        <f t="shared" si="46"/>
        <v>Duplicate</v>
      </c>
      <c r="AD92" t="str">
        <f>'[3]Results Lum Lab'!AO86</f>
        <v>M18</v>
      </c>
      <c r="AE92" s="117" t="str">
        <f t="shared" si="47"/>
        <v>Duplicate</v>
      </c>
    </row>
    <row r="93" spans="3:33" ht="14.7" x14ac:dyDescent="0.6">
      <c r="D93" t="str">
        <f>'[3]Results Lum Lab'!P87</f>
        <v>C1 - M25 : 1</v>
      </c>
      <c r="E93" s="148" t="str">
        <f t="shared" si="36"/>
        <v>-</v>
      </c>
      <c r="F93" t="str">
        <f>'[3]Results Lum Lab'!Q87</f>
        <v>C2 - M20 : 1</v>
      </c>
      <c r="G93" s="117" t="str">
        <f t="shared" si="37"/>
        <v>Duplicate</v>
      </c>
      <c r="H93" t="str">
        <f>'[3]Results Lum Lab'!R87</f>
        <v>C3 - M20 : 1</v>
      </c>
      <c r="I93" s="117" t="str">
        <f t="shared" si="38"/>
        <v>Duplicate</v>
      </c>
      <c r="J93" t="str">
        <f>'[3]Results Lum Lab'!S87</f>
        <v>M18 - C1 : 2</v>
      </c>
      <c r="K93" s="117" t="str">
        <f t="shared" si="39"/>
        <v>Duplicate</v>
      </c>
      <c r="N93" t="str">
        <f>'[3]Results Lum Lab'!U87</f>
        <v>M16 - C3 : 2</v>
      </c>
      <c r="O93" s="117" t="str">
        <f t="shared" si="41"/>
        <v>Duplicate</v>
      </c>
      <c r="T93" t="str">
        <f>'[3]Results Lum Lab'!Z87</f>
        <v>M25</v>
      </c>
      <c r="U93" s="117" t="str">
        <f t="shared" si="42"/>
        <v>-</v>
      </c>
      <c r="V93" t="str">
        <f>'[3]Results Lum Lab'!AC87</f>
        <v>M20</v>
      </c>
      <c r="W93" s="117" t="str">
        <f t="shared" si="43"/>
        <v>Duplicate</v>
      </c>
      <c r="X93" t="str">
        <f>'[3]Results Lum Lab'!AF87</f>
        <v>M20</v>
      </c>
      <c r="Y93" s="117" t="str">
        <f t="shared" si="44"/>
        <v>Duplicate</v>
      </c>
      <c r="Z93" t="str">
        <f>'[3]Results Lum Lab'!AI87</f>
        <v>M18</v>
      </c>
      <c r="AA93" s="117" t="str">
        <f t="shared" si="45"/>
        <v>Duplicate</v>
      </c>
      <c r="AD93" t="str">
        <f>'[3]Results Lum Lab'!AO87</f>
        <v>M16</v>
      </c>
      <c r="AE93" s="117" t="str">
        <f t="shared" si="47"/>
        <v>Duplicate</v>
      </c>
    </row>
    <row r="94" spans="3:33" ht="14.7" x14ac:dyDescent="0.6">
      <c r="D94" t="str">
        <f>'[3]Results Lum Lab'!P88</f>
        <v>C1 - M26 : 1</v>
      </c>
      <c r="E94" s="148" t="str">
        <f t="shared" si="36"/>
        <v>-</v>
      </c>
      <c r="F94" t="str">
        <f>'[3]Results Lum Lab'!Q88</f>
        <v>C2 - M21 : 1</v>
      </c>
      <c r="G94" s="117" t="str">
        <f t="shared" si="37"/>
        <v>-</v>
      </c>
      <c r="H94" t="str">
        <f>'[3]Results Lum Lab'!R88</f>
        <v>C3 - M21 : 1</v>
      </c>
      <c r="I94" s="117" t="str">
        <f t="shared" si="38"/>
        <v>-</v>
      </c>
      <c r="J94" t="str">
        <f>'[3]Results Lum Lab'!S88</f>
        <v>M19 - C1 : 2</v>
      </c>
      <c r="K94" s="117" t="str">
        <f t="shared" si="39"/>
        <v>-</v>
      </c>
      <c r="N94" t="str">
        <f>'[3]Results Lum Lab'!U88</f>
        <v>M17 - C3 : 2</v>
      </c>
      <c r="O94" s="117" t="str">
        <f t="shared" si="41"/>
        <v>Duplicate</v>
      </c>
      <c r="T94" t="str">
        <f>'[3]Results Lum Lab'!Z88</f>
        <v>M26</v>
      </c>
      <c r="U94" s="117" t="str">
        <f t="shared" si="42"/>
        <v>-</v>
      </c>
      <c r="V94" t="str">
        <f>'[3]Results Lum Lab'!AC88</f>
        <v>M21</v>
      </c>
      <c r="W94" s="117" t="str">
        <f t="shared" si="43"/>
        <v>Duplicate</v>
      </c>
      <c r="X94" t="str">
        <f>'[3]Results Lum Lab'!AF88</f>
        <v>M21</v>
      </c>
      <c r="Y94" s="117" t="str">
        <f t="shared" si="44"/>
        <v>Duplicate</v>
      </c>
      <c r="Z94" t="str">
        <f>'[3]Results Lum Lab'!AI88</f>
        <v>M19</v>
      </c>
      <c r="AA94" s="117" t="str">
        <f t="shared" si="45"/>
        <v>Duplicate</v>
      </c>
      <c r="AD94" t="str">
        <f>'[3]Results Lum Lab'!AO88</f>
        <v>M17</v>
      </c>
      <c r="AE94" s="117" t="str">
        <f t="shared" si="47"/>
        <v>Duplicate</v>
      </c>
    </row>
    <row r="95" spans="3:33" ht="14.7" x14ac:dyDescent="0.6">
      <c r="D95" t="str">
        <f>'[3]Results Lum Lab'!P89</f>
        <v>C1 - M27 : 1</v>
      </c>
      <c r="E95" s="148" t="str">
        <f t="shared" si="36"/>
        <v>Duplicate</v>
      </c>
      <c r="F95" t="str">
        <f>'[3]Results Lum Lab'!Q89</f>
        <v>C2 - M22 : 2</v>
      </c>
      <c r="G95" s="117" t="str">
        <f t="shared" si="37"/>
        <v>-</v>
      </c>
      <c r="H95" t="str">
        <f>'[3]Results Lum Lab'!R89</f>
        <v>C3 - M22 : 1</v>
      </c>
      <c r="I95" s="117" t="str">
        <f t="shared" si="38"/>
        <v>-</v>
      </c>
      <c r="J95" t="str">
        <f>'[3]Results Lum Lab'!S89</f>
        <v>M20 - C1 : 1</v>
      </c>
      <c r="K95" s="117" t="str">
        <f t="shared" si="39"/>
        <v>Duplicate</v>
      </c>
      <c r="N95" t="str">
        <f>'[3]Results Lum Lab'!U89</f>
        <v>M18 - C3 : 2</v>
      </c>
      <c r="O95" s="117" t="str">
        <f t="shared" si="41"/>
        <v>-</v>
      </c>
      <c r="T95" t="str">
        <f>'[3]Results Lum Lab'!Z89</f>
        <v>M27</v>
      </c>
      <c r="U95" s="117" t="str">
        <f t="shared" si="42"/>
        <v>Duplicate</v>
      </c>
      <c r="V95" t="str">
        <f>'[3]Results Lum Lab'!AC89</f>
        <v>M22</v>
      </c>
      <c r="W95" s="117" t="str">
        <f t="shared" si="43"/>
        <v>-</v>
      </c>
      <c r="X95" t="str">
        <f>'[3]Results Lum Lab'!AF89</f>
        <v>M22</v>
      </c>
      <c r="Y95" s="117" t="str">
        <f t="shared" si="44"/>
        <v>Duplicate</v>
      </c>
      <c r="Z95" t="str">
        <f>'[3]Results Lum Lab'!AI89</f>
        <v>M20</v>
      </c>
      <c r="AA95" s="117" t="str">
        <f t="shared" si="45"/>
        <v>Duplicate</v>
      </c>
      <c r="AD95" t="str">
        <f>'[3]Results Lum Lab'!AO89</f>
        <v>M18</v>
      </c>
      <c r="AE95" s="117" t="str">
        <f t="shared" si="47"/>
        <v>Duplicate</v>
      </c>
    </row>
    <row r="96" spans="3:33" ht="14.7" x14ac:dyDescent="0.6">
      <c r="D96" t="str">
        <f>'[3]Results Lum Lab'!P90</f>
        <v>C1 - M28 : 1</v>
      </c>
      <c r="E96" s="148" t="str">
        <f t="shared" si="36"/>
        <v>Duplicate</v>
      </c>
      <c r="H96" t="str">
        <f>'[3]Results Lum Lab'!R90</f>
        <v>C3 - M23 : 2</v>
      </c>
      <c r="I96" s="117" t="str">
        <f t="shared" si="38"/>
        <v>-</v>
      </c>
      <c r="N96" t="str">
        <f>'[3]Results Lum Lab'!U90</f>
        <v>M19 - C3 : 1</v>
      </c>
      <c r="O96" s="117" t="str">
        <f t="shared" si="41"/>
        <v>-</v>
      </c>
      <c r="T96" t="str">
        <f>'[3]Results Lum Lab'!Z90</f>
        <v>M28</v>
      </c>
      <c r="U96" s="117" t="str">
        <f t="shared" si="42"/>
        <v>Duplicate</v>
      </c>
      <c r="X96" t="str">
        <f>'[3]Results Lum Lab'!AF90</f>
        <v>M23</v>
      </c>
      <c r="Y96" s="117" t="str">
        <f t="shared" si="44"/>
        <v>-</v>
      </c>
      <c r="AD96" t="str">
        <f>'[3]Results Lum Lab'!AO90</f>
        <v>M19</v>
      </c>
      <c r="AE96" s="117" t="str">
        <f t="shared" si="47"/>
        <v>-</v>
      </c>
    </row>
    <row r="97" spans="3:33" ht="14.7" x14ac:dyDescent="0.6">
      <c r="D97" t="str">
        <f>'[3]Results Lum Lab'!P91</f>
        <v>C1 - M28 : 2</v>
      </c>
      <c r="E97" s="148" t="str">
        <f t="shared" si="36"/>
        <v>-</v>
      </c>
      <c r="N97" t="str">
        <f>'[3]Results Lum Lab'!U91</f>
        <v>M18 - C3 : 1</v>
      </c>
      <c r="O97" s="117" t="str">
        <f t="shared" si="41"/>
        <v>Duplicate</v>
      </c>
      <c r="T97" t="str">
        <f>'[3]Results Lum Lab'!Z91</f>
        <v>M28</v>
      </c>
      <c r="U97" s="117" t="str">
        <f t="shared" si="42"/>
        <v>Duplicate</v>
      </c>
      <c r="AD97" t="str">
        <f>'[3]Results Lum Lab'!AO91</f>
        <v>M18</v>
      </c>
      <c r="AE97" s="117" t="str">
        <f t="shared" si="47"/>
        <v>Duplicate</v>
      </c>
    </row>
    <row r="98" spans="3:33" ht="14.7" x14ac:dyDescent="0.6">
      <c r="D98" t="str">
        <f>'[3]Results Lum Lab'!P92</f>
        <v>C1 - M27 : 1</v>
      </c>
      <c r="E98" s="148" t="str">
        <f t="shared" si="36"/>
        <v>Duplicate</v>
      </c>
      <c r="N98" t="str">
        <f>'[3]Results Lum Lab'!U92</f>
        <v>M17 - C3 : 1</v>
      </c>
      <c r="O98" s="117" t="str">
        <f t="shared" si="41"/>
        <v>-</v>
      </c>
      <c r="T98" t="str">
        <f>'[3]Results Lum Lab'!Z92</f>
        <v>M27</v>
      </c>
      <c r="U98" s="117" t="str">
        <f t="shared" si="42"/>
        <v>Duplicate</v>
      </c>
      <c r="AD98" t="str">
        <f>'[3]Results Lum Lab'!AO92</f>
        <v>M17</v>
      </c>
      <c r="AE98" s="117" t="str">
        <f t="shared" si="47"/>
        <v>Duplicate</v>
      </c>
    </row>
    <row r="99" spans="3:33" ht="14.7" x14ac:dyDescent="0.6">
      <c r="D99" t="str">
        <f>'[3]Results Lum Lab'!P93</f>
        <v>C1 - M28 : 1</v>
      </c>
      <c r="E99" s="148" t="str">
        <f t="shared" si="36"/>
        <v>Duplicate</v>
      </c>
      <c r="N99" t="str">
        <f>'[3]Results Lum Lab'!U93</f>
        <v>M16 - C3 : 2</v>
      </c>
      <c r="O99" s="117" t="str">
        <f t="shared" si="41"/>
        <v>Duplicate</v>
      </c>
      <c r="T99" t="str">
        <f>'[3]Results Lum Lab'!Z93</f>
        <v>M28</v>
      </c>
      <c r="U99" s="117" t="str">
        <f t="shared" si="42"/>
        <v>Duplicate</v>
      </c>
      <c r="AD99" t="str">
        <f>'[3]Results Lum Lab'!AO93</f>
        <v>M16</v>
      </c>
      <c r="AE99" s="117" t="str">
        <f t="shared" si="47"/>
        <v>Duplicate</v>
      </c>
    </row>
    <row r="100" spans="3:33" ht="14.7" x14ac:dyDescent="0.6">
      <c r="D100" t="str">
        <f>'[3]Results Lum Lab'!P94</f>
        <v>C1 - M28 : 1</v>
      </c>
      <c r="E100" s="148" t="str">
        <f t="shared" si="36"/>
        <v>Duplicate</v>
      </c>
      <c r="N100" t="str">
        <f>'[3]Results Lum Lab'!U94</f>
        <v>M17 - C3 : 2</v>
      </c>
      <c r="O100" s="117" t="str">
        <f t="shared" si="41"/>
        <v>Duplicate</v>
      </c>
      <c r="T100" t="str">
        <f>'[3]Results Lum Lab'!Z94</f>
        <v>M28</v>
      </c>
      <c r="U100" s="117" t="str">
        <f t="shared" si="42"/>
        <v>Duplicate</v>
      </c>
      <c r="AD100" t="str">
        <f>'[3]Results Lum Lab'!AO94</f>
        <v>M17</v>
      </c>
      <c r="AE100" s="117" t="str">
        <f t="shared" si="47"/>
        <v>Duplicate</v>
      </c>
    </row>
    <row r="101" spans="3:33" ht="14.7" x14ac:dyDescent="0.6">
      <c r="D101" t="str">
        <f>'[3]Results Lum Lab'!P95</f>
        <v>C1 - M28 : 1</v>
      </c>
      <c r="E101" s="148" t="str">
        <f t="shared" si="36"/>
        <v>Duplicate</v>
      </c>
      <c r="N101" t="str">
        <f>'[3]Results Lum Lab'!U95</f>
        <v>M18 - C3 : 1</v>
      </c>
      <c r="O101" s="117" t="str">
        <f t="shared" si="41"/>
        <v>Duplicate</v>
      </c>
      <c r="T101" t="str">
        <f>'[3]Results Lum Lab'!Z95</f>
        <v>M28</v>
      </c>
      <c r="U101" s="117" t="str">
        <f t="shared" si="42"/>
        <v>Duplicate</v>
      </c>
      <c r="AD101" t="str">
        <f>'[3]Results Lum Lab'!AO95</f>
        <v>M18</v>
      </c>
      <c r="AE101" s="117" t="str">
        <f t="shared" si="47"/>
        <v>Duplicate</v>
      </c>
    </row>
    <row r="102" spans="3:33" ht="14.7" x14ac:dyDescent="0.6">
      <c r="D102" t="str">
        <f>'[3]Results Lum Lab'!P96</f>
        <v>C1 - M28 : 1</v>
      </c>
      <c r="E102" s="148" t="str">
        <f t="shared" si="36"/>
        <v>Duplicate</v>
      </c>
      <c r="T102" t="str">
        <f>'[3]Results Lum Lab'!Z96</f>
        <v>M28</v>
      </c>
      <c r="U102" s="117" t="str">
        <f t="shared" si="42"/>
        <v>Duplicate</v>
      </c>
    </row>
    <row r="103" spans="3:33" ht="14.7" x14ac:dyDescent="0.6">
      <c r="D103" t="str">
        <f>'[3]Results Lum Lab'!P97</f>
        <v>C1 - M28 : 1</v>
      </c>
      <c r="E103" s="148" t="str">
        <f t="shared" si="36"/>
        <v>Duplicate</v>
      </c>
      <c r="T103" t="str">
        <f>'[3]Results Lum Lab'!Z97</f>
        <v>M28</v>
      </c>
      <c r="U103" s="117" t="str">
        <f t="shared" si="42"/>
        <v>Duplicate</v>
      </c>
    </row>
    <row r="105" spans="3:33" ht="14.7" x14ac:dyDescent="0.6">
      <c r="D105" s="2" t="s">
        <v>1064</v>
      </c>
      <c r="E105" s="130">
        <f>COUNTIF($E$85:$E$99,"Duplicate")</f>
        <v>4</v>
      </c>
      <c r="F105" s="2" t="s">
        <v>1064</v>
      </c>
      <c r="G105" s="119">
        <f>COUNTIF($G$85:$G$95,"Duplicate")</f>
        <v>2</v>
      </c>
      <c r="H105" s="2" t="s">
        <v>1064</v>
      </c>
      <c r="I105" s="119">
        <f>COUNTIF($I$85:$I$96,"Duplicate")</f>
        <v>3</v>
      </c>
      <c r="J105" s="2" t="s">
        <v>1064</v>
      </c>
      <c r="K105" s="119">
        <f>COUNTIF($K$85:$K$95,"Duplicate")</f>
        <v>4</v>
      </c>
      <c r="L105" s="2" t="s">
        <v>1064</v>
      </c>
      <c r="M105" s="119">
        <f>COUNTIF($M$85:$M$92,"Duplicate")</f>
        <v>4</v>
      </c>
      <c r="N105" s="2" t="s">
        <v>1064</v>
      </c>
      <c r="O105" s="119">
        <f>COUNTIF($O$85:$O$101,"Duplicate")</f>
        <v>8</v>
      </c>
      <c r="T105" s="2" t="s">
        <v>1064</v>
      </c>
      <c r="U105" s="123">
        <f>COUNTA(T84:T99)</f>
        <v>16</v>
      </c>
      <c r="V105" s="2" t="s">
        <v>1064</v>
      </c>
      <c r="W105" s="119">
        <f>COUNTIF(W85:W95,"Duplicate")</f>
        <v>5</v>
      </c>
      <c r="X105" s="2" t="s">
        <v>1064</v>
      </c>
      <c r="Y105" s="119">
        <f>COUNTIF(Y85:Y96,"Duplicate")</f>
        <v>7</v>
      </c>
      <c r="Z105" s="2" t="s">
        <v>1064</v>
      </c>
      <c r="AA105" s="118">
        <f>COUNTIF(AA85:AA95,"Duplicate")</f>
        <v>7</v>
      </c>
      <c r="AB105" s="2" t="s">
        <v>1064</v>
      </c>
      <c r="AC105" s="118">
        <f>COUNTIF($AC$85:$AC$92,"Duplicate")</f>
        <v>4</v>
      </c>
      <c r="AD105" s="2" t="s">
        <v>1064</v>
      </c>
      <c r="AE105" s="118">
        <f>COUNTIF(AE85:AE101,"Duplicate")</f>
        <v>12</v>
      </c>
      <c r="AF105" s="10" t="s">
        <v>431</v>
      </c>
    </row>
    <row r="106" spans="3:33" ht="14.7" x14ac:dyDescent="0.6">
      <c r="D106" s="2" t="s">
        <v>1065</v>
      </c>
      <c r="E106" s="151">
        <f>COUNTA(D85:D99)</f>
        <v>15</v>
      </c>
      <c r="F106" s="2" t="s">
        <v>1065</v>
      </c>
      <c r="G106" s="119">
        <f>COUNTA(F85:F95)</f>
        <v>11</v>
      </c>
      <c r="H106" s="2" t="s">
        <v>1065</v>
      </c>
      <c r="I106" s="119">
        <f>COUNTA(H85:H96)</f>
        <v>12</v>
      </c>
      <c r="J106" s="2" t="s">
        <v>1065</v>
      </c>
      <c r="K106" s="119">
        <f>COUNTA(J85:J95)</f>
        <v>11</v>
      </c>
      <c r="L106" s="2" t="s">
        <v>1065</v>
      </c>
      <c r="M106" s="119">
        <f>COUNTA(L85:L92)</f>
        <v>8</v>
      </c>
      <c r="N106" s="2" t="s">
        <v>1065</v>
      </c>
      <c r="O106" s="119">
        <f>COUNTA(N85:N101)</f>
        <v>17</v>
      </c>
      <c r="P106" s="10" t="s">
        <v>431</v>
      </c>
      <c r="Q106" s="10"/>
      <c r="R106" s="10"/>
      <c r="V106" s="125"/>
    </row>
    <row r="107" spans="3:33" x14ac:dyDescent="0.55000000000000004">
      <c r="S107" s="126" t="s">
        <v>1074</v>
      </c>
      <c r="T107" s="146">
        <f>E105/U105</f>
        <v>0.25</v>
      </c>
      <c r="U107" s="127"/>
      <c r="V107" s="128">
        <f>G105/W105</f>
        <v>0.4</v>
      </c>
      <c r="W107" s="127"/>
      <c r="X107" s="128">
        <f>I105/Y105</f>
        <v>0.42857142857142855</v>
      </c>
      <c r="Y107" s="127"/>
      <c r="Z107" s="128">
        <f>K105/AA105</f>
        <v>0.5714285714285714</v>
      </c>
      <c r="AA107" s="127"/>
      <c r="AB107" s="128">
        <f>M105/AC105</f>
        <v>1</v>
      </c>
      <c r="AC107" s="127"/>
      <c r="AD107" s="129">
        <f>O105/AE105</f>
        <v>0.66666666666666663</v>
      </c>
      <c r="AF107" t="s">
        <v>1075</v>
      </c>
      <c r="AG107" s="131">
        <f>MAX(T107:AD107)</f>
        <v>1</v>
      </c>
    </row>
    <row r="108" spans="3:33" x14ac:dyDescent="0.55000000000000004">
      <c r="AF108" t="s">
        <v>1076</v>
      </c>
      <c r="AG108" s="131">
        <f>MIN(T107:AD107)</f>
        <v>0.25</v>
      </c>
    </row>
    <row r="109" spans="3:33" x14ac:dyDescent="0.55000000000000004">
      <c r="C109" s="2">
        <f>'[3]Results Lum Lab'!O101</f>
        <v>5</v>
      </c>
      <c r="D109" s="2" t="str">
        <f>'[3]Results Lum Lab'!P101</f>
        <v>C1 - Mxx</v>
      </c>
      <c r="E109" s="147"/>
      <c r="F109" s="2" t="str">
        <f>'[3]Results Lum Lab'!Q101</f>
        <v>C2 - Mxx</v>
      </c>
      <c r="G109" s="2"/>
      <c r="H109" s="2" t="str">
        <f>'[3]Results Lum Lab'!R101</f>
        <v>C3 - Mxx</v>
      </c>
      <c r="I109" s="2"/>
      <c r="J109" s="2" t="str">
        <f>'[3]Results Lum Lab'!S101</f>
        <v>Mxx -C1</v>
      </c>
      <c r="K109" s="2"/>
      <c r="L109" s="2" t="str">
        <f>'[3]Results Lum Lab'!T101</f>
        <v>Mxx -C2</v>
      </c>
      <c r="M109" s="2"/>
      <c r="N109" s="2" t="str">
        <f>'[3]Results Lum Lab'!U101</f>
        <v>Mxx - C3</v>
      </c>
      <c r="T109" t="str">
        <f>'[3]Results Lum Lab'!Z101</f>
        <v>C1 - Mxx</v>
      </c>
      <c r="V109" t="str">
        <f>'[3]Results Lum Lab'!AC101</f>
        <v>C2 - Mxx</v>
      </c>
      <c r="X109" t="str">
        <f>'[3]Results Lum Lab'!AF101</f>
        <v>C3 - Mxx</v>
      </c>
      <c r="Z109" t="str">
        <f>'[3]Results Lum Lab'!AI101</f>
        <v>Mxx -C1</v>
      </c>
      <c r="AB109" t="str">
        <f>'[3]Results Lum Lab'!AL101</f>
        <v>Mxx -C2</v>
      </c>
      <c r="AD109" t="str">
        <f>'[3]Results Lum Lab'!AO101</f>
        <v>Mxx - C3</v>
      </c>
    </row>
    <row r="110" spans="3:33" ht="14.7" x14ac:dyDescent="0.6">
      <c r="D110" t="str">
        <f>'[3]Results Lum Lab'!P102</f>
        <v>C1 - M08 : 1</v>
      </c>
      <c r="E110" s="148" t="str">
        <f>IF(COUNTIF($D$110:$D$119, D110)&gt;1, "Duplicate", "-")</f>
        <v>-</v>
      </c>
      <c r="F110" t="str">
        <f>'[3]Results Lum Lab'!Q102</f>
        <v>C2 - M08 : 1</v>
      </c>
      <c r="G110" s="117" t="str">
        <f>IF(COUNTIF($F$110:$F$120, F110)&gt;1, "Duplicate", "-")</f>
        <v>-</v>
      </c>
      <c r="H110" t="str">
        <f>'[3]Results Lum Lab'!R102</f>
        <v>C3 - M08 : 1</v>
      </c>
      <c r="I110" s="117" t="str">
        <f>IF(COUNTIF($H$110:$H$120, H110)&gt;1, "Duplicate", "-")</f>
        <v>-</v>
      </c>
      <c r="J110" t="str">
        <f>'[3]Results Lum Lab'!S102</f>
        <v>M08 - C1 : 1</v>
      </c>
      <c r="K110" s="117" t="str">
        <f>IF(COUNTIF($J$110:$J$119, J110)&gt;1, "Duplicate", "-")</f>
        <v>-</v>
      </c>
      <c r="L110" t="str">
        <f>'[3]Results Lum Lab'!T102</f>
        <v>M08 - C2 : 2</v>
      </c>
      <c r="M110" s="117" t="str">
        <f>IF(COUNTIF($L$110:$L$125, L110)&gt;1, "Duplicate", "-")</f>
        <v>Duplicate</v>
      </c>
      <c r="N110" t="str">
        <f>'[3]Results Lum Lab'!U102</f>
        <v>M08 - C3 : 1</v>
      </c>
      <c r="O110" s="117" t="str">
        <f>IF(COUNTIF($N$110:$N$120, N110)&gt;1, "Duplicate", "-")</f>
        <v>-</v>
      </c>
      <c r="T110" t="str">
        <f>'[3]Results Lum Lab'!Z102</f>
        <v>M08</v>
      </c>
      <c r="U110" s="117" t="str">
        <f>IF(COUNTIF($T$110:$T$119, T110)&gt;1, "Duplicate", "-")</f>
        <v>-</v>
      </c>
      <c r="V110" t="str">
        <f>'[3]Results Lum Lab'!AC102</f>
        <v>M08</v>
      </c>
      <c r="W110" s="117" t="str">
        <f>IF(COUNTIF($V$110:$V$120, V110)&gt;1, "Duplicate", "-")</f>
        <v>-</v>
      </c>
      <c r="X110" t="str">
        <f>'[3]Results Lum Lab'!AF102</f>
        <v>M08</v>
      </c>
      <c r="Y110" s="117" t="str">
        <f>IF(COUNTIF($X$110:$X$120, X110)&gt;1, "Duplicate", "-")</f>
        <v>-</v>
      </c>
      <c r="Z110" t="str">
        <f>'[3]Results Lum Lab'!AI102</f>
        <v>M08</v>
      </c>
      <c r="AA110" s="117" t="str">
        <f>IF(COUNTIF($Z$110:$Z$119, Z110)&gt;1, "Duplicate", "-")</f>
        <v>Duplicate</v>
      </c>
      <c r="AB110" t="str">
        <f>'[3]Results Lum Lab'!AL102</f>
        <v>M08</v>
      </c>
      <c r="AC110" s="117" t="str">
        <f>IF(COUNTIF($AB$110:$AB$125, AB110)&gt;1, "Duplicate", "-")</f>
        <v>Duplicate</v>
      </c>
      <c r="AD110" t="str">
        <f>'[3]Results Lum Lab'!AO102</f>
        <v>M08</v>
      </c>
      <c r="AE110" s="117" t="str">
        <f>IF(COUNTIF($AD$110:$AD$120, AD110)&gt;1, "Duplicate", "-")</f>
        <v>Duplicate</v>
      </c>
    </row>
    <row r="111" spans="3:33" ht="14.7" x14ac:dyDescent="0.6">
      <c r="D111" t="str">
        <f>'[3]Results Lum Lab'!P103</f>
        <v>C1 - M12 : 2</v>
      </c>
      <c r="E111" s="148" t="str">
        <f t="shared" ref="E111:E119" si="48">IF(COUNTIF($D$110:$D$119, D111)&gt;1, "Duplicate", "-")</f>
        <v>-</v>
      </c>
      <c r="F111" t="str">
        <f>'[3]Results Lum Lab'!Q103</f>
        <v>C2 - M12 : 1</v>
      </c>
      <c r="G111" s="117" t="str">
        <f t="shared" ref="G111:G120" si="49">IF(COUNTIF($F$110:$F$120, F111)&gt;1, "Duplicate", "-")</f>
        <v>-</v>
      </c>
      <c r="H111" t="str">
        <f>'[3]Results Lum Lab'!R103</f>
        <v>C3 - M12 : 1</v>
      </c>
      <c r="I111" s="117" t="str">
        <f t="shared" ref="I111:I120" si="50">IF(COUNTIF($H$110:$H$120, H111)&gt;1, "Duplicate", "-")</f>
        <v>Duplicate</v>
      </c>
      <c r="J111" t="str">
        <f>'[3]Results Lum Lab'!S103</f>
        <v>M04 - C1 : 2</v>
      </c>
      <c r="K111" s="117" t="str">
        <f t="shared" ref="K111:K119" si="51">IF(COUNTIF($J$110:$J$119, J111)&gt;1, "Duplicate", "-")</f>
        <v>-</v>
      </c>
      <c r="L111" t="str">
        <f>'[3]Results Lum Lab'!T103</f>
        <v>M12 - C2 : 2</v>
      </c>
      <c r="M111" s="117" t="str">
        <f t="shared" ref="M111:M125" si="52">IF(COUNTIF($L$110:$L$125, L111)&gt;1, "Duplicate", "-")</f>
        <v>Duplicate</v>
      </c>
      <c r="N111" t="str">
        <f>'[3]Results Lum Lab'!U103</f>
        <v>M04 - C3 : 2</v>
      </c>
      <c r="O111" s="117" t="str">
        <f t="shared" ref="O111:O120" si="53">IF(COUNTIF($N$110:$N$120, N111)&gt;1, "Duplicate", "-")</f>
        <v>-</v>
      </c>
      <c r="T111" t="str">
        <f>'[3]Results Lum Lab'!Z103</f>
        <v>M12</v>
      </c>
      <c r="U111" s="117" t="str">
        <f t="shared" ref="U111:U118" si="54">IF(COUNTIF($T$110:$T$120, T111)&gt;1, "Duplicate", "-")</f>
        <v>Duplicate</v>
      </c>
      <c r="V111" t="str">
        <f>'[3]Results Lum Lab'!AC103</f>
        <v>M12</v>
      </c>
      <c r="W111" s="117" t="str">
        <f t="shared" ref="W111:W120" si="55">IF(COUNTIF($V$110:$V$120, V111)&gt;1, "Duplicate", "-")</f>
        <v>-</v>
      </c>
      <c r="X111" t="str">
        <f>'[3]Results Lum Lab'!AF103</f>
        <v>M12</v>
      </c>
      <c r="Y111" s="117" t="str">
        <f t="shared" ref="Y111:Y120" si="56">IF(COUNTIF($X$110:$X$120, X111)&gt;1, "Duplicate", "-")</f>
        <v>Duplicate</v>
      </c>
      <c r="Z111" t="str">
        <f>'[3]Results Lum Lab'!AI103</f>
        <v>M04</v>
      </c>
      <c r="AA111" s="117" t="str">
        <f t="shared" ref="AA111:AA119" si="57">IF(COUNTIF($Z$110:$Z$119, Z111)&gt;1, "Duplicate", "-")</f>
        <v>-</v>
      </c>
      <c r="AB111" t="str">
        <f>'[3]Results Lum Lab'!AL103</f>
        <v>M12</v>
      </c>
      <c r="AC111" s="117" t="str">
        <f t="shared" ref="AC111:AC125" si="58">IF(COUNTIF($AB$110:$AB$125, AB111)&gt;1, "Duplicate", "-")</f>
        <v>Duplicate</v>
      </c>
      <c r="AD111" t="str">
        <f>'[3]Results Lum Lab'!AO103</f>
        <v>M04</v>
      </c>
      <c r="AE111" s="117" t="str">
        <f t="shared" ref="AE111:AE120" si="59">IF(COUNTIF($AD$110:$AD$120, AD111)&gt;1, "Duplicate", "-")</f>
        <v>-</v>
      </c>
    </row>
    <row r="112" spans="3:33" ht="14.7" x14ac:dyDescent="0.6">
      <c r="D112" t="str">
        <f>'[3]Results Lum Lab'!P104</f>
        <v>C1 - M10 : 1</v>
      </c>
      <c r="E112" s="148" t="str">
        <f t="shared" si="48"/>
        <v>-</v>
      </c>
      <c r="F112" t="str">
        <f>'[3]Results Lum Lab'!Q104</f>
        <v>C2 - M16 : 1</v>
      </c>
      <c r="G112" s="117" t="str">
        <f t="shared" si="49"/>
        <v>-</v>
      </c>
      <c r="H112" t="str">
        <f>'[3]Results Lum Lab'!R104</f>
        <v>C3 - M16 : 2</v>
      </c>
      <c r="I112" s="117" t="str">
        <f t="shared" si="50"/>
        <v>-</v>
      </c>
      <c r="J112" t="str">
        <f>'[3]Results Lum Lab'!S104</f>
        <v>M06 - C1 : 2</v>
      </c>
      <c r="K112" s="117" t="str">
        <f t="shared" si="51"/>
        <v>-</v>
      </c>
      <c r="L112" t="str">
        <f>'[3]Results Lum Lab'!T104</f>
        <v>M16 - C2 : 1</v>
      </c>
      <c r="M112" s="117" t="str">
        <f t="shared" si="52"/>
        <v>-</v>
      </c>
      <c r="N112" t="str">
        <f>'[3]Results Lum Lab'!U104</f>
        <v>M06 - C3 : 2</v>
      </c>
      <c r="O112" s="117" t="str">
        <f t="shared" si="53"/>
        <v>-</v>
      </c>
      <c r="T112" t="str">
        <f>'[3]Results Lum Lab'!Z104</f>
        <v>M10</v>
      </c>
      <c r="U112" s="117" t="str">
        <f t="shared" si="54"/>
        <v>-</v>
      </c>
      <c r="V112" t="str">
        <f>'[3]Results Lum Lab'!AC104</f>
        <v>M16</v>
      </c>
      <c r="W112" s="117" t="str">
        <f t="shared" si="55"/>
        <v>Duplicate</v>
      </c>
      <c r="X112" t="str">
        <f>'[3]Results Lum Lab'!AF104</f>
        <v>M16</v>
      </c>
      <c r="Y112" s="117" t="str">
        <f t="shared" si="56"/>
        <v>-</v>
      </c>
      <c r="Z112" t="str">
        <f>'[3]Results Lum Lab'!AI104</f>
        <v>M06</v>
      </c>
      <c r="AA112" s="117" t="str">
        <f t="shared" si="57"/>
        <v>-</v>
      </c>
      <c r="AB112" t="str">
        <f>'[3]Results Lum Lab'!AL104</f>
        <v>M16</v>
      </c>
      <c r="AC112" s="117" t="str">
        <f t="shared" si="58"/>
        <v>-</v>
      </c>
      <c r="AD112" t="str">
        <f>'[3]Results Lum Lab'!AO104</f>
        <v>M06</v>
      </c>
      <c r="AE112" s="117" t="str">
        <f t="shared" si="59"/>
        <v>-</v>
      </c>
    </row>
    <row r="113" spans="4:32" ht="14.7" x14ac:dyDescent="0.6">
      <c r="D113" t="str">
        <f>'[3]Results Lum Lab'!P105</f>
        <v>C1 - M11 : 1</v>
      </c>
      <c r="E113" s="148" t="str">
        <f t="shared" si="48"/>
        <v>-</v>
      </c>
      <c r="F113" t="str">
        <f>'[3]Results Lum Lab'!Q105</f>
        <v>C2 - M20 : 2</v>
      </c>
      <c r="G113" s="117" t="str">
        <f t="shared" si="49"/>
        <v>-</v>
      </c>
      <c r="H113" t="str">
        <f>'[3]Results Lum Lab'!R105</f>
        <v>C3 - M14 : 2</v>
      </c>
      <c r="I113" s="117" t="str">
        <f t="shared" si="50"/>
        <v>-</v>
      </c>
      <c r="J113" t="str">
        <f>'[3]Results Lum Lab'!S105</f>
        <v>M08 - C1 : 2</v>
      </c>
      <c r="K113" s="117" t="str">
        <f t="shared" si="51"/>
        <v>-</v>
      </c>
      <c r="L113" t="str">
        <f>'[3]Results Lum Lab'!T105</f>
        <v>M14 - C2 : 1</v>
      </c>
      <c r="M113" s="117" t="str">
        <f t="shared" si="52"/>
        <v>-</v>
      </c>
      <c r="N113" t="str">
        <f>'[3]Results Lum Lab'!U105</f>
        <v>M08 - C3 : 2</v>
      </c>
      <c r="O113" s="117" t="str">
        <f t="shared" si="53"/>
        <v>-</v>
      </c>
      <c r="T113" t="str">
        <f>'[3]Results Lum Lab'!Z105</f>
        <v>M11</v>
      </c>
      <c r="U113" s="117" t="str">
        <f t="shared" si="54"/>
        <v>-</v>
      </c>
      <c r="V113" t="str">
        <f>'[3]Results Lum Lab'!AC105</f>
        <v>M20</v>
      </c>
      <c r="W113" s="117" t="str">
        <f t="shared" si="55"/>
        <v>-</v>
      </c>
      <c r="X113" t="str">
        <f>'[3]Results Lum Lab'!AF105</f>
        <v>M14</v>
      </c>
      <c r="Y113" s="117" t="str">
        <f t="shared" si="56"/>
        <v>-</v>
      </c>
      <c r="Z113" t="str">
        <f>'[3]Results Lum Lab'!AI105</f>
        <v>M08</v>
      </c>
      <c r="AA113" s="117" t="str">
        <f t="shared" si="57"/>
        <v>Duplicate</v>
      </c>
      <c r="AB113" t="str">
        <f>'[3]Results Lum Lab'!AL105</f>
        <v>M14</v>
      </c>
      <c r="AC113" s="117" t="str">
        <f t="shared" si="58"/>
        <v>-</v>
      </c>
      <c r="AD113" t="str">
        <f>'[3]Results Lum Lab'!AO105</f>
        <v>M08</v>
      </c>
      <c r="AE113" s="117" t="str">
        <f t="shared" si="59"/>
        <v>Duplicate</v>
      </c>
    </row>
    <row r="114" spans="4:32" ht="14.7" x14ac:dyDescent="0.6">
      <c r="D114" t="str">
        <f>'[3]Results Lum Lab'!P106</f>
        <v>C1 - M12 : 1</v>
      </c>
      <c r="E114" s="148" t="str">
        <f t="shared" si="48"/>
        <v>-</v>
      </c>
      <c r="F114" t="str">
        <f>'[3]Results Lum Lab'!Q106</f>
        <v>C2 - M18 : 2</v>
      </c>
      <c r="G114" s="117" t="str">
        <f t="shared" si="49"/>
        <v>-</v>
      </c>
      <c r="H114" t="str">
        <f>'[3]Results Lum Lab'!R106</f>
        <v>C3 - M12 : 2</v>
      </c>
      <c r="I114" s="117" t="str">
        <f t="shared" si="50"/>
        <v>Duplicate</v>
      </c>
      <c r="J114" t="str">
        <f>'[3]Results Lum Lab'!S106</f>
        <v>M10 - C1 : 2</v>
      </c>
      <c r="K114" s="117" t="str">
        <f t="shared" si="51"/>
        <v>-</v>
      </c>
      <c r="L114" t="str">
        <f>'[3]Results Lum Lab'!T106</f>
        <v>M12 - C2 : 1</v>
      </c>
      <c r="M114" s="117" t="str">
        <f t="shared" si="52"/>
        <v>-</v>
      </c>
      <c r="N114" t="str">
        <f>'[3]Results Lum Lab'!U106</f>
        <v>M10 - C3 : 2</v>
      </c>
      <c r="O114" s="117" t="str">
        <f t="shared" si="53"/>
        <v>-</v>
      </c>
      <c r="T114" t="str">
        <f>'[3]Results Lum Lab'!Z106</f>
        <v>M12</v>
      </c>
      <c r="U114" s="117" t="str">
        <f t="shared" si="54"/>
        <v>Duplicate</v>
      </c>
      <c r="V114" t="str">
        <f>'[3]Results Lum Lab'!AC106</f>
        <v>M18</v>
      </c>
      <c r="W114" s="117" t="str">
        <f t="shared" si="55"/>
        <v>-</v>
      </c>
      <c r="X114" t="str">
        <f>'[3]Results Lum Lab'!AF106</f>
        <v>M12</v>
      </c>
      <c r="Y114" s="117" t="str">
        <f t="shared" si="56"/>
        <v>Duplicate</v>
      </c>
      <c r="Z114" t="str">
        <f>'[3]Results Lum Lab'!AI106</f>
        <v>M10</v>
      </c>
      <c r="AA114" s="117" t="str">
        <f t="shared" si="57"/>
        <v>-</v>
      </c>
      <c r="AB114" t="str">
        <f>'[3]Results Lum Lab'!AL106</f>
        <v>M12</v>
      </c>
      <c r="AC114" s="117" t="str">
        <f t="shared" si="58"/>
        <v>Duplicate</v>
      </c>
      <c r="AD114" t="str">
        <f>'[3]Results Lum Lab'!AO106</f>
        <v>M10</v>
      </c>
      <c r="AE114" s="117" t="str">
        <f t="shared" si="59"/>
        <v>-</v>
      </c>
    </row>
    <row r="115" spans="4:32" ht="14.7" x14ac:dyDescent="0.6">
      <c r="D115" t="str">
        <f>'[3]Results Lum Lab'!P107</f>
        <v>C1 - M13 : 1</v>
      </c>
      <c r="E115" s="148" t="str">
        <f t="shared" si="48"/>
        <v>-</v>
      </c>
      <c r="F115" t="str">
        <f>'[3]Results Lum Lab'!Q107</f>
        <v>C2 - M16 : 2</v>
      </c>
      <c r="G115" s="117" t="str">
        <f t="shared" si="49"/>
        <v>Duplicate</v>
      </c>
      <c r="H115" t="str">
        <f>'[3]Results Lum Lab'!R107</f>
        <v>C3 - M10 : 1</v>
      </c>
      <c r="I115" s="117" t="str">
        <f t="shared" si="50"/>
        <v>-</v>
      </c>
      <c r="J115" t="str">
        <f>'[3]Results Lum Lab'!S107</f>
        <v>M12 - C1 : 2</v>
      </c>
      <c r="K115" s="117" t="str">
        <f t="shared" si="51"/>
        <v>-</v>
      </c>
      <c r="L115" t="str">
        <f>'[3]Results Lum Lab'!T107</f>
        <v>M10 - C2 : 1</v>
      </c>
      <c r="M115" s="117" t="str">
        <f t="shared" si="52"/>
        <v>Duplicate</v>
      </c>
      <c r="N115" t="str">
        <f>'[3]Results Lum Lab'!U107</f>
        <v>M12 - C3 : 2</v>
      </c>
      <c r="O115" s="117" t="str">
        <f t="shared" si="53"/>
        <v>Duplicate</v>
      </c>
      <c r="T115" t="str">
        <f>'[3]Results Lum Lab'!Z107</f>
        <v>M13</v>
      </c>
      <c r="U115" s="117" t="str">
        <f t="shared" si="54"/>
        <v>-</v>
      </c>
      <c r="V115" t="str">
        <f>'[3]Results Lum Lab'!AC107</f>
        <v>M16</v>
      </c>
      <c r="W115" s="117" t="str">
        <f t="shared" si="55"/>
        <v>Duplicate</v>
      </c>
      <c r="X115" t="str">
        <f>'[3]Results Lum Lab'!AF107</f>
        <v>M10</v>
      </c>
      <c r="Y115" s="117" t="str">
        <f t="shared" si="56"/>
        <v>-</v>
      </c>
      <c r="Z115" t="str">
        <f>'[3]Results Lum Lab'!AI107</f>
        <v>M12</v>
      </c>
      <c r="AA115" s="117" t="str">
        <f t="shared" si="57"/>
        <v>-</v>
      </c>
      <c r="AB115" t="str">
        <f>'[3]Results Lum Lab'!AL107</f>
        <v>M10</v>
      </c>
      <c r="AC115" s="117" t="str">
        <f t="shared" si="58"/>
        <v>Duplicate</v>
      </c>
      <c r="AD115" t="str">
        <f>'[3]Results Lum Lab'!AO107</f>
        <v>M12</v>
      </c>
      <c r="AE115" s="117" t="str">
        <f t="shared" si="59"/>
        <v>Duplicate</v>
      </c>
    </row>
    <row r="116" spans="4:32" ht="14.7" x14ac:dyDescent="0.6">
      <c r="D116" t="str">
        <f>'[3]Results Lum Lab'!P108</f>
        <v>C1 - M14 : 1</v>
      </c>
      <c r="E116" s="148" t="str">
        <f t="shared" si="48"/>
        <v>Duplicate</v>
      </c>
      <c r="F116" t="str">
        <f>'[3]Results Lum Lab'!Q108</f>
        <v>C2 - M14 : 1</v>
      </c>
      <c r="G116" s="117" t="str">
        <f t="shared" si="49"/>
        <v>-</v>
      </c>
      <c r="H116" t="str">
        <f>'[3]Results Lum Lab'!R108</f>
        <v>C3 - M11 : 1</v>
      </c>
      <c r="I116" s="117" t="str">
        <f t="shared" si="50"/>
        <v>Duplicate</v>
      </c>
      <c r="J116" t="str">
        <f>'[3]Results Lum Lab'!S108</f>
        <v>M14 - C1 : 1</v>
      </c>
      <c r="K116" s="117" t="str">
        <f t="shared" si="51"/>
        <v>Duplicate</v>
      </c>
      <c r="L116" t="str">
        <f>'[3]Results Lum Lab'!T108</f>
        <v>M08 - C2 : 2</v>
      </c>
      <c r="M116" s="117" t="str">
        <f t="shared" si="52"/>
        <v>Duplicate</v>
      </c>
      <c r="N116" t="str">
        <f>'[3]Results Lum Lab'!U108</f>
        <v>M14 - C3 : 1</v>
      </c>
      <c r="O116" s="117" t="str">
        <f t="shared" si="53"/>
        <v>-</v>
      </c>
      <c r="T116" t="str">
        <f>'[3]Results Lum Lab'!Z108</f>
        <v>M14</v>
      </c>
      <c r="U116" s="117" t="str">
        <f t="shared" si="54"/>
        <v>Duplicate</v>
      </c>
      <c r="V116" t="str">
        <f>'[3]Results Lum Lab'!AC108</f>
        <v>M14</v>
      </c>
      <c r="W116" s="117" t="str">
        <f t="shared" si="55"/>
        <v>-</v>
      </c>
      <c r="X116" t="str">
        <f>'[3]Results Lum Lab'!AF108</f>
        <v>M11</v>
      </c>
      <c r="Y116" s="117" t="str">
        <f t="shared" si="56"/>
        <v>Duplicate</v>
      </c>
      <c r="Z116" t="str">
        <f>'[3]Results Lum Lab'!AI108</f>
        <v>M14</v>
      </c>
      <c r="AA116" s="117" t="str">
        <f t="shared" si="57"/>
        <v>Duplicate</v>
      </c>
      <c r="AB116" t="str">
        <f>'[3]Results Lum Lab'!AL108</f>
        <v>M08</v>
      </c>
      <c r="AC116" s="117" t="str">
        <f t="shared" si="58"/>
        <v>Duplicate</v>
      </c>
      <c r="AD116" t="str">
        <f>'[3]Results Lum Lab'!AO108</f>
        <v>M14</v>
      </c>
      <c r="AE116" s="117" t="str">
        <f t="shared" si="59"/>
        <v>-</v>
      </c>
    </row>
    <row r="117" spans="4:32" ht="14.7" x14ac:dyDescent="0.6">
      <c r="D117" t="str">
        <f>'[3]Results Lum Lab'!P109</f>
        <v>C1 - M15 : 2</v>
      </c>
      <c r="E117" s="148" t="str">
        <f t="shared" si="48"/>
        <v>Duplicate</v>
      </c>
      <c r="F117" t="str">
        <f>'[3]Results Lum Lab'!Q109</f>
        <v>C2 - M15 : 1</v>
      </c>
      <c r="G117" s="117" t="str">
        <f t="shared" si="49"/>
        <v>Duplicate</v>
      </c>
      <c r="H117" t="str">
        <f>'[3]Results Lum Lab'!R109</f>
        <v>C3 - M12 : 2</v>
      </c>
      <c r="I117" s="117" t="str">
        <f t="shared" si="50"/>
        <v>Duplicate</v>
      </c>
      <c r="J117" t="str">
        <f>'[3]Results Lum Lab'!S109</f>
        <v>M13 - C1 : 2</v>
      </c>
      <c r="K117" s="117" t="str">
        <f t="shared" si="51"/>
        <v>Duplicate</v>
      </c>
      <c r="L117" t="str">
        <f>'[3]Results Lum Lab'!T109</f>
        <v>M09 - C2 : 2</v>
      </c>
      <c r="M117" s="117" t="str">
        <f t="shared" si="52"/>
        <v>Duplicate</v>
      </c>
      <c r="N117" t="str">
        <f>'[3]Results Lum Lab'!U109</f>
        <v>M13 - C3 : 1</v>
      </c>
      <c r="O117" s="117" t="str">
        <f t="shared" si="53"/>
        <v>Duplicate</v>
      </c>
      <c r="T117" t="str">
        <f>'[3]Results Lum Lab'!Z109</f>
        <v>M15</v>
      </c>
      <c r="U117" s="117" t="str">
        <f t="shared" si="54"/>
        <v>Duplicate</v>
      </c>
      <c r="V117" t="str">
        <f>'[3]Results Lum Lab'!AC109</f>
        <v>M15</v>
      </c>
      <c r="W117" s="117" t="str">
        <f t="shared" si="55"/>
        <v>Duplicate</v>
      </c>
      <c r="X117" t="str">
        <f>'[3]Results Lum Lab'!AF109</f>
        <v>M12</v>
      </c>
      <c r="Y117" s="117" t="str">
        <f t="shared" si="56"/>
        <v>Duplicate</v>
      </c>
      <c r="Z117" t="str">
        <f>'[3]Results Lum Lab'!AI109</f>
        <v>M13</v>
      </c>
      <c r="AA117" s="117" t="str">
        <f t="shared" si="57"/>
        <v>Duplicate</v>
      </c>
      <c r="AB117" t="str">
        <f>'[3]Results Lum Lab'!AL109</f>
        <v>M09</v>
      </c>
      <c r="AC117" s="117" t="str">
        <f t="shared" si="58"/>
        <v>Duplicate</v>
      </c>
      <c r="AD117" t="str">
        <f>'[3]Results Lum Lab'!AO109</f>
        <v>M13</v>
      </c>
      <c r="AE117" s="117" t="str">
        <f t="shared" si="59"/>
        <v>Duplicate</v>
      </c>
    </row>
    <row r="118" spans="4:32" ht="14.7" x14ac:dyDescent="0.6">
      <c r="D118" t="str">
        <f>'[3]Results Lum Lab'!P110</f>
        <v>C1 - M14 : 1</v>
      </c>
      <c r="E118" s="148" t="str">
        <f t="shared" si="48"/>
        <v>Duplicate</v>
      </c>
      <c r="F118" t="str">
        <f>'[3]Results Lum Lab'!Q110</f>
        <v>C2 - M16 : 2</v>
      </c>
      <c r="G118" s="117" t="str">
        <f t="shared" si="49"/>
        <v>Duplicate</v>
      </c>
      <c r="H118" t="str">
        <f>'[3]Results Lum Lab'!R110</f>
        <v>C3 - M11 : 1</v>
      </c>
      <c r="I118" s="117" t="str">
        <f t="shared" si="50"/>
        <v>Duplicate</v>
      </c>
      <c r="J118" t="str">
        <f>'[3]Results Lum Lab'!S110</f>
        <v>M14 - C1 : 1</v>
      </c>
      <c r="K118" s="117" t="str">
        <f t="shared" si="51"/>
        <v>Duplicate</v>
      </c>
      <c r="L118" t="str">
        <f>'[3]Results Lum Lab'!T110</f>
        <v>M10 - C2 : 2</v>
      </c>
      <c r="M118" s="117" t="str">
        <f t="shared" si="52"/>
        <v>Duplicate</v>
      </c>
      <c r="N118" t="str">
        <f>'[3]Results Lum Lab'!U110</f>
        <v>M12 - C3 : 2</v>
      </c>
      <c r="O118" s="117" t="str">
        <f t="shared" si="53"/>
        <v>Duplicate</v>
      </c>
      <c r="T118" t="str">
        <f>'[3]Results Lum Lab'!Z110</f>
        <v>M14</v>
      </c>
      <c r="U118" s="117" t="str">
        <f t="shared" si="54"/>
        <v>Duplicate</v>
      </c>
      <c r="V118" t="str">
        <f>'[3]Results Lum Lab'!AC110</f>
        <v>M16</v>
      </c>
      <c r="W118" s="117" t="str">
        <f t="shared" si="55"/>
        <v>Duplicate</v>
      </c>
      <c r="X118" t="str">
        <f>'[3]Results Lum Lab'!AF110</f>
        <v>M11</v>
      </c>
      <c r="Y118" s="117" t="str">
        <f t="shared" si="56"/>
        <v>Duplicate</v>
      </c>
      <c r="Z118" t="str">
        <f>'[3]Results Lum Lab'!AI110</f>
        <v>M14</v>
      </c>
      <c r="AA118" s="117" t="str">
        <f t="shared" si="57"/>
        <v>Duplicate</v>
      </c>
      <c r="AB118" t="str">
        <f>'[3]Results Lum Lab'!AL110</f>
        <v>M10</v>
      </c>
      <c r="AC118" s="117" t="str">
        <f t="shared" si="58"/>
        <v>Duplicate</v>
      </c>
      <c r="AD118" t="str">
        <f>'[3]Results Lum Lab'!AO110</f>
        <v>M12</v>
      </c>
      <c r="AE118" s="117" t="str">
        <f t="shared" si="59"/>
        <v>Duplicate</v>
      </c>
    </row>
    <row r="119" spans="4:32" ht="14.7" x14ac:dyDescent="0.6">
      <c r="D119" t="str">
        <f>'[3]Results Lum Lab'!P111</f>
        <v>C1 - M15 : 2</v>
      </c>
      <c r="E119" s="148" t="str">
        <f t="shared" si="48"/>
        <v>Duplicate</v>
      </c>
      <c r="F119" t="str">
        <f>'[3]Results Lum Lab'!Q111</f>
        <v>C2 - M15 : 1</v>
      </c>
      <c r="G119" s="117" t="str">
        <f t="shared" si="49"/>
        <v>Duplicate</v>
      </c>
      <c r="H119" t="str">
        <f>'[3]Results Lum Lab'!R111</f>
        <v>C3 - M12 : 1</v>
      </c>
      <c r="I119" s="117" t="str">
        <f t="shared" si="50"/>
        <v>Duplicate</v>
      </c>
      <c r="J119" t="str">
        <f>'[3]Results Lum Lab'!S111</f>
        <v>M13 - C1 : 2</v>
      </c>
      <c r="K119" s="117" t="str">
        <f t="shared" si="51"/>
        <v>Duplicate</v>
      </c>
      <c r="L119" t="str">
        <f>'[3]Results Lum Lab'!T111</f>
        <v>M11 - C2 : 1</v>
      </c>
      <c r="M119" s="117" t="str">
        <f t="shared" si="52"/>
        <v>-</v>
      </c>
      <c r="N119" t="str">
        <f>'[3]Results Lum Lab'!U111</f>
        <v>M13 - C3 : 1</v>
      </c>
      <c r="O119" s="117" t="str">
        <f t="shared" si="53"/>
        <v>Duplicate</v>
      </c>
      <c r="T119" t="str">
        <f>'[3]Results Lum Lab'!Z111</f>
        <v>M15</v>
      </c>
      <c r="U119" s="117" t="str">
        <f>IF(COUNTIF($T$110:$T$119, T119)&gt;1, "Duplicate", "-")</f>
        <v>Duplicate</v>
      </c>
      <c r="V119" t="str">
        <f>'[3]Results Lum Lab'!AC111</f>
        <v>M15</v>
      </c>
      <c r="W119" s="117" t="str">
        <f t="shared" si="55"/>
        <v>Duplicate</v>
      </c>
      <c r="X119" t="str">
        <f>'[3]Results Lum Lab'!AF111</f>
        <v>M12</v>
      </c>
      <c r="Y119" s="117" t="str">
        <f t="shared" si="56"/>
        <v>Duplicate</v>
      </c>
      <c r="Z119" t="str">
        <f>'[3]Results Lum Lab'!AI111</f>
        <v>M13</v>
      </c>
      <c r="AA119" s="117" t="str">
        <f t="shared" si="57"/>
        <v>Duplicate</v>
      </c>
      <c r="AB119" t="str">
        <f>'[3]Results Lum Lab'!AL111</f>
        <v>M11</v>
      </c>
      <c r="AC119" s="117" t="str">
        <f t="shared" si="58"/>
        <v>Duplicate</v>
      </c>
      <c r="AD119" t="str">
        <f>'[3]Results Lum Lab'!AO111</f>
        <v>M13</v>
      </c>
      <c r="AE119" s="117" t="str">
        <f t="shared" si="59"/>
        <v>Duplicate</v>
      </c>
    </row>
    <row r="120" spans="4:32" ht="14.7" x14ac:dyDescent="0.6">
      <c r="F120" t="str">
        <f>'[3]Results Lum Lab'!Q112</f>
        <v>C2 - M16 : 2</v>
      </c>
      <c r="G120" s="117" t="str">
        <f t="shared" si="49"/>
        <v>Duplicate</v>
      </c>
      <c r="H120" t="str">
        <f>'[3]Results Lum Lab'!R112</f>
        <v>C3 - M13 : 2</v>
      </c>
      <c r="I120" s="117" t="str">
        <f t="shared" si="50"/>
        <v>-</v>
      </c>
      <c r="L120" t="str">
        <f>'[3]Results Lum Lab'!T112</f>
        <v>M10 - C2 : 1</v>
      </c>
      <c r="M120" s="117" t="str">
        <f t="shared" si="52"/>
        <v>Duplicate</v>
      </c>
      <c r="N120" t="str">
        <f>'[3]Results Lum Lab'!U112</f>
        <v>M12 - C3 : 2</v>
      </c>
      <c r="O120" s="117" t="str">
        <f t="shared" si="53"/>
        <v>Duplicate</v>
      </c>
      <c r="U120" s="117"/>
      <c r="V120" t="str">
        <f>'[3]Results Lum Lab'!AC112</f>
        <v>M16</v>
      </c>
      <c r="W120" s="117" t="str">
        <f t="shared" si="55"/>
        <v>Duplicate</v>
      </c>
      <c r="X120" t="str">
        <f>'[3]Results Lum Lab'!AF112</f>
        <v>M13</v>
      </c>
      <c r="Y120" s="117" t="str">
        <f t="shared" si="56"/>
        <v>-</v>
      </c>
      <c r="AB120" t="str">
        <f>'[3]Results Lum Lab'!AL112</f>
        <v>M10</v>
      </c>
      <c r="AC120" s="117" t="str">
        <f t="shared" si="58"/>
        <v>Duplicate</v>
      </c>
      <c r="AD120" t="str">
        <f>'[3]Results Lum Lab'!AO112</f>
        <v>M12</v>
      </c>
      <c r="AE120" s="117" t="str">
        <f t="shared" si="59"/>
        <v>Duplicate</v>
      </c>
    </row>
    <row r="121" spans="4:32" ht="14.7" x14ac:dyDescent="0.6">
      <c r="L121" t="str">
        <f>'[3]Results Lum Lab'!T113</f>
        <v>M09 - C2 : 2</v>
      </c>
      <c r="M121" s="117" t="str">
        <f t="shared" si="52"/>
        <v>Duplicate</v>
      </c>
      <c r="AB121" t="str">
        <f>'[3]Results Lum Lab'!AL113</f>
        <v>M09</v>
      </c>
      <c r="AC121" s="117" t="str">
        <f t="shared" si="58"/>
        <v>Duplicate</v>
      </c>
    </row>
    <row r="122" spans="4:32" ht="14.7" x14ac:dyDescent="0.6">
      <c r="L122" t="str">
        <f>'[3]Results Lum Lab'!T114</f>
        <v>M10 - C2 : 2</v>
      </c>
      <c r="M122" s="117" t="str">
        <f t="shared" si="52"/>
        <v>Duplicate</v>
      </c>
      <c r="AB122" t="str">
        <f>'[3]Results Lum Lab'!AL114</f>
        <v>M10</v>
      </c>
      <c r="AC122" s="117" t="str">
        <f t="shared" si="58"/>
        <v>Duplicate</v>
      </c>
    </row>
    <row r="123" spans="4:32" ht="14.7" x14ac:dyDescent="0.6">
      <c r="L123" t="str">
        <f>'[3]Results Lum Lab'!T115</f>
        <v>M11 - C2 : 2</v>
      </c>
      <c r="M123" s="117" t="str">
        <f t="shared" si="52"/>
        <v>-</v>
      </c>
      <c r="AB123" t="str">
        <f>'[3]Results Lum Lab'!AL115</f>
        <v>M11</v>
      </c>
      <c r="AC123" s="117" t="str">
        <f t="shared" si="58"/>
        <v>Duplicate</v>
      </c>
    </row>
    <row r="124" spans="4:32" ht="14.7" x14ac:dyDescent="0.6">
      <c r="L124" t="str">
        <f>'[3]Results Lum Lab'!T116</f>
        <v>M12 - C2 : 2</v>
      </c>
      <c r="M124" s="117" t="str">
        <f t="shared" si="52"/>
        <v>Duplicate</v>
      </c>
      <c r="AB124" t="str">
        <f>'[3]Results Lum Lab'!AL116</f>
        <v>M12</v>
      </c>
      <c r="AC124" s="117" t="str">
        <f t="shared" si="58"/>
        <v>Duplicate</v>
      </c>
    </row>
    <row r="125" spans="4:32" ht="14.7" x14ac:dyDescent="0.6">
      <c r="L125" t="str">
        <f>'[3]Results Lum Lab'!T117</f>
        <v>M13 - C2 : 1</v>
      </c>
      <c r="M125" s="117" t="str">
        <f t="shared" si="52"/>
        <v>-</v>
      </c>
      <c r="AB125" t="str">
        <f>'[3]Results Lum Lab'!AL117</f>
        <v>M13</v>
      </c>
      <c r="AC125" s="117" t="str">
        <f t="shared" si="58"/>
        <v>-</v>
      </c>
    </row>
    <row r="127" spans="4:32" ht="14.7" x14ac:dyDescent="0.6">
      <c r="D127" s="2" t="s">
        <v>1064</v>
      </c>
      <c r="E127" s="130">
        <f>COUNTIF(E110:E119,"Duplicate")</f>
        <v>4</v>
      </c>
      <c r="F127" s="2" t="s">
        <v>1064</v>
      </c>
      <c r="G127" s="119">
        <f>COUNTIF(G110:G120,"Duplicate")</f>
        <v>5</v>
      </c>
      <c r="H127" s="2" t="s">
        <v>1064</v>
      </c>
      <c r="I127" s="119">
        <f>COUNTIF(I110:I120,"Duplicate")</f>
        <v>6</v>
      </c>
      <c r="J127" s="2" t="s">
        <v>1064</v>
      </c>
      <c r="K127" s="119">
        <f>COUNTIF(K110:K119,"Duplicate")</f>
        <v>4</v>
      </c>
      <c r="L127" s="2" t="s">
        <v>1064</v>
      </c>
      <c r="M127" s="119">
        <f>COUNTIF(M110:M125,"Duplicate")</f>
        <v>10</v>
      </c>
      <c r="N127" s="2" t="s">
        <v>1064</v>
      </c>
      <c r="O127" s="119">
        <f>COUNTIF(O110:O120,"Duplicate")</f>
        <v>5</v>
      </c>
      <c r="T127" s="2" t="s">
        <v>1064</v>
      </c>
      <c r="U127" s="119">
        <f>COUNTIF(U110:U119,"Duplicate")</f>
        <v>6</v>
      </c>
      <c r="V127" s="2" t="s">
        <v>1064</v>
      </c>
      <c r="W127" s="119">
        <f>COUNTIF(W110:W120,"Duplicate")</f>
        <v>6</v>
      </c>
      <c r="X127" s="2" t="s">
        <v>1064</v>
      </c>
      <c r="Y127" s="119">
        <f>COUNTIF(Y110:Y120,"Duplicate")</f>
        <v>6</v>
      </c>
      <c r="Z127" s="2" t="s">
        <v>1064</v>
      </c>
      <c r="AA127" s="119">
        <f>COUNTIF(AA110:AA119,"Duplicate")</f>
        <v>6</v>
      </c>
      <c r="AB127" s="2" t="s">
        <v>1064</v>
      </c>
      <c r="AC127" s="119">
        <f>COUNTIF(AC110:AC125,"Duplicate")</f>
        <v>13</v>
      </c>
      <c r="AD127" s="2" t="s">
        <v>1064</v>
      </c>
      <c r="AE127" s="119">
        <f>COUNTIF(AE110:AE120,"Duplicate")</f>
        <v>7</v>
      </c>
      <c r="AF127" s="10" t="s">
        <v>431</v>
      </c>
    </row>
    <row r="128" spans="4:32" ht="14.7" x14ac:dyDescent="0.6">
      <c r="D128" s="2" t="s">
        <v>1065</v>
      </c>
      <c r="E128" s="130">
        <f>COUNTA(D110:D119)</f>
        <v>10</v>
      </c>
      <c r="F128" s="2" t="s">
        <v>1065</v>
      </c>
      <c r="G128" s="119">
        <f>COUNTA(F110:F120)</f>
        <v>11</v>
      </c>
      <c r="H128" s="2" t="s">
        <v>1065</v>
      </c>
      <c r="I128" s="119">
        <f>COUNTA(H110:H120)</f>
        <v>11</v>
      </c>
      <c r="J128" s="2" t="s">
        <v>1065</v>
      </c>
      <c r="K128" s="119">
        <f>COUNTA(J110:J119)</f>
        <v>10</v>
      </c>
      <c r="L128" s="2" t="s">
        <v>1065</v>
      </c>
      <c r="M128" s="119">
        <f>COUNTA(L110:L125)</f>
        <v>16</v>
      </c>
      <c r="N128" s="2" t="s">
        <v>1065</v>
      </c>
      <c r="O128" s="119">
        <f>COUNTA(N110:N120)</f>
        <v>11</v>
      </c>
      <c r="P128" s="10" t="s">
        <v>431</v>
      </c>
      <c r="Q128" s="10"/>
      <c r="R128" s="10"/>
    </row>
    <row r="129" spans="3:33" x14ac:dyDescent="0.55000000000000004">
      <c r="S129" s="126" t="s">
        <v>1074</v>
      </c>
      <c r="T129" s="128">
        <f>E127/U127</f>
        <v>0.66666666666666663</v>
      </c>
      <c r="U129" s="127"/>
      <c r="V129" s="128">
        <f>G127/W127</f>
        <v>0.83333333333333337</v>
      </c>
      <c r="W129" s="127"/>
      <c r="X129" s="128">
        <f>I127/Y127</f>
        <v>1</v>
      </c>
      <c r="Y129" s="127"/>
      <c r="Z129" s="128">
        <f>K127/AA127</f>
        <v>0.66666666666666663</v>
      </c>
      <c r="AA129" s="127"/>
      <c r="AB129" s="128">
        <f>M127/AC127</f>
        <v>0.76923076923076927</v>
      </c>
      <c r="AC129" s="127"/>
      <c r="AD129" s="129">
        <f>O127/AE127</f>
        <v>0.7142857142857143</v>
      </c>
      <c r="AF129" t="s">
        <v>1075</v>
      </c>
      <c r="AG129" s="131">
        <f>MAX(T129:AD129)</f>
        <v>1</v>
      </c>
    </row>
    <row r="130" spans="3:33" x14ac:dyDescent="0.55000000000000004">
      <c r="AF130" t="s">
        <v>1076</v>
      </c>
      <c r="AG130" s="131">
        <f>MIN(T129:AD129)</f>
        <v>0.66666666666666663</v>
      </c>
    </row>
    <row r="131" spans="3:33" x14ac:dyDescent="0.55000000000000004">
      <c r="C131" s="2">
        <f>'[3]Results Lum Lab'!O121</f>
        <v>6</v>
      </c>
      <c r="D131" s="2" t="str">
        <f>'[3]Results Lum Lab'!P121</f>
        <v>C1 - Mxx</v>
      </c>
      <c r="E131" s="147"/>
      <c r="F131" s="2" t="str">
        <f>'[3]Results Lum Lab'!Q121</f>
        <v>C2 - Mxx</v>
      </c>
      <c r="G131" s="2"/>
      <c r="H131" s="2" t="str">
        <f>'[3]Results Lum Lab'!R121</f>
        <v>C3 - Mxx</v>
      </c>
      <c r="I131" s="2"/>
      <c r="J131" s="2" t="str">
        <f>'[3]Results Lum Lab'!S121</f>
        <v>Mxx -C1</v>
      </c>
      <c r="K131" s="2"/>
      <c r="L131" s="2" t="str">
        <f>'[3]Results Lum Lab'!T121</f>
        <v>Mxx -C2</v>
      </c>
      <c r="M131" s="2"/>
      <c r="N131" s="2" t="str">
        <f>'[3]Results Lum Lab'!U121</f>
        <v>Mxx - C3</v>
      </c>
      <c r="T131" t="str">
        <f>'[3]Results Lum Lab'!Z121</f>
        <v>C1 - Mxx</v>
      </c>
      <c r="V131" t="str">
        <f>'[3]Results Lum Lab'!AC121</f>
        <v>C2 - Mxx</v>
      </c>
      <c r="X131" t="str">
        <f>'[3]Results Lum Lab'!AF121</f>
        <v>C3 - Mxx</v>
      </c>
      <c r="Z131" t="str">
        <f>'[3]Results Lum Lab'!AI121</f>
        <v>Mxx -C1</v>
      </c>
      <c r="AB131" t="str">
        <f>'[3]Results Lum Lab'!AL121</f>
        <v>Mxx -C2</v>
      </c>
      <c r="AD131" t="str">
        <f>'[3]Results Lum Lab'!AO121</f>
        <v>Mxx - C3</v>
      </c>
    </row>
    <row r="132" spans="3:33" ht="14.7" x14ac:dyDescent="0.6">
      <c r="D132" t="str">
        <f>'[3]Results Lum Lab'!P122</f>
        <v>C1 - M08 : 2</v>
      </c>
      <c r="E132" s="148" t="str">
        <f t="shared" ref="E132:E137" si="60">IF(COUNTIF($D$132:$D$138, D132)&gt;1, "Duplicate", "-")</f>
        <v>-</v>
      </c>
      <c r="F132" t="str">
        <f>'[3]Results Lum Lab'!Q122</f>
        <v>C2 - M08 : 2</v>
      </c>
      <c r="G132" s="117" t="str">
        <f>IF(COUNTIF($F$132:$F$138, F132)&gt;1, "Duplicate", "-")</f>
        <v>-</v>
      </c>
      <c r="H132" t="str">
        <f>'[3]Results Lum Lab'!R122</f>
        <v>C3 - M08 : 1</v>
      </c>
      <c r="I132" s="117" t="str">
        <f>IF(COUNTIF($H$132:$H$141, H132)&gt;1, "Duplicate", "-")</f>
        <v>-</v>
      </c>
      <c r="J132" t="str">
        <f>'[3]Results Lum Lab'!S122</f>
        <v>M08 - C1 : 1</v>
      </c>
      <c r="K132" s="117" t="str">
        <f>IF(COUNTIF($J$132:$J$141, J132)&gt;1, "Duplicate", "-")</f>
        <v>-</v>
      </c>
      <c r="L132" t="str">
        <f>'[3]Results Lum Lab'!T122</f>
        <v>M08 - C2 : 2</v>
      </c>
      <c r="M132" s="117" t="str">
        <f>IF(COUNTIF($L$133:$L$142, L132)&gt;1, "Duplicate", "-")</f>
        <v>-</v>
      </c>
      <c r="N132" t="str">
        <f>'[3]Results Lum Lab'!U122</f>
        <v>M08 - C3 : 2</v>
      </c>
      <c r="O132" s="117" t="str">
        <f>IF(COUNTIF($N$132:$N$145, N132)&gt;1, "Duplicate", "-")</f>
        <v>-</v>
      </c>
      <c r="T132" t="str">
        <f>'[3]Results Lum Lab'!Z122</f>
        <v>M08</v>
      </c>
      <c r="U132" s="117" t="str">
        <f>IF(COUNTIF($T$132:$T$138, T132)&gt;1, "Duplicate", "-")</f>
        <v>-</v>
      </c>
      <c r="V132" t="str">
        <f>'[3]Results Lum Lab'!AC122</f>
        <v>M08</v>
      </c>
      <c r="W132" s="117" t="str">
        <f>IF(COUNTIF($V$132:$V$138, V132)&gt;1, "Duplicate", "-")</f>
        <v>-</v>
      </c>
      <c r="X132" t="str">
        <f>'[3]Results Lum Lab'!AF122</f>
        <v>M08</v>
      </c>
      <c r="Y132" s="117" t="str">
        <f>IF(COUNTIF($X$132:$X$141, X132)&gt;1, "Duplicate", "-")</f>
        <v>Duplicate</v>
      </c>
      <c r="Z132" t="str">
        <f>'[3]Results Lum Lab'!AI122</f>
        <v>M08</v>
      </c>
      <c r="AA132" s="117" t="str">
        <f>IF(COUNTIF($Z$132:$Z$141, Z132)&gt;1, "Duplicate", "-")</f>
        <v>Duplicate</v>
      </c>
      <c r="AB132" t="str">
        <f>'[3]Results Lum Lab'!AL122</f>
        <v>M08</v>
      </c>
      <c r="AC132" s="117" t="str">
        <f>IF(COUNTIF($AB$132:$AB$142, AB132)&gt;1, "Duplicate", "-")</f>
        <v>-</v>
      </c>
      <c r="AD132" t="str">
        <f>'[3]Results Lum Lab'!AO122</f>
        <v>M08</v>
      </c>
      <c r="AE132" s="117" t="str">
        <f>IF(COUNTIF($AD$132:$AD$145, AD132)&gt;1, "Duplicate", "-")</f>
        <v>-</v>
      </c>
    </row>
    <row r="133" spans="3:33" ht="14.7" x14ac:dyDescent="0.6">
      <c r="D133" t="str">
        <f>'[3]Results Lum Lab'!P123</f>
        <v>C1 - M04 : 1</v>
      </c>
      <c r="E133" s="148" t="str">
        <f t="shared" si="60"/>
        <v>-</v>
      </c>
      <c r="F133" t="str">
        <f>'[3]Results Lum Lab'!Q123</f>
        <v>C2 - M04 : 1</v>
      </c>
      <c r="G133" s="117" t="str">
        <f t="shared" ref="G133:G138" si="61">IF(COUNTIF($F$132:$F$138, F133)&gt;1, "Duplicate", "-")</f>
        <v>-</v>
      </c>
      <c r="H133" t="str">
        <f>'[3]Results Lum Lab'!R123</f>
        <v>C3 - M12 : 2</v>
      </c>
      <c r="I133" s="117" t="str">
        <f t="shared" ref="I133:I141" si="62">IF(COUNTIF($H$132:$H$141, H133)&gt;1, "Duplicate", "-")</f>
        <v>-</v>
      </c>
      <c r="J133" t="str">
        <f>'[3]Results Lum Lab'!S123</f>
        <v>M04 - C1 : 2</v>
      </c>
      <c r="K133" s="117" t="str">
        <f t="shared" ref="K133:K141" si="63">IF(COUNTIF($J$132:$J$141, J133)&gt;1, "Duplicate", "-")</f>
        <v>-</v>
      </c>
      <c r="L133" t="str">
        <f>'[3]Results Lum Lab'!T123</f>
        <v>M12 - C2 : 2</v>
      </c>
      <c r="M133" s="117" t="str">
        <f t="shared" ref="M133:M142" si="64">IF(COUNTIF($L$133:$L$142, L133)&gt;1, "Duplicate", "-")</f>
        <v>-</v>
      </c>
      <c r="N133" t="str">
        <f>'[3]Results Lum Lab'!U123</f>
        <v>M12 - C3 : 2</v>
      </c>
      <c r="O133" s="117" t="str">
        <f t="shared" ref="O133:O145" si="65">IF(COUNTIF($N$132:$N$145, N133)&gt;1, "Duplicate", "-")</f>
        <v>Duplicate</v>
      </c>
      <c r="T133" t="str">
        <f>'[3]Results Lum Lab'!Z123</f>
        <v>M04</v>
      </c>
      <c r="U133" s="117" t="str">
        <f t="shared" ref="U133:U138" si="66">IF(COUNTIF($T$132:$T$138, T133)&gt;1, "Duplicate", "-")</f>
        <v>-</v>
      </c>
      <c r="V133" t="str">
        <f>'[3]Results Lum Lab'!AC123</f>
        <v>M04</v>
      </c>
      <c r="W133" s="117" t="str">
        <f t="shared" ref="W133:W138" si="67">IF(COUNTIF($V$132:$V$138, V133)&gt;1, "Duplicate", "-")</f>
        <v>-</v>
      </c>
      <c r="X133" t="str">
        <f>'[3]Results Lum Lab'!AF123</f>
        <v>M12</v>
      </c>
      <c r="Y133" s="117" t="str">
        <f t="shared" ref="Y133:Y141" si="68">IF(COUNTIF($X$132:$X$141, X133)&gt;1, "Duplicate", "-")</f>
        <v>-</v>
      </c>
      <c r="Z133" t="str">
        <f>'[3]Results Lum Lab'!AI123</f>
        <v>M04</v>
      </c>
      <c r="AA133" s="117" t="str">
        <f t="shared" ref="AA133:AA141" si="69">IF(COUNTIF($Z$132:$Z$141, Z133)&gt;1, "Duplicate", "-")</f>
        <v>-</v>
      </c>
      <c r="AB133" t="str">
        <f>'[3]Results Lum Lab'!AL123</f>
        <v>M12</v>
      </c>
      <c r="AC133" s="117" t="str">
        <f t="shared" ref="AC133:AC142" si="70">IF(COUNTIF($AB$132:$AB$142, AB133)&gt;1, "Duplicate", "-")</f>
        <v>-</v>
      </c>
      <c r="AD133" t="str">
        <f>'[3]Results Lum Lab'!AO123</f>
        <v>M12</v>
      </c>
      <c r="AE133" s="117" t="str">
        <f t="shared" ref="AE133:AE145" si="71">IF(COUNTIF($AD$132:$AD$145, AD133)&gt;1, "Duplicate", "-")</f>
        <v>Duplicate</v>
      </c>
    </row>
    <row r="134" spans="3:33" ht="14.7" x14ac:dyDescent="0.6">
      <c r="D134" t="str">
        <f>'[3]Results Lum Lab'!P124</f>
        <v>C1 - M06 : 2</v>
      </c>
      <c r="E134" s="148" t="str">
        <f t="shared" si="60"/>
        <v>-</v>
      </c>
      <c r="F134" t="str">
        <f>'[3]Results Lum Lab'!Q124</f>
        <v>C2 - M06 : 2</v>
      </c>
      <c r="G134" s="117" t="str">
        <f t="shared" si="61"/>
        <v>-</v>
      </c>
      <c r="H134" t="str">
        <f>'[3]Results Lum Lab'!R124</f>
        <v>C3 - M10 : 2</v>
      </c>
      <c r="I134" s="117" t="str">
        <f t="shared" si="62"/>
        <v>-</v>
      </c>
      <c r="J134" t="str">
        <f>'[3]Results Lum Lab'!S124</f>
        <v>M06 - C1 : 2</v>
      </c>
      <c r="K134" s="117" t="str">
        <f t="shared" si="63"/>
        <v>-</v>
      </c>
      <c r="L134" t="str">
        <f>'[3]Results Lum Lab'!T124</f>
        <v>M16 - C2 : 2</v>
      </c>
      <c r="M134" s="117" t="str">
        <f t="shared" si="64"/>
        <v>Duplicate</v>
      </c>
      <c r="N134" t="str">
        <f>'[3]Results Lum Lab'!U124</f>
        <v>M16 - C3 : 1</v>
      </c>
      <c r="O134" s="117" t="str">
        <f t="shared" si="65"/>
        <v>Duplicate</v>
      </c>
      <c r="T134" t="str">
        <f>'[3]Results Lum Lab'!Z124</f>
        <v>M06</v>
      </c>
      <c r="U134" s="117" t="str">
        <f t="shared" si="66"/>
        <v>Duplicate</v>
      </c>
      <c r="V134" t="str">
        <f>'[3]Results Lum Lab'!AC124</f>
        <v>M06</v>
      </c>
      <c r="W134" s="117" t="str">
        <f t="shared" si="67"/>
        <v>Duplicate</v>
      </c>
      <c r="X134" t="str">
        <f>'[3]Results Lum Lab'!AF124</f>
        <v>M10</v>
      </c>
      <c r="Y134" s="117" t="str">
        <f t="shared" si="68"/>
        <v>-</v>
      </c>
      <c r="Z134" t="str">
        <f>'[3]Results Lum Lab'!AI124</f>
        <v>M06</v>
      </c>
      <c r="AA134" s="117" t="str">
        <f t="shared" si="69"/>
        <v>-</v>
      </c>
      <c r="AB134" t="str">
        <f>'[3]Results Lum Lab'!AL124</f>
        <v>M16</v>
      </c>
      <c r="AC134" s="117" t="str">
        <f t="shared" si="70"/>
        <v>Duplicate</v>
      </c>
      <c r="AD134" t="str">
        <f>'[3]Results Lum Lab'!AO124</f>
        <v>M16</v>
      </c>
      <c r="AE134" s="117" t="str">
        <f t="shared" si="71"/>
        <v>Duplicate</v>
      </c>
    </row>
    <row r="135" spans="3:33" ht="14.7" x14ac:dyDescent="0.6">
      <c r="D135" t="str">
        <f>'[3]Results Lum Lab'!P125</f>
        <v>C1 - M05 : 1</v>
      </c>
      <c r="E135" s="148" t="str">
        <f t="shared" si="60"/>
        <v>-</v>
      </c>
      <c r="F135" t="str">
        <f>'[3]Results Lum Lab'!Q125</f>
        <v>C2 - M05 : 1</v>
      </c>
      <c r="G135" s="117" t="str">
        <f t="shared" si="61"/>
        <v>-</v>
      </c>
      <c r="H135" t="str">
        <f>'[3]Results Lum Lab'!R125</f>
        <v>C3 - M08 : 2</v>
      </c>
      <c r="I135" s="117" t="str">
        <f t="shared" si="62"/>
        <v>-</v>
      </c>
      <c r="J135" t="str">
        <f>'[3]Results Lum Lab'!S125</f>
        <v>M08 - C1 : 2</v>
      </c>
      <c r="K135" s="117" t="str">
        <f t="shared" si="63"/>
        <v>-</v>
      </c>
      <c r="L135" t="str">
        <f>'[3]Results Lum Lab'!T125</f>
        <v>M20 - C2 : 1</v>
      </c>
      <c r="M135" s="117" t="str">
        <f t="shared" si="64"/>
        <v>-</v>
      </c>
      <c r="N135" t="str">
        <f>'[3]Results Lum Lab'!U125</f>
        <v>M14 - C3 : 2</v>
      </c>
      <c r="O135" s="117" t="str">
        <f t="shared" si="65"/>
        <v>Duplicate</v>
      </c>
      <c r="T135" t="str">
        <f>'[3]Results Lum Lab'!Z125</f>
        <v>M05</v>
      </c>
      <c r="U135" s="117" t="str">
        <f t="shared" si="66"/>
        <v>-</v>
      </c>
      <c r="V135" t="str">
        <f>'[3]Results Lum Lab'!AC125</f>
        <v>M05</v>
      </c>
      <c r="W135" s="117" t="str">
        <f t="shared" si="67"/>
        <v>-</v>
      </c>
      <c r="X135" t="str">
        <f>'[3]Results Lum Lab'!AF125</f>
        <v>M08</v>
      </c>
      <c r="Y135" s="117" t="str">
        <f t="shared" si="68"/>
        <v>Duplicate</v>
      </c>
      <c r="Z135" t="str">
        <f>'[3]Results Lum Lab'!AI125</f>
        <v>M08</v>
      </c>
      <c r="AA135" s="117" t="str">
        <f t="shared" si="69"/>
        <v>Duplicate</v>
      </c>
      <c r="AB135" t="str">
        <f>'[3]Results Lum Lab'!AL125</f>
        <v>M20</v>
      </c>
      <c r="AC135" s="117" t="str">
        <f t="shared" si="70"/>
        <v>-</v>
      </c>
      <c r="AD135" t="str">
        <f>'[3]Results Lum Lab'!AO125</f>
        <v>M14</v>
      </c>
      <c r="AE135" s="117" t="str">
        <f t="shared" si="71"/>
        <v>Duplicate</v>
      </c>
    </row>
    <row r="136" spans="3:33" ht="14.7" x14ac:dyDescent="0.6">
      <c r="D136" t="str">
        <f>'[3]Results Lum Lab'!P126</f>
        <v>C1 - M06 : 1</v>
      </c>
      <c r="E136" s="148" t="str">
        <f t="shared" si="60"/>
        <v>Duplicate</v>
      </c>
      <c r="F136" t="str">
        <f>'[3]Results Lum Lab'!Q126</f>
        <v>C2 - M06 : 1</v>
      </c>
      <c r="G136" s="117" t="str">
        <f t="shared" si="61"/>
        <v>Duplicate</v>
      </c>
      <c r="H136" t="str">
        <f>'[3]Results Lum Lab'!R126</f>
        <v>C3 - M06 : 2</v>
      </c>
      <c r="I136" s="117" t="str">
        <f t="shared" si="62"/>
        <v>-</v>
      </c>
      <c r="J136" t="str">
        <f>'[3]Results Lum Lab'!S126</f>
        <v>M10 - C1 : 2</v>
      </c>
      <c r="K136" s="117" t="str">
        <f t="shared" si="63"/>
        <v>-</v>
      </c>
      <c r="L136" t="str">
        <f>'[3]Results Lum Lab'!T126</f>
        <v>M18 - C2 : 1</v>
      </c>
      <c r="M136" s="117" t="str">
        <f t="shared" si="64"/>
        <v>-</v>
      </c>
      <c r="N136" t="str">
        <f>'[3]Results Lum Lab'!U126</f>
        <v>M15 - C3 : 2</v>
      </c>
      <c r="O136" s="117" t="str">
        <f t="shared" si="65"/>
        <v>Duplicate</v>
      </c>
      <c r="T136" t="str">
        <f>'[3]Results Lum Lab'!Z126</f>
        <v>M06</v>
      </c>
      <c r="U136" s="117" t="str">
        <f t="shared" si="66"/>
        <v>Duplicate</v>
      </c>
      <c r="V136" t="str">
        <f>'[3]Results Lum Lab'!AC126</f>
        <v>M06</v>
      </c>
      <c r="W136" s="117" t="str">
        <f t="shared" si="67"/>
        <v>Duplicate</v>
      </c>
      <c r="X136" t="str">
        <f>'[3]Results Lum Lab'!AF126</f>
        <v>M06</v>
      </c>
      <c r="Y136" s="117" t="str">
        <f t="shared" si="68"/>
        <v>-</v>
      </c>
      <c r="Z136" t="str">
        <f>'[3]Results Lum Lab'!AI126</f>
        <v>M10</v>
      </c>
      <c r="AA136" s="117" t="str">
        <f t="shared" si="69"/>
        <v>-</v>
      </c>
      <c r="AB136" t="str">
        <f>'[3]Results Lum Lab'!AL126</f>
        <v>M18</v>
      </c>
      <c r="AC136" s="117" t="str">
        <f t="shared" si="70"/>
        <v>Duplicate</v>
      </c>
      <c r="AD136" t="str">
        <f>'[3]Results Lum Lab'!AO126</f>
        <v>M15</v>
      </c>
      <c r="AE136" s="117" t="str">
        <f t="shared" si="71"/>
        <v>Duplicate</v>
      </c>
    </row>
    <row r="137" spans="3:33" ht="14.7" x14ac:dyDescent="0.6">
      <c r="D137" t="str">
        <f>'[3]Results Lum Lab'!P127</f>
        <v>C1 - M07 : 2</v>
      </c>
      <c r="E137" s="148" t="str">
        <f t="shared" si="60"/>
        <v>-</v>
      </c>
      <c r="F137" t="str">
        <f>'[3]Results Lum Lab'!Q127</f>
        <v>C2 - M07 : 2</v>
      </c>
      <c r="G137" s="117" t="str">
        <f t="shared" si="61"/>
        <v>-</v>
      </c>
      <c r="H137" t="str">
        <f>'[3]Results Lum Lab'!R127</f>
        <v>C3 - M04 : 1</v>
      </c>
      <c r="I137" s="117" t="str">
        <f t="shared" si="62"/>
        <v>-</v>
      </c>
      <c r="J137" t="str">
        <f>'[3]Results Lum Lab'!S127</f>
        <v>M12 - C1 : 1</v>
      </c>
      <c r="K137" s="117" t="str">
        <f t="shared" si="63"/>
        <v>-</v>
      </c>
      <c r="L137" t="str">
        <f>'[3]Results Lum Lab'!T127</f>
        <v>M16 - C2 : 2</v>
      </c>
      <c r="M137" s="117" t="str">
        <f t="shared" si="64"/>
        <v>Duplicate</v>
      </c>
      <c r="N137" t="str">
        <f>'[3]Results Lum Lab'!U127</f>
        <v>M16 - C3 : 1</v>
      </c>
      <c r="O137" s="117" t="str">
        <f t="shared" si="65"/>
        <v>Duplicate</v>
      </c>
      <c r="T137" t="str">
        <f>'[3]Results Lum Lab'!Z127</f>
        <v>M07</v>
      </c>
      <c r="U137" s="117" t="str">
        <f t="shared" si="66"/>
        <v>-</v>
      </c>
      <c r="V137" t="str">
        <f>'[3]Results Lum Lab'!AC127</f>
        <v>M07</v>
      </c>
      <c r="W137" s="117" t="str">
        <f t="shared" si="67"/>
        <v>-</v>
      </c>
      <c r="X137" t="str">
        <f>'[3]Results Lum Lab'!AF127</f>
        <v>M04</v>
      </c>
      <c r="Y137" s="117" t="str">
        <f t="shared" si="68"/>
        <v>Duplicate</v>
      </c>
      <c r="Z137" t="str">
        <f>'[3]Results Lum Lab'!AI127</f>
        <v>M12</v>
      </c>
      <c r="AA137" s="117" t="str">
        <f t="shared" si="69"/>
        <v>Duplicate</v>
      </c>
      <c r="AB137" t="str">
        <f>'[3]Results Lum Lab'!AL127</f>
        <v>M16</v>
      </c>
      <c r="AC137" s="117" t="str">
        <f t="shared" si="70"/>
        <v>Duplicate</v>
      </c>
      <c r="AD137" t="str">
        <f>'[3]Results Lum Lab'!AO127</f>
        <v>M16</v>
      </c>
      <c r="AE137" s="117" t="str">
        <f t="shared" si="71"/>
        <v>Duplicate</v>
      </c>
    </row>
    <row r="138" spans="3:33" ht="14.7" x14ac:dyDescent="0.6">
      <c r="D138" t="str">
        <f>'[3]Results Lum Lab'!P128</f>
        <v>C1 - M06 : 1</v>
      </c>
      <c r="E138" s="148" t="str">
        <f>IF(COUNTIF($D$132:$D$138, D138)&gt;1, "Duplicate", "-")</f>
        <v>Duplicate</v>
      </c>
      <c r="F138" t="str">
        <f>'[3]Results Lum Lab'!Q128</f>
        <v>C2 - M06 : 1</v>
      </c>
      <c r="G138" s="117" t="str">
        <f t="shared" si="61"/>
        <v>Duplicate</v>
      </c>
      <c r="H138" t="str">
        <f>'[3]Results Lum Lab'!R128</f>
        <v>C3 - M05 : 2</v>
      </c>
      <c r="I138" s="117" t="str">
        <f t="shared" si="62"/>
        <v>-</v>
      </c>
      <c r="J138" t="str">
        <f>'[3]Results Lum Lab'!S128</f>
        <v>M11 - C1 : 2</v>
      </c>
      <c r="K138" s="117" t="str">
        <f t="shared" si="63"/>
        <v>-</v>
      </c>
      <c r="L138" t="str">
        <f>'[3]Results Lum Lab'!T128</f>
        <v>M17 - C2 : 1</v>
      </c>
      <c r="M138" s="117" t="str">
        <f t="shared" si="64"/>
        <v>-</v>
      </c>
      <c r="N138" t="str">
        <f>'[3]Results Lum Lab'!U128</f>
        <v>M15 - C3 : 1</v>
      </c>
      <c r="O138" s="117" t="str">
        <f t="shared" si="65"/>
        <v>-</v>
      </c>
      <c r="T138" t="str">
        <f>'[3]Results Lum Lab'!Z128</f>
        <v>M06</v>
      </c>
      <c r="U138" s="117" t="str">
        <f t="shared" si="66"/>
        <v>Duplicate</v>
      </c>
      <c r="V138" t="str">
        <f>'[3]Results Lum Lab'!AC128</f>
        <v>M06</v>
      </c>
      <c r="W138" s="117" t="str">
        <f t="shared" si="67"/>
        <v>Duplicate</v>
      </c>
      <c r="X138" t="str">
        <f>'[3]Results Lum Lab'!AF128</f>
        <v>M05</v>
      </c>
      <c r="Y138" s="117" t="str">
        <f t="shared" si="68"/>
        <v>-</v>
      </c>
      <c r="Z138" t="str">
        <f>'[3]Results Lum Lab'!AI128</f>
        <v>M11</v>
      </c>
      <c r="AA138" s="117" t="str">
        <f t="shared" si="69"/>
        <v>-</v>
      </c>
      <c r="AB138" t="str">
        <f>'[3]Results Lum Lab'!AL128</f>
        <v>M17</v>
      </c>
      <c r="AC138" s="117" t="str">
        <f t="shared" si="70"/>
        <v>Duplicate</v>
      </c>
      <c r="AD138" t="str">
        <f>'[3]Results Lum Lab'!AO128</f>
        <v>M15</v>
      </c>
      <c r="AE138" s="117" t="str">
        <f t="shared" si="71"/>
        <v>Duplicate</v>
      </c>
    </row>
    <row r="139" spans="3:33" ht="14.7" x14ac:dyDescent="0.6">
      <c r="H139" t="str">
        <f>'[3]Results Lum Lab'!R129</f>
        <v>C3 - M04 : 2</v>
      </c>
      <c r="I139" s="117" t="str">
        <f t="shared" si="62"/>
        <v>Duplicate</v>
      </c>
      <c r="J139" t="str">
        <f>'[3]Results Lum Lab'!S129</f>
        <v>M12 - C1 : 2</v>
      </c>
      <c r="K139" s="117" t="str">
        <f t="shared" si="63"/>
        <v>Duplicate</v>
      </c>
      <c r="L139" t="str">
        <f>'[3]Results Lum Lab'!T129</f>
        <v>M16 - C2 : 2</v>
      </c>
      <c r="M139" s="117" t="str">
        <f t="shared" si="64"/>
        <v>Duplicate</v>
      </c>
      <c r="N139" t="str">
        <f>'[3]Results Lum Lab'!U129</f>
        <v>M14 - C3 : 1</v>
      </c>
      <c r="O139" s="117" t="str">
        <f t="shared" si="65"/>
        <v>-</v>
      </c>
      <c r="U139" s="117"/>
      <c r="W139" s="117"/>
      <c r="X139" t="str">
        <f>'[3]Results Lum Lab'!AF129</f>
        <v>M04</v>
      </c>
      <c r="Y139" s="117" t="str">
        <f t="shared" si="68"/>
        <v>Duplicate</v>
      </c>
      <c r="Z139" t="str">
        <f>'[3]Results Lum Lab'!AI129</f>
        <v>M12</v>
      </c>
      <c r="AA139" s="117" t="str">
        <f t="shared" si="69"/>
        <v>Duplicate</v>
      </c>
      <c r="AB139" t="str">
        <f>'[3]Results Lum Lab'!AL129</f>
        <v>M16</v>
      </c>
      <c r="AC139" s="117" t="str">
        <f t="shared" si="70"/>
        <v>Duplicate</v>
      </c>
      <c r="AD139" t="str">
        <f>'[3]Results Lum Lab'!AO129</f>
        <v>M14</v>
      </c>
      <c r="AE139" s="117" t="str">
        <f t="shared" si="71"/>
        <v>Duplicate</v>
      </c>
    </row>
    <row r="140" spans="3:33" ht="14.7" x14ac:dyDescent="0.6">
      <c r="H140" t="str">
        <f>'[3]Results Lum Lab'!R130</f>
        <v>C3 - M03 : 1</v>
      </c>
      <c r="I140" s="117" t="str">
        <f t="shared" si="62"/>
        <v>-</v>
      </c>
      <c r="J140" t="str">
        <f>'[3]Results Lum Lab'!S130</f>
        <v>M13 - C1 : 1</v>
      </c>
      <c r="K140" s="117" t="str">
        <f t="shared" si="63"/>
        <v>-</v>
      </c>
      <c r="L140" t="str">
        <f>'[3]Results Lum Lab'!T130</f>
        <v>M17 - C2 : 2</v>
      </c>
      <c r="M140" s="117" t="str">
        <f t="shared" si="64"/>
        <v>-</v>
      </c>
      <c r="N140" t="str">
        <f>'[3]Results Lum Lab'!U130</f>
        <v>M13 - C3 : 1</v>
      </c>
      <c r="O140" s="117" t="str">
        <f t="shared" si="65"/>
        <v>-</v>
      </c>
      <c r="X140" t="str">
        <f>'[3]Results Lum Lab'!AF130</f>
        <v>M03</v>
      </c>
      <c r="Y140" s="117" t="str">
        <f t="shared" si="68"/>
        <v>-</v>
      </c>
      <c r="Z140" t="str">
        <f>'[3]Results Lum Lab'!AI130</f>
        <v>M13</v>
      </c>
      <c r="AA140" s="117" t="str">
        <f t="shared" si="69"/>
        <v>-</v>
      </c>
      <c r="AB140" t="str">
        <f>'[3]Results Lum Lab'!AL130</f>
        <v>M17</v>
      </c>
      <c r="AC140" s="117" t="str">
        <f t="shared" si="70"/>
        <v>Duplicate</v>
      </c>
      <c r="AD140" t="str">
        <f>'[3]Results Lum Lab'!AO130</f>
        <v>M13</v>
      </c>
      <c r="AE140" s="117" t="str">
        <f t="shared" si="71"/>
        <v>Duplicate</v>
      </c>
    </row>
    <row r="141" spans="3:33" ht="14.7" x14ac:dyDescent="0.6">
      <c r="H141" t="str">
        <f>'[3]Results Lum Lab'!R131</f>
        <v>C3 - M04 : 2</v>
      </c>
      <c r="I141" s="117" t="str">
        <f t="shared" si="62"/>
        <v>Duplicate</v>
      </c>
      <c r="J141" t="str">
        <f>'[3]Results Lum Lab'!S131</f>
        <v>M12 - C1 : 2</v>
      </c>
      <c r="K141" s="117" t="str">
        <f t="shared" si="63"/>
        <v>Duplicate</v>
      </c>
      <c r="L141" t="str">
        <f>'[3]Results Lum Lab'!T131</f>
        <v>M18 - C2 : 2</v>
      </c>
      <c r="M141" s="117" t="str">
        <f t="shared" si="64"/>
        <v>-</v>
      </c>
      <c r="N141" t="str">
        <f>'[3]Results Lum Lab'!U131</f>
        <v>M12 - C3 : 2</v>
      </c>
      <c r="O141" s="117" t="str">
        <f t="shared" si="65"/>
        <v>Duplicate</v>
      </c>
      <c r="X141" t="str">
        <f>'[3]Results Lum Lab'!AF131</f>
        <v>M04</v>
      </c>
      <c r="Y141" s="117" t="str">
        <f t="shared" si="68"/>
        <v>Duplicate</v>
      </c>
      <c r="Z141" t="str">
        <f>'[3]Results Lum Lab'!AI131</f>
        <v>M12</v>
      </c>
      <c r="AA141" s="117" t="str">
        <f t="shared" si="69"/>
        <v>Duplicate</v>
      </c>
      <c r="AB141" t="str">
        <f>'[3]Results Lum Lab'!AL131</f>
        <v>M18</v>
      </c>
      <c r="AC141" s="117" t="str">
        <f t="shared" si="70"/>
        <v>Duplicate</v>
      </c>
      <c r="AD141" t="str">
        <f>'[3]Results Lum Lab'!AO131</f>
        <v>M12</v>
      </c>
      <c r="AE141" s="117" t="str">
        <f t="shared" si="71"/>
        <v>Duplicate</v>
      </c>
    </row>
    <row r="142" spans="3:33" ht="14.7" x14ac:dyDescent="0.6">
      <c r="L142" t="str">
        <f>'[3]Results Lum Lab'!T132</f>
        <v>M19 - C2 : 1</v>
      </c>
      <c r="M142" s="117" t="str">
        <f t="shared" si="64"/>
        <v>-</v>
      </c>
      <c r="N142" t="str">
        <f>'[3]Results Lum Lab'!U132</f>
        <v>M13 - C3 : 2</v>
      </c>
      <c r="O142" s="117" t="str">
        <f t="shared" si="65"/>
        <v>-</v>
      </c>
      <c r="Y142" s="117"/>
      <c r="AA142" s="117"/>
      <c r="AB142" t="str">
        <f>'[3]Results Lum Lab'!AL132</f>
        <v>M19</v>
      </c>
      <c r="AC142" s="117" t="str">
        <f t="shared" si="70"/>
        <v>-</v>
      </c>
      <c r="AD142" t="str">
        <f>'[3]Results Lum Lab'!AO132</f>
        <v>M13</v>
      </c>
      <c r="AE142" s="117" t="str">
        <f t="shared" si="71"/>
        <v>Duplicate</v>
      </c>
    </row>
    <row r="143" spans="3:33" ht="14.7" x14ac:dyDescent="0.6">
      <c r="N143" t="str">
        <f>'[3]Results Lum Lab'!U133</f>
        <v>M14 - C3 : 2</v>
      </c>
      <c r="O143" s="117" t="str">
        <f t="shared" si="65"/>
        <v>Duplicate</v>
      </c>
      <c r="AC143" s="117"/>
      <c r="AD143" t="str">
        <f>'[3]Results Lum Lab'!AO133</f>
        <v>M14</v>
      </c>
      <c r="AE143" s="117" t="str">
        <f t="shared" si="71"/>
        <v>Duplicate</v>
      </c>
    </row>
    <row r="144" spans="3:33" ht="14.7" x14ac:dyDescent="0.6">
      <c r="N144" t="str">
        <f>'[3]Results Lum Lab'!U134</f>
        <v>M15 - C3 : 2</v>
      </c>
      <c r="O144" s="117" t="str">
        <f t="shared" si="65"/>
        <v>Duplicate</v>
      </c>
      <c r="AD144" t="str">
        <f>'[3]Results Lum Lab'!AO134</f>
        <v>M15</v>
      </c>
      <c r="AE144" s="117" t="str">
        <f t="shared" si="71"/>
        <v>Duplicate</v>
      </c>
    </row>
    <row r="145" spans="3:33" ht="14.7" x14ac:dyDescent="0.6">
      <c r="N145" t="str">
        <f>'[3]Results Lum Lab'!U135</f>
        <v>M16 - C3 : 1</v>
      </c>
      <c r="O145" s="117" t="str">
        <f t="shared" si="65"/>
        <v>Duplicate</v>
      </c>
      <c r="AD145" t="str">
        <f>'[3]Results Lum Lab'!AO135</f>
        <v>M16</v>
      </c>
      <c r="AE145" s="117" t="str">
        <f t="shared" si="71"/>
        <v>Duplicate</v>
      </c>
    </row>
    <row r="146" spans="3:33" ht="14.7" x14ac:dyDescent="0.6">
      <c r="AE146" s="117"/>
    </row>
    <row r="147" spans="3:33" ht="14.7" x14ac:dyDescent="0.6">
      <c r="D147" s="2" t="s">
        <v>1064</v>
      </c>
      <c r="E147" s="130">
        <f>COUNTIF(E132:E138,"Duplicate")</f>
        <v>2</v>
      </c>
      <c r="F147" s="2" t="s">
        <v>1064</v>
      </c>
      <c r="G147" s="119">
        <f>COUNTIF(G132:G138,"Duplicate")</f>
        <v>2</v>
      </c>
      <c r="H147" s="2" t="s">
        <v>1064</v>
      </c>
      <c r="I147" s="119">
        <f>COUNTIF(I132:I141,"Duplicate")</f>
        <v>2</v>
      </c>
      <c r="J147" s="2" t="s">
        <v>1064</v>
      </c>
      <c r="K147" s="119">
        <f>COUNTIF(K132:K141,"Duplicate")</f>
        <v>2</v>
      </c>
      <c r="L147" s="2" t="s">
        <v>1064</v>
      </c>
      <c r="M147" s="119">
        <f>COUNTIF(M132:M142,"Duplicate")</f>
        <v>3</v>
      </c>
      <c r="N147" s="2" t="s">
        <v>1064</v>
      </c>
      <c r="O147" s="119">
        <f>COUNTIF(O132:O145,"Duplicate")</f>
        <v>9</v>
      </c>
      <c r="T147" s="2" t="s">
        <v>1064</v>
      </c>
      <c r="U147" s="119">
        <f>COUNTIF(U132:U138,"Duplicate")</f>
        <v>3</v>
      </c>
      <c r="V147" s="2" t="s">
        <v>1064</v>
      </c>
      <c r="W147" s="119">
        <f>COUNTIF(W132:W138,"Duplicate")</f>
        <v>3</v>
      </c>
      <c r="X147" s="2" t="s">
        <v>1064</v>
      </c>
      <c r="Y147" s="119">
        <f>COUNTIF(Y132:Y141,"Duplicate")</f>
        <v>5</v>
      </c>
      <c r="Z147" s="2" t="s">
        <v>1064</v>
      </c>
      <c r="AA147" s="119">
        <f>COUNTIF(AA132:AA141,"Duplicate")</f>
        <v>5</v>
      </c>
      <c r="AB147" s="2" t="s">
        <v>1064</v>
      </c>
      <c r="AC147" s="119">
        <f>COUNTIF(AC132:AC142,"Duplicate")</f>
        <v>7</v>
      </c>
      <c r="AD147" s="2" t="s">
        <v>1064</v>
      </c>
      <c r="AE147" s="119">
        <f>COUNTIF(AE132:AE145,"Duplicate")</f>
        <v>13</v>
      </c>
      <c r="AF147" s="10" t="s">
        <v>431</v>
      </c>
    </row>
    <row r="148" spans="3:33" ht="14.7" x14ac:dyDescent="0.6">
      <c r="D148" s="2" t="s">
        <v>1065</v>
      </c>
      <c r="E148" s="130">
        <f>COUNTA(D132:D138)</f>
        <v>7</v>
      </c>
      <c r="F148" s="2" t="s">
        <v>1065</v>
      </c>
      <c r="G148" s="119">
        <f>COUNTA(F132:F138)</f>
        <v>7</v>
      </c>
      <c r="H148" s="2" t="s">
        <v>1065</v>
      </c>
      <c r="I148" s="119">
        <f>COUNTA(H132:H141)</f>
        <v>10</v>
      </c>
      <c r="J148" s="2" t="s">
        <v>1065</v>
      </c>
      <c r="K148" s="119">
        <f>COUNTA(J132:J141)</f>
        <v>10</v>
      </c>
      <c r="L148" s="2" t="s">
        <v>1065</v>
      </c>
      <c r="M148" s="119">
        <f>COUNTA(L132:L142)</f>
        <v>11</v>
      </c>
      <c r="N148" s="2" t="s">
        <v>1065</v>
      </c>
      <c r="O148" s="119">
        <f>COUNTA(N132:N145)</f>
        <v>14</v>
      </c>
      <c r="P148" s="10" t="s">
        <v>431</v>
      </c>
      <c r="Q148" s="10"/>
      <c r="R148" s="10"/>
    </row>
    <row r="149" spans="3:33" x14ac:dyDescent="0.55000000000000004">
      <c r="S149" s="126" t="s">
        <v>1074</v>
      </c>
      <c r="T149" s="128">
        <f>E147/U147</f>
        <v>0.66666666666666663</v>
      </c>
      <c r="U149" s="127"/>
      <c r="V149" s="128">
        <f>G147/W147</f>
        <v>0.66666666666666663</v>
      </c>
      <c r="W149" s="127"/>
      <c r="X149" s="128">
        <f>I147/Y147</f>
        <v>0.4</v>
      </c>
      <c r="Y149" s="127"/>
      <c r="Z149" s="128">
        <f>K147/AA147</f>
        <v>0.4</v>
      </c>
      <c r="AA149" s="127"/>
      <c r="AB149" s="128">
        <f>M147/AC147</f>
        <v>0.42857142857142855</v>
      </c>
      <c r="AC149" s="127"/>
      <c r="AD149" s="129">
        <f>O147/AE147</f>
        <v>0.69230769230769229</v>
      </c>
      <c r="AF149" t="s">
        <v>1075</v>
      </c>
      <c r="AG149" s="131">
        <f>MAX(T149:AD149)</f>
        <v>0.69230769230769229</v>
      </c>
    </row>
    <row r="150" spans="3:33" x14ac:dyDescent="0.55000000000000004">
      <c r="AF150" t="s">
        <v>1076</v>
      </c>
      <c r="AG150" s="131">
        <f>MIN(T149:AD149)</f>
        <v>0.4</v>
      </c>
    </row>
    <row r="152" spans="3:33" x14ac:dyDescent="0.55000000000000004">
      <c r="C152" s="2">
        <f>'[3]Results Lum Lab'!O139</f>
        <v>7</v>
      </c>
      <c r="D152" s="2" t="str">
        <f>'[3]Results Lum Lab'!P139</f>
        <v>C1 - Mxx</v>
      </c>
      <c r="E152" s="147"/>
      <c r="F152" s="2" t="str">
        <f>'[3]Results Lum Lab'!Q139</f>
        <v>C2 - Mxx</v>
      </c>
      <c r="G152" s="2"/>
      <c r="H152" s="2" t="str">
        <f>'[3]Results Lum Lab'!R139</f>
        <v>C3 - Mxx</v>
      </c>
      <c r="I152" s="2"/>
      <c r="J152" s="2" t="str">
        <f>'[3]Results Lum Lab'!S139</f>
        <v>Mxx -C1</v>
      </c>
      <c r="K152" s="2"/>
      <c r="L152" s="2" t="str">
        <f>'[3]Results Lum Lab'!T139</f>
        <v>Mxx -C2</v>
      </c>
      <c r="M152" s="2"/>
      <c r="N152" s="2" t="str">
        <f>'[3]Results Lum Lab'!U139</f>
        <v>Mxx - C3</v>
      </c>
      <c r="T152" s="2" t="str">
        <f>'[3]Results Lum Lab'!Z139</f>
        <v>C1 - Mxx</v>
      </c>
      <c r="U152" s="2"/>
      <c r="V152" s="2" t="str">
        <f>'[3]Results Lum Lab'!AC139</f>
        <v>C2 - Mxx</v>
      </c>
      <c r="W152" s="2"/>
      <c r="X152" s="2" t="str">
        <f>'[3]Results Lum Lab'!AF139</f>
        <v>C3 - Mxx</v>
      </c>
      <c r="Y152" s="2"/>
      <c r="Z152" s="2" t="str">
        <f>'[3]Results Lum Lab'!AI139</f>
        <v>Mxx -C1</v>
      </c>
      <c r="AA152" s="2"/>
      <c r="AB152" s="2" t="str">
        <f>'[3]Results Lum Lab'!AL139</f>
        <v>Mxx -C2</v>
      </c>
      <c r="AC152" s="2"/>
      <c r="AD152" s="2" t="str">
        <f>'[3]Results Lum Lab'!AO139</f>
        <v>Mxx - C3</v>
      </c>
    </row>
    <row r="153" spans="3:33" ht="14.7" x14ac:dyDescent="0.6">
      <c r="D153" t="str">
        <f>'[3]Results Lum Lab'!P140</f>
        <v>C1 - M08 : 1</v>
      </c>
      <c r="E153" s="148" t="str">
        <f>IF(COUNTIF($D$153:$D$165, D153)&gt;1, "Duplicate", "-")</f>
        <v>-</v>
      </c>
      <c r="F153" t="str">
        <f>'[3]Results Lum Lab'!Q140</f>
        <v>C2 - M08 : 1</v>
      </c>
      <c r="G153" s="117" t="str">
        <f>IF(COUNTIF($F$153:$F$165, F153)&gt;1, "Duplicate", "-")</f>
        <v>-</v>
      </c>
      <c r="H153" t="str">
        <f>'[3]Results Lum Lab'!R140</f>
        <v>C3 - M08 : 1</v>
      </c>
      <c r="I153" s="117" t="str">
        <f>IF(COUNTIF($H$153:$H$164, H153)&gt;1, "Duplicate", "-")</f>
        <v>Duplicate</v>
      </c>
      <c r="J153" t="str">
        <f>'[3]Results Lum Lab'!S140</f>
        <v>M08 - C1 : 2</v>
      </c>
      <c r="K153" s="117" t="str">
        <f>IF(COUNTIF($J$153:$J$167, J153)&gt;1, "Duplicate", "-")</f>
        <v>-</v>
      </c>
      <c r="L153" t="str">
        <f>'[3]Results Lum Lab'!T140</f>
        <v>M08 - C2 : 2</v>
      </c>
      <c r="M153" s="117" t="str">
        <f>IF(COUNTIF($L$153:$L$167, L153)&gt;1, "Duplicate", "-")</f>
        <v>-</v>
      </c>
      <c r="N153" t="str">
        <f>'[3]Results Lum Lab'!U140</f>
        <v>M08 - C3 : 2</v>
      </c>
      <c r="O153" s="117" t="str">
        <f>IF(COUNTIF($N$153:$N$164, N153)&gt;1, "Duplicate", "-")</f>
        <v>-</v>
      </c>
      <c r="T153" t="str">
        <f>'[3]Results Lum Lab'!Z140</f>
        <v>M08</v>
      </c>
      <c r="U153" s="117" t="str">
        <f>IF(COUNTIF($T$153:$T$165, T153)&gt;1, "Duplicate", "-")</f>
        <v>-</v>
      </c>
      <c r="V153" t="str">
        <f>'[3]Results Lum Lab'!AC140</f>
        <v>M08</v>
      </c>
      <c r="W153" s="117" t="str">
        <f>IF(COUNTIF($V$153:$V$165, V153)&gt;1, "Duplicate", "-")</f>
        <v>-</v>
      </c>
      <c r="X153" t="str">
        <f>'[3]Results Lum Lab'!AF140</f>
        <v>M08</v>
      </c>
      <c r="Y153" s="117" t="str">
        <f>IF(COUNTIF($X$153:$X$164, X153)&gt;1, "Duplicate", "-")</f>
        <v>Duplicate</v>
      </c>
      <c r="Z153" t="str">
        <f>'[3]Results Lum Lab'!AI140</f>
        <v>M08</v>
      </c>
      <c r="AA153" s="117" t="str">
        <f>IF(COUNTIF($Z$153:$Z$167, Z153)&gt;1, "Duplicate", "-")</f>
        <v>-</v>
      </c>
      <c r="AB153" t="str">
        <f>'[3]Results Lum Lab'!AL140</f>
        <v>M08</v>
      </c>
      <c r="AC153" s="117" t="str">
        <f>IF(COUNTIF($AB$153:$AB$167, AB153)&gt;1, "Duplicate", "-")</f>
        <v>-</v>
      </c>
      <c r="AD153" t="str">
        <f>'[3]Results Lum Lab'!AO140</f>
        <v>M08</v>
      </c>
      <c r="AE153" s="117" t="str">
        <f>IF(COUNTIF($AD$153:$AD$164, AD153)&gt;1, "Duplicate", "-")</f>
        <v>-</v>
      </c>
    </row>
    <row r="154" spans="3:33" ht="14.7" x14ac:dyDescent="0.6">
      <c r="D154" t="str">
        <f>'[3]Results Lum Lab'!P141</f>
        <v>C1 - M12 : 1</v>
      </c>
      <c r="E154" s="148" t="str">
        <f t="shared" ref="E154:E165" si="72">IF(COUNTIF($D$153:$D$165, D154)&gt;1, "Duplicate", "-")</f>
        <v>-</v>
      </c>
      <c r="F154" t="str">
        <f>'[3]Results Lum Lab'!Q141</f>
        <v>C2 - M12 : 1</v>
      </c>
      <c r="G154" s="117" t="str">
        <f t="shared" ref="G154:G165" si="73">IF(COUNTIF($F$153:$F$165, F154)&gt;1, "Duplicate", "-")</f>
        <v>-</v>
      </c>
      <c r="H154" t="str">
        <f>'[3]Results Lum Lab'!R141</f>
        <v>C3 - M12 : 2</v>
      </c>
      <c r="I154" s="117" t="str">
        <f t="shared" ref="I154:I164" si="74">IF(COUNTIF($H$153:$H$164, H154)&gt;1, "Duplicate", "-")</f>
        <v>-</v>
      </c>
      <c r="J154" t="str">
        <f>'[3]Results Lum Lab'!S141</f>
        <v>M12 - C1 : 2</v>
      </c>
      <c r="K154" s="117" t="str">
        <f t="shared" ref="K154:K167" si="75">IF(COUNTIF($J$153:$J$167, J154)&gt;1, "Duplicate", "-")</f>
        <v>-</v>
      </c>
      <c r="L154" t="str">
        <f>'[3]Results Lum Lab'!T141</f>
        <v>M12 - C2 : 2</v>
      </c>
      <c r="M154" s="117" t="str">
        <f t="shared" ref="M154:M167" si="76">IF(COUNTIF($L$153:$L$167, L154)&gt;1, "Duplicate", "-")</f>
        <v>-</v>
      </c>
      <c r="N154" t="str">
        <f>'[3]Results Lum Lab'!U141</f>
        <v>M12 - C3 : 2</v>
      </c>
      <c r="O154" s="117" t="str">
        <f t="shared" ref="O154:O164" si="77">IF(COUNTIF($N$153:$N$164, N154)&gt;1, "Duplicate", "-")</f>
        <v>Duplicate</v>
      </c>
      <c r="T154" t="str">
        <f>'[3]Results Lum Lab'!Z141</f>
        <v>M12</v>
      </c>
      <c r="U154" s="117" t="str">
        <f t="shared" ref="U154:U165" si="78">IF(COUNTIF($T$153:$T$165, T154)&gt;1, "Duplicate", "-")</f>
        <v>-</v>
      </c>
      <c r="V154" t="str">
        <f>'[3]Results Lum Lab'!AC141</f>
        <v>M12</v>
      </c>
      <c r="W154" s="117" t="str">
        <f t="shared" ref="W154:W165" si="79">IF(COUNTIF($V$153:$V$165, V154)&gt;1, "Duplicate", "-")</f>
        <v>-</v>
      </c>
      <c r="X154" t="str">
        <f>'[3]Results Lum Lab'!AF141</f>
        <v>M12</v>
      </c>
      <c r="Y154" s="117" t="str">
        <f t="shared" ref="Y154:Y164" si="80">IF(COUNTIF($X$153:$X$164, X154)&gt;1, "Duplicate", "-")</f>
        <v>Duplicate</v>
      </c>
      <c r="Z154" t="str">
        <f>'[3]Results Lum Lab'!AI141</f>
        <v>M12</v>
      </c>
      <c r="AA154" s="117" t="str">
        <f t="shared" ref="AA154:AA167" si="81">IF(COUNTIF($Z$153:$Z$167, Z154)&gt;1, "Duplicate", "-")</f>
        <v>-</v>
      </c>
      <c r="AB154" t="str">
        <f>'[3]Results Lum Lab'!AL141</f>
        <v>M12</v>
      </c>
      <c r="AC154" s="117" t="str">
        <f t="shared" ref="AC154:AC167" si="82">IF(COUNTIF($AB$153:$AB$167, AB154)&gt;1, "Duplicate", "-")</f>
        <v>-</v>
      </c>
      <c r="AD154" t="str">
        <f>'[3]Results Lum Lab'!AO141</f>
        <v>M12</v>
      </c>
      <c r="AE154" s="117" t="str">
        <f t="shared" ref="AE154:AE164" si="83">IF(COUNTIF($AD$153:$AD$164, AD154)&gt;1, "Duplicate", "-")</f>
        <v>Duplicate</v>
      </c>
    </row>
    <row r="155" spans="3:33" ht="14.7" x14ac:dyDescent="0.6">
      <c r="D155" t="str">
        <f>'[3]Results Lum Lab'!P142</f>
        <v>C1 - M16 : 1</v>
      </c>
      <c r="E155" s="148" t="str">
        <f t="shared" si="72"/>
        <v>-</v>
      </c>
      <c r="F155" t="str">
        <f>'[3]Results Lum Lab'!Q142</f>
        <v>C2 - M16 : 1</v>
      </c>
      <c r="G155" s="117" t="str">
        <f t="shared" si="73"/>
        <v>-</v>
      </c>
      <c r="H155" t="str">
        <f>'[3]Results Lum Lab'!R142</f>
        <v>C3 - M10 : 2</v>
      </c>
      <c r="I155" s="117" t="str">
        <f t="shared" si="74"/>
        <v>-</v>
      </c>
      <c r="J155" t="str">
        <f>'[3]Results Lum Lab'!S142</f>
        <v>M16 - C1 : 2</v>
      </c>
      <c r="K155" s="117" t="str">
        <f t="shared" si="75"/>
        <v>-</v>
      </c>
      <c r="L155" t="str">
        <f>'[3]Results Lum Lab'!T142</f>
        <v>M16 - C2 : 1</v>
      </c>
      <c r="M155" s="117" t="str">
        <f t="shared" si="76"/>
        <v>-</v>
      </c>
      <c r="N155" t="str">
        <f>'[3]Results Lum Lab'!U142</f>
        <v>M16 - C3 : 1</v>
      </c>
      <c r="O155" s="117" t="str">
        <f t="shared" si="77"/>
        <v>-</v>
      </c>
      <c r="T155" t="str">
        <f>'[3]Results Lum Lab'!Z142</f>
        <v>M16</v>
      </c>
      <c r="U155" s="117" t="str">
        <f t="shared" si="78"/>
        <v>-</v>
      </c>
      <c r="V155" t="str">
        <f>'[3]Results Lum Lab'!AC142</f>
        <v>M16</v>
      </c>
      <c r="W155" s="117" t="str">
        <f t="shared" si="79"/>
        <v>-</v>
      </c>
      <c r="X155" t="str">
        <f>'[3]Results Lum Lab'!AF142</f>
        <v>M10</v>
      </c>
      <c r="Y155" s="117" t="str">
        <f t="shared" si="80"/>
        <v>Duplicate</v>
      </c>
      <c r="Z155" t="str">
        <f>'[3]Results Lum Lab'!AI142</f>
        <v>M16</v>
      </c>
      <c r="AA155" s="117" t="str">
        <f t="shared" si="81"/>
        <v>-</v>
      </c>
      <c r="AB155" t="str">
        <f>'[3]Results Lum Lab'!AL142</f>
        <v>M16</v>
      </c>
      <c r="AC155" s="117" t="str">
        <f t="shared" si="82"/>
        <v>Duplicate</v>
      </c>
      <c r="AD155" t="str">
        <f>'[3]Results Lum Lab'!AO142</f>
        <v>M16</v>
      </c>
      <c r="AE155" s="117" t="str">
        <f t="shared" si="83"/>
        <v>Duplicate</v>
      </c>
    </row>
    <row r="156" spans="3:33" ht="14.7" x14ac:dyDescent="0.6">
      <c r="D156" t="str">
        <f>'[3]Results Lum Lab'!P143</f>
        <v>C1 - M20 : 1</v>
      </c>
      <c r="E156" s="148" t="str">
        <f t="shared" si="72"/>
        <v>Duplicate</v>
      </c>
      <c r="F156" t="str">
        <f>'[3]Results Lum Lab'!Q143</f>
        <v>C2 - M20 : 2</v>
      </c>
      <c r="G156" s="117" t="str">
        <f t="shared" si="73"/>
        <v>-</v>
      </c>
      <c r="H156" t="str">
        <f>'[3]Results Lum Lab'!R143</f>
        <v>C3 - M08 : 1</v>
      </c>
      <c r="I156" s="117" t="str">
        <f t="shared" si="74"/>
        <v>Duplicate</v>
      </c>
      <c r="J156" t="str">
        <f>'[3]Results Lum Lab'!S143</f>
        <v>M20 - C1 : 2</v>
      </c>
      <c r="K156" s="117" t="str">
        <f t="shared" si="75"/>
        <v>Duplicate</v>
      </c>
      <c r="L156" t="str">
        <f>'[3]Results Lum Lab'!T143</f>
        <v>M14 - C2 : 2</v>
      </c>
      <c r="M156" s="117" t="str">
        <f t="shared" si="76"/>
        <v>-</v>
      </c>
      <c r="N156" t="str">
        <f>'[3]Results Lum Lab'!U143</f>
        <v>M14 - C3 : 1</v>
      </c>
      <c r="O156" s="117" t="str">
        <f t="shared" si="77"/>
        <v>-</v>
      </c>
      <c r="T156" t="str">
        <f>'[3]Results Lum Lab'!Z143</f>
        <v>M20</v>
      </c>
      <c r="U156" s="117" t="str">
        <f t="shared" si="78"/>
        <v>Duplicate</v>
      </c>
      <c r="V156" t="str">
        <f>'[3]Results Lum Lab'!AC143</f>
        <v>M20</v>
      </c>
      <c r="W156" s="117" t="str">
        <f t="shared" si="79"/>
        <v>Duplicate</v>
      </c>
      <c r="X156" t="str">
        <f>'[3]Results Lum Lab'!AF143</f>
        <v>M08</v>
      </c>
      <c r="Y156" s="117" t="str">
        <f t="shared" si="80"/>
        <v>Duplicate</v>
      </c>
      <c r="Z156" t="str">
        <f>'[3]Results Lum Lab'!AI143</f>
        <v>M20</v>
      </c>
      <c r="AA156" s="117" t="str">
        <f t="shared" si="81"/>
        <v>Duplicate</v>
      </c>
      <c r="AB156" t="str">
        <f>'[3]Results Lum Lab'!AL143</f>
        <v>M14</v>
      </c>
      <c r="AC156" s="117" t="str">
        <f t="shared" si="82"/>
        <v>-</v>
      </c>
      <c r="AD156" t="str">
        <f>'[3]Results Lum Lab'!AO143</f>
        <v>M14</v>
      </c>
      <c r="AE156" s="117" t="str">
        <f t="shared" si="83"/>
        <v>Duplicate</v>
      </c>
    </row>
    <row r="157" spans="3:33" ht="14.7" x14ac:dyDescent="0.6">
      <c r="D157" t="str">
        <f>'[3]Results Lum Lab'!P144</f>
        <v>C1 - M24 : 2</v>
      </c>
      <c r="E157" s="148" t="str">
        <f t="shared" si="72"/>
        <v>-</v>
      </c>
      <c r="F157" t="str">
        <f>'[3]Results Lum Lab'!Q144</f>
        <v>C2 - M18 : 1</v>
      </c>
      <c r="G157" s="117" t="str">
        <f t="shared" si="73"/>
        <v>Duplicate</v>
      </c>
      <c r="H157" t="str">
        <f>'[3]Results Lum Lab'!R144</f>
        <v>C3 - M09 : 2</v>
      </c>
      <c r="I157" s="117" t="str">
        <f t="shared" si="74"/>
        <v>-</v>
      </c>
      <c r="J157" t="str">
        <f>'[3]Results Lum Lab'!S144</f>
        <v>M24 - C1 : 1</v>
      </c>
      <c r="K157" s="117" t="str">
        <f t="shared" si="75"/>
        <v>-</v>
      </c>
      <c r="L157" t="str">
        <f>'[3]Results Lum Lab'!T144</f>
        <v>M15 - C2 : 2</v>
      </c>
      <c r="M157" s="117" t="str">
        <f t="shared" si="76"/>
        <v>-</v>
      </c>
      <c r="N157" t="str">
        <f>'[3]Results Lum Lab'!U144</f>
        <v>M12 - C3 : 2</v>
      </c>
      <c r="O157" s="117" t="str">
        <f t="shared" si="77"/>
        <v>Duplicate</v>
      </c>
      <c r="T157" t="str">
        <f>'[3]Results Lum Lab'!Z144</f>
        <v>M24</v>
      </c>
      <c r="U157" s="117" t="str">
        <f t="shared" si="78"/>
        <v>-</v>
      </c>
      <c r="V157" t="str">
        <f>'[3]Results Lum Lab'!AC144</f>
        <v>M18</v>
      </c>
      <c r="W157" s="117" t="str">
        <f t="shared" si="79"/>
        <v>Duplicate</v>
      </c>
      <c r="X157" t="str">
        <f>'[3]Results Lum Lab'!AF144</f>
        <v>M09</v>
      </c>
      <c r="Y157" s="117" t="str">
        <f t="shared" si="80"/>
        <v>Duplicate</v>
      </c>
      <c r="Z157" t="str">
        <f>'[3]Results Lum Lab'!AI144</f>
        <v>M24</v>
      </c>
      <c r="AA157" s="117" t="str">
        <f t="shared" si="81"/>
        <v>-</v>
      </c>
      <c r="AB157" t="str">
        <f>'[3]Results Lum Lab'!AL144</f>
        <v>M15</v>
      </c>
      <c r="AC157" s="117" t="str">
        <f t="shared" si="82"/>
        <v>-</v>
      </c>
      <c r="AD157" t="str">
        <f>'[3]Results Lum Lab'!AO144</f>
        <v>M12</v>
      </c>
      <c r="AE157" s="117" t="str">
        <f t="shared" si="83"/>
        <v>Duplicate</v>
      </c>
    </row>
    <row r="158" spans="3:33" ht="14.7" x14ac:dyDescent="0.6">
      <c r="D158" t="str">
        <f>'[3]Results Lum Lab'!P145</f>
        <v>C1 - M22 : 2</v>
      </c>
      <c r="E158" s="148" t="str">
        <f t="shared" si="72"/>
        <v>Duplicate</v>
      </c>
      <c r="F158" t="str">
        <f>'[3]Results Lum Lab'!Q145</f>
        <v>C2 - M19 : 2</v>
      </c>
      <c r="G158" s="117" t="str">
        <f t="shared" si="73"/>
        <v>-</v>
      </c>
      <c r="H158" t="str">
        <f>'[3]Results Lum Lab'!R145</f>
        <v>C3 - M08 : 1</v>
      </c>
      <c r="I158" s="117" t="str">
        <f t="shared" si="74"/>
        <v>Duplicate</v>
      </c>
      <c r="J158" t="str">
        <f>'[3]Results Lum Lab'!S145</f>
        <v>M22 - C1 : 2</v>
      </c>
      <c r="K158" s="117" t="str">
        <f t="shared" si="75"/>
        <v>Duplicate</v>
      </c>
      <c r="L158" t="str">
        <f>'[3]Results Lum Lab'!T145</f>
        <v>M16 - C2 : 2</v>
      </c>
      <c r="M158" s="117" t="str">
        <f t="shared" si="76"/>
        <v>-</v>
      </c>
      <c r="N158" t="str">
        <f>'[3]Results Lum Lab'!U145</f>
        <v>M13 - C3 : 2</v>
      </c>
      <c r="O158" s="117" t="str">
        <f t="shared" si="77"/>
        <v>-</v>
      </c>
      <c r="T158" t="str">
        <f>'[3]Results Lum Lab'!Z145</f>
        <v>M22</v>
      </c>
      <c r="U158" s="117" t="str">
        <f t="shared" si="78"/>
        <v>Duplicate</v>
      </c>
      <c r="V158" t="str">
        <f>'[3]Results Lum Lab'!AC145</f>
        <v>M19</v>
      </c>
      <c r="W158" s="117" t="str">
        <f t="shared" si="79"/>
        <v>Duplicate</v>
      </c>
      <c r="X158" t="str">
        <f>'[3]Results Lum Lab'!AF145</f>
        <v>M08</v>
      </c>
      <c r="Y158" s="117" t="str">
        <f t="shared" si="80"/>
        <v>Duplicate</v>
      </c>
      <c r="Z158" t="str">
        <f>'[3]Results Lum Lab'!AI145</f>
        <v>M22</v>
      </c>
      <c r="AA158" s="117" t="str">
        <f t="shared" si="81"/>
        <v>Duplicate</v>
      </c>
      <c r="AB158" t="str">
        <f>'[3]Results Lum Lab'!AL145</f>
        <v>M16</v>
      </c>
      <c r="AC158" s="117" t="str">
        <f t="shared" si="82"/>
        <v>Duplicate</v>
      </c>
      <c r="AD158" t="str">
        <f>'[3]Results Lum Lab'!AO145</f>
        <v>M13</v>
      </c>
      <c r="AE158" s="117" t="str">
        <f t="shared" si="83"/>
        <v>-</v>
      </c>
    </row>
    <row r="159" spans="3:33" ht="14.7" x14ac:dyDescent="0.6">
      <c r="D159" t="str">
        <f>'[3]Results Lum Lab'!P146</f>
        <v>C1 - M20 : 1</v>
      </c>
      <c r="E159" s="148" t="str">
        <f t="shared" si="72"/>
        <v>Duplicate</v>
      </c>
      <c r="F159" t="str">
        <f>'[3]Results Lum Lab'!Q146</f>
        <v>C2 - M18 : 1</v>
      </c>
      <c r="G159" s="117" t="str">
        <f t="shared" si="73"/>
        <v>Duplicate</v>
      </c>
      <c r="H159" t="str">
        <f>'[3]Results Lum Lab'!R146</f>
        <v>C3 - M09 : 1</v>
      </c>
      <c r="I159" s="117" t="str">
        <f t="shared" si="74"/>
        <v>-</v>
      </c>
      <c r="J159" t="str">
        <f>'[3]Results Lum Lab'!S146</f>
        <v>M23 - C1 : 1</v>
      </c>
      <c r="K159" s="117" t="str">
        <f t="shared" si="75"/>
        <v>Duplicate</v>
      </c>
      <c r="L159" t="str">
        <f>'[3]Results Lum Lab'!T146</f>
        <v>M17 - C2 : 2</v>
      </c>
      <c r="M159" s="117" t="str">
        <f t="shared" si="76"/>
        <v>-</v>
      </c>
      <c r="N159" t="str">
        <f>'[3]Results Lum Lab'!U146</f>
        <v>M14 - C3 : 2</v>
      </c>
      <c r="O159" s="117" t="str">
        <f t="shared" si="77"/>
        <v>-</v>
      </c>
      <c r="T159" t="str">
        <f>'[3]Results Lum Lab'!Z146</f>
        <v>M20</v>
      </c>
      <c r="U159" s="117" t="str">
        <f t="shared" si="78"/>
        <v>Duplicate</v>
      </c>
      <c r="V159" t="str">
        <f>'[3]Results Lum Lab'!AC146</f>
        <v>M18</v>
      </c>
      <c r="W159" s="117" t="str">
        <f t="shared" si="79"/>
        <v>Duplicate</v>
      </c>
      <c r="X159" t="str">
        <f>'[3]Results Lum Lab'!AF146</f>
        <v>M09</v>
      </c>
      <c r="Y159" s="117" t="str">
        <f t="shared" si="80"/>
        <v>Duplicate</v>
      </c>
      <c r="Z159" t="str">
        <f>'[3]Results Lum Lab'!AI146</f>
        <v>M23</v>
      </c>
      <c r="AA159" s="117" t="str">
        <f t="shared" si="81"/>
        <v>Duplicate</v>
      </c>
      <c r="AB159" t="str">
        <f>'[3]Results Lum Lab'!AL146</f>
        <v>M17</v>
      </c>
      <c r="AC159" s="117" t="str">
        <f t="shared" si="82"/>
        <v>-</v>
      </c>
      <c r="AD159" t="str">
        <f>'[3]Results Lum Lab'!AO146</f>
        <v>M14</v>
      </c>
      <c r="AE159" s="117" t="str">
        <f t="shared" si="83"/>
        <v>Duplicate</v>
      </c>
    </row>
    <row r="160" spans="3:33" ht="14.7" x14ac:dyDescent="0.6">
      <c r="D160" t="str">
        <f>'[3]Results Lum Lab'!P147</f>
        <v>C1 - M21 : 1</v>
      </c>
      <c r="E160" s="148" t="str">
        <f t="shared" si="72"/>
        <v>Duplicate</v>
      </c>
      <c r="F160" t="str">
        <f>'[3]Results Lum Lab'!Q147</f>
        <v>C2 - M19 : 1</v>
      </c>
      <c r="G160" s="117" t="str">
        <f t="shared" si="73"/>
        <v>-</v>
      </c>
      <c r="H160" t="str">
        <f>'[3]Results Lum Lab'!R147</f>
        <v>C3 - M10 : 1</v>
      </c>
      <c r="I160" s="117" t="str">
        <f t="shared" si="74"/>
        <v>-</v>
      </c>
      <c r="J160" t="str">
        <f>'[3]Results Lum Lab'!S147</f>
        <v>M22 - C1 : 1</v>
      </c>
      <c r="K160" s="117" t="str">
        <f t="shared" si="75"/>
        <v>-</v>
      </c>
      <c r="L160" t="str">
        <f>'[3]Results Lum Lab'!T147</f>
        <v>M18 - C2 : 2</v>
      </c>
      <c r="M160" s="117" t="str">
        <f t="shared" si="76"/>
        <v>-</v>
      </c>
      <c r="N160" t="str">
        <f>'[3]Results Lum Lab'!U147</f>
        <v>M15 - C3 : 2</v>
      </c>
      <c r="O160" s="117" t="str">
        <f t="shared" si="77"/>
        <v>-</v>
      </c>
      <c r="T160" t="str">
        <f>'[3]Results Lum Lab'!Z147</f>
        <v>M21</v>
      </c>
      <c r="U160" s="117" t="str">
        <f t="shared" si="78"/>
        <v>Duplicate</v>
      </c>
      <c r="V160" t="str">
        <f>'[3]Results Lum Lab'!AC147</f>
        <v>M19</v>
      </c>
      <c r="W160" s="117" t="str">
        <f t="shared" si="79"/>
        <v>Duplicate</v>
      </c>
      <c r="X160" t="str">
        <f>'[3]Results Lum Lab'!AF147</f>
        <v>M10</v>
      </c>
      <c r="Y160" s="117" t="str">
        <f t="shared" si="80"/>
        <v>Duplicate</v>
      </c>
      <c r="Z160" t="str">
        <f>'[3]Results Lum Lab'!AI147</f>
        <v>M22</v>
      </c>
      <c r="AA160" s="117" t="str">
        <f t="shared" si="81"/>
        <v>Duplicate</v>
      </c>
      <c r="AB160" t="str">
        <f>'[3]Results Lum Lab'!AL147</f>
        <v>M18</v>
      </c>
      <c r="AC160" s="117" t="str">
        <f t="shared" si="82"/>
        <v>-</v>
      </c>
      <c r="AD160" t="str">
        <f>'[3]Results Lum Lab'!AO147</f>
        <v>M15</v>
      </c>
      <c r="AE160" s="117" t="str">
        <f t="shared" si="83"/>
        <v>-</v>
      </c>
    </row>
    <row r="161" spans="3:33" ht="14.7" x14ac:dyDescent="0.6">
      <c r="D161" t="str">
        <f>'[3]Results Lum Lab'!P148</f>
        <v>C1 - M22 : 2</v>
      </c>
      <c r="E161" s="148" t="str">
        <f t="shared" si="72"/>
        <v>Duplicate</v>
      </c>
      <c r="F161" t="str">
        <f>'[3]Results Lum Lab'!Q148</f>
        <v>C2 - M20 : 1</v>
      </c>
      <c r="G161" s="117" t="str">
        <f t="shared" si="73"/>
        <v>-</v>
      </c>
      <c r="H161" t="str">
        <f>'[3]Results Lum Lab'!R148</f>
        <v>C3 - M11 : 1</v>
      </c>
      <c r="I161" s="117" t="str">
        <f t="shared" si="74"/>
        <v>-</v>
      </c>
      <c r="J161" t="str">
        <f>'[3]Results Lum Lab'!S148</f>
        <v>M21 - C1 : 1</v>
      </c>
      <c r="K161" s="117" t="str">
        <f t="shared" si="75"/>
        <v>-</v>
      </c>
      <c r="L161" t="str">
        <f>'[3]Results Lum Lab'!T148</f>
        <v>M19 - C2 : 2</v>
      </c>
      <c r="M161" s="117" t="str">
        <f t="shared" si="76"/>
        <v>-</v>
      </c>
      <c r="N161" t="str">
        <f>'[3]Results Lum Lab'!U148</f>
        <v>M16 - C3 : 2</v>
      </c>
      <c r="O161" s="117" t="str">
        <f t="shared" si="77"/>
        <v>Duplicate</v>
      </c>
      <c r="T161" t="str">
        <f>'[3]Results Lum Lab'!Z148</f>
        <v>M22</v>
      </c>
      <c r="U161" s="117" t="str">
        <f t="shared" si="78"/>
        <v>Duplicate</v>
      </c>
      <c r="V161" t="str">
        <f>'[3]Results Lum Lab'!AC148</f>
        <v>M20</v>
      </c>
      <c r="W161" s="117" t="str">
        <f t="shared" si="79"/>
        <v>Duplicate</v>
      </c>
      <c r="X161" t="str">
        <f>'[3]Results Lum Lab'!AF148</f>
        <v>M11</v>
      </c>
      <c r="Y161" s="117" t="str">
        <f t="shared" si="80"/>
        <v>-</v>
      </c>
      <c r="Z161" t="str">
        <f>'[3]Results Lum Lab'!AI148</f>
        <v>M21</v>
      </c>
      <c r="AA161" s="117" t="str">
        <f t="shared" si="81"/>
        <v>Duplicate</v>
      </c>
      <c r="AB161" t="str">
        <f>'[3]Results Lum Lab'!AL148</f>
        <v>M19</v>
      </c>
      <c r="AC161" s="117" t="str">
        <f t="shared" si="82"/>
        <v>-</v>
      </c>
      <c r="AD161" t="str">
        <f>'[3]Results Lum Lab'!AO148</f>
        <v>M16</v>
      </c>
      <c r="AE161" s="117" t="str">
        <f t="shared" si="83"/>
        <v>Duplicate</v>
      </c>
    </row>
    <row r="162" spans="3:33" ht="14.7" x14ac:dyDescent="0.6">
      <c r="D162" t="str">
        <f>'[3]Results Lum Lab'!P149</f>
        <v>C1 - M21 : 2</v>
      </c>
      <c r="E162" s="148" t="str">
        <f t="shared" si="72"/>
        <v>-</v>
      </c>
      <c r="F162" t="str">
        <f>'[3]Results Lum Lab'!Q149</f>
        <v>C2 - M21 : 1</v>
      </c>
      <c r="G162" s="117" t="str">
        <f t="shared" si="73"/>
        <v>-</v>
      </c>
      <c r="H162" t="str">
        <f>'[3]Results Lum Lab'!R149</f>
        <v>C3 - M12 : 1</v>
      </c>
      <c r="I162" s="117" t="str">
        <f t="shared" si="74"/>
        <v>-</v>
      </c>
      <c r="J162" t="str">
        <f>'[3]Results Lum Lab'!S149</f>
        <v>M20 - C1 : 1</v>
      </c>
      <c r="K162" s="117" t="str">
        <f t="shared" si="75"/>
        <v>-</v>
      </c>
      <c r="L162" t="str">
        <f>'[3]Results Lum Lab'!T149</f>
        <v>M20 - C2 : 2</v>
      </c>
      <c r="M162" s="117" t="str">
        <f t="shared" si="76"/>
        <v>Duplicate</v>
      </c>
      <c r="N162" t="str">
        <f>'[3]Results Lum Lab'!U149</f>
        <v>M17 - C3 : 1</v>
      </c>
      <c r="O162" s="117" t="str">
        <f t="shared" si="77"/>
        <v>Duplicate</v>
      </c>
      <c r="T162" t="str">
        <f>'[3]Results Lum Lab'!Z149</f>
        <v>M21</v>
      </c>
      <c r="U162" s="117" t="str">
        <f t="shared" si="78"/>
        <v>Duplicate</v>
      </c>
      <c r="V162" t="str">
        <f>'[3]Results Lum Lab'!AC149</f>
        <v>M21</v>
      </c>
      <c r="W162" s="117" t="str">
        <f t="shared" si="79"/>
        <v>-</v>
      </c>
      <c r="X162" t="str">
        <f>'[3]Results Lum Lab'!AF149</f>
        <v>M12</v>
      </c>
      <c r="Y162" s="117" t="str">
        <f t="shared" si="80"/>
        <v>Duplicate</v>
      </c>
      <c r="Z162" t="str">
        <f>'[3]Results Lum Lab'!AI149</f>
        <v>M20</v>
      </c>
      <c r="AA162" s="117" t="str">
        <f t="shared" si="81"/>
        <v>Duplicate</v>
      </c>
      <c r="AB162" t="str">
        <f>'[3]Results Lum Lab'!AL149</f>
        <v>M20</v>
      </c>
      <c r="AC162" s="117" t="str">
        <f t="shared" si="82"/>
        <v>Duplicate</v>
      </c>
      <c r="AD162" t="str">
        <f>'[3]Results Lum Lab'!AO149</f>
        <v>M17</v>
      </c>
      <c r="AE162" s="117" t="str">
        <f t="shared" si="83"/>
        <v>Duplicate</v>
      </c>
    </row>
    <row r="163" spans="3:33" ht="14.7" x14ac:dyDescent="0.6">
      <c r="D163" t="str">
        <f>'[3]Results Lum Lab'!P150</f>
        <v>C1 - M20 : 1</v>
      </c>
      <c r="E163" s="148" t="str">
        <f t="shared" si="72"/>
        <v>Duplicate</v>
      </c>
      <c r="F163" t="str">
        <f>'[3]Results Lum Lab'!Q150</f>
        <v>C2 - M22 : 1</v>
      </c>
      <c r="G163" s="117" t="str">
        <f t="shared" si="73"/>
        <v>-</v>
      </c>
      <c r="H163" t="str">
        <f>'[3]Results Lum Lab'!R150</f>
        <v>C3 - M13 : 1</v>
      </c>
      <c r="I163" s="117" t="str">
        <f t="shared" si="74"/>
        <v>-</v>
      </c>
      <c r="J163" t="str">
        <f>'[3]Results Lum Lab'!S150</f>
        <v>M19 - C1 : 2</v>
      </c>
      <c r="K163" s="117" t="str">
        <f t="shared" si="75"/>
        <v>-</v>
      </c>
      <c r="L163" t="str">
        <f>'[3]Results Lum Lab'!T150</f>
        <v>M21 - C2 : 1</v>
      </c>
      <c r="M163" s="117" t="str">
        <f t="shared" si="76"/>
        <v>-</v>
      </c>
      <c r="N163" t="str">
        <f>'[3]Results Lum Lab'!U150</f>
        <v>M16 - C3 : 2</v>
      </c>
      <c r="O163" s="117" t="str">
        <f t="shared" si="77"/>
        <v>Duplicate</v>
      </c>
      <c r="T163" t="str">
        <f>'[3]Results Lum Lab'!Z150</f>
        <v>M20</v>
      </c>
      <c r="U163" s="117" t="str">
        <f t="shared" si="78"/>
        <v>Duplicate</v>
      </c>
      <c r="V163" t="str">
        <f>'[3]Results Lum Lab'!AC150</f>
        <v>M22</v>
      </c>
      <c r="W163" s="117" t="str">
        <f t="shared" si="79"/>
        <v>-</v>
      </c>
      <c r="X163" t="str">
        <f>'[3]Results Lum Lab'!AF150</f>
        <v>M13</v>
      </c>
      <c r="Y163" s="117" t="str">
        <f t="shared" si="80"/>
        <v>-</v>
      </c>
      <c r="Z163" t="str">
        <f>'[3]Results Lum Lab'!AI150</f>
        <v>M19</v>
      </c>
      <c r="AA163" s="117" t="str">
        <f t="shared" si="81"/>
        <v>-</v>
      </c>
      <c r="AB163" t="str">
        <f>'[3]Results Lum Lab'!AL150</f>
        <v>M21</v>
      </c>
      <c r="AC163" s="117" t="str">
        <f t="shared" si="82"/>
        <v>Duplicate</v>
      </c>
      <c r="AD163" t="str">
        <f>'[3]Results Lum Lab'!AO150</f>
        <v>M16</v>
      </c>
      <c r="AE163" s="117" t="str">
        <f t="shared" si="83"/>
        <v>Duplicate</v>
      </c>
    </row>
    <row r="164" spans="3:33" ht="14.7" x14ac:dyDescent="0.6">
      <c r="D164" t="str">
        <f>'[3]Results Lum Lab'!P151</f>
        <v>C1 - M21 : 1</v>
      </c>
      <c r="E164" s="148" t="str">
        <f t="shared" si="72"/>
        <v>Duplicate</v>
      </c>
      <c r="F164" t="str">
        <f>'[3]Results Lum Lab'!Q151</f>
        <v>C2 - M23 : 1</v>
      </c>
      <c r="G164" s="117" t="str">
        <f t="shared" si="73"/>
        <v>-</v>
      </c>
      <c r="H164" t="str">
        <f>'[3]Results Lum Lab'!R151</f>
        <v>C3 - M14 : 2</v>
      </c>
      <c r="I164" s="117" t="str">
        <f t="shared" si="74"/>
        <v>-</v>
      </c>
      <c r="J164" t="str">
        <f>'[3]Results Lum Lab'!S151</f>
        <v>M20 - C1 : 2</v>
      </c>
      <c r="K164" s="117" t="str">
        <f t="shared" si="75"/>
        <v>Duplicate</v>
      </c>
      <c r="L164" t="str">
        <f>'[3]Results Lum Lab'!T151</f>
        <v>M20 - C2 : 2</v>
      </c>
      <c r="M164" s="117" t="str">
        <f t="shared" si="76"/>
        <v>Duplicate</v>
      </c>
      <c r="N164" t="str">
        <f>'[3]Results Lum Lab'!U151</f>
        <v>M17 - C3 : 1</v>
      </c>
      <c r="O164" s="117" t="str">
        <f t="shared" si="77"/>
        <v>Duplicate</v>
      </c>
      <c r="T164" t="str">
        <f>'[3]Results Lum Lab'!Z151</f>
        <v>M21</v>
      </c>
      <c r="U164" s="117" t="str">
        <f t="shared" si="78"/>
        <v>Duplicate</v>
      </c>
      <c r="V164" t="str">
        <f>'[3]Results Lum Lab'!AC151</f>
        <v>M23</v>
      </c>
      <c r="W164" s="117" t="str">
        <f t="shared" si="79"/>
        <v>-</v>
      </c>
      <c r="X164" t="str">
        <f>'[3]Results Lum Lab'!AF151</f>
        <v>M14</v>
      </c>
      <c r="Y164" s="117" t="str">
        <f t="shared" si="80"/>
        <v>-</v>
      </c>
      <c r="Z164" t="str">
        <f>'[3]Results Lum Lab'!AI151</f>
        <v>M20</v>
      </c>
      <c r="AA164" s="117" t="str">
        <f t="shared" si="81"/>
        <v>Duplicate</v>
      </c>
      <c r="AB164" t="str">
        <f>'[3]Results Lum Lab'!AL151</f>
        <v>M20</v>
      </c>
      <c r="AC164" s="117" t="str">
        <f t="shared" si="82"/>
        <v>Duplicate</v>
      </c>
      <c r="AD164" t="str">
        <f>'[3]Results Lum Lab'!AO151</f>
        <v>M17</v>
      </c>
      <c r="AE164" s="117" t="str">
        <f t="shared" si="83"/>
        <v>Duplicate</v>
      </c>
    </row>
    <row r="165" spans="3:33" ht="14.7" x14ac:dyDescent="0.6">
      <c r="D165" t="str">
        <f>'[3]Results Lum Lab'!P152</f>
        <v>C1 - M22 : 2</v>
      </c>
      <c r="E165" s="148" t="str">
        <f t="shared" si="72"/>
        <v>Duplicate</v>
      </c>
      <c r="F165" t="str">
        <f>'[3]Results Lum Lab'!Q152</f>
        <v>C2 - M24 : 2</v>
      </c>
      <c r="G165" s="117" t="str">
        <f t="shared" si="73"/>
        <v>-</v>
      </c>
      <c r="J165" t="str">
        <f>'[3]Results Lum Lab'!S152</f>
        <v>M21 - C1 : 2</v>
      </c>
      <c r="K165" s="117" t="str">
        <f t="shared" si="75"/>
        <v>-</v>
      </c>
      <c r="L165" t="str">
        <f>'[3]Results Lum Lab'!T152</f>
        <v>M21 - C2 : 2</v>
      </c>
      <c r="M165" s="117" t="str">
        <f t="shared" si="76"/>
        <v>-</v>
      </c>
      <c r="T165" t="str">
        <f>'[3]Results Lum Lab'!Z152</f>
        <v>M22</v>
      </c>
      <c r="U165" s="117" t="str">
        <f t="shared" si="78"/>
        <v>Duplicate</v>
      </c>
      <c r="V165" t="str">
        <f>'[3]Results Lum Lab'!AC152</f>
        <v>M24</v>
      </c>
      <c r="W165" s="117" t="str">
        <f t="shared" si="79"/>
        <v>-</v>
      </c>
      <c r="Z165" t="str">
        <f>'[3]Results Lum Lab'!AI152</f>
        <v>M21</v>
      </c>
      <c r="AA165" s="117" t="str">
        <f t="shared" si="81"/>
        <v>Duplicate</v>
      </c>
      <c r="AB165" t="str">
        <f>'[3]Results Lum Lab'!AL152</f>
        <v>M21</v>
      </c>
      <c r="AC165" s="117" t="str">
        <f t="shared" si="82"/>
        <v>Duplicate</v>
      </c>
    </row>
    <row r="166" spans="3:33" ht="14.7" x14ac:dyDescent="0.6">
      <c r="J166" t="str">
        <f>'[3]Results Lum Lab'!S153</f>
        <v>M22 - C1 : 2</v>
      </c>
      <c r="K166" s="117" t="str">
        <f t="shared" si="75"/>
        <v>Duplicate</v>
      </c>
      <c r="L166" t="str">
        <f>'[3]Results Lum Lab'!T153</f>
        <v>M22 - C2 : 2</v>
      </c>
      <c r="M166" s="117" t="str">
        <f t="shared" si="76"/>
        <v>-</v>
      </c>
      <c r="Z166" t="str">
        <f>'[3]Results Lum Lab'!AI153</f>
        <v>M22</v>
      </c>
      <c r="AA166" s="117" t="str">
        <f t="shared" si="81"/>
        <v>Duplicate</v>
      </c>
      <c r="AB166" t="str">
        <f>'[3]Results Lum Lab'!AL153</f>
        <v>M22</v>
      </c>
      <c r="AC166" s="117" t="str">
        <f t="shared" si="82"/>
        <v>-</v>
      </c>
    </row>
    <row r="167" spans="3:33" ht="14.7" x14ac:dyDescent="0.6">
      <c r="J167" t="str">
        <f>'[3]Results Lum Lab'!S154</f>
        <v>M23 - C1 : 1</v>
      </c>
      <c r="K167" s="117" t="str">
        <f t="shared" si="75"/>
        <v>Duplicate</v>
      </c>
      <c r="L167" t="str">
        <f>'[3]Results Lum Lab'!T154</f>
        <v>M23 - C2 : 1</v>
      </c>
      <c r="M167" s="117" t="str">
        <f t="shared" si="76"/>
        <v>-</v>
      </c>
      <c r="Z167" t="str">
        <f>'[3]Results Lum Lab'!AI154</f>
        <v>M23</v>
      </c>
      <c r="AA167" s="117" t="str">
        <f t="shared" si="81"/>
        <v>Duplicate</v>
      </c>
      <c r="AB167" t="str">
        <f>'[3]Results Lum Lab'!AL154</f>
        <v>M23</v>
      </c>
      <c r="AC167" s="117" t="str">
        <f t="shared" si="82"/>
        <v>-</v>
      </c>
    </row>
    <row r="169" spans="3:33" ht="14.7" x14ac:dyDescent="0.6">
      <c r="D169" s="2" t="s">
        <v>1064</v>
      </c>
      <c r="E169" s="130">
        <f>COUNTIF(E153:E165,"Duplicate")</f>
        <v>8</v>
      </c>
      <c r="F169" s="2" t="s">
        <v>1064</v>
      </c>
      <c r="G169" s="119">
        <f>COUNTIF(G153:G165,"Duplicate")</f>
        <v>2</v>
      </c>
      <c r="H169" s="2" t="s">
        <v>1064</v>
      </c>
      <c r="I169" s="119">
        <f>COUNTIF(I153:I164,"Duplicate")</f>
        <v>3</v>
      </c>
      <c r="J169" s="2" t="s">
        <v>1064</v>
      </c>
      <c r="K169" s="119">
        <f>COUNTIF(K153:K167,"Duplicate")</f>
        <v>6</v>
      </c>
      <c r="L169" s="2" t="s">
        <v>1064</v>
      </c>
      <c r="M169" s="119">
        <f>COUNTIF(M153:M167,"Duplicate")</f>
        <v>2</v>
      </c>
      <c r="N169" s="2" t="s">
        <v>1064</v>
      </c>
      <c r="O169" s="119">
        <f>COUNTIF(O153:O164,"Duplicate")</f>
        <v>6</v>
      </c>
      <c r="T169" s="2" t="s">
        <v>1064</v>
      </c>
      <c r="U169" s="119">
        <f>COUNTIF(U153:U165,"Duplicate")</f>
        <v>9</v>
      </c>
      <c r="V169" s="2" t="s">
        <v>1064</v>
      </c>
      <c r="W169" s="119">
        <f>COUNTIF(W153:W165,"Duplicate")</f>
        <v>6</v>
      </c>
      <c r="X169" s="2" t="s">
        <v>1064</v>
      </c>
      <c r="Y169" s="119">
        <f>COUNTIF(Y153:Y164,"Duplicate")</f>
        <v>9</v>
      </c>
      <c r="Z169" s="2" t="s">
        <v>1064</v>
      </c>
      <c r="AA169" s="119">
        <f>COUNTIF(AA153:AA167,"Duplicate")</f>
        <v>10</v>
      </c>
      <c r="AB169" s="2" t="s">
        <v>1064</v>
      </c>
      <c r="AC169" s="119">
        <f>COUNTIF(AC153:AC167,"Duplicate")</f>
        <v>6</v>
      </c>
      <c r="AD169" s="2" t="s">
        <v>1064</v>
      </c>
      <c r="AE169" s="119">
        <f>COUNTIF(AE153:AE164,"Duplicate")</f>
        <v>9</v>
      </c>
      <c r="AF169" s="10" t="s">
        <v>431</v>
      </c>
    </row>
    <row r="170" spans="3:33" ht="14.7" x14ac:dyDescent="0.6">
      <c r="D170" s="2" t="s">
        <v>1065</v>
      </c>
      <c r="E170" s="130">
        <f>COUNTA(D154:D160)</f>
        <v>7</v>
      </c>
      <c r="F170" s="2" t="s">
        <v>1065</v>
      </c>
      <c r="G170" s="119">
        <f>COUNTA(F153:F165)</f>
        <v>13</v>
      </c>
      <c r="H170" s="2" t="s">
        <v>1065</v>
      </c>
      <c r="I170" s="119">
        <f>COUNTA(H153:H164)</f>
        <v>12</v>
      </c>
      <c r="J170" s="2" t="s">
        <v>1065</v>
      </c>
      <c r="K170" s="119">
        <f>COUNTA(J153:J167)</f>
        <v>15</v>
      </c>
      <c r="L170" s="2" t="s">
        <v>1065</v>
      </c>
      <c r="M170" s="119">
        <f>COUNTA(L153:L167)</f>
        <v>15</v>
      </c>
      <c r="N170" s="2" t="s">
        <v>1065</v>
      </c>
      <c r="O170" s="119">
        <f>COUNTA(N153:N164)</f>
        <v>12</v>
      </c>
      <c r="P170" s="10" t="s">
        <v>431</v>
      </c>
      <c r="Q170" s="10"/>
      <c r="R170" s="10"/>
    </row>
    <row r="171" spans="3:33" ht="14.7" x14ac:dyDescent="0.6">
      <c r="D171" s="2"/>
      <c r="E171" s="130"/>
      <c r="F171" s="2"/>
      <c r="G171" s="119"/>
      <c r="H171" s="2"/>
      <c r="I171" s="119"/>
      <c r="J171" s="2"/>
      <c r="K171" s="119"/>
      <c r="L171" s="2"/>
      <c r="M171" s="119"/>
      <c r="N171" s="2"/>
      <c r="O171" s="119"/>
      <c r="P171" s="10"/>
      <c r="Q171" s="10"/>
      <c r="R171" s="10"/>
      <c r="S171" s="126" t="s">
        <v>1074</v>
      </c>
      <c r="T171" s="128">
        <f>E169/U169</f>
        <v>0.88888888888888884</v>
      </c>
      <c r="U171" s="127"/>
      <c r="V171" s="128">
        <f>G169/W169</f>
        <v>0.33333333333333331</v>
      </c>
      <c r="W171" s="127"/>
      <c r="X171" s="128">
        <f>I169/Y169</f>
        <v>0.33333333333333331</v>
      </c>
      <c r="Y171" s="127"/>
      <c r="Z171" s="128">
        <f>K169/AA169</f>
        <v>0.6</v>
      </c>
      <c r="AA171" s="127"/>
      <c r="AB171" s="128">
        <f>M169/AC169</f>
        <v>0.33333333333333331</v>
      </c>
      <c r="AC171" s="127"/>
      <c r="AD171" s="129">
        <f>O169/AE169</f>
        <v>0.66666666666666663</v>
      </c>
      <c r="AF171" t="s">
        <v>1075</v>
      </c>
      <c r="AG171" s="131">
        <f>MAX(T171:AD171)</f>
        <v>0.88888888888888884</v>
      </c>
    </row>
    <row r="172" spans="3:33" x14ac:dyDescent="0.55000000000000004">
      <c r="AF172" t="s">
        <v>1076</v>
      </c>
      <c r="AG172" s="131">
        <f>MIN(T171:AD171)</f>
        <v>0.33333333333333331</v>
      </c>
    </row>
    <row r="174" spans="3:33" x14ac:dyDescent="0.55000000000000004">
      <c r="C174">
        <f>'[3]Results Lum Lab'!O158</f>
        <v>8</v>
      </c>
      <c r="D174" s="2" t="str">
        <f>'[3]Results Lum Lab'!P158</f>
        <v>C1 - Mxx</v>
      </c>
      <c r="E174" s="147"/>
      <c r="F174" s="2" t="str">
        <f>'[3]Results Lum Lab'!Q158</f>
        <v>C2 - Mxx</v>
      </c>
      <c r="G174" s="2"/>
      <c r="H174" s="2" t="str">
        <f>'[3]Results Lum Lab'!R158</f>
        <v>C3 - Mxx</v>
      </c>
      <c r="I174" s="2"/>
      <c r="J174" s="2" t="str">
        <f>'[3]Results Lum Lab'!S158</f>
        <v>Mxx -C1</v>
      </c>
      <c r="K174" s="2"/>
      <c r="L174" s="2" t="str">
        <f>'[3]Results Lum Lab'!T158</f>
        <v>Mxx -C2</v>
      </c>
      <c r="M174" s="2"/>
      <c r="N174" s="2" t="str">
        <f>'[3]Results Lum Lab'!U158</f>
        <v>Mxx - C3</v>
      </c>
      <c r="T174" t="str">
        <f>'[3]Results Lum Lab'!Z158</f>
        <v>C1 - Mxx</v>
      </c>
      <c r="V174" t="str">
        <f>'[3]Results Lum Lab'!AC158</f>
        <v>C2 - Mxx</v>
      </c>
      <c r="X174" t="str">
        <f>'[3]Results Lum Lab'!AF158</f>
        <v>C3 - Mxx</v>
      </c>
      <c r="Z174" t="str">
        <f>'[3]Results Lum Lab'!AI158</f>
        <v>Mxx -C1</v>
      </c>
      <c r="AB174" t="str">
        <f>'[3]Results Lum Lab'!AL158</f>
        <v>Mxx -C2</v>
      </c>
      <c r="AD174" t="str">
        <f>'[3]Results Lum Lab'!AO158</f>
        <v>Mxx - C3</v>
      </c>
    </row>
    <row r="175" spans="3:33" ht="14.7" x14ac:dyDescent="0.6">
      <c r="D175" t="str">
        <f>'[3]Results Lum Lab'!P159</f>
        <v>C1 - M08 : 1</v>
      </c>
      <c r="E175" s="148" t="str">
        <f>IF(COUNTIF($D$175:$D$190, D175)&gt;1, "Duplicate", "-")</f>
        <v>-</v>
      </c>
      <c r="F175" t="str">
        <f>'[3]Results Lum Lab'!Q159</f>
        <v>C2 - M08 : 1</v>
      </c>
      <c r="G175" s="117" t="str">
        <f>IF(COUNTIF($F$175:$F$185, F175)&gt;1, "Duplicate", "-")</f>
        <v>-</v>
      </c>
      <c r="H175" t="str">
        <f>'[3]Results Lum Lab'!R159</f>
        <v>C3 - M08 : 1</v>
      </c>
      <c r="I175" s="117" t="str">
        <f>IF(COUNTIF($H$175:$H$185, H175)&gt;1, "Duplicate", "-")</f>
        <v>-</v>
      </c>
      <c r="J175" t="str">
        <f>'[3]Results Lum Lab'!S159</f>
        <v>M08 - C1 : 2</v>
      </c>
      <c r="K175" s="117" t="str">
        <f>IF(COUNTIF($J$175:$J$183, J175)&gt;1, "Duplicate", "-")</f>
        <v>-</v>
      </c>
      <c r="L175" t="str">
        <f>'[3]Results Lum Lab'!T159</f>
        <v>M08 - C2 : 2</v>
      </c>
      <c r="M175" s="117" t="str">
        <f>IF(COUNTIF($L$175:$L$184, L175)&gt;1, "Duplicate", "-")</f>
        <v>-</v>
      </c>
      <c r="N175" t="str">
        <f>'[3]Results Lum Lab'!U159</f>
        <v>M08 - C3 : 1</v>
      </c>
      <c r="O175" s="117" t="str">
        <f>IF(COUNTIF($N$175:$N$184, N175)&gt;1, "Duplicate", "-")</f>
        <v>-</v>
      </c>
      <c r="T175" t="str">
        <f>'[3]Results Lum Lab'!Z159</f>
        <v>M08</v>
      </c>
      <c r="U175" s="117" t="str">
        <f>IF(COUNTIF($T$175:$T$190, T175)&gt;1, "Duplicate", "-")</f>
        <v>-</v>
      </c>
      <c r="V175" t="str">
        <f>'[3]Results Lum Lab'!AC159</f>
        <v>M08</v>
      </c>
      <c r="W175" s="117" t="str">
        <f>IF(COUNTIF($V$175:$V$185, V175)&gt;1, "Duplicate", "-")</f>
        <v>-</v>
      </c>
      <c r="X175" t="str">
        <f>'[3]Results Lum Lab'!AF159</f>
        <v>M08</v>
      </c>
      <c r="Y175" s="117" t="str">
        <f>IF(COUNTIF($X$175:$X$185, X175)&gt;1, "Duplicate", "-")</f>
        <v>-</v>
      </c>
      <c r="Z175" t="str">
        <f>'[3]Results Lum Lab'!AI159</f>
        <v>M08</v>
      </c>
      <c r="AA175" s="117" t="str">
        <f>IF(COUNTIF($Z$175:$Z$183, Z175)&gt;1, "Duplicate", "-")</f>
        <v>-</v>
      </c>
      <c r="AB175" t="str">
        <f>'[3]Results Lum Lab'!AL159</f>
        <v>M08</v>
      </c>
      <c r="AC175" s="117" t="str">
        <f>IF(COUNTIF($AB$175:$AB$184, AB175)&gt;1, "Duplicate", "-")</f>
        <v>-</v>
      </c>
      <c r="AD175" t="str">
        <f>'[3]Results Lum Lab'!AO159</f>
        <v>M08</v>
      </c>
      <c r="AE175" s="117" t="str">
        <f>IF(COUNTIF($AD$175:$AD$184, AD175)&gt;1, "Duplicate", "-")</f>
        <v>Duplicate</v>
      </c>
    </row>
    <row r="176" spans="3:33" ht="14.7" x14ac:dyDescent="0.6">
      <c r="D176" t="str">
        <f>'[3]Results Lum Lab'!P160</f>
        <v>C1 - M12 : 1</v>
      </c>
      <c r="E176" s="148" t="str">
        <f t="shared" ref="E176:E190" si="84">IF(COUNTIF($D$175:$D$190, D176)&gt;1, "Duplicate", "-")</f>
        <v>-</v>
      </c>
      <c r="F176" t="str">
        <f>'[3]Results Lum Lab'!Q160</f>
        <v>C2 - M12 : 1</v>
      </c>
      <c r="G176" s="117" t="str">
        <f t="shared" ref="G176:G185" si="85">IF(COUNTIF($F$175:$F$185, F176)&gt;1, "Duplicate", "-")</f>
        <v>-</v>
      </c>
      <c r="H176" t="str">
        <f>'[3]Results Lum Lab'!R160</f>
        <v>C3 - M12 : 2</v>
      </c>
      <c r="I176" s="117" t="str">
        <f t="shared" ref="I176:I185" si="86">IF(COUNTIF($H$175:$H$185, H176)&gt;1, "Duplicate", "-")</f>
        <v>-</v>
      </c>
      <c r="J176" t="str">
        <f>'[3]Results Lum Lab'!S160</f>
        <v>M12 - C1 : 1</v>
      </c>
      <c r="K176" s="117" t="str">
        <f t="shared" ref="K176:K183" si="87">IF(COUNTIF($J$175:$J$183, J176)&gt;1, "Duplicate", "-")</f>
        <v>Duplicate</v>
      </c>
      <c r="L176" t="str">
        <f>'[3]Results Lum Lab'!T160</f>
        <v>M12 - C2 : 2</v>
      </c>
      <c r="M176" s="117" t="str">
        <f t="shared" ref="M176:M184" si="88">IF(COUNTIF($L$175:$L$184, L176)&gt;1, "Duplicate", "-")</f>
        <v>Duplicate</v>
      </c>
      <c r="N176" t="str">
        <f>'[3]Results Lum Lab'!U160</f>
        <v>M04 - C3 : 2</v>
      </c>
      <c r="O176" s="117" t="str">
        <f t="shared" ref="O176:O184" si="89">IF(COUNTIF($N$175:$N$184, N176)&gt;1, "Duplicate", "-")</f>
        <v>-</v>
      </c>
      <c r="T176" t="str">
        <f>'[3]Results Lum Lab'!Z160</f>
        <v>M12</v>
      </c>
      <c r="U176" s="117" t="str">
        <f t="shared" ref="U176:U190" si="90">IF(COUNTIF($T$175:$T$190, T176)&gt;1, "Duplicate", "-")</f>
        <v>-</v>
      </c>
      <c r="V176" t="str">
        <f>'[3]Results Lum Lab'!AC160</f>
        <v>M12</v>
      </c>
      <c r="W176" s="117" t="str">
        <f t="shared" ref="W176:W185" si="91">IF(COUNTIF($V$175:$V$185, V176)&gt;1, "Duplicate", "-")</f>
        <v>-</v>
      </c>
      <c r="X176" t="str">
        <f>'[3]Results Lum Lab'!AF160</f>
        <v>M12</v>
      </c>
      <c r="Y176" s="117" t="str">
        <f t="shared" ref="Y176:Y185" si="92">IF(COUNTIF($X$175:$X$186, X176)&gt;1, "Duplicate", "-")</f>
        <v>Duplicate</v>
      </c>
      <c r="Z176" t="str">
        <f>'[3]Results Lum Lab'!AI160</f>
        <v>M12</v>
      </c>
      <c r="AA176" s="117" t="str">
        <f t="shared" ref="AA176:AA183" si="93">IF(COUNTIF($Z$175:$Z$183, Z176)&gt;1, "Duplicate", "-")</f>
        <v>Duplicate</v>
      </c>
      <c r="AB176" t="str">
        <f>'[3]Results Lum Lab'!AL160</f>
        <v>M12</v>
      </c>
      <c r="AC176" s="117" t="str">
        <f t="shared" ref="AC176:AC184" si="94">IF(COUNTIF($AB$175:$AB$184, AB176)&gt;1, "Duplicate", "-")</f>
        <v>Duplicate</v>
      </c>
      <c r="AD176" t="str">
        <f>'[3]Results Lum Lab'!AO160</f>
        <v>M04</v>
      </c>
      <c r="AE176" s="117" t="str">
        <f t="shared" ref="AE176:AE184" si="95">IF(COUNTIF($AD$175:$AD$184, AD176)&gt;1, "Duplicate", "-")</f>
        <v>-</v>
      </c>
    </row>
    <row r="177" spans="4:32" ht="14.7" x14ac:dyDescent="0.6">
      <c r="D177" t="str">
        <f>'[3]Results Lum Lab'!P161</f>
        <v>C1 - M16 : 1</v>
      </c>
      <c r="E177" s="148" t="str">
        <f t="shared" si="84"/>
        <v>-</v>
      </c>
      <c r="F177" t="str">
        <f>'[3]Results Lum Lab'!Q161</f>
        <v>C2 - M16 : 1</v>
      </c>
      <c r="G177" s="117" t="str">
        <f t="shared" si="85"/>
        <v>Duplicate</v>
      </c>
      <c r="H177" t="str">
        <f>'[3]Results Lum Lab'!R161</f>
        <v>C3 - M10 : 1</v>
      </c>
      <c r="I177" s="117" t="str">
        <f t="shared" si="86"/>
        <v>Duplicate</v>
      </c>
      <c r="J177" t="str">
        <f>'[3]Results Lum Lab'!S161</f>
        <v>M10 - C1 : 2</v>
      </c>
      <c r="K177" s="117" t="str">
        <f t="shared" si="87"/>
        <v>-</v>
      </c>
      <c r="L177" t="str">
        <f>'[3]Results Lum Lab'!T161</f>
        <v>M16 - C2 : 1</v>
      </c>
      <c r="M177" s="117" t="str">
        <f t="shared" si="88"/>
        <v>-</v>
      </c>
      <c r="N177" t="str">
        <f>'[3]Results Lum Lab'!U161</f>
        <v>M06 - C3 : 2</v>
      </c>
      <c r="O177" s="117" t="str">
        <f t="shared" si="89"/>
        <v>-</v>
      </c>
      <c r="T177" t="str">
        <f>'[3]Results Lum Lab'!Z161</f>
        <v>M16</v>
      </c>
      <c r="U177" s="117" t="str">
        <f t="shared" si="90"/>
        <v>Duplicate</v>
      </c>
      <c r="V177" t="str">
        <f>'[3]Results Lum Lab'!AC161</f>
        <v>M16</v>
      </c>
      <c r="W177" s="117" t="str">
        <f t="shared" si="91"/>
        <v>Duplicate</v>
      </c>
      <c r="X177" t="str">
        <f>'[3]Results Lum Lab'!AF161</f>
        <v>M10</v>
      </c>
      <c r="Y177" s="117" t="str">
        <f t="shared" si="92"/>
        <v>Duplicate</v>
      </c>
      <c r="Z177" t="str">
        <f>'[3]Results Lum Lab'!AI161</f>
        <v>M10</v>
      </c>
      <c r="AA177" s="117" t="str">
        <f t="shared" si="93"/>
        <v>-</v>
      </c>
      <c r="AB177" t="str">
        <f>'[3]Results Lum Lab'!AL161</f>
        <v>M16</v>
      </c>
      <c r="AC177" s="117" t="str">
        <f t="shared" si="94"/>
        <v>-</v>
      </c>
      <c r="AD177" t="str">
        <f>'[3]Results Lum Lab'!AO161</f>
        <v>M06</v>
      </c>
      <c r="AE177" s="117" t="str">
        <f t="shared" si="95"/>
        <v>-</v>
      </c>
    </row>
    <row r="178" spans="4:32" ht="14.7" x14ac:dyDescent="0.6">
      <c r="D178" t="str">
        <f>'[3]Results Lum Lab'!P162</f>
        <v>C1 - M20 : 1</v>
      </c>
      <c r="E178" s="148" t="str">
        <f t="shared" si="84"/>
        <v>-</v>
      </c>
      <c r="F178" t="str">
        <f>'[3]Results Lum Lab'!Q162</f>
        <v>C2 - M20 : 2</v>
      </c>
      <c r="G178" s="117" t="str">
        <f t="shared" si="85"/>
        <v>-</v>
      </c>
      <c r="H178" t="str">
        <f>'[3]Results Lum Lab'!R162</f>
        <v>C3 - M11 : 2</v>
      </c>
      <c r="I178" s="117" t="str">
        <f t="shared" si="86"/>
        <v>-</v>
      </c>
      <c r="J178" t="str">
        <f>'[3]Results Lum Lab'!S162</f>
        <v>M11 - C1 : 2</v>
      </c>
      <c r="K178" s="117" t="str">
        <f t="shared" si="87"/>
        <v>Duplicate</v>
      </c>
      <c r="L178" t="str">
        <f>'[3]Results Lum Lab'!T162</f>
        <v>M14 - C2 : 1</v>
      </c>
      <c r="M178" s="117" t="str">
        <f t="shared" si="88"/>
        <v>-</v>
      </c>
      <c r="N178" t="str">
        <f>'[3]Results Lum Lab'!U162</f>
        <v>M08 - C3 : 2</v>
      </c>
      <c r="O178" s="117" t="str">
        <f t="shared" si="89"/>
        <v>-</v>
      </c>
      <c r="T178" t="str">
        <f>'[3]Results Lum Lab'!Z162</f>
        <v>M20</v>
      </c>
      <c r="U178" s="117" t="str">
        <f t="shared" si="90"/>
        <v>Duplicate</v>
      </c>
      <c r="V178" t="str">
        <f>'[3]Results Lum Lab'!AC162</f>
        <v>M20</v>
      </c>
      <c r="W178" s="117" t="str">
        <f t="shared" si="91"/>
        <v>-</v>
      </c>
      <c r="X178" t="str">
        <f>'[3]Results Lum Lab'!AF162</f>
        <v>M11</v>
      </c>
      <c r="Y178" s="117" t="str">
        <f t="shared" si="92"/>
        <v>Duplicate</v>
      </c>
      <c r="Z178" t="str">
        <f>'[3]Results Lum Lab'!AI162</f>
        <v>M11</v>
      </c>
      <c r="AA178" s="117" t="str">
        <f t="shared" si="93"/>
        <v>Duplicate</v>
      </c>
      <c r="AB178" t="str">
        <f>'[3]Results Lum Lab'!AL162</f>
        <v>M14</v>
      </c>
      <c r="AC178" s="117" t="str">
        <f t="shared" si="94"/>
        <v>Duplicate</v>
      </c>
      <c r="AD178" t="str">
        <f>'[3]Results Lum Lab'!AO162</f>
        <v>M08</v>
      </c>
      <c r="AE178" s="117" t="str">
        <f t="shared" si="95"/>
        <v>Duplicate</v>
      </c>
    </row>
    <row r="179" spans="4:32" ht="14.7" x14ac:dyDescent="0.6">
      <c r="D179" t="str">
        <f>'[3]Results Lum Lab'!P163</f>
        <v>C1 - M24 : 2</v>
      </c>
      <c r="E179" s="148" t="str">
        <f t="shared" si="84"/>
        <v>-</v>
      </c>
      <c r="F179" t="str">
        <f>'[3]Results Lum Lab'!Q163</f>
        <v>C2 - M18 : 2</v>
      </c>
      <c r="G179" s="117" t="str">
        <f t="shared" si="85"/>
        <v>Duplicate</v>
      </c>
      <c r="H179" t="str">
        <f>'[3]Results Lum Lab'!R163</f>
        <v>C3 - M10 : 1</v>
      </c>
      <c r="I179" s="117" t="str">
        <f t="shared" si="86"/>
        <v>Duplicate</v>
      </c>
      <c r="J179" t="str">
        <f>'[3]Results Lum Lab'!S163</f>
        <v>M12 - C1 : 1</v>
      </c>
      <c r="K179" s="117" t="str">
        <f t="shared" si="87"/>
        <v>Duplicate</v>
      </c>
      <c r="L179" t="str">
        <f>'[3]Results Lum Lab'!T163</f>
        <v>M12 - C2 : 2</v>
      </c>
      <c r="M179" s="117" t="str">
        <f t="shared" si="88"/>
        <v>Duplicate</v>
      </c>
      <c r="N179" t="str">
        <f>'[3]Results Lum Lab'!U163</f>
        <v>M10 - C3 : 1</v>
      </c>
      <c r="O179" s="117" t="str">
        <f t="shared" si="89"/>
        <v>-</v>
      </c>
      <c r="T179" t="str">
        <f>'[3]Results Lum Lab'!Z163</f>
        <v>M24</v>
      </c>
      <c r="U179" s="117" t="str">
        <f t="shared" si="90"/>
        <v>-</v>
      </c>
      <c r="V179" t="str">
        <f>'[3]Results Lum Lab'!AC163</f>
        <v>M18</v>
      </c>
      <c r="W179" s="117" t="str">
        <f t="shared" si="91"/>
        <v>Duplicate</v>
      </c>
      <c r="X179" t="str">
        <f>'[3]Results Lum Lab'!AF163</f>
        <v>M10</v>
      </c>
      <c r="Y179" s="117" t="str">
        <f t="shared" si="92"/>
        <v>Duplicate</v>
      </c>
      <c r="Z179" t="str">
        <f>'[3]Results Lum Lab'!AI163</f>
        <v>M12</v>
      </c>
      <c r="AA179" s="117" t="str">
        <f t="shared" si="93"/>
        <v>Duplicate</v>
      </c>
      <c r="AB179" t="str">
        <f>'[3]Results Lum Lab'!AL163</f>
        <v>M12</v>
      </c>
      <c r="AC179" s="117" t="str">
        <f t="shared" si="94"/>
        <v>Duplicate</v>
      </c>
      <c r="AD179" t="str">
        <f>'[3]Results Lum Lab'!AO163</f>
        <v>M10</v>
      </c>
      <c r="AE179" s="117" t="str">
        <f t="shared" si="95"/>
        <v>Duplicate</v>
      </c>
    </row>
    <row r="180" spans="4:32" ht="14.7" x14ac:dyDescent="0.6">
      <c r="D180" t="str">
        <f>'[3]Results Lum Lab'!P164</f>
        <v>C1 - M22 : 2</v>
      </c>
      <c r="E180" s="148" t="str">
        <f t="shared" si="84"/>
        <v>-</v>
      </c>
      <c r="F180" t="str">
        <f>'[3]Results Lum Lab'!Q164</f>
        <v>C2 - M16 : 1</v>
      </c>
      <c r="G180" s="117" t="str">
        <f t="shared" si="85"/>
        <v>Duplicate</v>
      </c>
      <c r="H180" t="str">
        <f>'[3]Results Lum Lab'!R164</f>
        <v>C3 - M11 : 1</v>
      </c>
      <c r="I180" s="117" t="str">
        <f t="shared" si="86"/>
        <v>-</v>
      </c>
      <c r="J180" t="str">
        <f>'[3]Results Lum Lab'!S164</f>
        <v>M11 - C1 : 2</v>
      </c>
      <c r="K180" s="117" t="str">
        <f t="shared" si="87"/>
        <v>Duplicate</v>
      </c>
      <c r="L180" t="str">
        <f>'[3]Results Lum Lab'!T164</f>
        <v>M13 - C2 : 1</v>
      </c>
      <c r="M180" s="117" t="str">
        <f t="shared" si="88"/>
        <v>-</v>
      </c>
      <c r="N180" t="str">
        <f>'[3]Results Lum Lab'!U164</f>
        <v>M09 - C3 : 2</v>
      </c>
      <c r="O180" s="117" t="str">
        <f t="shared" si="89"/>
        <v>-</v>
      </c>
      <c r="T180" t="str">
        <f>'[3]Results Lum Lab'!Z164</f>
        <v>M22</v>
      </c>
      <c r="U180" s="117" t="str">
        <f t="shared" si="90"/>
        <v>-</v>
      </c>
      <c r="V180" t="str">
        <f>'[3]Results Lum Lab'!AC164</f>
        <v>M16</v>
      </c>
      <c r="W180" s="117" t="str">
        <f t="shared" si="91"/>
        <v>Duplicate</v>
      </c>
      <c r="X180" t="str">
        <f>'[3]Results Lum Lab'!AF164</f>
        <v>M11</v>
      </c>
      <c r="Y180" s="117" t="str">
        <f t="shared" si="92"/>
        <v>Duplicate</v>
      </c>
      <c r="Z180" t="str">
        <f>'[3]Results Lum Lab'!AI164</f>
        <v>M11</v>
      </c>
      <c r="AA180" s="117" t="str">
        <f t="shared" si="93"/>
        <v>Duplicate</v>
      </c>
      <c r="AB180" t="str">
        <f>'[3]Results Lum Lab'!AL164</f>
        <v>M13</v>
      </c>
      <c r="AC180" s="117" t="str">
        <f t="shared" si="94"/>
        <v>Duplicate</v>
      </c>
      <c r="AD180" t="str">
        <f>'[3]Results Lum Lab'!AO164</f>
        <v>M09</v>
      </c>
      <c r="AE180" s="117" t="str">
        <f t="shared" si="95"/>
        <v>-</v>
      </c>
    </row>
    <row r="181" spans="4:32" ht="14.7" x14ac:dyDescent="0.6">
      <c r="D181" t="str">
        <f>'[3]Results Lum Lab'!P165</f>
        <v>C1 - M20 : 2</v>
      </c>
      <c r="E181" s="148" t="str">
        <f t="shared" si="84"/>
        <v>-</v>
      </c>
      <c r="F181" t="str">
        <f>'[3]Results Lum Lab'!Q165</f>
        <v>C2 - M17 : 1</v>
      </c>
      <c r="G181" s="117" t="str">
        <f t="shared" si="85"/>
        <v>Duplicate</v>
      </c>
      <c r="H181" t="str">
        <f>'[3]Results Lum Lab'!R165</f>
        <v>C3 - M12 : 1</v>
      </c>
      <c r="I181" s="117" t="str">
        <f t="shared" si="86"/>
        <v>-</v>
      </c>
      <c r="J181" t="str">
        <f>'[3]Results Lum Lab'!S165</f>
        <v>M12 - C1 : 2</v>
      </c>
      <c r="K181" s="117" t="str">
        <f t="shared" si="87"/>
        <v>-</v>
      </c>
      <c r="L181" t="str">
        <f>'[3]Results Lum Lab'!T165</f>
        <v>M12 - C2 : 2</v>
      </c>
      <c r="M181" s="117" t="str">
        <f t="shared" si="88"/>
        <v>Duplicate</v>
      </c>
      <c r="N181" t="str">
        <f>'[3]Results Lum Lab'!U165</f>
        <v>M10 - C3 : 2</v>
      </c>
      <c r="O181" s="117" t="str">
        <f t="shared" si="89"/>
        <v>-</v>
      </c>
      <c r="T181" t="str">
        <f>'[3]Results Lum Lab'!Z165</f>
        <v>M20</v>
      </c>
      <c r="U181" s="117" t="str">
        <f t="shared" si="90"/>
        <v>Duplicate</v>
      </c>
      <c r="V181" t="str">
        <f>'[3]Results Lum Lab'!AC165</f>
        <v>M17</v>
      </c>
      <c r="W181" s="117" t="str">
        <f t="shared" si="91"/>
        <v>Duplicate</v>
      </c>
      <c r="X181" t="str">
        <f>'[3]Results Lum Lab'!AF165</f>
        <v>M12</v>
      </c>
      <c r="Y181" s="117" t="str">
        <f t="shared" si="92"/>
        <v>Duplicate</v>
      </c>
      <c r="Z181" t="str">
        <f>'[3]Results Lum Lab'!AI165</f>
        <v>M12</v>
      </c>
      <c r="AA181" s="117" t="str">
        <f t="shared" si="93"/>
        <v>Duplicate</v>
      </c>
      <c r="AB181" t="str">
        <f>'[3]Results Lum Lab'!AL165</f>
        <v>M12</v>
      </c>
      <c r="AC181" s="117" t="str">
        <f t="shared" si="94"/>
        <v>Duplicate</v>
      </c>
      <c r="AD181" t="str">
        <f>'[3]Results Lum Lab'!AO165</f>
        <v>M10</v>
      </c>
      <c r="AE181" s="117" t="str">
        <f t="shared" si="95"/>
        <v>Duplicate</v>
      </c>
    </row>
    <row r="182" spans="4:32" ht="14.7" x14ac:dyDescent="0.6">
      <c r="D182" t="str">
        <f>'[3]Results Lum Lab'!P166</f>
        <v>C1 - M18 : 2</v>
      </c>
      <c r="E182" s="148" t="str">
        <f t="shared" si="84"/>
        <v>-</v>
      </c>
      <c r="F182" t="str">
        <f>'[3]Results Lum Lab'!Q166</f>
        <v>C2 - M18 : 2</v>
      </c>
      <c r="G182" s="117" t="str">
        <f t="shared" si="85"/>
        <v>Duplicate</v>
      </c>
      <c r="H182" t="str">
        <f>'[3]Results Lum Lab'!R166</f>
        <v>C3 - M13 : 1</v>
      </c>
      <c r="I182" s="117" t="str">
        <f t="shared" si="86"/>
        <v>-</v>
      </c>
      <c r="J182" t="str">
        <f>'[3]Results Lum Lab'!S166</f>
        <v>M13 - C1 : 2</v>
      </c>
      <c r="K182" s="117" t="str">
        <f t="shared" si="87"/>
        <v>-</v>
      </c>
      <c r="L182" t="str">
        <f>'[3]Results Lum Lab'!T166</f>
        <v>M13 - C2 : 2</v>
      </c>
      <c r="M182" s="117" t="str">
        <f t="shared" si="88"/>
        <v>-</v>
      </c>
      <c r="N182" t="str">
        <f>'[3]Results Lum Lab'!U166</f>
        <v>M11 - C3 : 2</v>
      </c>
      <c r="O182" s="117" t="str">
        <f t="shared" si="89"/>
        <v>Duplicate</v>
      </c>
      <c r="T182" t="str">
        <f>'[3]Results Lum Lab'!Z166</f>
        <v>M18</v>
      </c>
      <c r="U182" s="117" t="str">
        <f t="shared" si="90"/>
        <v>-</v>
      </c>
      <c r="V182" t="str">
        <f>'[3]Results Lum Lab'!AC166</f>
        <v>M18</v>
      </c>
      <c r="W182" s="117" t="str">
        <f t="shared" si="91"/>
        <v>Duplicate</v>
      </c>
      <c r="X182" t="str">
        <f>'[3]Results Lum Lab'!AF166</f>
        <v>M13</v>
      </c>
      <c r="Y182" s="117" t="str">
        <f t="shared" si="92"/>
        <v>-</v>
      </c>
      <c r="Z182" t="str">
        <f>'[3]Results Lum Lab'!AI166</f>
        <v>M13</v>
      </c>
      <c r="AA182" s="117" t="str">
        <f t="shared" si="93"/>
        <v>-</v>
      </c>
      <c r="AB182" t="str">
        <f>'[3]Results Lum Lab'!AL166</f>
        <v>M13</v>
      </c>
      <c r="AC182" s="117" t="str">
        <f t="shared" si="94"/>
        <v>Duplicate</v>
      </c>
      <c r="AD182" t="str">
        <f>'[3]Results Lum Lab'!AO166</f>
        <v>M11</v>
      </c>
      <c r="AE182" s="117" t="str">
        <f t="shared" si="95"/>
        <v>Duplicate</v>
      </c>
    </row>
    <row r="183" spans="4:32" ht="14.7" x14ac:dyDescent="0.6">
      <c r="D183" t="str">
        <f>'[3]Results Lum Lab'!P167</f>
        <v>C1 - M16 : 2</v>
      </c>
      <c r="E183" s="148" t="str">
        <f t="shared" si="84"/>
        <v>Duplicate</v>
      </c>
      <c r="F183" t="str">
        <f>'[3]Results Lum Lab'!Q167</f>
        <v>C2 - M17 : 1</v>
      </c>
      <c r="G183" s="117" t="str">
        <f t="shared" si="85"/>
        <v>Duplicate</v>
      </c>
      <c r="H183" t="str">
        <f>'[3]Results Lum Lab'!R167</f>
        <v>C3 - M14 : 1</v>
      </c>
      <c r="I183" s="117" t="str">
        <f t="shared" si="86"/>
        <v>-</v>
      </c>
      <c r="J183" t="str">
        <f>'[3]Results Lum Lab'!S167</f>
        <v>M14 - C1 : 1</v>
      </c>
      <c r="K183" s="117" t="str">
        <f t="shared" si="87"/>
        <v>-</v>
      </c>
      <c r="L183" t="str">
        <f>'[3]Results Lum Lab'!T167</f>
        <v>M14 - C2 : 2</v>
      </c>
      <c r="M183" s="117" t="str">
        <f t="shared" si="88"/>
        <v>-</v>
      </c>
      <c r="N183" t="str">
        <f>'[3]Results Lum Lab'!U167</f>
        <v>M12 - C3 : 1</v>
      </c>
      <c r="O183" s="117" t="str">
        <f t="shared" si="89"/>
        <v>-</v>
      </c>
      <c r="T183" t="str">
        <f>'[3]Results Lum Lab'!Z167</f>
        <v>M16</v>
      </c>
      <c r="U183" s="117" t="str">
        <f t="shared" si="90"/>
        <v>Duplicate</v>
      </c>
      <c r="V183" t="str">
        <f>'[3]Results Lum Lab'!AC167</f>
        <v>M17</v>
      </c>
      <c r="W183" s="117" t="str">
        <f t="shared" si="91"/>
        <v>Duplicate</v>
      </c>
      <c r="X183" t="str">
        <f>'[3]Results Lum Lab'!AF167</f>
        <v>M14</v>
      </c>
      <c r="Y183" s="117" t="str">
        <f t="shared" si="92"/>
        <v>-</v>
      </c>
      <c r="Z183" t="str">
        <f>'[3]Results Lum Lab'!AI167</f>
        <v>M14</v>
      </c>
      <c r="AA183" s="117" t="str">
        <f t="shared" si="93"/>
        <v>-</v>
      </c>
      <c r="AB183" t="str">
        <f>'[3]Results Lum Lab'!AL167</f>
        <v>M14</v>
      </c>
      <c r="AC183" s="117" t="str">
        <f t="shared" si="94"/>
        <v>Duplicate</v>
      </c>
      <c r="AD183" t="str">
        <f>'[3]Results Lum Lab'!AO167</f>
        <v>M12</v>
      </c>
      <c r="AE183" s="117" t="str">
        <f t="shared" si="95"/>
        <v>-</v>
      </c>
    </row>
    <row r="184" spans="4:32" ht="14.7" x14ac:dyDescent="0.6">
      <c r="D184" t="str">
        <f>'[3]Results Lum Lab'!P168</f>
        <v>C1 - M14 : 1</v>
      </c>
      <c r="E184" s="148" t="str">
        <f t="shared" si="84"/>
        <v>Duplicate</v>
      </c>
      <c r="F184" t="str">
        <f>'[3]Results Lum Lab'!Q168</f>
        <v>C2 - M18 : 1</v>
      </c>
      <c r="G184" s="117" t="str">
        <f t="shared" si="85"/>
        <v>-</v>
      </c>
      <c r="H184" t="str">
        <f>'[3]Results Lum Lab'!R168</f>
        <v>C3 - M15 : 1</v>
      </c>
      <c r="I184" s="117" t="str">
        <f t="shared" si="86"/>
        <v>-</v>
      </c>
      <c r="L184" t="str">
        <f>'[3]Results Lum Lab'!T168</f>
        <v>M15 - C2 : 1</v>
      </c>
      <c r="M184" s="117" t="str">
        <f t="shared" si="88"/>
        <v>-</v>
      </c>
      <c r="N184" t="str">
        <f>'[3]Results Lum Lab'!U168</f>
        <v>M11 - C3 : 2</v>
      </c>
      <c r="O184" s="117" t="str">
        <f t="shared" si="89"/>
        <v>Duplicate</v>
      </c>
      <c r="T184" t="str">
        <f>'[3]Results Lum Lab'!Z168</f>
        <v>M14</v>
      </c>
      <c r="U184" s="117" t="str">
        <f t="shared" si="90"/>
        <v>Duplicate</v>
      </c>
      <c r="V184" t="str">
        <f>'[3]Results Lum Lab'!AC168</f>
        <v>M18</v>
      </c>
      <c r="W184" s="117" t="str">
        <f t="shared" si="91"/>
        <v>Duplicate</v>
      </c>
      <c r="X184" t="str">
        <f>'[3]Results Lum Lab'!AF168</f>
        <v>M15</v>
      </c>
      <c r="Y184" s="117" t="str">
        <f t="shared" si="92"/>
        <v>-</v>
      </c>
      <c r="AA184" s="117"/>
      <c r="AB184" t="str">
        <f>'[3]Results Lum Lab'!AL168</f>
        <v>M15</v>
      </c>
      <c r="AC184" s="117" t="str">
        <f t="shared" si="94"/>
        <v>-</v>
      </c>
      <c r="AD184" t="str">
        <f>'[3]Results Lum Lab'!AO168</f>
        <v>M11</v>
      </c>
      <c r="AE184" s="117" t="str">
        <f t="shared" si="95"/>
        <v>Duplicate</v>
      </c>
    </row>
    <row r="185" spans="4:32" ht="14.7" x14ac:dyDescent="0.6">
      <c r="D185" t="str">
        <f>'[3]Results Lum Lab'!P169</f>
        <v>C1 - M15 : 2</v>
      </c>
      <c r="E185" s="148" t="str">
        <f t="shared" si="84"/>
        <v>-</v>
      </c>
      <c r="F185" t="str">
        <f>'[3]Results Lum Lab'!Q169</f>
        <v>C2 - M19 : 2</v>
      </c>
      <c r="G185" s="117" t="str">
        <f t="shared" si="85"/>
        <v>-</v>
      </c>
      <c r="H185" t="str">
        <f>'[3]Results Lum Lab'!R169</f>
        <v>C3 - M16 : 2</v>
      </c>
      <c r="I185" s="117" t="str">
        <f t="shared" si="86"/>
        <v>-</v>
      </c>
      <c r="T185" t="str">
        <f>'[3]Results Lum Lab'!Z169</f>
        <v>M15</v>
      </c>
      <c r="U185" s="117" t="str">
        <f t="shared" si="90"/>
        <v>Duplicate</v>
      </c>
      <c r="V185" t="str">
        <f>'[3]Results Lum Lab'!AC169</f>
        <v>M19</v>
      </c>
      <c r="W185" s="117" t="str">
        <f t="shared" si="91"/>
        <v>-</v>
      </c>
      <c r="X185" t="str">
        <f>'[3]Results Lum Lab'!AF169</f>
        <v>M16</v>
      </c>
      <c r="Y185" s="117" t="str">
        <f t="shared" si="92"/>
        <v>-</v>
      </c>
      <c r="AC185" s="117"/>
    </row>
    <row r="186" spans="4:32" ht="14.7" x14ac:dyDescent="0.6">
      <c r="D186" t="str">
        <f>'[3]Results Lum Lab'!P170</f>
        <v>C1 - M14 : 2</v>
      </c>
      <c r="E186" s="148" t="str">
        <f t="shared" si="84"/>
        <v>-</v>
      </c>
      <c r="T186" t="str">
        <f>'[3]Results Lum Lab'!Z170</f>
        <v>M14</v>
      </c>
      <c r="U186" s="117" t="str">
        <f t="shared" si="90"/>
        <v>Duplicate</v>
      </c>
      <c r="W186" s="117"/>
      <c r="Y186" s="117"/>
    </row>
    <row r="187" spans="4:32" ht="14.7" x14ac:dyDescent="0.6">
      <c r="D187" t="str">
        <f>'[3]Results Lum Lab'!P171</f>
        <v>C1 - M13 : 1</v>
      </c>
      <c r="E187" s="148" t="str">
        <f t="shared" si="84"/>
        <v>-</v>
      </c>
      <c r="T187" t="str">
        <f>'[3]Results Lum Lab'!Z171</f>
        <v>M13</v>
      </c>
      <c r="U187" s="117" t="str">
        <f t="shared" si="90"/>
        <v>-</v>
      </c>
    </row>
    <row r="188" spans="4:32" ht="14.7" x14ac:dyDescent="0.6">
      <c r="D188" t="str">
        <f>'[3]Results Lum Lab'!P172</f>
        <v>C1 - M14 : 1</v>
      </c>
      <c r="E188" s="148" t="str">
        <f t="shared" si="84"/>
        <v>Duplicate</v>
      </c>
      <c r="T188" t="str">
        <f>'[3]Results Lum Lab'!Z172</f>
        <v>M14</v>
      </c>
      <c r="U188" s="117" t="str">
        <f t="shared" si="90"/>
        <v>Duplicate</v>
      </c>
    </row>
    <row r="189" spans="4:32" ht="14.7" x14ac:dyDescent="0.6">
      <c r="D189" t="str">
        <f>'[3]Results Lum Lab'!P173</f>
        <v>C1 - M15 : 1</v>
      </c>
      <c r="E189" s="148" t="str">
        <f t="shared" si="84"/>
        <v>-</v>
      </c>
      <c r="T189" t="str">
        <f>'[3]Results Lum Lab'!Z173</f>
        <v>M15</v>
      </c>
      <c r="U189" s="117" t="str">
        <f t="shared" si="90"/>
        <v>Duplicate</v>
      </c>
    </row>
    <row r="190" spans="4:32" ht="14.7" x14ac:dyDescent="0.6">
      <c r="D190" t="str">
        <f>'[3]Results Lum Lab'!P174</f>
        <v>C1 - M16 : 2</v>
      </c>
      <c r="E190" s="148" t="str">
        <f t="shared" si="84"/>
        <v>Duplicate</v>
      </c>
      <c r="T190" t="str">
        <f>'[3]Results Lum Lab'!Z174</f>
        <v>M16</v>
      </c>
      <c r="U190" s="117" t="str">
        <f t="shared" si="90"/>
        <v>Duplicate</v>
      </c>
    </row>
    <row r="191" spans="4:32" ht="14.7" x14ac:dyDescent="0.6">
      <c r="U191" s="117"/>
    </row>
    <row r="192" spans="4:32" ht="14.7" x14ac:dyDescent="0.6">
      <c r="D192" s="2" t="s">
        <v>1064</v>
      </c>
      <c r="E192" s="130">
        <f>COUNTIF(E175:E190,"Duplicate")</f>
        <v>4</v>
      </c>
      <c r="F192" s="2" t="s">
        <v>1064</v>
      </c>
      <c r="G192" s="119">
        <f>COUNTIF(G175:G185,"Duplicate")</f>
        <v>6</v>
      </c>
      <c r="H192" s="2" t="s">
        <v>1064</v>
      </c>
      <c r="I192" s="119">
        <f>COUNTIF(I175:I185,"Duplicate")</f>
        <v>2</v>
      </c>
      <c r="J192" s="2" t="s">
        <v>1064</v>
      </c>
      <c r="K192" s="119">
        <f>COUNTIF(K175:K183,"Duplicate")</f>
        <v>4</v>
      </c>
      <c r="L192" s="2" t="s">
        <v>1064</v>
      </c>
      <c r="M192" s="119">
        <f>COUNTIF(M175:M184,"Duplicate")</f>
        <v>3</v>
      </c>
      <c r="N192" s="2" t="s">
        <v>1064</v>
      </c>
      <c r="O192" s="119">
        <f>COUNTIF(O175:O184,"Duplicate")</f>
        <v>2</v>
      </c>
      <c r="T192" s="2" t="s">
        <v>1064</v>
      </c>
      <c r="U192" s="119">
        <f>COUNTIF(U175:U190,"Duplicate")</f>
        <v>10</v>
      </c>
      <c r="V192" s="2" t="s">
        <v>1064</v>
      </c>
      <c r="W192" s="119">
        <f>COUNTIF(W175:W185,"Duplicate")</f>
        <v>7</v>
      </c>
      <c r="X192" s="2" t="s">
        <v>1064</v>
      </c>
      <c r="Y192" s="119">
        <f>COUNTIF(Y175:Y185,"Duplicate")</f>
        <v>6</v>
      </c>
      <c r="Z192" s="2" t="s">
        <v>1064</v>
      </c>
      <c r="AA192" s="119">
        <f>COUNTIF(AA175:AA183,"Duplicate")</f>
        <v>5</v>
      </c>
      <c r="AB192" s="2" t="s">
        <v>1064</v>
      </c>
      <c r="AC192" s="119">
        <f>COUNTIF(AC175:AC184,"Duplicate")</f>
        <v>7</v>
      </c>
      <c r="AD192" s="2" t="s">
        <v>1064</v>
      </c>
      <c r="AE192" s="119">
        <f>COUNTIF(AE175:AE184,"Duplicate")</f>
        <v>6</v>
      </c>
      <c r="AF192" s="10" t="s">
        <v>431</v>
      </c>
    </row>
    <row r="193" spans="3:33" ht="14.7" x14ac:dyDescent="0.6">
      <c r="D193" s="2" t="s">
        <v>1065</v>
      </c>
      <c r="E193" s="130">
        <f>COUNTA(D175:D190)</f>
        <v>16</v>
      </c>
      <c r="F193" s="2" t="s">
        <v>1065</v>
      </c>
      <c r="G193" s="119">
        <f>COUNTA(F175:F185)</f>
        <v>11</v>
      </c>
      <c r="H193" s="2" t="s">
        <v>1065</v>
      </c>
      <c r="I193" s="119">
        <f>COUNTA(H175:H185)</f>
        <v>11</v>
      </c>
      <c r="J193" s="2" t="s">
        <v>1065</v>
      </c>
      <c r="K193" s="119">
        <f>COUNTA(J175:J183)</f>
        <v>9</v>
      </c>
      <c r="L193" s="2" t="s">
        <v>1065</v>
      </c>
      <c r="M193" s="119">
        <f>COUNTA(L175:L184)</f>
        <v>10</v>
      </c>
      <c r="N193" s="2" t="s">
        <v>1065</v>
      </c>
      <c r="O193" s="119">
        <f>COUNTA(N175:N184)</f>
        <v>10</v>
      </c>
      <c r="P193" s="10" t="s">
        <v>431</v>
      </c>
      <c r="Q193" s="10"/>
      <c r="R193" s="10"/>
    </row>
    <row r="194" spans="3:33" x14ac:dyDescent="0.55000000000000004">
      <c r="S194" s="126" t="s">
        <v>1074</v>
      </c>
      <c r="T194" s="128">
        <f>E192/U192</f>
        <v>0.4</v>
      </c>
      <c r="U194" s="127"/>
      <c r="V194" s="128">
        <f>G192/W192</f>
        <v>0.8571428571428571</v>
      </c>
      <c r="W194" s="127"/>
      <c r="X194" s="128">
        <f>I192/Y192</f>
        <v>0.33333333333333331</v>
      </c>
      <c r="Y194" s="127"/>
      <c r="Z194" s="128">
        <f>K192/AA192</f>
        <v>0.8</v>
      </c>
      <c r="AA194" s="127"/>
      <c r="AB194" s="128">
        <f>M192/AC192</f>
        <v>0.42857142857142855</v>
      </c>
      <c r="AC194" s="127"/>
      <c r="AD194" s="129">
        <f>O192/AE192</f>
        <v>0.33333333333333331</v>
      </c>
      <c r="AF194" t="s">
        <v>1075</v>
      </c>
      <c r="AG194" s="131">
        <f>MAX(T194:AD194)</f>
        <v>0.8571428571428571</v>
      </c>
    </row>
    <row r="195" spans="3:33" x14ac:dyDescent="0.55000000000000004">
      <c r="AF195" t="s">
        <v>1076</v>
      </c>
      <c r="AG195" s="131">
        <f>MIN(T194:AD194)</f>
        <v>0.33333333333333331</v>
      </c>
    </row>
    <row r="197" spans="3:33" x14ac:dyDescent="0.55000000000000004">
      <c r="C197" s="2">
        <f>'[3]Results Lum Lab'!O178</f>
        <v>9</v>
      </c>
      <c r="D197" s="2" t="str">
        <f>'[3]Results Lum Lab'!P178</f>
        <v>C1 - Mxx</v>
      </c>
      <c r="E197" s="147"/>
      <c r="F197" s="2" t="str">
        <f>'[3]Results Lum Lab'!Q178</f>
        <v>C2 - Mxx</v>
      </c>
      <c r="G197" s="2"/>
      <c r="H197" s="2" t="str">
        <f>'[3]Results Lum Lab'!R178</f>
        <v>C3 - Mxx</v>
      </c>
      <c r="I197" s="2"/>
      <c r="J197" s="2" t="str">
        <f>'[3]Results Lum Lab'!S178</f>
        <v>Mxx -C1</v>
      </c>
      <c r="K197" s="2"/>
      <c r="L197" s="2" t="str">
        <f>'[3]Results Lum Lab'!T178</f>
        <v>Mxx -C2</v>
      </c>
      <c r="M197" s="2"/>
      <c r="N197" s="2" t="str">
        <f>'[3]Results Lum Lab'!U178</f>
        <v>Mxx - C3</v>
      </c>
      <c r="T197" s="2" t="str">
        <f>'[3]Results Lum Lab'!Z178</f>
        <v>C1 - Mxx</v>
      </c>
      <c r="U197" s="2"/>
      <c r="V197" s="2" t="str">
        <f>'[3]Results Lum Lab'!AC178</f>
        <v>C2 - Mxx</v>
      </c>
      <c r="W197" s="2"/>
      <c r="X197" s="2" t="str">
        <f>'[3]Results Lum Lab'!AF178</f>
        <v>C3 - Mxx</v>
      </c>
      <c r="Y197" s="2"/>
      <c r="Z197" s="2" t="str">
        <f>'[3]Results Lum Lab'!AI178</f>
        <v>Mxx -C1</v>
      </c>
      <c r="AA197" s="2"/>
      <c r="AB197" s="2" t="str">
        <f>'[3]Results Lum Lab'!AL178</f>
        <v>Mxx -C2</v>
      </c>
      <c r="AC197" s="2"/>
      <c r="AD197" s="2" t="str">
        <f>'[3]Results Lum Lab'!AO178</f>
        <v>Mxx - C3</v>
      </c>
    </row>
    <row r="198" spans="3:33" ht="14.7" x14ac:dyDescent="0.6">
      <c r="D198" t="str">
        <f>'[3]Results Lum Lab'!P179</f>
        <v>C1 - M08 : 1</v>
      </c>
      <c r="E198" s="148" t="str">
        <f>IF(COUNTIF($D$198:$D$207, D198)&gt;1, "Duplicate", "-")</f>
        <v>-</v>
      </c>
      <c r="F198" t="str">
        <f>'[3]Results Lum Lab'!Q179</f>
        <v>C2 - M08 : 1</v>
      </c>
      <c r="G198" s="117" t="str">
        <f>IF(COUNTIF($F$198:$F$208, F198)&gt;1, "Duplicate", "-")</f>
        <v>-</v>
      </c>
      <c r="H198" t="str">
        <f>'[3]Results Lum Lab'!R179</f>
        <v>C3 - M08 : 1</v>
      </c>
      <c r="I198" s="117" t="str">
        <f>IF(COUNTIF($H$198:$H$208, H198)&gt;1, "Duplicate", "-")</f>
        <v>Duplicate</v>
      </c>
      <c r="J198" t="str">
        <f>'[3]Results Lum Lab'!S179</f>
        <v>M08 - C1 : 2</v>
      </c>
      <c r="K198" s="117" t="str">
        <f>IF(COUNTIF($J$198:$J$209, J198)&gt;1, "Duplicate", "-")</f>
        <v>-</v>
      </c>
      <c r="L198" t="str">
        <f>'[3]Results Lum Lab'!T179</f>
        <v>M08 - C2 : 2</v>
      </c>
      <c r="M198" s="117" t="str">
        <f>IF(COUNTIF($L$198:$L$208, L198)&gt;1, "Duplicate", "-")</f>
        <v>-</v>
      </c>
      <c r="N198" t="str">
        <f>'[3]Results Lum Lab'!U179</f>
        <v>M08 - C3 : 2</v>
      </c>
      <c r="O198" s="117" t="str">
        <f>IF(COUNTIF($N$198:$N$204, N198)&gt;1, "Duplicate", "-")</f>
        <v>-</v>
      </c>
      <c r="T198" t="str">
        <f>'[3]Results Lum Lab'!Z179</f>
        <v>M08</v>
      </c>
      <c r="U198" s="117" t="str">
        <f>IF(COUNTIF($T$198:$T$207, T198)&gt;1, "Duplicate", "-")</f>
        <v>-</v>
      </c>
      <c r="V198" t="str">
        <f>'[3]Results Lum Lab'!AC179</f>
        <v>M08</v>
      </c>
      <c r="W198" s="117" t="str">
        <f>IF(COUNTIF($V$198:$V$208, V198)&gt;1, "Duplicate", "-")</f>
        <v>-</v>
      </c>
      <c r="X198" t="str">
        <f>'[3]Results Lum Lab'!AF179</f>
        <v>M08</v>
      </c>
      <c r="Y198" s="117" t="str">
        <f>IF(COUNTIF($X$198:$X$208, X198)&gt;1, "Duplicate", "-")</f>
        <v>Duplicate</v>
      </c>
      <c r="Z198" t="str">
        <f>'[3]Results Lum Lab'!AI179</f>
        <v>M08</v>
      </c>
      <c r="AA198" s="117" t="str">
        <f>IF(COUNTIF($Z$198:$Z$209, Z198)&gt;1, "Duplicate", "-")</f>
        <v>-</v>
      </c>
      <c r="AB198" t="str">
        <f>'[3]Results Lum Lab'!AL179</f>
        <v>M08</v>
      </c>
      <c r="AC198" s="117" t="str">
        <f>IF(COUNTIF($AB$198:$AB$208, AB198)&gt;1, "Duplicate", "-")</f>
        <v>-</v>
      </c>
      <c r="AD198" t="str">
        <f>'[3]Results Lum Lab'!AO179</f>
        <v>M08</v>
      </c>
      <c r="AE198" s="117" t="str">
        <f>IF(COUNTIF($AD$198:$AD$204, AD198)&gt;1, "Duplicate", "-")</f>
        <v>-</v>
      </c>
    </row>
    <row r="199" spans="3:33" ht="14.7" x14ac:dyDescent="0.6">
      <c r="D199" t="str">
        <f>'[3]Results Lum Lab'!P180</f>
        <v>C1 - M12 : 1</v>
      </c>
      <c r="E199" s="148" t="str">
        <f t="shared" ref="E199:E207" si="96">IF(COUNTIF($D$198:$D$207, D199)&gt;1, "Duplicate", "-")</f>
        <v>-</v>
      </c>
      <c r="F199" t="str">
        <f>'[3]Results Lum Lab'!Q180</f>
        <v>C2 - M12 : 1</v>
      </c>
      <c r="G199" s="117" t="str">
        <f t="shared" ref="G199:G208" si="97">IF(COUNTIF($F$198:$F$208, F199)&gt;1, "Duplicate", "-")</f>
        <v>Duplicate</v>
      </c>
      <c r="H199" t="str">
        <f>'[3]Results Lum Lab'!R180</f>
        <v>C3 - M12 : 2</v>
      </c>
      <c r="I199" s="117" t="str">
        <f t="shared" ref="I199:I208" si="98">IF(COUNTIF($H$198:$H$208, H199)&gt;1, "Duplicate", "-")</f>
        <v>-</v>
      </c>
      <c r="J199" t="str">
        <f>'[3]Results Lum Lab'!S180</f>
        <v>M12 - C1 : 1</v>
      </c>
      <c r="K199" s="117" t="str">
        <f t="shared" ref="K199:K209" si="99">IF(COUNTIF($J$198:$J$209, J199)&gt;1, "Duplicate", "-")</f>
        <v>-</v>
      </c>
      <c r="L199" t="str">
        <f>'[3]Results Lum Lab'!T180</f>
        <v>M12 - C2 : 2</v>
      </c>
      <c r="M199" s="117" t="str">
        <f t="shared" ref="M199:M208" si="100">IF(COUNTIF($L$198:$L$208, L199)&gt;1, "Duplicate", "-")</f>
        <v>-</v>
      </c>
      <c r="N199" t="str">
        <f>'[3]Results Lum Lab'!U180</f>
        <v>M12 - C3 : 1</v>
      </c>
      <c r="O199" s="117" t="str">
        <f t="shared" ref="O199:O204" si="101">IF(COUNTIF($N$198:$N$204, N199)&gt;1, "Duplicate", "-")</f>
        <v>-</v>
      </c>
      <c r="T199" t="str">
        <f>'[3]Results Lum Lab'!Z180</f>
        <v>M12</v>
      </c>
      <c r="U199" s="117" t="str">
        <f t="shared" ref="U199:U207" si="102">IF(COUNTIF($T$198:$T$207, T199)&gt;1, "Duplicate", "-")</f>
        <v>-</v>
      </c>
      <c r="V199" t="str">
        <f>'[3]Results Lum Lab'!AC180</f>
        <v>M12</v>
      </c>
      <c r="W199" s="117" t="str">
        <f t="shared" ref="W199:W208" si="103">IF(COUNTIF($V$198:$V$208, V199)&gt;1, "Duplicate", "-")</f>
        <v>Duplicate</v>
      </c>
      <c r="X199" t="str">
        <f>'[3]Results Lum Lab'!AF180</f>
        <v>M12</v>
      </c>
      <c r="Y199" s="117" t="str">
        <f t="shared" ref="Y199:Y208" si="104">IF(COUNTIF($X$198:$X$208, X199)&gt;1, "Duplicate", "-")</f>
        <v>-</v>
      </c>
      <c r="Z199" t="str">
        <f>'[3]Results Lum Lab'!AI180</f>
        <v>M12</v>
      </c>
      <c r="AA199" s="117" t="str">
        <f t="shared" ref="AA199:AA209" si="105">IF(COUNTIF($Z$198:$Z$209, Z199)&gt;1, "Duplicate", "-")</f>
        <v>Duplicate</v>
      </c>
      <c r="AB199" t="str">
        <f>'[3]Results Lum Lab'!AL180</f>
        <v>M12</v>
      </c>
      <c r="AC199" s="117" t="str">
        <f t="shared" ref="AC199:AC208" si="106">IF(COUNTIF($AB$198:$AB$208, AB199)&gt;1, "Duplicate", "-")</f>
        <v>-</v>
      </c>
      <c r="AD199" t="str">
        <f>'[3]Results Lum Lab'!AO180</f>
        <v>M12</v>
      </c>
      <c r="AE199" s="117" t="str">
        <f t="shared" ref="AE199:AE204" si="107">IF(COUNTIF($AD$198:$AD$204, AD199)&gt;1, "Duplicate", "-")</f>
        <v>-</v>
      </c>
    </row>
    <row r="200" spans="3:33" ht="14.7" x14ac:dyDescent="0.6">
      <c r="D200" t="str">
        <f>'[3]Results Lum Lab'!P181</f>
        <v>C1 - M16 : 2</v>
      </c>
      <c r="E200" s="148" t="str">
        <f t="shared" si="96"/>
        <v>Duplicate</v>
      </c>
      <c r="F200" t="str">
        <f>'[3]Results Lum Lab'!Q181</f>
        <v>C2 - M16 : 2</v>
      </c>
      <c r="G200" s="117" t="str">
        <f t="shared" si="97"/>
        <v>-</v>
      </c>
      <c r="H200" t="str">
        <f>'[3]Results Lum Lab'!R181</f>
        <v>C3 - M10 : 2</v>
      </c>
      <c r="I200" s="117" t="str">
        <f t="shared" si="98"/>
        <v>-</v>
      </c>
      <c r="J200" t="str">
        <f>'[3]Results Lum Lab'!S181</f>
        <v>M10 - C1 : 2</v>
      </c>
      <c r="K200" s="117" t="str">
        <f t="shared" si="99"/>
        <v>-</v>
      </c>
      <c r="L200" t="str">
        <f>'[3]Results Lum Lab'!T181</f>
        <v>M16 - C2 : 2</v>
      </c>
      <c r="M200" s="117" t="str">
        <f t="shared" si="100"/>
        <v>Duplicate</v>
      </c>
      <c r="N200" t="str">
        <f>'[3]Results Lum Lab'!U181</f>
        <v>M10 - C3 : 2</v>
      </c>
      <c r="O200" s="117" t="str">
        <f t="shared" si="101"/>
        <v>-</v>
      </c>
      <c r="T200" t="str">
        <f>'[3]Results Lum Lab'!Z181</f>
        <v>M16</v>
      </c>
      <c r="U200" s="117" t="str">
        <f t="shared" si="102"/>
        <v>Duplicate</v>
      </c>
      <c r="V200" t="str">
        <f>'[3]Results Lum Lab'!AC181</f>
        <v>M16</v>
      </c>
      <c r="W200" s="117" t="str">
        <f t="shared" si="103"/>
        <v>-</v>
      </c>
      <c r="X200" t="str">
        <f>'[3]Results Lum Lab'!AF181</f>
        <v>M10</v>
      </c>
      <c r="Y200" s="117" t="str">
        <f t="shared" si="104"/>
        <v>-</v>
      </c>
      <c r="Z200" t="str">
        <f>'[3]Results Lum Lab'!AI181</f>
        <v>M10</v>
      </c>
      <c r="AA200" s="117" t="str">
        <f t="shared" si="105"/>
        <v>-</v>
      </c>
      <c r="AB200" t="str">
        <f>'[3]Results Lum Lab'!AL181</f>
        <v>M16</v>
      </c>
      <c r="AC200" s="117" t="str">
        <f t="shared" si="106"/>
        <v>Duplicate</v>
      </c>
      <c r="AD200" t="str">
        <f>'[3]Results Lum Lab'!AO181</f>
        <v>M10</v>
      </c>
      <c r="AE200" s="117" t="str">
        <f t="shared" si="107"/>
        <v>Duplicate</v>
      </c>
    </row>
    <row r="201" spans="3:33" ht="14.7" x14ac:dyDescent="0.6">
      <c r="D201" t="str">
        <f>'[3]Results Lum Lab'!P182</f>
        <v>C1 - M14 : 1</v>
      </c>
      <c r="E201" s="148" t="str">
        <f t="shared" si="96"/>
        <v>-</v>
      </c>
      <c r="F201" t="str">
        <f>'[3]Results Lum Lab'!Q182</f>
        <v>C2 - M14 : 1</v>
      </c>
      <c r="G201" s="117" t="str">
        <f t="shared" si="97"/>
        <v>Duplicate</v>
      </c>
      <c r="H201" t="str">
        <f>'[3]Results Lum Lab'!R182</f>
        <v>C3 - M08 : 1</v>
      </c>
      <c r="I201" s="117" t="str">
        <f t="shared" si="98"/>
        <v>Duplicate</v>
      </c>
      <c r="J201" t="str">
        <f>'[3]Results Lum Lab'!S182</f>
        <v>M11 - C1 : 2</v>
      </c>
      <c r="K201" s="117" t="str">
        <f t="shared" si="99"/>
        <v>-</v>
      </c>
      <c r="L201" t="str">
        <f>'[3]Results Lum Lab'!T182</f>
        <v>M20 - C2 : 1</v>
      </c>
      <c r="M201" s="117" t="str">
        <f t="shared" si="100"/>
        <v>-</v>
      </c>
      <c r="N201" t="str">
        <f>'[3]Results Lum Lab'!U182</f>
        <v>M11 - C3 : 1</v>
      </c>
      <c r="O201" s="117" t="str">
        <f t="shared" si="101"/>
        <v>-</v>
      </c>
      <c r="T201" t="str">
        <f>'[3]Results Lum Lab'!Z182</f>
        <v>M14</v>
      </c>
      <c r="U201" s="117" t="str">
        <f t="shared" si="102"/>
        <v>Duplicate</v>
      </c>
      <c r="V201" t="str">
        <f>'[3]Results Lum Lab'!AC182</f>
        <v>M14</v>
      </c>
      <c r="W201" s="117" t="str">
        <f t="shared" si="103"/>
        <v>Duplicate</v>
      </c>
      <c r="X201" t="str">
        <f>'[3]Results Lum Lab'!AF182</f>
        <v>M08</v>
      </c>
      <c r="Y201" s="117" t="str">
        <f t="shared" si="104"/>
        <v>Duplicate</v>
      </c>
      <c r="Z201" t="str">
        <f>'[3]Results Lum Lab'!AI182</f>
        <v>M11</v>
      </c>
      <c r="AA201" s="117" t="str">
        <f t="shared" si="105"/>
        <v>-</v>
      </c>
      <c r="AB201" t="str">
        <f>'[3]Results Lum Lab'!AL182</f>
        <v>M20</v>
      </c>
      <c r="AC201" s="117" t="str">
        <f t="shared" si="106"/>
        <v>-</v>
      </c>
      <c r="AD201" t="str">
        <f>'[3]Results Lum Lab'!AO182</f>
        <v>M11</v>
      </c>
      <c r="AE201" s="117" t="str">
        <f t="shared" si="107"/>
        <v>-</v>
      </c>
    </row>
    <row r="202" spans="3:33" ht="14.7" x14ac:dyDescent="0.6">
      <c r="D202" t="str">
        <f>'[3]Results Lum Lab'!P183</f>
        <v>C1 - M15 : 1</v>
      </c>
      <c r="E202" s="148" t="str">
        <f t="shared" si="96"/>
        <v>-</v>
      </c>
      <c r="F202" t="str">
        <f>'[3]Results Lum Lab'!Q183</f>
        <v>C2 - M15 : 2</v>
      </c>
      <c r="G202" s="117" t="str">
        <f t="shared" si="97"/>
        <v>Duplicate</v>
      </c>
      <c r="H202" t="str">
        <f>'[3]Results Lum Lab'!R183</f>
        <v>C3 - M09 : 2</v>
      </c>
      <c r="I202" s="117" t="str">
        <f t="shared" si="98"/>
        <v>Duplicate</v>
      </c>
      <c r="J202" t="str">
        <f>'[3]Results Lum Lab'!S183</f>
        <v>M12 - C1 : 2</v>
      </c>
      <c r="K202" s="117" t="str">
        <f t="shared" si="99"/>
        <v>-</v>
      </c>
      <c r="L202" t="str">
        <f>'[3]Results Lum Lab'!T183</f>
        <v>M18 - C2 : 1</v>
      </c>
      <c r="M202" s="117" t="str">
        <f t="shared" si="100"/>
        <v>-</v>
      </c>
      <c r="N202" t="str">
        <f>'[3]Results Lum Lab'!U183</f>
        <v>M10 - C3 : 1</v>
      </c>
      <c r="O202" s="117" t="str">
        <f t="shared" si="101"/>
        <v>Duplicate</v>
      </c>
      <c r="T202" t="str">
        <f>'[3]Results Lum Lab'!Z183</f>
        <v>M15</v>
      </c>
      <c r="U202" s="117" t="str">
        <f t="shared" si="102"/>
        <v>Duplicate</v>
      </c>
      <c r="V202" t="str">
        <f>'[3]Results Lum Lab'!AC183</f>
        <v>M15</v>
      </c>
      <c r="W202" s="117" t="str">
        <f t="shared" si="103"/>
        <v>Duplicate</v>
      </c>
      <c r="X202" t="str">
        <f>'[3]Results Lum Lab'!AF183</f>
        <v>M09</v>
      </c>
      <c r="Y202" s="117" t="str">
        <f t="shared" si="104"/>
        <v>Duplicate</v>
      </c>
      <c r="Z202" t="str">
        <f>'[3]Results Lum Lab'!AI183</f>
        <v>M12</v>
      </c>
      <c r="AA202" s="117" t="str">
        <f t="shared" si="105"/>
        <v>Duplicate</v>
      </c>
      <c r="AB202" t="str">
        <f>'[3]Results Lum Lab'!AL183</f>
        <v>M18</v>
      </c>
      <c r="AC202" s="117" t="str">
        <f t="shared" si="106"/>
        <v>Duplicate</v>
      </c>
      <c r="AD202" t="str">
        <f>'[3]Results Lum Lab'!AO183</f>
        <v>M10</v>
      </c>
      <c r="AE202" s="117" t="str">
        <f t="shared" si="107"/>
        <v>Duplicate</v>
      </c>
    </row>
    <row r="203" spans="3:33" ht="14.7" x14ac:dyDescent="0.6">
      <c r="D203" t="str">
        <f>'[3]Results Lum Lab'!P184</f>
        <v>C1 - M16 : 2</v>
      </c>
      <c r="E203" s="148" t="str">
        <f t="shared" si="96"/>
        <v>Duplicate</v>
      </c>
      <c r="F203" t="str">
        <f>'[3]Results Lum Lab'!Q184</f>
        <v>C2 - M14 : 2</v>
      </c>
      <c r="G203" s="117" t="str">
        <f t="shared" si="97"/>
        <v>-</v>
      </c>
      <c r="H203" t="str">
        <f>'[3]Results Lum Lab'!R184</f>
        <v>C3 - M08 : 2</v>
      </c>
      <c r="I203" s="117" t="str">
        <f t="shared" si="98"/>
        <v>-</v>
      </c>
      <c r="J203" t="str">
        <f>'[3]Results Lum Lab'!S184</f>
        <v>M13 - C1 : 2</v>
      </c>
      <c r="K203" s="117" t="str">
        <f t="shared" si="99"/>
        <v>-</v>
      </c>
      <c r="L203" t="str">
        <f>'[3]Results Lum Lab'!T184</f>
        <v>M16 - C2 : 2</v>
      </c>
      <c r="M203" s="117" t="str">
        <f t="shared" si="100"/>
        <v>Duplicate</v>
      </c>
      <c r="N203" t="str">
        <f>'[3]Results Lum Lab'!U184</f>
        <v>M09 - C3 : 2</v>
      </c>
      <c r="O203" s="117" t="str">
        <f t="shared" si="101"/>
        <v>-</v>
      </c>
      <c r="T203" t="str">
        <f>'[3]Results Lum Lab'!Z184</f>
        <v>M16</v>
      </c>
      <c r="U203" s="117" t="str">
        <f t="shared" si="102"/>
        <v>Duplicate</v>
      </c>
      <c r="V203" t="str">
        <f>'[3]Results Lum Lab'!AC184</f>
        <v>M14</v>
      </c>
      <c r="W203" s="117" t="str">
        <f t="shared" si="103"/>
        <v>Duplicate</v>
      </c>
      <c r="X203" t="str">
        <f>'[3]Results Lum Lab'!AF184</f>
        <v>M08</v>
      </c>
      <c r="Y203" s="117" t="str">
        <f t="shared" si="104"/>
        <v>Duplicate</v>
      </c>
      <c r="Z203" t="str">
        <f>'[3]Results Lum Lab'!AI184</f>
        <v>M13</v>
      </c>
      <c r="AA203" s="117" t="str">
        <f t="shared" si="105"/>
        <v>-</v>
      </c>
      <c r="AB203" t="str">
        <f>'[3]Results Lum Lab'!AL184</f>
        <v>M16</v>
      </c>
      <c r="AC203" s="117" t="str">
        <f t="shared" si="106"/>
        <v>Duplicate</v>
      </c>
      <c r="AD203" t="str">
        <f>'[3]Results Lum Lab'!AO184</f>
        <v>M09</v>
      </c>
      <c r="AE203" s="117" t="str">
        <f t="shared" si="107"/>
        <v>-</v>
      </c>
    </row>
    <row r="204" spans="3:33" ht="14.7" x14ac:dyDescent="0.6">
      <c r="D204" t="str">
        <f>'[3]Results Lum Lab'!P185</f>
        <v>C1 - M15 : 2</v>
      </c>
      <c r="E204" s="148" t="str">
        <f t="shared" si="96"/>
        <v>-</v>
      </c>
      <c r="F204" t="str">
        <f>'[3]Results Lum Lab'!Q185</f>
        <v>C2 - M13 : 2</v>
      </c>
      <c r="G204" s="117" t="str">
        <f t="shared" si="97"/>
        <v>-</v>
      </c>
      <c r="H204" t="str">
        <f>'[3]Results Lum Lab'!R185</f>
        <v>C3 - M07 : 2</v>
      </c>
      <c r="I204" s="117" t="str">
        <f t="shared" si="98"/>
        <v>-</v>
      </c>
      <c r="J204" t="str">
        <f>'[3]Results Lum Lab'!S185</f>
        <v>M14 - C1 : 2</v>
      </c>
      <c r="K204" s="117" t="str">
        <f t="shared" si="99"/>
        <v>-</v>
      </c>
      <c r="L204" t="str">
        <f>'[3]Results Lum Lab'!T185</f>
        <v>M17 - C2 : 1</v>
      </c>
      <c r="M204" s="117" t="str">
        <f t="shared" si="100"/>
        <v>-</v>
      </c>
      <c r="N204" t="str">
        <f>'[3]Results Lum Lab'!U185</f>
        <v>M10 - C3 : 1</v>
      </c>
      <c r="O204" s="117" t="str">
        <f t="shared" si="101"/>
        <v>Duplicate</v>
      </c>
      <c r="T204" t="str">
        <f>'[3]Results Lum Lab'!Z185</f>
        <v>M15</v>
      </c>
      <c r="U204" s="117" t="str">
        <f t="shared" si="102"/>
        <v>Duplicate</v>
      </c>
      <c r="V204" t="str">
        <f>'[3]Results Lum Lab'!AC185</f>
        <v>M13</v>
      </c>
      <c r="W204" s="117" t="str">
        <f t="shared" si="103"/>
        <v>Duplicate</v>
      </c>
      <c r="X204" t="str">
        <f>'[3]Results Lum Lab'!AF185</f>
        <v>M07</v>
      </c>
      <c r="Y204" s="117" t="str">
        <f t="shared" si="104"/>
        <v>Duplicate</v>
      </c>
      <c r="Z204" t="str">
        <f>'[3]Results Lum Lab'!AI185</f>
        <v>M14</v>
      </c>
      <c r="AA204" s="117" t="str">
        <f t="shared" si="105"/>
        <v>-</v>
      </c>
      <c r="AB204" t="str">
        <f>'[3]Results Lum Lab'!AL185</f>
        <v>M17</v>
      </c>
      <c r="AC204" s="117" t="str">
        <f t="shared" si="106"/>
        <v>Duplicate</v>
      </c>
      <c r="AD204" t="str">
        <f>'[3]Results Lum Lab'!AO185</f>
        <v>M10</v>
      </c>
      <c r="AE204" s="117" t="str">
        <f t="shared" si="107"/>
        <v>Duplicate</v>
      </c>
    </row>
    <row r="205" spans="3:33" ht="14.7" x14ac:dyDescent="0.6">
      <c r="D205" t="str">
        <f>'[3]Results Lum Lab'!P186</f>
        <v>C1 - M14 : 2</v>
      </c>
      <c r="E205" s="148" t="str">
        <f t="shared" si="96"/>
        <v>Duplicate</v>
      </c>
      <c r="F205" t="str">
        <f>'[3]Results Lum Lab'!Q186</f>
        <v>C2 - M12 : 1</v>
      </c>
      <c r="G205" s="117" t="str">
        <f t="shared" si="97"/>
        <v>Duplicate</v>
      </c>
      <c r="H205" t="str">
        <f>'[3]Results Lum Lab'!R186</f>
        <v>C3 - M06 : 1</v>
      </c>
      <c r="I205" s="117" t="str">
        <f t="shared" si="98"/>
        <v>-</v>
      </c>
      <c r="J205" t="str">
        <f>'[3]Results Lum Lab'!S186</f>
        <v>M15 - C1 : 2</v>
      </c>
      <c r="K205" s="117" t="str">
        <f t="shared" si="99"/>
        <v>Duplicate</v>
      </c>
      <c r="L205" t="str">
        <f>'[3]Results Lum Lab'!T186</f>
        <v>M16 - C2 : 2</v>
      </c>
      <c r="M205" s="117" t="str">
        <f t="shared" si="100"/>
        <v>Duplicate</v>
      </c>
      <c r="T205" t="str">
        <f>'[3]Results Lum Lab'!Z186</f>
        <v>M14</v>
      </c>
      <c r="U205" s="117" t="str">
        <f t="shared" si="102"/>
        <v>Duplicate</v>
      </c>
      <c r="V205" t="str">
        <f>'[3]Results Lum Lab'!AC186</f>
        <v>M12</v>
      </c>
      <c r="W205" s="117" t="str">
        <f t="shared" si="103"/>
        <v>Duplicate</v>
      </c>
      <c r="X205" t="str">
        <f>'[3]Results Lum Lab'!AF186</f>
        <v>M06</v>
      </c>
      <c r="Y205" s="117" t="str">
        <f t="shared" si="104"/>
        <v>-</v>
      </c>
      <c r="Z205" t="str">
        <f>'[3]Results Lum Lab'!AI186</f>
        <v>M15</v>
      </c>
      <c r="AA205" s="117" t="str">
        <f t="shared" si="105"/>
        <v>Duplicate</v>
      </c>
      <c r="AB205" t="str">
        <f>'[3]Results Lum Lab'!AL186</f>
        <v>M16</v>
      </c>
      <c r="AC205" s="117" t="str">
        <f t="shared" si="106"/>
        <v>Duplicate</v>
      </c>
    </row>
    <row r="206" spans="3:33" ht="14.7" x14ac:dyDescent="0.6">
      <c r="D206" t="str">
        <f>'[3]Results Lum Lab'!P187</f>
        <v>C1 - M13 : 1</v>
      </c>
      <c r="E206" s="148" t="str">
        <f t="shared" si="96"/>
        <v>-</v>
      </c>
      <c r="F206" t="str">
        <f>'[3]Results Lum Lab'!Q187</f>
        <v>C2 - M13 : 1</v>
      </c>
      <c r="G206" s="117" t="str">
        <f t="shared" si="97"/>
        <v>-</v>
      </c>
      <c r="H206" t="str">
        <f>'[3]Results Lum Lab'!R187</f>
        <v>C3 - M07 : 1</v>
      </c>
      <c r="I206" s="117" t="str">
        <f t="shared" si="98"/>
        <v>-</v>
      </c>
      <c r="J206" t="str">
        <f>'[3]Results Lum Lab'!S187</f>
        <v>M16 - C1 : 1</v>
      </c>
      <c r="K206" s="117" t="str">
        <f t="shared" si="99"/>
        <v>-</v>
      </c>
      <c r="L206" t="str">
        <f>'[3]Results Lum Lab'!T187</f>
        <v>M17 - C2 : 2</v>
      </c>
      <c r="M206" s="117" t="str">
        <f t="shared" si="100"/>
        <v>-</v>
      </c>
      <c r="T206" t="str">
        <f>'[3]Results Lum Lab'!Z187</f>
        <v>M13</v>
      </c>
      <c r="U206" s="117" t="str">
        <f t="shared" si="102"/>
        <v>-</v>
      </c>
      <c r="V206" t="str">
        <f>'[3]Results Lum Lab'!AC187</f>
        <v>M13</v>
      </c>
      <c r="W206" s="117" t="str">
        <f t="shared" si="103"/>
        <v>Duplicate</v>
      </c>
      <c r="X206" t="str">
        <f>'[3]Results Lum Lab'!AF187</f>
        <v>M07</v>
      </c>
      <c r="Y206" s="117" t="str">
        <f t="shared" si="104"/>
        <v>Duplicate</v>
      </c>
      <c r="Z206" t="str">
        <f>'[3]Results Lum Lab'!AI187</f>
        <v>M16</v>
      </c>
      <c r="AA206" s="117" t="str">
        <f t="shared" si="105"/>
        <v>Duplicate</v>
      </c>
      <c r="AB206" t="str">
        <f>'[3]Results Lum Lab'!AL187</f>
        <v>M17</v>
      </c>
      <c r="AC206" s="117" t="str">
        <f t="shared" si="106"/>
        <v>Duplicate</v>
      </c>
    </row>
    <row r="207" spans="3:33" ht="14.7" x14ac:dyDescent="0.6">
      <c r="D207" t="str">
        <f>'[3]Results Lum Lab'!P188</f>
        <v>C1 - M14 : 2</v>
      </c>
      <c r="E207" s="148" t="str">
        <f t="shared" si="96"/>
        <v>Duplicate</v>
      </c>
      <c r="F207" t="str">
        <f>'[3]Results Lum Lab'!Q188</f>
        <v>C2 - M14 : 1</v>
      </c>
      <c r="G207" s="117" t="str">
        <f t="shared" si="97"/>
        <v>Duplicate</v>
      </c>
      <c r="H207" t="str">
        <f>'[3]Results Lum Lab'!R188</f>
        <v>C3 - M08 : 1</v>
      </c>
      <c r="I207" s="117" t="str">
        <f t="shared" si="98"/>
        <v>Duplicate</v>
      </c>
      <c r="J207" t="str">
        <f>'[3]Results Lum Lab'!S188</f>
        <v>M15 - C1 : 2</v>
      </c>
      <c r="K207" s="117" t="str">
        <f t="shared" si="99"/>
        <v>Duplicate</v>
      </c>
      <c r="L207" t="str">
        <f>'[3]Results Lum Lab'!T188</f>
        <v>M18 - C2 : 2</v>
      </c>
      <c r="M207" s="117" t="str">
        <f t="shared" si="100"/>
        <v>-</v>
      </c>
      <c r="T207" t="str">
        <f>'[3]Results Lum Lab'!Z188</f>
        <v>M14</v>
      </c>
      <c r="U207" s="117" t="str">
        <f t="shared" si="102"/>
        <v>Duplicate</v>
      </c>
      <c r="V207" t="str">
        <f>'[3]Results Lum Lab'!AC188</f>
        <v>M14</v>
      </c>
      <c r="W207" s="117" t="str">
        <f t="shared" si="103"/>
        <v>Duplicate</v>
      </c>
      <c r="X207" t="str">
        <f>'[3]Results Lum Lab'!AF188</f>
        <v>M08</v>
      </c>
      <c r="Y207" s="117" t="str">
        <f t="shared" si="104"/>
        <v>Duplicate</v>
      </c>
      <c r="Z207" t="str">
        <f>'[3]Results Lum Lab'!AI188</f>
        <v>M15</v>
      </c>
      <c r="AA207" s="117" t="str">
        <f t="shared" si="105"/>
        <v>Duplicate</v>
      </c>
      <c r="AB207" t="str">
        <f>'[3]Results Lum Lab'!AL188</f>
        <v>M18</v>
      </c>
      <c r="AC207" s="117" t="str">
        <f t="shared" si="106"/>
        <v>Duplicate</v>
      </c>
    </row>
    <row r="208" spans="3:33" ht="14.7" x14ac:dyDescent="0.6">
      <c r="F208" t="str">
        <f>'[3]Results Lum Lab'!Q189</f>
        <v>C2 - M15 : 2</v>
      </c>
      <c r="G208" s="117" t="str">
        <f t="shared" si="97"/>
        <v>Duplicate</v>
      </c>
      <c r="H208" t="str">
        <f>'[3]Results Lum Lab'!R189</f>
        <v>C3 - M09 : 2</v>
      </c>
      <c r="I208" s="117" t="str">
        <f t="shared" si="98"/>
        <v>Duplicate</v>
      </c>
      <c r="J208" t="str">
        <f>'[3]Results Lum Lab'!S189</f>
        <v>M16 - C1 : 2</v>
      </c>
      <c r="K208" s="117" t="str">
        <f t="shared" si="99"/>
        <v>-</v>
      </c>
      <c r="L208" t="str">
        <f>'[3]Results Lum Lab'!T189</f>
        <v>M19 - C2 : 1</v>
      </c>
      <c r="M208" s="117" t="str">
        <f t="shared" si="100"/>
        <v>-</v>
      </c>
      <c r="U208" s="117"/>
      <c r="V208" t="str">
        <f>'[3]Results Lum Lab'!AC189</f>
        <v>M15</v>
      </c>
      <c r="W208" s="117" t="str">
        <f t="shared" si="103"/>
        <v>Duplicate</v>
      </c>
      <c r="X208" t="str">
        <f>'[3]Results Lum Lab'!AF189</f>
        <v>M09</v>
      </c>
      <c r="Y208" s="117" t="str">
        <f t="shared" si="104"/>
        <v>Duplicate</v>
      </c>
      <c r="Z208" t="str">
        <f>'[3]Results Lum Lab'!AI189</f>
        <v>M16</v>
      </c>
      <c r="AA208" s="117" t="str">
        <f t="shared" si="105"/>
        <v>Duplicate</v>
      </c>
      <c r="AB208" t="str">
        <f>'[3]Results Lum Lab'!AL189</f>
        <v>M19</v>
      </c>
      <c r="AC208" s="117" t="str">
        <f t="shared" si="106"/>
        <v>-</v>
      </c>
    </row>
    <row r="209" spans="3:33" ht="14.7" x14ac:dyDescent="0.6">
      <c r="J209" t="str">
        <f>'[3]Results Lum Lab'!S190</f>
        <v>M17 - C1 : 1</v>
      </c>
      <c r="K209" s="117" t="str">
        <f t="shared" si="99"/>
        <v>-</v>
      </c>
      <c r="Z209" t="str">
        <f>'[3]Results Lum Lab'!AI190</f>
        <v>M17</v>
      </c>
      <c r="AA209" s="117" t="str">
        <f t="shared" si="105"/>
        <v>-</v>
      </c>
    </row>
    <row r="211" spans="3:33" ht="14.7" x14ac:dyDescent="0.6">
      <c r="D211" s="2" t="s">
        <v>1064</v>
      </c>
      <c r="E211" s="130">
        <f>COUNTIF(E198:E207,"Duplicate")</f>
        <v>4</v>
      </c>
      <c r="F211" s="2" t="s">
        <v>1064</v>
      </c>
      <c r="G211" s="119">
        <f>COUNTIF(G198:G208,"Duplicate")</f>
        <v>6</v>
      </c>
      <c r="H211" s="2" t="s">
        <v>1064</v>
      </c>
      <c r="I211" s="119">
        <f>COUNTIF(I198:I208,"Duplicate")</f>
        <v>5</v>
      </c>
      <c r="J211" s="2" t="s">
        <v>1064</v>
      </c>
      <c r="K211" s="119">
        <f>COUNTIF(K198:K209,"Duplicate")</f>
        <v>2</v>
      </c>
      <c r="L211" s="2" t="s">
        <v>1064</v>
      </c>
      <c r="M211" s="119">
        <f>COUNTIF(M198:M208,"Duplicate")</f>
        <v>3</v>
      </c>
      <c r="N211" s="2" t="s">
        <v>1064</v>
      </c>
      <c r="O211" s="119">
        <f>COUNTIF(O198:O204,"Duplicate")</f>
        <v>2</v>
      </c>
      <c r="T211" s="2" t="s">
        <v>1064</v>
      </c>
      <c r="U211" s="119">
        <f>COUNTIF(U198:U207,"Duplicate")</f>
        <v>7</v>
      </c>
      <c r="V211" s="2" t="s">
        <v>1064</v>
      </c>
      <c r="W211" s="119">
        <f>COUNTIF(W198:W208,"Duplicate")</f>
        <v>9</v>
      </c>
      <c r="X211" s="2" t="s">
        <v>1064</v>
      </c>
      <c r="Y211" s="119">
        <f>COUNTIF(Y198:Y208,"Duplicate")</f>
        <v>8</v>
      </c>
      <c r="Z211" s="2" t="s">
        <v>1064</v>
      </c>
      <c r="AA211" s="119">
        <f>COUNTIF(AA199:AA209,"Duplicate")</f>
        <v>6</v>
      </c>
      <c r="AB211" s="2" t="s">
        <v>1064</v>
      </c>
      <c r="AC211" s="119">
        <f>COUNTIF(AC198:AC208,"Duplicate")</f>
        <v>7</v>
      </c>
      <c r="AD211" s="2" t="s">
        <v>1064</v>
      </c>
      <c r="AE211" s="119">
        <f>COUNTIF(AE198:AE204,"Duplicate")</f>
        <v>3</v>
      </c>
      <c r="AF211" s="10" t="s">
        <v>431</v>
      </c>
    </row>
    <row r="212" spans="3:33" ht="14.7" x14ac:dyDescent="0.6">
      <c r="D212" s="2" t="s">
        <v>1065</v>
      </c>
      <c r="E212" s="130">
        <f>COUNTA(D198:D207)</f>
        <v>10</v>
      </c>
      <c r="F212" s="2" t="s">
        <v>1065</v>
      </c>
      <c r="G212" s="119">
        <f>COUNTA(F198:F208)</f>
        <v>11</v>
      </c>
      <c r="H212" s="2" t="s">
        <v>1065</v>
      </c>
      <c r="I212" s="119">
        <f>COUNTA(H198:H208)</f>
        <v>11</v>
      </c>
      <c r="J212" s="2" t="s">
        <v>1065</v>
      </c>
      <c r="K212" s="119">
        <f>COUNTA(J198:J209)</f>
        <v>12</v>
      </c>
      <c r="L212" s="2" t="s">
        <v>1065</v>
      </c>
      <c r="M212" s="119">
        <f>COUNTA(L198:L208)</f>
        <v>11</v>
      </c>
      <c r="N212" s="2" t="s">
        <v>1065</v>
      </c>
      <c r="O212" s="119">
        <f>COUNTA(N198:N204)</f>
        <v>7</v>
      </c>
      <c r="P212" s="10" t="s">
        <v>431</v>
      </c>
      <c r="Q212" s="10"/>
      <c r="R212" s="10"/>
    </row>
    <row r="213" spans="3:33" x14ac:dyDescent="0.55000000000000004">
      <c r="S213" s="126" t="s">
        <v>1074</v>
      </c>
      <c r="T213" s="128">
        <f>E211/U211</f>
        <v>0.5714285714285714</v>
      </c>
      <c r="U213" s="127"/>
      <c r="V213" s="128">
        <f>G211/W211</f>
        <v>0.66666666666666663</v>
      </c>
      <c r="W213" s="127"/>
      <c r="X213" s="128">
        <f>I211/Y211</f>
        <v>0.625</v>
      </c>
      <c r="Y213" s="127"/>
      <c r="Z213" s="128">
        <f>K211/AA211</f>
        <v>0.33333333333333331</v>
      </c>
      <c r="AA213" s="127"/>
      <c r="AB213" s="128">
        <f>M211/AC211</f>
        <v>0.42857142857142855</v>
      </c>
      <c r="AC213" s="127"/>
      <c r="AD213" s="129">
        <f>O211/AE211</f>
        <v>0.66666666666666663</v>
      </c>
      <c r="AF213" t="s">
        <v>1075</v>
      </c>
      <c r="AG213" s="131">
        <f>MAX(T213:AD213)</f>
        <v>0.66666666666666663</v>
      </c>
    </row>
    <row r="214" spans="3:33" x14ac:dyDescent="0.55000000000000004">
      <c r="AF214" t="s">
        <v>1076</v>
      </c>
      <c r="AG214" s="131">
        <f>MIN(T213:AD213)</f>
        <v>0.33333333333333331</v>
      </c>
    </row>
    <row r="216" spans="3:33" x14ac:dyDescent="0.55000000000000004">
      <c r="C216" s="2">
        <f>'[3]Results Lum Lab'!O194</f>
        <v>10</v>
      </c>
      <c r="D216" s="2" t="str">
        <f>'[3]Results Lum Lab'!P194</f>
        <v>C1 - Mxx</v>
      </c>
      <c r="E216" s="147"/>
      <c r="F216" s="2" t="str">
        <f>'[3]Results Lum Lab'!Q194</f>
        <v>C2 - Mxx</v>
      </c>
      <c r="G216" s="2"/>
      <c r="H216" s="2" t="str">
        <f>'[3]Results Lum Lab'!R194</f>
        <v>C3 - Mxx</v>
      </c>
      <c r="I216" s="2"/>
      <c r="J216" s="2" t="str">
        <f>'[3]Results Lum Lab'!S194</f>
        <v>Mxx -C1</v>
      </c>
      <c r="K216" s="2"/>
      <c r="L216" s="2" t="str">
        <f>'[3]Results Lum Lab'!T194</f>
        <v>Mxx -C2</v>
      </c>
      <c r="M216" s="2"/>
      <c r="N216" s="2" t="str">
        <f>'[3]Results Lum Lab'!U194</f>
        <v>Mxx - C3</v>
      </c>
      <c r="T216" s="2" t="str">
        <f>'[3]Results Lum Lab'!Z194</f>
        <v>C1 - Mxx</v>
      </c>
      <c r="U216" s="2"/>
      <c r="V216" s="2" t="str">
        <f>'[3]Results Lum Lab'!AC194</f>
        <v>C2 - Mxx</v>
      </c>
      <c r="W216" s="2"/>
      <c r="X216" s="2" t="str">
        <f>'[3]Results Lum Lab'!AF194</f>
        <v>C3 - Mxx</v>
      </c>
      <c r="Y216" s="2"/>
      <c r="Z216" s="2" t="str">
        <f>'[3]Results Lum Lab'!AI194</f>
        <v>Mxx -C1</v>
      </c>
      <c r="AA216" s="2"/>
      <c r="AB216" s="2" t="str">
        <f>'[3]Results Lum Lab'!AL194</f>
        <v>Mxx -C2</v>
      </c>
      <c r="AC216" s="2"/>
      <c r="AD216" s="2" t="str">
        <f>'[3]Results Lum Lab'!AO194</f>
        <v>Mxx - C3</v>
      </c>
    </row>
    <row r="217" spans="3:33" ht="14.7" x14ac:dyDescent="0.6">
      <c r="D217" t="str">
        <f>'[3]Results Lum Lab'!P195</f>
        <v>C1 - M08 : 1</v>
      </c>
      <c r="E217" s="148" t="str">
        <f>IF(COUNTIF($D$217:$D$226, D217)&gt;1, "Duplicate", "-")</f>
        <v>-</v>
      </c>
      <c r="F217" t="str">
        <f>'[3]Results Lum Lab'!Q195</f>
        <v>C2 - M08 : 1</v>
      </c>
      <c r="G217" s="117" t="str">
        <f>IF(COUNTIF($F$217:$F$229, F217)&gt;1, "Duplicate", "-")</f>
        <v>-</v>
      </c>
      <c r="H217" t="str">
        <f>'[3]Results Lum Lab'!R195</f>
        <v>C3 - M08 : 1</v>
      </c>
      <c r="I217" s="117" t="str">
        <f>IF(COUNTIF($H$217:$H$229, H217)&gt;1, "Duplicate", "-")</f>
        <v>-</v>
      </c>
      <c r="J217" t="str">
        <f>'[3]Results Lum Lab'!S195</f>
        <v>M08 - C1 : 2</v>
      </c>
      <c r="K217" s="117" t="str">
        <f>IF(COUNTIF($J$217:$J$234, J217)&gt;1, "Duplicate", "-")</f>
        <v>-</v>
      </c>
      <c r="L217" t="str">
        <f>'[3]Results Lum Lab'!T195</f>
        <v>M08 - C2 : 2</v>
      </c>
      <c r="M217" s="117" t="str">
        <f>IF(COUNTIF($L$217:$L$232, L217)&gt;1, "Duplicate", "-")</f>
        <v>-</v>
      </c>
      <c r="N217" t="str">
        <f>'[3]Results Lum Lab'!U195</f>
        <v>M08 - C3 : 2</v>
      </c>
      <c r="O217" s="117" t="str">
        <f>IF(COUNTIF($N$217:$N$232, N217)&gt;1, "Duplicate", "-")</f>
        <v>-</v>
      </c>
      <c r="T217" t="str">
        <f>'[3]Results Lum Lab'!Z195</f>
        <v>M08</v>
      </c>
      <c r="U217" s="117" t="str">
        <f>IF(COUNTIF($T$217:$T$226, T217)&gt;1, "Duplicate", "-")</f>
        <v>-</v>
      </c>
      <c r="V217" t="str">
        <f>'[3]Results Lum Lab'!AC195</f>
        <v>M08</v>
      </c>
      <c r="W217" s="117" t="str">
        <f>IF(COUNTIF($V$217:$V$229, V217)&gt;1, "Duplicate", "-")</f>
        <v>-</v>
      </c>
      <c r="X217" t="str">
        <f>'[3]Results Lum Lab'!AF195</f>
        <v>M08</v>
      </c>
      <c r="Y217" s="117" t="str">
        <f>IF(COUNTIF($X$217:$X$229, X217)&gt;1, "Duplicate", "-")</f>
        <v>-</v>
      </c>
      <c r="Z217" t="str">
        <f>'[3]Results Lum Lab'!AI195</f>
        <v>M08</v>
      </c>
      <c r="AA217" s="117" t="str">
        <f>IF(COUNTIF($Z$217:$Z$234, Z217)&gt;1, "Duplicate", "-")</f>
        <v>-</v>
      </c>
      <c r="AB217" t="str">
        <f>'[3]Results Lum Lab'!AL195</f>
        <v>M08</v>
      </c>
      <c r="AC217" s="117" t="str">
        <f>IF(COUNTIF($AB$217:$AB$232, AB217)&gt;1, "Duplicate", "-")</f>
        <v>-</v>
      </c>
      <c r="AD217" t="str">
        <f>'[3]Results Lum Lab'!AO195</f>
        <v>M08</v>
      </c>
      <c r="AE217" s="117" t="str">
        <f>IF(COUNTIF($AD$217:$AD$232, AD217)&gt;1, "Duplicate", "-")</f>
        <v>-</v>
      </c>
    </row>
    <row r="218" spans="3:33" ht="14.7" x14ac:dyDescent="0.6">
      <c r="D218" t="str">
        <f>'[3]Results Lum Lab'!P196</f>
        <v>C1 - M12 : 1</v>
      </c>
      <c r="E218" s="148" t="str">
        <f t="shared" ref="E218:E226" si="108">IF(COUNTIF($D$217:$D$226, D218)&gt;1, "Duplicate", "-")</f>
        <v>-</v>
      </c>
      <c r="F218" t="str">
        <f>'[3]Results Lum Lab'!Q196</f>
        <v>C2 - M12 : 1</v>
      </c>
      <c r="G218" s="117" t="str">
        <f t="shared" ref="G218:G229" si="109">IF(COUNTIF($F$217:$F$229, F218)&gt;1, "Duplicate", "-")</f>
        <v>-</v>
      </c>
      <c r="H218" t="str">
        <f>'[3]Results Lum Lab'!R196</f>
        <v>C3 - M12 : 1</v>
      </c>
      <c r="I218" s="117" t="str">
        <f t="shared" ref="I218:I229" si="110">IF(COUNTIF($H$217:$H$229, H218)&gt;1, "Duplicate", "-")</f>
        <v>-</v>
      </c>
      <c r="J218" t="str">
        <f>'[3]Results Lum Lab'!S196</f>
        <v>M12 - C1 : 2</v>
      </c>
      <c r="K218" s="117" t="str">
        <f t="shared" ref="K218:K234" si="111">IF(COUNTIF($J$217:$J$234, J218)&gt;1, "Duplicate", "-")</f>
        <v>-</v>
      </c>
      <c r="L218" t="str">
        <f>'[3]Results Lum Lab'!T196</f>
        <v>M12 - C2 : 2</v>
      </c>
      <c r="M218" s="117" t="str">
        <f t="shared" ref="M218:M232" si="112">IF(COUNTIF($L$217:$L$232, L218)&gt;1, "Duplicate", "-")</f>
        <v>-</v>
      </c>
      <c r="N218" t="str">
        <f>'[3]Results Lum Lab'!U196</f>
        <v>M12 - C3 : 2</v>
      </c>
      <c r="O218" s="117" t="str">
        <f t="shared" ref="O218:O232" si="113">IF(COUNTIF($N$217:$N$232, N218)&gt;1, "Duplicate", "-")</f>
        <v>-</v>
      </c>
      <c r="T218" t="str">
        <f>'[3]Results Lum Lab'!Z196</f>
        <v>M12</v>
      </c>
      <c r="U218" s="117" t="str">
        <f t="shared" ref="U218:U226" si="114">IF(COUNTIF($T$217:$T$226, T218)&gt;1, "Duplicate", "-")</f>
        <v>-</v>
      </c>
      <c r="V218" t="str">
        <f>'[3]Results Lum Lab'!AC196</f>
        <v>M12</v>
      </c>
      <c r="W218" s="117" t="str">
        <f t="shared" ref="W218:W229" si="115">IF(COUNTIF($V$217:$V$229, V218)&gt;1, "Duplicate", "-")</f>
        <v>-</v>
      </c>
      <c r="X218" t="str">
        <f>'[3]Results Lum Lab'!AF196</f>
        <v>M12</v>
      </c>
      <c r="Y218" s="117" t="str">
        <f t="shared" ref="Y218:Y229" si="116">IF(COUNTIF($X$217:$X$229, X218)&gt;1, "Duplicate", "-")</f>
        <v>-</v>
      </c>
      <c r="Z218" t="str">
        <f>'[3]Results Lum Lab'!AI196</f>
        <v>M12</v>
      </c>
      <c r="AA218" s="117" t="str">
        <f t="shared" ref="AA218:AA234" si="117">IF(COUNTIF($Z$217:$Z$234, Z218)&gt;1, "Duplicate", "-")</f>
        <v>-</v>
      </c>
      <c r="AB218" t="str">
        <f>'[3]Results Lum Lab'!AL196</f>
        <v>M12</v>
      </c>
      <c r="AC218" s="117" t="str">
        <f t="shared" ref="AC218:AC232" si="118">IF(COUNTIF($AB$217:$AB$232, AB218)&gt;1, "Duplicate", "-")</f>
        <v>-</v>
      </c>
      <c r="AD218" t="str">
        <f>'[3]Results Lum Lab'!AO196</f>
        <v>M12</v>
      </c>
      <c r="AE218" s="117" t="str">
        <f t="shared" ref="AE218:AE232" si="119">IF(COUNTIF($AD$217:$AD$232, AD218)&gt;1, "Duplicate", "-")</f>
        <v>-</v>
      </c>
    </row>
    <row r="219" spans="3:33" ht="14.7" x14ac:dyDescent="0.6">
      <c r="D219" t="str">
        <f>'[3]Results Lum Lab'!P197</f>
        <v>C1 - M16 : 1</v>
      </c>
      <c r="E219" s="148" t="str">
        <f t="shared" si="108"/>
        <v>-</v>
      </c>
      <c r="F219" t="str">
        <f>'[3]Results Lum Lab'!Q197</f>
        <v>C2 - M16 : 1</v>
      </c>
      <c r="G219" s="117" t="str">
        <f t="shared" si="109"/>
        <v>-</v>
      </c>
      <c r="H219" t="str">
        <f>'[3]Results Lum Lab'!R197</f>
        <v>C3 - M16 : 1</v>
      </c>
      <c r="I219" s="117" t="str">
        <f t="shared" si="110"/>
        <v>-</v>
      </c>
      <c r="J219" t="str">
        <f>'[3]Results Lum Lab'!S197</f>
        <v>M16 - C1 : 2</v>
      </c>
      <c r="K219" s="117" t="str">
        <f t="shared" si="111"/>
        <v>-</v>
      </c>
      <c r="L219" t="str">
        <f>'[3]Results Lum Lab'!T197</f>
        <v>M16 - C2 : 2</v>
      </c>
      <c r="M219" s="117" t="str">
        <f t="shared" si="112"/>
        <v>-</v>
      </c>
      <c r="N219" t="str">
        <f>'[3]Results Lum Lab'!U197</f>
        <v>M16 - C3 : 2</v>
      </c>
      <c r="O219" s="117" t="str">
        <f t="shared" si="113"/>
        <v>Duplicate</v>
      </c>
      <c r="T219" t="str">
        <f>'[3]Results Lum Lab'!Z197</f>
        <v>M16</v>
      </c>
      <c r="U219" s="117" t="str">
        <f t="shared" si="114"/>
        <v>-</v>
      </c>
      <c r="V219" t="str">
        <f>'[3]Results Lum Lab'!AC197</f>
        <v>M16</v>
      </c>
      <c r="W219" s="117" t="str">
        <f t="shared" si="115"/>
        <v>-</v>
      </c>
      <c r="X219" t="str">
        <f>'[3]Results Lum Lab'!AF197</f>
        <v>M16</v>
      </c>
      <c r="Y219" s="117" t="str">
        <f t="shared" si="116"/>
        <v>-</v>
      </c>
      <c r="Z219" t="str">
        <f>'[3]Results Lum Lab'!AI197</f>
        <v>M16</v>
      </c>
      <c r="AA219" s="117" t="str">
        <f t="shared" si="117"/>
        <v>-</v>
      </c>
      <c r="AB219" t="str">
        <f>'[3]Results Lum Lab'!AL197</f>
        <v>M16</v>
      </c>
      <c r="AC219" s="117" t="str">
        <f t="shared" si="118"/>
        <v>-</v>
      </c>
      <c r="AD219" t="str">
        <f>'[3]Results Lum Lab'!AO197</f>
        <v>M16</v>
      </c>
      <c r="AE219" s="117" t="str">
        <f t="shared" si="119"/>
        <v>Duplicate</v>
      </c>
    </row>
    <row r="220" spans="3:33" ht="14.7" x14ac:dyDescent="0.6">
      <c r="D220" t="str">
        <f>'[3]Results Lum Lab'!P198</f>
        <v>C1 - M20 : 1</v>
      </c>
      <c r="E220" s="148" t="str">
        <f t="shared" si="108"/>
        <v>-</v>
      </c>
      <c r="F220" t="str">
        <f>'[3]Results Lum Lab'!Q198</f>
        <v>C2 - M20 : 1</v>
      </c>
      <c r="G220" s="117" t="str">
        <f t="shared" si="109"/>
        <v>Duplicate</v>
      </c>
      <c r="H220" t="str">
        <f>'[3]Results Lum Lab'!R198</f>
        <v>C3 - M20 : 1</v>
      </c>
      <c r="I220" s="117" t="str">
        <f t="shared" si="110"/>
        <v>-</v>
      </c>
      <c r="J220" t="str">
        <f>'[3]Results Lum Lab'!S198</f>
        <v>M20 - C1 : 2</v>
      </c>
      <c r="K220" s="117" t="str">
        <f t="shared" si="111"/>
        <v>Duplicate</v>
      </c>
      <c r="L220" t="str">
        <f>'[3]Results Lum Lab'!T198</f>
        <v>M20 - C2 : 2</v>
      </c>
      <c r="M220" s="117" t="str">
        <f t="shared" si="112"/>
        <v>Duplicate</v>
      </c>
      <c r="N220" t="str">
        <f>'[3]Results Lum Lab'!U198</f>
        <v>M20 - C3 : 2</v>
      </c>
      <c r="O220" s="117" t="str">
        <f t="shared" si="113"/>
        <v>-</v>
      </c>
      <c r="T220" t="str">
        <f>'[3]Results Lum Lab'!Z198</f>
        <v>M20</v>
      </c>
      <c r="U220" s="117" t="str">
        <f t="shared" si="114"/>
        <v>-</v>
      </c>
      <c r="V220" t="str">
        <f>'[3]Results Lum Lab'!AC198</f>
        <v>M20</v>
      </c>
      <c r="W220" s="117" t="str">
        <f t="shared" si="115"/>
        <v>Duplicate</v>
      </c>
      <c r="X220" t="str">
        <f>'[3]Results Lum Lab'!AF198</f>
        <v>M20</v>
      </c>
      <c r="Y220" s="117" t="str">
        <f t="shared" si="116"/>
        <v>Duplicate</v>
      </c>
      <c r="Z220" t="str">
        <f>'[3]Results Lum Lab'!AI198</f>
        <v>M20</v>
      </c>
      <c r="AA220" s="117" t="str">
        <f t="shared" si="117"/>
        <v>Duplicate</v>
      </c>
      <c r="AB220" t="str">
        <f>'[3]Results Lum Lab'!AL198</f>
        <v>M20</v>
      </c>
      <c r="AC220" s="117" t="str">
        <f t="shared" si="118"/>
        <v>Duplicate</v>
      </c>
      <c r="AD220" t="str">
        <f>'[3]Results Lum Lab'!AO198</f>
        <v>M20</v>
      </c>
      <c r="AE220" s="117" t="str">
        <f t="shared" si="119"/>
        <v>Duplicate</v>
      </c>
    </row>
    <row r="221" spans="3:33" ht="14.7" x14ac:dyDescent="0.6">
      <c r="D221" t="str">
        <f>'[3]Results Lum Lab'!P199</f>
        <v>C1 - M24 : 2</v>
      </c>
      <c r="E221" s="148" t="str">
        <f t="shared" si="108"/>
        <v>-</v>
      </c>
      <c r="F221" t="str">
        <f>'[3]Results Lum Lab'!Q199</f>
        <v>C2 - M24 : 1</v>
      </c>
      <c r="G221" s="117" t="str">
        <f t="shared" si="109"/>
        <v>-</v>
      </c>
      <c r="H221" t="str">
        <f>'[3]Results Lum Lab'!R199</f>
        <v>C3 - M24 : 2</v>
      </c>
      <c r="I221" s="117" t="str">
        <f t="shared" si="110"/>
        <v>-</v>
      </c>
      <c r="J221" t="str">
        <f>'[3]Results Lum Lab'!S199</f>
        <v>M24 - C1 : 1</v>
      </c>
      <c r="K221" s="117" t="str">
        <f t="shared" si="111"/>
        <v>Duplicate</v>
      </c>
      <c r="L221" t="str">
        <f>'[3]Results Lum Lab'!T199</f>
        <v>M24 - C2 : 1</v>
      </c>
      <c r="M221" s="117" t="str">
        <f t="shared" si="112"/>
        <v>-</v>
      </c>
      <c r="N221" t="str">
        <f>'[3]Results Lum Lab'!U199</f>
        <v>M24 - C3 : 1</v>
      </c>
      <c r="O221" s="117" t="str">
        <f t="shared" si="113"/>
        <v>-</v>
      </c>
      <c r="T221" t="str">
        <f>'[3]Results Lum Lab'!Z199</f>
        <v>M24</v>
      </c>
      <c r="U221" s="117" t="str">
        <f t="shared" si="114"/>
        <v>-</v>
      </c>
      <c r="V221" t="str">
        <f>'[3]Results Lum Lab'!AC199</f>
        <v>M24</v>
      </c>
      <c r="W221" s="117" t="str">
        <f t="shared" si="115"/>
        <v>Duplicate</v>
      </c>
      <c r="X221" t="str">
        <f>'[3]Results Lum Lab'!AF199</f>
        <v>M24</v>
      </c>
      <c r="Y221" s="117" t="str">
        <f t="shared" si="116"/>
        <v>-</v>
      </c>
      <c r="Z221" t="str">
        <f>'[3]Results Lum Lab'!AI199</f>
        <v>M24</v>
      </c>
      <c r="AA221" s="117" t="str">
        <f t="shared" si="117"/>
        <v>Duplicate</v>
      </c>
      <c r="AB221" t="str">
        <f>'[3]Results Lum Lab'!AL199</f>
        <v>M24</v>
      </c>
      <c r="AC221" s="117" t="str">
        <f t="shared" si="118"/>
        <v>-</v>
      </c>
      <c r="AD221" t="str">
        <f>'[3]Results Lum Lab'!AO199</f>
        <v>M24</v>
      </c>
      <c r="AE221" s="117" t="str">
        <f t="shared" si="119"/>
        <v>-</v>
      </c>
    </row>
    <row r="222" spans="3:33" ht="14.7" x14ac:dyDescent="0.6">
      <c r="D222" t="str">
        <f>'[3]Results Lum Lab'!P200</f>
        <v>C1 - M22 : 1</v>
      </c>
      <c r="E222" s="148" t="str">
        <f t="shared" si="108"/>
        <v>-</v>
      </c>
      <c r="F222" t="str">
        <f>'[3]Results Lum Lab'!Q200</f>
        <v>C2 - M28 : 2</v>
      </c>
      <c r="G222" s="117" t="str">
        <f t="shared" si="109"/>
        <v>-</v>
      </c>
      <c r="H222" t="str">
        <f>'[3]Results Lum Lab'!R200</f>
        <v>C3 - M22 : 2</v>
      </c>
      <c r="I222" s="117" t="str">
        <f t="shared" si="110"/>
        <v>-</v>
      </c>
      <c r="J222" t="str">
        <f>'[3]Results Lum Lab'!S200</f>
        <v>M22 - C1 : 1</v>
      </c>
      <c r="K222" s="117" t="str">
        <f t="shared" si="111"/>
        <v>-</v>
      </c>
      <c r="L222" t="str">
        <f>'[3]Results Lum Lab'!T200</f>
        <v>M22 - C2 : 1</v>
      </c>
      <c r="M222" s="117" t="str">
        <f t="shared" si="112"/>
        <v>Duplicate</v>
      </c>
      <c r="N222" t="str">
        <f>'[3]Results Lum Lab'!U200</f>
        <v>M22 - C3 : 1</v>
      </c>
      <c r="O222" s="117" t="str">
        <f t="shared" si="113"/>
        <v>-</v>
      </c>
      <c r="T222" t="str">
        <f>'[3]Results Lum Lab'!Z200</f>
        <v>M22</v>
      </c>
      <c r="U222" s="117" t="str">
        <f t="shared" si="114"/>
        <v>Duplicate</v>
      </c>
      <c r="V222" t="str">
        <f>'[3]Results Lum Lab'!AC200</f>
        <v>M28</v>
      </c>
      <c r="W222" s="117" t="str">
        <f t="shared" si="115"/>
        <v>-</v>
      </c>
      <c r="X222" t="str">
        <f>'[3]Results Lum Lab'!AF200</f>
        <v>M22</v>
      </c>
      <c r="Y222" s="117" t="str">
        <f t="shared" si="116"/>
        <v>-</v>
      </c>
      <c r="Z222" t="str">
        <f>'[3]Results Lum Lab'!AI200</f>
        <v>M22</v>
      </c>
      <c r="AA222" s="117" t="str">
        <f t="shared" si="117"/>
        <v>Duplicate</v>
      </c>
      <c r="AB222" t="str">
        <f>'[3]Results Lum Lab'!AL200</f>
        <v>M22</v>
      </c>
      <c r="AC222" s="117" t="str">
        <f t="shared" si="118"/>
        <v>Duplicate</v>
      </c>
      <c r="AD222" t="str">
        <f>'[3]Results Lum Lab'!AO200</f>
        <v>M22</v>
      </c>
      <c r="AE222" s="117" t="str">
        <f t="shared" si="119"/>
        <v>-</v>
      </c>
    </row>
    <row r="223" spans="3:33" ht="14.7" x14ac:dyDescent="0.6">
      <c r="D223" t="str">
        <f>'[3]Results Lum Lab'!P201</f>
        <v>C1 - M23 : 2</v>
      </c>
      <c r="E223" s="148" t="str">
        <f t="shared" si="108"/>
        <v>-</v>
      </c>
      <c r="F223" t="str">
        <f>'[3]Results Lum Lab'!Q201</f>
        <v>C2 - M26 : 2</v>
      </c>
      <c r="G223" s="117" t="str">
        <f t="shared" si="109"/>
        <v>-</v>
      </c>
      <c r="H223" t="str">
        <f>'[3]Results Lum Lab'!R201</f>
        <v>C3 - M20 : 2</v>
      </c>
      <c r="I223" s="117" t="str">
        <f t="shared" si="110"/>
        <v>Duplicate</v>
      </c>
      <c r="J223" t="str">
        <f>'[3]Results Lum Lab'!S201</f>
        <v>M20 - C1 : 1</v>
      </c>
      <c r="K223" s="117" t="str">
        <f t="shared" si="111"/>
        <v>-</v>
      </c>
      <c r="L223" t="str">
        <f>'[3]Results Lum Lab'!T201</f>
        <v>M20 - C2 : 2</v>
      </c>
      <c r="M223" s="117" t="str">
        <f t="shared" si="112"/>
        <v>Duplicate</v>
      </c>
      <c r="N223" t="str">
        <f>'[3]Results Lum Lab'!U201</f>
        <v>M20 - C3 : 1</v>
      </c>
      <c r="O223" s="117" t="str">
        <f t="shared" si="113"/>
        <v>-</v>
      </c>
      <c r="T223" t="str">
        <f>'[3]Results Lum Lab'!Z201</f>
        <v>M23</v>
      </c>
      <c r="U223" s="117" t="str">
        <f t="shared" si="114"/>
        <v>-</v>
      </c>
      <c r="V223" t="str">
        <f>'[3]Results Lum Lab'!AC201</f>
        <v>M26</v>
      </c>
      <c r="W223" s="117" t="str">
        <f t="shared" si="115"/>
        <v>-</v>
      </c>
      <c r="X223" t="str">
        <f>'[3]Results Lum Lab'!AF201</f>
        <v>M20</v>
      </c>
      <c r="Y223" s="117" t="str">
        <f t="shared" si="116"/>
        <v>Duplicate</v>
      </c>
      <c r="Z223" t="str">
        <f>'[3]Results Lum Lab'!AI201</f>
        <v>M20</v>
      </c>
      <c r="AA223" s="117" t="str">
        <f t="shared" si="117"/>
        <v>Duplicate</v>
      </c>
      <c r="AB223" t="str">
        <f>'[3]Results Lum Lab'!AL201</f>
        <v>M20</v>
      </c>
      <c r="AC223" s="117" t="str">
        <f t="shared" si="118"/>
        <v>Duplicate</v>
      </c>
      <c r="AD223" t="str">
        <f>'[3]Results Lum Lab'!AO201</f>
        <v>M20</v>
      </c>
      <c r="AE223" s="117" t="str">
        <f t="shared" si="119"/>
        <v>Duplicate</v>
      </c>
    </row>
    <row r="224" spans="3:33" ht="14.7" x14ac:dyDescent="0.6">
      <c r="D224" t="str">
        <f>'[3]Results Lum Lab'!P202</f>
        <v>C1 - M22 : 2</v>
      </c>
      <c r="E224" s="148" t="str">
        <f t="shared" si="108"/>
        <v>Duplicate</v>
      </c>
      <c r="F224" t="str">
        <f>'[3]Results Lum Lab'!Q202</f>
        <v>C2 - M24 : 2</v>
      </c>
      <c r="G224" s="117" t="str">
        <f t="shared" si="109"/>
        <v>-</v>
      </c>
      <c r="H224" t="str">
        <f>'[3]Results Lum Lab'!R202</f>
        <v>C3 - M18 : 1</v>
      </c>
      <c r="I224" s="117" t="str">
        <f t="shared" si="110"/>
        <v>Duplicate</v>
      </c>
      <c r="J224" t="str">
        <f>'[3]Results Lum Lab'!S202</f>
        <v>M18 - C1 : 2</v>
      </c>
      <c r="K224" s="117" t="str">
        <f t="shared" si="111"/>
        <v>-</v>
      </c>
      <c r="L224" t="str">
        <f>'[3]Results Lum Lab'!T202</f>
        <v>M21 - C2 : 2</v>
      </c>
      <c r="M224" s="117" t="str">
        <f t="shared" si="112"/>
        <v>Duplicate</v>
      </c>
      <c r="N224" t="str">
        <f>'[3]Results Lum Lab'!U202</f>
        <v>M18 - C3 : 1</v>
      </c>
      <c r="O224" s="117" t="str">
        <f t="shared" si="113"/>
        <v>Duplicate</v>
      </c>
      <c r="T224" t="str">
        <f>'[3]Results Lum Lab'!Z202</f>
        <v>M22</v>
      </c>
      <c r="U224" s="117" t="str">
        <f t="shared" si="114"/>
        <v>Duplicate</v>
      </c>
      <c r="V224" t="str">
        <f>'[3]Results Lum Lab'!AC202</f>
        <v>M24</v>
      </c>
      <c r="W224" s="117" t="str">
        <f t="shared" si="115"/>
        <v>Duplicate</v>
      </c>
      <c r="X224" t="str">
        <f>'[3]Results Lum Lab'!AF202</f>
        <v>M18</v>
      </c>
      <c r="Y224" s="117" t="str">
        <f t="shared" si="116"/>
        <v>Duplicate</v>
      </c>
      <c r="Z224" t="str">
        <f>'[3]Results Lum Lab'!AI202</f>
        <v>M18</v>
      </c>
      <c r="AA224" s="117" t="str">
        <f t="shared" si="117"/>
        <v>-</v>
      </c>
      <c r="AB224" t="str">
        <f>'[3]Results Lum Lab'!AL202</f>
        <v>M21</v>
      </c>
      <c r="AC224" s="117" t="str">
        <f t="shared" si="118"/>
        <v>Duplicate</v>
      </c>
      <c r="AD224" t="str">
        <f>'[3]Results Lum Lab'!AO202</f>
        <v>M18</v>
      </c>
      <c r="AE224" s="117" t="str">
        <f t="shared" si="119"/>
        <v>Duplicate</v>
      </c>
    </row>
    <row r="225" spans="4:33" ht="14.7" x14ac:dyDescent="0.6">
      <c r="D225" t="str">
        <f>'[3]Results Lum Lab'!P203</f>
        <v>C1 - M21 : 1</v>
      </c>
      <c r="E225" s="148" t="str">
        <f t="shared" si="108"/>
        <v>-</v>
      </c>
      <c r="F225" t="str">
        <f>'[3]Results Lum Lab'!Q203</f>
        <v>C2 - M22 : 2</v>
      </c>
      <c r="G225" s="117" t="str">
        <f t="shared" si="109"/>
        <v>-</v>
      </c>
      <c r="H225" t="str">
        <f>'[3]Results Lum Lab'!R203</f>
        <v>C3 - M19 : 1</v>
      </c>
      <c r="I225" s="117" t="str">
        <f t="shared" si="110"/>
        <v>-</v>
      </c>
      <c r="J225" t="str">
        <f>'[3]Results Lum Lab'!S203</f>
        <v>M19 - C1 : 2</v>
      </c>
      <c r="K225" s="117" t="str">
        <f t="shared" si="111"/>
        <v>-</v>
      </c>
      <c r="L225" t="str">
        <f>'[3]Results Lum Lab'!T203</f>
        <v>M22 - C2 : 2</v>
      </c>
      <c r="M225" s="117" t="str">
        <f t="shared" si="112"/>
        <v>Duplicate</v>
      </c>
      <c r="N225" t="str">
        <f>'[3]Results Lum Lab'!U203</f>
        <v>M16 - C3 : 1</v>
      </c>
      <c r="O225" s="117" t="str">
        <f t="shared" si="113"/>
        <v>-</v>
      </c>
      <c r="T225" t="str">
        <f>'[3]Results Lum Lab'!Z203</f>
        <v>M21</v>
      </c>
      <c r="U225" s="117" t="str">
        <f t="shared" si="114"/>
        <v>-</v>
      </c>
      <c r="V225" t="str">
        <f>'[3]Results Lum Lab'!AC203</f>
        <v>M22</v>
      </c>
      <c r="W225" s="117" t="str">
        <f t="shared" si="115"/>
        <v>-</v>
      </c>
      <c r="X225" t="str">
        <f>'[3]Results Lum Lab'!AF203</f>
        <v>M19</v>
      </c>
      <c r="Y225" s="117" t="str">
        <f t="shared" si="116"/>
        <v>Duplicate</v>
      </c>
      <c r="Z225" t="str">
        <f>'[3]Results Lum Lab'!AI203</f>
        <v>M19</v>
      </c>
      <c r="AA225" s="117" t="str">
        <f t="shared" si="117"/>
        <v>-</v>
      </c>
      <c r="AB225" t="str">
        <f>'[3]Results Lum Lab'!AL203</f>
        <v>M22</v>
      </c>
      <c r="AC225" s="117" t="str">
        <f t="shared" si="118"/>
        <v>Duplicate</v>
      </c>
      <c r="AD225" t="str">
        <f>'[3]Results Lum Lab'!AO203</f>
        <v>M16</v>
      </c>
      <c r="AE225" s="117" t="str">
        <f t="shared" si="119"/>
        <v>Duplicate</v>
      </c>
    </row>
    <row r="226" spans="4:33" ht="14.7" x14ac:dyDescent="0.6">
      <c r="D226" t="str">
        <f>'[3]Results Lum Lab'!P204</f>
        <v>C1 - M22 : 2</v>
      </c>
      <c r="E226" s="148" t="str">
        <f t="shared" si="108"/>
        <v>Duplicate</v>
      </c>
      <c r="F226" t="str">
        <f>'[3]Results Lum Lab'!Q204</f>
        <v>C2 - M20 : 1</v>
      </c>
      <c r="G226" s="117" t="str">
        <f t="shared" si="109"/>
        <v>Duplicate</v>
      </c>
      <c r="H226" t="str">
        <f>'[3]Results Lum Lab'!R204</f>
        <v>C3 - M20 : 2</v>
      </c>
      <c r="I226" s="117" t="str">
        <f t="shared" si="110"/>
        <v>Duplicate</v>
      </c>
      <c r="J226" t="str">
        <f>'[3]Results Lum Lab'!S204</f>
        <v>M20 - C1 : 2</v>
      </c>
      <c r="K226" s="117" t="str">
        <f t="shared" si="111"/>
        <v>Duplicate</v>
      </c>
      <c r="L226" t="str">
        <f>'[3]Results Lum Lab'!T204</f>
        <v>M23 - C2 : 1</v>
      </c>
      <c r="M226" s="117" t="str">
        <f t="shared" si="112"/>
        <v>Duplicate</v>
      </c>
      <c r="N226" t="str">
        <f>'[3]Results Lum Lab'!U204</f>
        <v>M14 - C3 : 2</v>
      </c>
      <c r="O226" s="117" t="str">
        <f t="shared" si="113"/>
        <v>Duplicate</v>
      </c>
      <c r="T226" t="str">
        <f>'[3]Results Lum Lab'!Z204</f>
        <v>M22</v>
      </c>
      <c r="U226" s="117" t="str">
        <f t="shared" si="114"/>
        <v>Duplicate</v>
      </c>
      <c r="V226" t="str">
        <f>'[3]Results Lum Lab'!AC204</f>
        <v>M20</v>
      </c>
      <c r="W226" s="117" t="str">
        <f t="shared" si="115"/>
        <v>Duplicate</v>
      </c>
      <c r="X226" t="str">
        <f>'[3]Results Lum Lab'!AF204</f>
        <v>M20</v>
      </c>
      <c r="Y226" s="117" t="str">
        <f t="shared" si="116"/>
        <v>Duplicate</v>
      </c>
      <c r="Z226" t="str">
        <f>'[3]Results Lum Lab'!AI204</f>
        <v>M20</v>
      </c>
      <c r="AA226" s="117" t="str">
        <f t="shared" si="117"/>
        <v>Duplicate</v>
      </c>
      <c r="AB226" t="str">
        <f>'[3]Results Lum Lab'!AL204</f>
        <v>M23</v>
      </c>
      <c r="AC226" s="117" t="str">
        <f t="shared" si="118"/>
        <v>Duplicate</v>
      </c>
      <c r="AD226" t="str">
        <f>'[3]Results Lum Lab'!AO204</f>
        <v>M14</v>
      </c>
      <c r="AE226" s="117" t="str">
        <f t="shared" si="119"/>
        <v>Duplicate</v>
      </c>
    </row>
    <row r="227" spans="4:33" ht="14.7" x14ac:dyDescent="0.6">
      <c r="F227" t="str">
        <f>'[3]Results Lum Lab'!Q205</f>
        <v>C2 - M21 : 2</v>
      </c>
      <c r="G227" s="117" t="str">
        <f t="shared" si="109"/>
        <v>Duplicate</v>
      </c>
      <c r="H227" t="str">
        <f>'[3]Results Lum Lab'!R205</f>
        <v>C3 - M19 : 2</v>
      </c>
      <c r="I227" s="117" t="str">
        <f t="shared" si="110"/>
        <v>Duplicate</v>
      </c>
      <c r="J227" t="str">
        <f>'[3]Results Lum Lab'!S205</f>
        <v>M21 - C1 : 2</v>
      </c>
      <c r="K227" s="117" t="str">
        <f t="shared" si="111"/>
        <v>-</v>
      </c>
      <c r="L227" t="str">
        <f>'[3]Results Lum Lab'!T205</f>
        <v>M22 - C2 : 1</v>
      </c>
      <c r="M227" s="117" t="str">
        <f t="shared" si="112"/>
        <v>Duplicate</v>
      </c>
      <c r="N227" t="str">
        <f>'[3]Results Lum Lab'!U205</f>
        <v>M15 - C3 : 1</v>
      </c>
      <c r="O227" s="117" t="str">
        <f t="shared" si="113"/>
        <v>-</v>
      </c>
      <c r="V227" t="str">
        <f>'[3]Results Lum Lab'!AC205</f>
        <v>M21</v>
      </c>
      <c r="W227" s="117" t="str">
        <f t="shared" si="115"/>
        <v>Duplicate</v>
      </c>
      <c r="X227" t="str">
        <f>'[3]Results Lum Lab'!AF205</f>
        <v>M19</v>
      </c>
      <c r="Y227" s="117" t="str">
        <f t="shared" si="116"/>
        <v>Duplicate</v>
      </c>
      <c r="Z227" t="str">
        <f>'[3]Results Lum Lab'!AI205</f>
        <v>M21</v>
      </c>
      <c r="AA227" s="117" t="str">
        <f t="shared" si="117"/>
        <v>-</v>
      </c>
      <c r="AB227" t="str">
        <f>'[3]Results Lum Lab'!AL205</f>
        <v>M22</v>
      </c>
      <c r="AC227" s="117" t="str">
        <f t="shared" si="118"/>
        <v>Duplicate</v>
      </c>
      <c r="AD227" t="str">
        <f>'[3]Results Lum Lab'!AO205</f>
        <v>M15</v>
      </c>
      <c r="AE227" s="117" t="str">
        <f t="shared" si="119"/>
        <v>Duplicate</v>
      </c>
    </row>
    <row r="228" spans="4:33" ht="14.7" x14ac:dyDescent="0.6">
      <c r="F228" t="str">
        <f>'[3]Results Lum Lab'!Q206</f>
        <v>C2 - M20 : 1</v>
      </c>
      <c r="G228" s="117" t="str">
        <f t="shared" si="109"/>
        <v>Duplicate</v>
      </c>
      <c r="H228" t="str">
        <f>'[3]Results Lum Lab'!R206</f>
        <v>C3 - M18 : 1</v>
      </c>
      <c r="I228" s="117" t="str">
        <f t="shared" si="110"/>
        <v>Duplicate</v>
      </c>
      <c r="J228" t="str">
        <f>'[3]Results Lum Lab'!S206</f>
        <v>M22 - C1 : 2</v>
      </c>
      <c r="K228" s="117" t="str">
        <f t="shared" si="111"/>
        <v>Duplicate</v>
      </c>
      <c r="L228" t="str">
        <f>'[3]Results Lum Lab'!T206</f>
        <v>M21 - C2 : 1</v>
      </c>
      <c r="M228" s="117" t="str">
        <f t="shared" si="112"/>
        <v>-</v>
      </c>
      <c r="N228" t="str">
        <f>'[3]Results Lum Lab'!U206</f>
        <v>M14 - C3 : 2</v>
      </c>
      <c r="O228" s="117" t="str">
        <f t="shared" si="113"/>
        <v>Duplicate</v>
      </c>
      <c r="V228" t="str">
        <f>'[3]Results Lum Lab'!AC206</f>
        <v>M20</v>
      </c>
      <c r="W228" s="117" t="str">
        <f t="shared" si="115"/>
        <v>Duplicate</v>
      </c>
      <c r="X228" t="str">
        <f>'[3]Results Lum Lab'!AF206</f>
        <v>M18</v>
      </c>
      <c r="Y228" s="117" t="str">
        <f t="shared" si="116"/>
        <v>Duplicate</v>
      </c>
      <c r="Z228" t="str">
        <f>'[3]Results Lum Lab'!AI206</f>
        <v>M22</v>
      </c>
      <c r="AA228" s="117" t="str">
        <f t="shared" si="117"/>
        <v>Duplicate</v>
      </c>
      <c r="AB228" t="str">
        <f>'[3]Results Lum Lab'!AL206</f>
        <v>M21</v>
      </c>
      <c r="AC228" s="117" t="str">
        <f t="shared" si="118"/>
        <v>Duplicate</v>
      </c>
      <c r="AD228" t="str">
        <f>'[3]Results Lum Lab'!AO206</f>
        <v>M14</v>
      </c>
      <c r="AE228" s="117" t="str">
        <f t="shared" si="119"/>
        <v>Duplicate</v>
      </c>
    </row>
    <row r="229" spans="4:33" ht="14.7" x14ac:dyDescent="0.6">
      <c r="F229" t="str">
        <f>'[3]Results Lum Lab'!Q207</f>
        <v>C2 - M21 : 2</v>
      </c>
      <c r="G229" s="117" t="str">
        <f t="shared" si="109"/>
        <v>Duplicate</v>
      </c>
      <c r="H229" t="str">
        <f>'[3]Results Lum Lab'!R207</f>
        <v>C3 - M19 : 2</v>
      </c>
      <c r="I229" s="117" t="str">
        <f t="shared" si="110"/>
        <v>Duplicate</v>
      </c>
      <c r="J229" t="str">
        <f>'[3]Results Lum Lab'!S207</f>
        <v>M23 - C1 : 2</v>
      </c>
      <c r="K229" s="117" t="str">
        <f t="shared" si="111"/>
        <v>Duplicate</v>
      </c>
      <c r="L229" t="str">
        <f>'[3]Results Lum Lab'!T207</f>
        <v>M20 - C2 : 2</v>
      </c>
      <c r="M229" s="117" t="str">
        <f t="shared" si="112"/>
        <v>Duplicate</v>
      </c>
      <c r="N229" t="str">
        <f>'[3]Results Lum Lab'!U207</f>
        <v>M15 - C3 : 2</v>
      </c>
      <c r="O229" s="117" t="str">
        <f t="shared" si="113"/>
        <v>-</v>
      </c>
      <c r="V229" t="str">
        <f>'[3]Results Lum Lab'!AC207</f>
        <v>M21</v>
      </c>
      <c r="W229" s="117" t="str">
        <f t="shared" si="115"/>
        <v>Duplicate</v>
      </c>
      <c r="X229" t="str">
        <f>'[3]Results Lum Lab'!AF207</f>
        <v>M19</v>
      </c>
      <c r="Y229" s="117" t="str">
        <f t="shared" si="116"/>
        <v>Duplicate</v>
      </c>
      <c r="Z229" t="str">
        <f>'[3]Results Lum Lab'!AI207</f>
        <v>M23</v>
      </c>
      <c r="AA229" s="117" t="str">
        <f t="shared" si="117"/>
        <v>Duplicate</v>
      </c>
      <c r="AB229" t="str">
        <f>'[3]Results Lum Lab'!AL207</f>
        <v>M20</v>
      </c>
      <c r="AC229" s="117" t="str">
        <f t="shared" si="118"/>
        <v>Duplicate</v>
      </c>
      <c r="AD229" t="str">
        <f>'[3]Results Lum Lab'!AO207</f>
        <v>M15</v>
      </c>
      <c r="AE229" s="117" t="str">
        <f t="shared" si="119"/>
        <v>Duplicate</v>
      </c>
    </row>
    <row r="230" spans="4:33" ht="14.7" x14ac:dyDescent="0.6">
      <c r="J230" t="str">
        <f>'[3]Results Lum Lab'!S208</f>
        <v>M24 - C1 : 1</v>
      </c>
      <c r="K230" s="117" t="str">
        <f t="shared" si="111"/>
        <v>Duplicate</v>
      </c>
      <c r="L230" t="str">
        <f>'[3]Results Lum Lab'!T208</f>
        <v>M21 - C2 : 2</v>
      </c>
      <c r="M230" s="117" t="str">
        <f t="shared" si="112"/>
        <v>Duplicate</v>
      </c>
      <c r="N230" t="str">
        <f>'[3]Results Lum Lab'!U208</f>
        <v>M16 - C3 : 2</v>
      </c>
      <c r="O230" s="117" t="str">
        <f t="shared" si="113"/>
        <v>Duplicate</v>
      </c>
      <c r="Z230" t="str">
        <f>'[3]Results Lum Lab'!AI208</f>
        <v>M24</v>
      </c>
      <c r="AA230" s="117" t="str">
        <f t="shared" si="117"/>
        <v>Duplicate</v>
      </c>
      <c r="AB230" t="str">
        <f>'[3]Results Lum Lab'!AL208</f>
        <v>M21</v>
      </c>
      <c r="AC230" s="117" t="str">
        <f t="shared" si="118"/>
        <v>Duplicate</v>
      </c>
      <c r="AD230" t="str">
        <f>'[3]Results Lum Lab'!AO208</f>
        <v>M16</v>
      </c>
      <c r="AE230" s="117" t="str">
        <f t="shared" si="119"/>
        <v>Duplicate</v>
      </c>
    </row>
    <row r="231" spans="4:33" ht="14.7" x14ac:dyDescent="0.6">
      <c r="J231" t="str">
        <f>'[3]Results Lum Lab'!S209</f>
        <v>M23 - C1 : 1</v>
      </c>
      <c r="K231" s="117" t="str">
        <f t="shared" si="111"/>
        <v>-</v>
      </c>
      <c r="L231" t="str">
        <f>'[3]Results Lum Lab'!T209</f>
        <v>M22 - C2 : 2</v>
      </c>
      <c r="M231" s="117" t="str">
        <f t="shared" si="112"/>
        <v>Duplicate</v>
      </c>
      <c r="N231" t="str">
        <f>'[3]Results Lum Lab'!U209</f>
        <v>M17 - C3 : 2</v>
      </c>
      <c r="O231" s="117" t="str">
        <f t="shared" si="113"/>
        <v>-</v>
      </c>
      <c r="Z231" t="str">
        <f>'[3]Results Lum Lab'!AI209</f>
        <v>M23</v>
      </c>
      <c r="AA231" s="117" t="str">
        <f t="shared" si="117"/>
        <v>Duplicate</v>
      </c>
      <c r="AB231" t="str">
        <f>'[3]Results Lum Lab'!AL209</f>
        <v>M22</v>
      </c>
      <c r="AC231" s="117" t="str">
        <f t="shared" si="118"/>
        <v>Duplicate</v>
      </c>
      <c r="AD231" t="str">
        <f>'[3]Results Lum Lab'!AO209</f>
        <v>M17</v>
      </c>
      <c r="AE231" s="117" t="str">
        <f t="shared" si="119"/>
        <v>-</v>
      </c>
    </row>
    <row r="232" spans="4:33" ht="14.7" x14ac:dyDescent="0.6">
      <c r="J232" t="str">
        <f>'[3]Results Lum Lab'!S210</f>
        <v>M22 - C1 : 2</v>
      </c>
      <c r="K232" s="117" t="str">
        <f t="shared" si="111"/>
        <v>Duplicate</v>
      </c>
      <c r="L232" t="str">
        <f>'[3]Results Lum Lab'!T210</f>
        <v>M23 - C2 : 1</v>
      </c>
      <c r="M232" s="117" t="str">
        <f t="shared" si="112"/>
        <v>Duplicate</v>
      </c>
      <c r="N232" t="str">
        <f>'[3]Results Lum Lab'!U210</f>
        <v>M18 - C3 : 1</v>
      </c>
      <c r="O232" s="117" t="str">
        <f t="shared" si="113"/>
        <v>Duplicate</v>
      </c>
      <c r="Z232" t="str">
        <f>'[3]Results Lum Lab'!AI210</f>
        <v>M22</v>
      </c>
      <c r="AA232" s="117" t="str">
        <f t="shared" si="117"/>
        <v>Duplicate</v>
      </c>
      <c r="AB232" t="str">
        <f>'[3]Results Lum Lab'!AL210</f>
        <v>M23</v>
      </c>
      <c r="AC232" s="117" t="str">
        <f t="shared" si="118"/>
        <v>Duplicate</v>
      </c>
      <c r="AD232" t="str">
        <f>'[3]Results Lum Lab'!AO210</f>
        <v>M18</v>
      </c>
      <c r="AE232" s="117" t="str">
        <f t="shared" si="119"/>
        <v>Duplicate</v>
      </c>
    </row>
    <row r="233" spans="4:33" ht="14.7" x14ac:dyDescent="0.6">
      <c r="J233" t="str">
        <f>'[3]Results Lum Lab'!S211</f>
        <v>M23 - C1 : 2</v>
      </c>
      <c r="K233" s="117" t="str">
        <f t="shared" si="111"/>
        <v>Duplicate</v>
      </c>
      <c r="Z233" t="str">
        <f>'[3]Results Lum Lab'!AI211</f>
        <v>M23</v>
      </c>
      <c r="AA233" s="117" t="str">
        <f t="shared" si="117"/>
        <v>Duplicate</v>
      </c>
    </row>
    <row r="234" spans="4:33" ht="14.7" x14ac:dyDescent="0.6">
      <c r="J234" t="str">
        <f>'[3]Results Lum Lab'!S212</f>
        <v>M24 - C1 : 1</v>
      </c>
      <c r="K234" s="117" t="str">
        <f t="shared" si="111"/>
        <v>Duplicate</v>
      </c>
      <c r="Z234" t="str">
        <f>'[3]Results Lum Lab'!AI212</f>
        <v>M24</v>
      </c>
      <c r="AA234" s="117" t="str">
        <f t="shared" si="117"/>
        <v>Duplicate</v>
      </c>
    </row>
    <row r="236" spans="4:33" ht="14.7" x14ac:dyDescent="0.6">
      <c r="D236" s="2" t="s">
        <v>1064</v>
      </c>
      <c r="E236" s="130">
        <f>COUNTIF(E217:E226,"Duplicate")</f>
        <v>2</v>
      </c>
      <c r="F236" s="2" t="s">
        <v>1064</v>
      </c>
      <c r="G236" s="119">
        <f>COUNTIF(G217:G229,"Duplicate")</f>
        <v>5</v>
      </c>
      <c r="H236" s="2" t="s">
        <v>1064</v>
      </c>
      <c r="I236" s="119">
        <f>COUNTIF(I217:I229,"Duplicate")</f>
        <v>6</v>
      </c>
      <c r="J236" s="2" t="s">
        <v>1064</v>
      </c>
      <c r="K236" s="119">
        <f>COUNTIF(K217:K234,"Duplicate")</f>
        <v>9</v>
      </c>
      <c r="L236" s="2" t="s">
        <v>1064</v>
      </c>
      <c r="M236" s="119">
        <f>COUNTIF(M217:M232,"Duplicate")</f>
        <v>11</v>
      </c>
      <c r="N236" s="2" t="s">
        <v>1064</v>
      </c>
      <c r="O236" s="119">
        <f>COUNTIF(O217:O232,"Duplicate")</f>
        <v>6</v>
      </c>
      <c r="T236" s="2" t="s">
        <v>1064</v>
      </c>
      <c r="U236" s="119">
        <f>COUNTIF(U217:U226,"Duplicate")</f>
        <v>3</v>
      </c>
      <c r="V236" s="2" t="s">
        <v>1064</v>
      </c>
      <c r="W236" s="119">
        <f>COUNTIF(W217:W229,"Duplicate")</f>
        <v>7</v>
      </c>
      <c r="X236" s="2" t="s">
        <v>1064</v>
      </c>
      <c r="Y236" s="119">
        <f>COUNTIF(Y217:Y229,"Duplicate")</f>
        <v>8</v>
      </c>
      <c r="Z236" s="2" t="s">
        <v>1064</v>
      </c>
      <c r="AA236" s="119">
        <f>COUNTIF(AA217:AA234,"Duplicate")</f>
        <v>12</v>
      </c>
      <c r="AB236" s="2" t="s">
        <v>1064</v>
      </c>
      <c r="AC236" s="119">
        <f>COUNTIF(AC217:AC232,"Duplicate")</f>
        <v>12</v>
      </c>
      <c r="AD236" s="2" t="s">
        <v>1064</v>
      </c>
      <c r="AE236" s="119">
        <f>COUNTIF(AE217:AE232,"Duplicate")</f>
        <v>11</v>
      </c>
      <c r="AF236" s="10" t="s">
        <v>431</v>
      </c>
    </row>
    <row r="237" spans="4:33" ht="14.7" x14ac:dyDescent="0.6">
      <c r="D237" s="2" t="s">
        <v>1065</v>
      </c>
      <c r="E237" s="130">
        <f>COUNTA(D217:D226)</f>
        <v>10</v>
      </c>
      <c r="F237" s="2" t="s">
        <v>1065</v>
      </c>
      <c r="G237" s="119">
        <f>COUNTA(F217:F229)</f>
        <v>13</v>
      </c>
      <c r="H237" s="2" t="s">
        <v>1065</v>
      </c>
      <c r="I237" s="119">
        <f>COUNTA(H217:H229)</f>
        <v>13</v>
      </c>
      <c r="J237" s="2" t="s">
        <v>1065</v>
      </c>
      <c r="K237" s="119">
        <f>COUNTA(J217:J234)</f>
        <v>18</v>
      </c>
      <c r="L237" s="2" t="s">
        <v>1065</v>
      </c>
      <c r="M237" s="119">
        <f>COUNTA(L217:L232)</f>
        <v>16</v>
      </c>
      <c r="N237" s="2" t="s">
        <v>1065</v>
      </c>
      <c r="O237" s="119">
        <f>COUNTA(N217:N232)</f>
        <v>16</v>
      </c>
      <c r="P237" s="10" t="s">
        <v>431</v>
      </c>
      <c r="Q237" s="10"/>
      <c r="R237" s="10"/>
    </row>
    <row r="238" spans="4:33" x14ac:dyDescent="0.55000000000000004">
      <c r="S238" s="126" t="s">
        <v>1074</v>
      </c>
      <c r="T238" s="128">
        <f>E236/U236</f>
        <v>0.66666666666666663</v>
      </c>
      <c r="U238" s="127"/>
      <c r="V238" s="128">
        <f>G236/W236</f>
        <v>0.7142857142857143</v>
      </c>
      <c r="W238" s="127"/>
      <c r="X238" s="128">
        <f>I236/Y236</f>
        <v>0.75</v>
      </c>
      <c r="Y238" s="127"/>
      <c r="Z238" s="128">
        <f>K236/AA236</f>
        <v>0.75</v>
      </c>
      <c r="AA238" s="127"/>
      <c r="AB238" s="128">
        <f>M236/AC236</f>
        <v>0.91666666666666663</v>
      </c>
      <c r="AC238" s="127"/>
      <c r="AD238" s="129">
        <f>O236/AE236</f>
        <v>0.54545454545454541</v>
      </c>
      <c r="AF238" t="s">
        <v>1075</v>
      </c>
      <c r="AG238" s="131">
        <f>MAX(T238:AD238)</f>
        <v>0.91666666666666663</v>
      </c>
    </row>
    <row r="239" spans="4:33" x14ac:dyDescent="0.55000000000000004">
      <c r="AF239" t="s">
        <v>1076</v>
      </c>
      <c r="AG239" s="131">
        <f>MIN(T238:AD238)</f>
        <v>0.54545454545454541</v>
      </c>
    </row>
    <row r="241" spans="3:31" x14ac:dyDescent="0.55000000000000004">
      <c r="C241">
        <f>'[3]Results Lum Lab'!O216</f>
        <v>11</v>
      </c>
      <c r="D241" t="str">
        <f>'[3]Results Lum Lab'!P216</f>
        <v>C1 - Mxx</v>
      </c>
      <c r="F241" t="str">
        <f>'[3]Results Lum Lab'!Q216</f>
        <v>C2 - Mxx</v>
      </c>
      <c r="H241" t="str">
        <f>'[3]Results Lum Lab'!R216</f>
        <v>C3 - Mxx</v>
      </c>
      <c r="J241" t="str">
        <f>'[3]Results Lum Lab'!S216</f>
        <v>Mxx -C1</v>
      </c>
      <c r="L241" t="str">
        <f>'[3]Results Lum Lab'!T216</f>
        <v>Mxx -C2</v>
      </c>
      <c r="N241" t="str">
        <f>'[3]Results Lum Lab'!U216</f>
        <v>Mxx - C3</v>
      </c>
      <c r="T241" t="str">
        <f>'[3]Results Lum Lab'!Z216</f>
        <v>C1 - Mxx</v>
      </c>
      <c r="V241" t="str">
        <f>'[3]Results Lum Lab'!AC216</f>
        <v>C2 - Mxx</v>
      </c>
      <c r="X241" t="str">
        <f>'[3]Results Lum Lab'!AF216</f>
        <v>C3 - Mxx</v>
      </c>
      <c r="Z241" t="str">
        <f>'[3]Results Lum Lab'!AI216</f>
        <v>Mxx -C1</v>
      </c>
      <c r="AB241" t="str">
        <f>'[3]Results Lum Lab'!AL216</f>
        <v>Mxx -C2</v>
      </c>
      <c r="AD241" t="str">
        <f>'[3]Results Lum Lab'!AO216</f>
        <v>Mxx - C3</v>
      </c>
    </row>
    <row r="242" spans="3:31" ht="14.7" x14ac:dyDescent="0.6">
      <c r="D242" t="str">
        <f>'[3]Results Lum Lab'!P217</f>
        <v>C1 - M08 : 1</v>
      </c>
      <c r="E242" s="148" t="str">
        <f>IF(COUNTIF($D$242:$D$256, D242)&gt;1, "Duplicate", "-")</f>
        <v>-</v>
      </c>
      <c r="F242" t="str">
        <f>'[3]Results Lum Lab'!Q217</f>
        <v>C2 - M08 : 1</v>
      </c>
      <c r="G242" s="117" t="str">
        <f>IF(COUNTIF($F$242:$F$252, F242)&gt;1, "Duplicate", "-")</f>
        <v>-</v>
      </c>
      <c r="H242" t="str">
        <f>'[3]Results Lum Lab'!R217</f>
        <v>C3 - M08 : 1</v>
      </c>
      <c r="I242" s="117" t="str">
        <f>IF(COUNTIF($H$242:$H$250, H242)&gt;1, "Duplicate", "-")</f>
        <v>-</v>
      </c>
      <c r="J242" t="str">
        <f>'[3]Results Lum Lab'!S217</f>
        <v>M08 - C1 : 2</v>
      </c>
      <c r="K242" s="117" t="str">
        <f>IF(COUNTIF($J$242:$J$255, J242)&gt;1, "Duplicate", "-")</f>
        <v>-</v>
      </c>
      <c r="L242" t="str">
        <f>'[3]Results Lum Lab'!T217</f>
        <v>M08 - C2 : 2</v>
      </c>
      <c r="M242" s="117" t="str">
        <f>IF(COUNTIF($L$242:$L$254, L242)&gt;1, "Duplicate", "-")</f>
        <v>-</v>
      </c>
      <c r="N242" t="str">
        <f>'[3]Results Lum Lab'!U217</f>
        <v>M08 - C3 : 2</v>
      </c>
      <c r="O242" s="117" t="str">
        <f>IF(COUNTIF($N$242:$N$250, N242)&gt;1, "Duplicate", "-")</f>
        <v>Duplicate</v>
      </c>
      <c r="T242" t="str">
        <f>'[3]Results Lum Lab'!Z217</f>
        <v>M08</v>
      </c>
      <c r="U242" s="117" t="str">
        <f>IF(COUNTIF($T$242:$T$256, T242)&gt;1, "Duplicate", "-")</f>
        <v>-</v>
      </c>
      <c r="V242" t="str">
        <f>'[3]Results Lum Lab'!AC217</f>
        <v>M08</v>
      </c>
      <c r="W242" s="117" t="str">
        <f>IF(COUNTIF($V$242:$V$252, V242)&gt;1, "Duplicate", "-")</f>
        <v>-</v>
      </c>
      <c r="X242" t="str">
        <f>'[3]Results Lum Lab'!AF217</f>
        <v>M08</v>
      </c>
      <c r="Y242" s="117" t="str">
        <f>IF(COUNTIF($X$242:$X$250, X242)&gt;1, "Duplicate", "-")</f>
        <v>-</v>
      </c>
      <c r="Z242" t="str">
        <f>'[3]Results Lum Lab'!AI217</f>
        <v>M08</v>
      </c>
      <c r="AA242" s="117" t="str">
        <f>IF(COUNTIF($Z$242:$Z$255, Z242)&gt;1, "Duplicate", "-")</f>
        <v>-</v>
      </c>
      <c r="AB242" t="str">
        <f>'[3]Results Lum Lab'!AL217</f>
        <v>M08</v>
      </c>
      <c r="AC242" s="117" t="str">
        <f>IF(COUNTIF($AB$242:$AB$254, AB242)&gt;1, "Duplicate", "-")</f>
        <v>-</v>
      </c>
      <c r="AD242" t="str">
        <f>'[3]Results Lum Lab'!AO217</f>
        <v>M08</v>
      </c>
      <c r="AE242" s="117" t="str">
        <f>IF(COUNTIF($AD$242:$AD$250, AD242)&gt;1, "Duplicate", "-")</f>
        <v>Duplicate</v>
      </c>
    </row>
    <row r="243" spans="3:31" ht="14.7" x14ac:dyDescent="0.6">
      <c r="D243" t="str">
        <f>'[3]Results Lum Lab'!P218</f>
        <v>C1 - M12 : 1</v>
      </c>
      <c r="E243" s="148" t="str">
        <f t="shared" ref="E243:E255" si="120">IF(COUNTIF($D$242:$D$256, D243)&gt;1, "Duplicate", "-")</f>
        <v>-</v>
      </c>
      <c r="F243" t="str">
        <f>'[3]Results Lum Lab'!Q218</f>
        <v>C2 - M12 : 1</v>
      </c>
      <c r="G243" s="117" t="str">
        <f t="shared" ref="G243:G252" si="121">IF(COUNTIF($F$242:$F$252, F243)&gt;1, "Duplicate", "-")</f>
        <v>-</v>
      </c>
      <c r="H243" t="str">
        <f>'[3]Results Lum Lab'!R218</f>
        <v>C3 - M12 : 1</v>
      </c>
      <c r="I243" s="117" t="str">
        <f t="shared" ref="I243:I250" si="122">IF(COUNTIF($H$242:$H$250, H243)&gt;1, "Duplicate", "-")</f>
        <v>-</v>
      </c>
      <c r="J243" t="str">
        <f>'[3]Results Lum Lab'!S218</f>
        <v>M12 - C1 : 2</v>
      </c>
      <c r="K243" s="117" t="str">
        <f t="shared" ref="K243:K255" si="123">IF(COUNTIF($J$242:$J$255, J243)&gt;1, "Duplicate", "-")</f>
        <v>-</v>
      </c>
      <c r="L243" t="str">
        <f>'[3]Results Lum Lab'!T218</f>
        <v>M12 - C2 : 1</v>
      </c>
      <c r="M243" s="117" t="str">
        <f t="shared" ref="M243:M254" si="124">IF(COUNTIF($L$242:$L$254, L243)&gt;1, "Duplicate", "-")</f>
        <v>-</v>
      </c>
      <c r="N243" t="str">
        <f>'[3]Results Lum Lab'!U218</f>
        <v>M12 - C3 : 1</v>
      </c>
      <c r="O243" s="117" t="str">
        <f t="shared" ref="O243:O250" si="125">IF(COUNTIF($N$242:$N$250, N243)&gt;1, "Duplicate", "-")</f>
        <v>-</v>
      </c>
      <c r="T243" t="str">
        <f>'[3]Results Lum Lab'!Z218</f>
        <v>M12</v>
      </c>
      <c r="U243" s="117" t="str">
        <f t="shared" ref="U243:U256" si="126">IF(COUNTIF($T$242:$T$256, T243)&gt;1, "Duplicate", "-")</f>
        <v>-</v>
      </c>
      <c r="V243" t="str">
        <f>'[3]Results Lum Lab'!AC218</f>
        <v>M12</v>
      </c>
      <c r="W243" s="117" t="str">
        <f t="shared" ref="W243:W252" si="127">IF(COUNTIF($V$242:$V$252, V243)&gt;1, "Duplicate", "-")</f>
        <v>-</v>
      </c>
      <c r="X243" t="str">
        <f>'[3]Results Lum Lab'!AF218</f>
        <v>M12</v>
      </c>
      <c r="Y243" s="117" t="str">
        <f t="shared" ref="Y243:Y250" si="128">IF(COUNTIF($X$242:$X$250, X243)&gt;1, "Duplicate", "-")</f>
        <v>-</v>
      </c>
      <c r="Z243" t="str">
        <f>'[3]Results Lum Lab'!AI218</f>
        <v>M12</v>
      </c>
      <c r="AA243" s="117" t="str">
        <f t="shared" ref="AA243:AA255" si="129">IF(COUNTIF($Z$242:$Z$255, Z243)&gt;1, "Duplicate", "-")</f>
        <v>-</v>
      </c>
      <c r="AB243" t="str">
        <f>'[3]Results Lum Lab'!AL218</f>
        <v>M12</v>
      </c>
      <c r="AC243" s="117" t="str">
        <f t="shared" ref="AC243:AC254" si="130">IF(COUNTIF($AB$242:$AB$254, AB243)&gt;1, "Duplicate", "-")</f>
        <v>Duplicate</v>
      </c>
      <c r="AD243" t="str">
        <f>'[3]Results Lum Lab'!AO218</f>
        <v>M12</v>
      </c>
      <c r="AE243" s="117" t="str">
        <f t="shared" ref="AE243:AE250" si="131">IF(COUNTIF($AD$242:$AD$250, AD243)&gt;1, "Duplicate", "-")</f>
        <v>-</v>
      </c>
    </row>
    <row r="244" spans="3:31" ht="14.7" x14ac:dyDescent="0.6">
      <c r="D244" t="str">
        <f>'[3]Results Lum Lab'!P219</f>
        <v>C1 - M16 : 1</v>
      </c>
      <c r="E244" s="148" t="str">
        <f t="shared" si="120"/>
        <v>-</v>
      </c>
      <c r="F244" t="str">
        <f>'[3]Results Lum Lab'!Q219</f>
        <v>C2 - M16 : 1</v>
      </c>
      <c r="G244" s="117" t="str">
        <f t="shared" si="121"/>
        <v>Duplicate</v>
      </c>
      <c r="H244" t="str">
        <f>'[3]Results Lum Lab'!R219</f>
        <v>C3 - M16 : 2</v>
      </c>
      <c r="I244" s="117" t="str">
        <f t="shared" si="122"/>
        <v>Duplicate</v>
      </c>
      <c r="J244" t="str">
        <f>'[3]Results Lum Lab'!S219</f>
        <v>M16 - C1 : 2</v>
      </c>
      <c r="K244" s="117" t="str">
        <f t="shared" si="123"/>
        <v>Duplicate</v>
      </c>
      <c r="L244" t="str">
        <f>'[3]Results Lum Lab'!T219</f>
        <v>M10 - C2 : 2</v>
      </c>
      <c r="M244" s="117" t="str">
        <f t="shared" si="124"/>
        <v>-</v>
      </c>
      <c r="N244" t="str">
        <f>'[3]Results Lum Lab'!U219</f>
        <v>M10 - C3 : 1</v>
      </c>
      <c r="O244" s="117" t="str">
        <f t="shared" si="125"/>
        <v>-</v>
      </c>
      <c r="T244" t="str">
        <f>'[3]Results Lum Lab'!Z219</f>
        <v>M16</v>
      </c>
      <c r="U244" s="117" t="str">
        <f t="shared" si="126"/>
        <v>-</v>
      </c>
      <c r="V244" t="str">
        <f>'[3]Results Lum Lab'!AC219</f>
        <v>M16</v>
      </c>
      <c r="W244" s="117" t="str">
        <f t="shared" si="127"/>
        <v>Duplicate</v>
      </c>
      <c r="X244" t="str">
        <f>'[3]Results Lum Lab'!AF219</f>
        <v>M16</v>
      </c>
      <c r="Y244" s="117" t="str">
        <f t="shared" si="128"/>
        <v>Duplicate</v>
      </c>
      <c r="Z244" t="str">
        <f>'[3]Results Lum Lab'!AI219</f>
        <v>M16</v>
      </c>
      <c r="AA244" s="117" t="str">
        <f t="shared" si="129"/>
        <v>Duplicate</v>
      </c>
      <c r="AB244" t="str">
        <f>'[3]Results Lum Lab'!AL219</f>
        <v>M10</v>
      </c>
      <c r="AC244" s="117" t="str">
        <f t="shared" si="130"/>
        <v>-</v>
      </c>
      <c r="AD244" t="str">
        <f>'[3]Results Lum Lab'!AO219</f>
        <v>M10</v>
      </c>
      <c r="AE244" s="117" t="str">
        <f t="shared" si="131"/>
        <v>Duplicate</v>
      </c>
    </row>
    <row r="245" spans="3:31" ht="14.7" x14ac:dyDescent="0.6">
      <c r="D245" t="str">
        <f>'[3]Results Lum Lab'!P220</f>
        <v>C1 - M20 : 2</v>
      </c>
      <c r="E245" s="148" t="str">
        <f t="shared" si="120"/>
        <v>-</v>
      </c>
      <c r="F245" t="str">
        <f>'[3]Results Lum Lab'!Q220</f>
        <v>C2 - M20 : 2</v>
      </c>
      <c r="G245" s="117" t="str">
        <f t="shared" si="121"/>
        <v>-</v>
      </c>
      <c r="H245" t="str">
        <f>'[3]Results Lum Lab'!R220</f>
        <v>C3 - M14 : 1</v>
      </c>
      <c r="I245" s="117" t="str">
        <f t="shared" si="122"/>
        <v>-</v>
      </c>
      <c r="J245" t="str">
        <f>'[3]Results Lum Lab'!S220</f>
        <v>M20 - C1 : 1</v>
      </c>
      <c r="K245" s="117" t="str">
        <f t="shared" si="123"/>
        <v>-</v>
      </c>
      <c r="L245" t="str">
        <f>'[3]Results Lum Lab'!T220</f>
        <v>M11 - C2 : 2</v>
      </c>
      <c r="M245" s="117" t="str">
        <f t="shared" si="124"/>
        <v>-</v>
      </c>
      <c r="N245" t="str">
        <f>'[3]Results Lum Lab'!U220</f>
        <v>M08 - C3 : 2</v>
      </c>
      <c r="O245" s="117" t="str">
        <f t="shared" si="125"/>
        <v>Duplicate</v>
      </c>
      <c r="T245" t="str">
        <f>'[3]Results Lum Lab'!Z220</f>
        <v>M20</v>
      </c>
      <c r="U245" s="117" t="str">
        <f t="shared" si="126"/>
        <v>Duplicate</v>
      </c>
      <c r="V245" t="str">
        <f>'[3]Results Lum Lab'!AC220</f>
        <v>M20</v>
      </c>
      <c r="W245" s="117" t="str">
        <f t="shared" si="127"/>
        <v>-</v>
      </c>
      <c r="X245" t="str">
        <f>'[3]Results Lum Lab'!AF220</f>
        <v>M14</v>
      </c>
      <c r="Y245" s="117" t="str">
        <f t="shared" si="128"/>
        <v>-</v>
      </c>
      <c r="Z245" t="str">
        <f>'[3]Results Lum Lab'!AI220</f>
        <v>M20</v>
      </c>
      <c r="AA245" s="117" t="str">
        <f t="shared" si="129"/>
        <v>-</v>
      </c>
      <c r="AB245" t="str">
        <f>'[3]Results Lum Lab'!AL220</f>
        <v>M11</v>
      </c>
      <c r="AC245" s="117" t="str">
        <f t="shared" si="130"/>
        <v>-</v>
      </c>
      <c r="AD245" t="str">
        <f>'[3]Results Lum Lab'!AO220</f>
        <v>M08</v>
      </c>
      <c r="AE245" s="117" t="str">
        <f t="shared" si="131"/>
        <v>Duplicate</v>
      </c>
    </row>
    <row r="246" spans="3:31" ht="14.7" x14ac:dyDescent="0.6">
      <c r="D246" t="str">
        <f>'[3]Results Lum Lab'!P221</f>
        <v>C1 - M18 : 1</v>
      </c>
      <c r="E246" s="148" t="str">
        <f t="shared" si="120"/>
        <v>-</v>
      </c>
      <c r="F246" t="str">
        <f>'[3]Results Lum Lab'!Q221</f>
        <v>C2 - M18 : 2</v>
      </c>
      <c r="G246" s="117" t="str">
        <f t="shared" si="121"/>
        <v>Duplicate</v>
      </c>
      <c r="H246" t="str">
        <f>'[3]Results Lum Lab'!R221</f>
        <v>C3 - M15 : 1</v>
      </c>
      <c r="I246" s="117" t="str">
        <f t="shared" si="122"/>
        <v>Duplicate</v>
      </c>
      <c r="J246" t="str">
        <f>'[3]Results Lum Lab'!S221</f>
        <v>M18 - C1 : 1</v>
      </c>
      <c r="K246" s="117" t="str">
        <f t="shared" si="123"/>
        <v>-</v>
      </c>
      <c r="L246" t="str">
        <f>'[3]Results Lum Lab'!T221</f>
        <v>M12 - C2 : 2</v>
      </c>
      <c r="M246" s="117" t="str">
        <f t="shared" si="124"/>
        <v>Duplicate</v>
      </c>
      <c r="N246" t="str">
        <f>'[3]Results Lum Lab'!U221</f>
        <v>M09 - C3 : 2</v>
      </c>
      <c r="O246" s="117" t="str">
        <f t="shared" si="125"/>
        <v>-</v>
      </c>
      <c r="T246" t="str">
        <f>'[3]Results Lum Lab'!Z221</f>
        <v>M18</v>
      </c>
      <c r="U246" s="117" t="str">
        <f t="shared" si="126"/>
        <v>-</v>
      </c>
      <c r="V246" t="str">
        <f>'[3]Results Lum Lab'!AC221</f>
        <v>M18</v>
      </c>
      <c r="W246" s="117" t="str">
        <f t="shared" si="127"/>
        <v>Duplicate</v>
      </c>
      <c r="X246" t="str">
        <f>'[3]Results Lum Lab'!AF221</f>
        <v>M15</v>
      </c>
      <c r="Y246" s="117" t="str">
        <f t="shared" si="128"/>
        <v>Duplicate</v>
      </c>
      <c r="Z246" t="str">
        <f>'[3]Results Lum Lab'!AI221</f>
        <v>M18</v>
      </c>
      <c r="AA246" s="117" t="str">
        <f t="shared" si="129"/>
        <v>-</v>
      </c>
      <c r="AB246" t="str">
        <f>'[3]Results Lum Lab'!AL221</f>
        <v>M12</v>
      </c>
      <c r="AC246" s="117" t="str">
        <f t="shared" si="130"/>
        <v>Duplicate</v>
      </c>
      <c r="AD246" t="str">
        <f>'[3]Results Lum Lab'!AO221</f>
        <v>M09</v>
      </c>
      <c r="AE246" s="117" t="str">
        <f t="shared" si="131"/>
        <v>-</v>
      </c>
    </row>
    <row r="247" spans="3:31" ht="14.7" x14ac:dyDescent="0.6">
      <c r="D247" t="str">
        <f>'[3]Results Lum Lab'!P222</f>
        <v>C1 - M19 : 1</v>
      </c>
      <c r="E247" s="148" t="str">
        <f t="shared" si="120"/>
        <v>-</v>
      </c>
      <c r="F247" t="str">
        <f>'[3]Results Lum Lab'!Q222</f>
        <v>C2 - M16 : 1</v>
      </c>
      <c r="G247" s="117" t="str">
        <f t="shared" si="121"/>
        <v>Duplicate</v>
      </c>
      <c r="H247" t="str">
        <f>'[3]Results Lum Lab'!R222</f>
        <v>C3 - M16 : 2</v>
      </c>
      <c r="I247" s="117" t="str">
        <f t="shared" si="122"/>
        <v>Duplicate</v>
      </c>
      <c r="J247" t="str">
        <f>'[3]Results Lum Lab'!S222</f>
        <v>M16 - C1 : 1</v>
      </c>
      <c r="K247" s="117" t="str">
        <f t="shared" si="123"/>
        <v>-</v>
      </c>
      <c r="L247" t="str">
        <f>'[3]Results Lum Lab'!T222</f>
        <v>M13 - C2 : 2</v>
      </c>
      <c r="M247" s="117" t="str">
        <f t="shared" si="124"/>
        <v>Duplicate</v>
      </c>
      <c r="N247" t="str">
        <f>'[3]Results Lum Lab'!U222</f>
        <v>M10 - C3 : 2</v>
      </c>
      <c r="O247" s="117" t="str">
        <f t="shared" si="125"/>
        <v>Duplicate</v>
      </c>
      <c r="T247" t="str">
        <f>'[3]Results Lum Lab'!Z222</f>
        <v>M19</v>
      </c>
      <c r="U247" s="117" t="str">
        <f t="shared" si="126"/>
        <v>-</v>
      </c>
      <c r="V247" t="str">
        <f>'[3]Results Lum Lab'!AC222</f>
        <v>M16</v>
      </c>
      <c r="W247" s="117" t="str">
        <f t="shared" si="127"/>
        <v>Duplicate</v>
      </c>
      <c r="X247" t="str">
        <f>'[3]Results Lum Lab'!AF222</f>
        <v>M16</v>
      </c>
      <c r="Y247" s="117" t="str">
        <f t="shared" si="128"/>
        <v>Duplicate</v>
      </c>
      <c r="Z247" t="str">
        <f>'[3]Results Lum Lab'!AI222</f>
        <v>M16</v>
      </c>
      <c r="AA247" s="117" t="str">
        <f t="shared" si="129"/>
        <v>Duplicate</v>
      </c>
      <c r="AB247" t="str">
        <f>'[3]Results Lum Lab'!AL222</f>
        <v>M13</v>
      </c>
      <c r="AC247" s="117" t="str">
        <f t="shared" si="130"/>
        <v>Duplicate</v>
      </c>
      <c r="AD247" t="str">
        <f>'[3]Results Lum Lab'!AO222</f>
        <v>M10</v>
      </c>
      <c r="AE247" s="117" t="str">
        <f t="shared" si="131"/>
        <v>Duplicate</v>
      </c>
    </row>
    <row r="248" spans="3:31" ht="14.7" x14ac:dyDescent="0.6">
      <c r="D248" t="str">
        <f>'[3]Results Lum Lab'!P223</f>
        <v>C1 - M20 : 1</v>
      </c>
      <c r="E248" s="148" t="str">
        <f t="shared" si="120"/>
        <v>-</v>
      </c>
      <c r="F248" t="str">
        <f>'[3]Results Lum Lab'!Q223</f>
        <v>C2 - M17 : 1</v>
      </c>
      <c r="G248" s="117" t="str">
        <f t="shared" si="121"/>
        <v>-</v>
      </c>
      <c r="H248" t="str">
        <f>'[3]Results Lum Lab'!R223</f>
        <v>C3 - M15 : 1</v>
      </c>
      <c r="I248" s="117" t="str">
        <f t="shared" si="122"/>
        <v>Duplicate</v>
      </c>
      <c r="J248" t="str">
        <f>'[3]Results Lum Lab'!S223</f>
        <v>M14 - C1 : 2</v>
      </c>
      <c r="K248" s="117" t="str">
        <f t="shared" si="123"/>
        <v>Duplicate</v>
      </c>
      <c r="L248" t="str">
        <f>'[3]Results Lum Lab'!T223</f>
        <v>M14 - C2 : 1</v>
      </c>
      <c r="M248" s="117" t="str">
        <f t="shared" si="124"/>
        <v>-</v>
      </c>
      <c r="N248" t="str">
        <f>'[3]Results Lum Lab'!U223</f>
        <v>M11 - C3 : 1</v>
      </c>
      <c r="O248" s="117" t="str">
        <f t="shared" si="125"/>
        <v>Duplicate</v>
      </c>
      <c r="T248" t="str">
        <f>'[3]Results Lum Lab'!Z223</f>
        <v>M20</v>
      </c>
      <c r="U248" s="117" t="str">
        <f t="shared" si="126"/>
        <v>Duplicate</v>
      </c>
      <c r="V248" t="str">
        <f>'[3]Results Lum Lab'!AC223</f>
        <v>M17</v>
      </c>
      <c r="W248" s="117" t="str">
        <f t="shared" si="127"/>
        <v>Duplicate</v>
      </c>
      <c r="X248" t="str">
        <f>'[3]Results Lum Lab'!AF223</f>
        <v>M15</v>
      </c>
      <c r="Y248" s="117" t="str">
        <f t="shared" si="128"/>
        <v>Duplicate</v>
      </c>
      <c r="Z248" t="str">
        <f>'[3]Results Lum Lab'!AI223</f>
        <v>M14</v>
      </c>
      <c r="AA248" s="117" t="str">
        <f t="shared" si="129"/>
        <v>Duplicate</v>
      </c>
      <c r="AB248" t="str">
        <f>'[3]Results Lum Lab'!AL223</f>
        <v>M14</v>
      </c>
      <c r="AC248" s="117" t="str">
        <f t="shared" si="130"/>
        <v>Duplicate</v>
      </c>
      <c r="AD248" t="str">
        <f>'[3]Results Lum Lab'!AO223</f>
        <v>M11</v>
      </c>
      <c r="AE248" s="117" t="str">
        <f t="shared" si="131"/>
        <v>Duplicate</v>
      </c>
    </row>
    <row r="249" spans="3:31" ht="14.7" x14ac:dyDescent="0.6">
      <c r="D249" t="str">
        <f>'[3]Results Lum Lab'!P224</f>
        <v>C1 - M21 : 1</v>
      </c>
      <c r="E249" s="148" t="str">
        <f t="shared" si="120"/>
        <v>-</v>
      </c>
      <c r="F249" t="str">
        <f>'[3]Results Lum Lab'!Q224</f>
        <v>C2 - M18 : 2</v>
      </c>
      <c r="G249" s="117" t="str">
        <f t="shared" si="121"/>
        <v>Duplicate</v>
      </c>
      <c r="H249" t="str">
        <f>'[3]Results Lum Lab'!R224</f>
        <v>C3 - M16 : 1</v>
      </c>
      <c r="I249" s="117" t="str">
        <f t="shared" si="122"/>
        <v>-</v>
      </c>
      <c r="J249" t="str">
        <f>'[3]Results Lum Lab'!S224</f>
        <v>M15 - C1 : 1</v>
      </c>
      <c r="K249" s="117" t="str">
        <f t="shared" si="123"/>
        <v>-</v>
      </c>
      <c r="L249" t="str">
        <f>'[3]Results Lum Lab'!T224</f>
        <v>M13 - C2 : 1</v>
      </c>
      <c r="M249" s="117" t="str">
        <f t="shared" si="124"/>
        <v>-</v>
      </c>
      <c r="N249" t="str">
        <f>'[3]Results Lum Lab'!U224</f>
        <v>M10 - C3 : 2</v>
      </c>
      <c r="O249" s="117" t="str">
        <f t="shared" si="125"/>
        <v>Duplicate</v>
      </c>
      <c r="T249" t="str">
        <f>'[3]Results Lum Lab'!Z224</f>
        <v>M21</v>
      </c>
      <c r="U249" s="117" t="str">
        <f t="shared" si="126"/>
        <v>-</v>
      </c>
      <c r="V249" t="str">
        <f>'[3]Results Lum Lab'!AC224</f>
        <v>M18</v>
      </c>
      <c r="W249" s="117" t="str">
        <f t="shared" si="127"/>
        <v>Duplicate</v>
      </c>
      <c r="X249" t="str">
        <f>'[3]Results Lum Lab'!AF224</f>
        <v>M16</v>
      </c>
      <c r="Y249" s="117" t="str">
        <f t="shared" si="128"/>
        <v>Duplicate</v>
      </c>
      <c r="Z249" t="str">
        <f>'[3]Results Lum Lab'!AI224</f>
        <v>M15</v>
      </c>
      <c r="AA249" s="117" t="str">
        <f t="shared" si="129"/>
        <v>Duplicate</v>
      </c>
      <c r="AB249" t="str">
        <f>'[3]Results Lum Lab'!AL224</f>
        <v>M13</v>
      </c>
      <c r="AC249" s="117" t="str">
        <f t="shared" si="130"/>
        <v>Duplicate</v>
      </c>
      <c r="AD249" t="str">
        <f>'[3]Results Lum Lab'!AO224</f>
        <v>M10</v>
      </c>
      <c r="AE249" s="117" t="str">
        <f t="shared" si="131"/>
        <v>Duplicate</v>
      </c>
    </row>
    <row r="250" spans="3:31" ht="14.7" x14ac:dyDescent="0.6">
      <c r="D250" t="str">
        <f>'[3]Results Lum Lab'!P225</f>
        <v>C1 - M22 : 1</v>
      </c>
      <c r="E250" s="148" t="str">
        <f t="shared" si="120"/>
        <v>Duplicate</v>
      </c>
      <c r="F250" t="str">
        <f>'[3]Results Lum Lab'!Q225</f>
        <v>C2 - M17 : 2</v>
      </c>
      <c r="G250" s="117" t="str">
        <f t="shared" si="121"/>
        <v>Duplicate</v>
      </c>
      <c r="H250" t="str">
        <f>'[3]Results Lum Lab'!R225</f>
        <v>C3 - M17 : 2</v>
      </c>
      <c r="I250" s="117" t="str">
        <f t="shared" si="122"/>
        <v>-</v>
      </c>
      <c r="J250" t="str">
        <f>'[3]Results Lum Lab'!S225</f>
        <v>M14 - C1 : 1</v>
      </c>
      <c r="K250" s="117" t="str">
        <f t="shared" si="123"/>
        <v>-</v>
      </c>
      <c r="L250" t="str">
        <f>'[3]Results Lum Lab'!T225</f>
        <v>M12 - C2 : 2</v>
      </c>
      <c r="M250" s="117" t="str">
        <f t="shared" si="124"/>
        <v>Duplicate</v>
      </c>
      <c r="N250" t="str">
        <f>'[3]Results Lum Lab'!U225</f>
        <v>M11 - C3 : 1</v>
      </c>
      <c r="O250" s="117" t="str">
        <f t="shared" si="125"/>
        <v>Duplicate</v>
      </c>
      <c r="T250" t="str">
        <f>'[3]Results Lum Lab'!Z225</f>
        <v>M22</v>
      </c>
      <c r="U250" s="117" t="str">
        <f t="shared" si="126"/>
        <v>Duplicate</v>
      </c>
      <c r="V250" t="str">
        <f>'[3]Results Lum Lab'!AC225</f>
        <v>M17</v>
      </c>
      <c r="W250" s="117" t="str">
        <f t="shared" si="127"/>
        <v>Duplicate</v>
      </c>
      <c r="X250" t="str">
        <f>'[3]Results Lum Lab'!AF225</f>
        <v>M17</v>
      </c>
      <c r="Y250" s="117" t="str">
        <f t="shared" si="128"/>
        <v>-</v>
      </c>
      <c r="Z250" t="str">
        <f>'[3]Results Lum Lab'!AI225</f>
        <v>M14</v>
      </c>
      <c r="AA250" s="117" t="str">
        <f t="shared" si="129"/>
        <v>Duplicate</v>
      </c>
      <c r="AB250" t="str">
        <f>'[3]Results Lum Lab'!AL225</f>
        <v>M12</v>
      </c>
      <c r="AC250" s="117" t="str">
        <f t="shared" si="130"/>
        <v>Duplicate</v>
      </c>
      <c r="AD250" t="str">
        <f>'[3]Results Lum Lab'!AO225</f>
        <v>M11</v>
      </c>
      <c r="AE250" s="117" t="str">
        <f t="shared" si="131"/>
        <v>Duplicate</v>
      </c>
    </row>
    <row r="251" spans="3:31" ht="14.7" x14ac:dyDescent="0.6">
      <c r="D251" t="str">
        <f>'[3]Results Lum Lab'!P226</f>
        <v>C1 - M23 : 2</v>
      </c>
      <c r="E251" s="148" t="str">
        <f t="shared" si="120"/>
        <v>-</v>
      </c>
      <c r="F251" t="str">
        <f>'[3]Results Lum Lab'!Q226</f>
        <v>C2 - M16 : 1</v>
      </c>
      <c r="G251" s="117" t="str">
        <f t="shared" si="121"/>
        <v>Duplicate</v>
      </c>
      <c r="J251" t="str">
        <f>'[3]Results Lum Lab'!S226</f>
        <v>M13 - C1 : 2</v>
      </c>
      <c r="K251" s="117" t="str">
        <f t="shared" si="123"/>
        <v>-</v>
      </c>
      <c r="L251" t="str">
        <f>'[3]Results Lum Lab'!T226</f>
        <v>M13 - C2 : 2</v>
      </c>
      <c r="M251" s="117" t="str">
        <f t="shared" si="124"/>
        <v>Duplicate</v>
      </c>
      <c r="T251" t="str">
        <f>'[3]Results Lum Lab'!Z226</f>
        <v>M23</v>
      </c>
      <c r="U251" s="117" t="str">
        <f t="shared" si="126"/>
        <v>Duplicate</v>
      </c>
      <c r="V251" t="str">
        <f>'[3]Results Lum Lab'!AC226</f>
        <v>M16</v>
      </c>
      <c r="W251" s="117" t="str">
        <f t="shared" si="127"/>
        <v>Duplicate</v>
      </c>
      <c r="Z251" t="str">
        <f>'[3]Results Lum Lab'!AI226</f>
        <v>M13</v>
      </c>
      <c r="AA251" s="117" t="str">
        <f t="shared" si="129"/>
        <v>-</v>
      </c>
      <c r="AB251" t="str">
        <f>'[3]Results Lum Lab'!AL226</f>
        <v>M13</v>
      </c>
      <c r="AC251" s="117" t="str">
        <f t="shared" si="130"/>
        <v>Duplicate</v>
      </c>
    </row>
    <row r="252" spans="3:31" ht="14.7" x14ac:dyDescent="0.6">
      <c r="D252" t="str">
        <f>'[3]Results Lum Lab'!P227</f>
        <v>C1 - M22 : 1</v>
      </c>
      <c r="E252" s="148" t="str">
        <f t="shared" si="120"/>
        <v>Duplicate</v>
      </c>
      <c r="F252" t="str">
        <f>'[3]Results Lum Lab'!Q227</f>
        <v>C2 - M17 : 2</v>
      </c>
      <c r="G252" s="117" t="str">
        <f t="shared" si="121"/>
        <v>Duplicate</v>
      </c>
      <c r="J252" t="str">
        <f>'[3]Results Lum Lab'!S227</f>
        <v>M14 - C1 : 2</v>
      </c>
      <c r="K252" s="117" t="str">
        <f t="shared" si="123"/>
        <v>Duplicate</v>
      </c>
      <c r="L252" t="str">
        <f>'[3]Results Lum Lab'!T227</f>
        <v>M14 - C2 : 2</v>
      </c>
      <c r="M252" s="117" t="str">
        <f t="shared" si="124"/>
        <v>-</v>
      </c>
      <c r="T252" t="str">
        <f>'[3]Results Lum Lab'!Z227</f>
        <v>M22</v>
      </c>
      <c r="U252" s="117" t="str">
        <f t="shared" si="126"/>
        <v>Duplicate</v>
      </c>
      <c r="V252" t="str">
        <f>'[3]Results Lum Lab'!AC227</f>
        <v>M17</v>
      </c>
      <c r="W252" s="117" t="str">
        <f t="shared" si="127"/>
        <v>Duplicate</v>
      </c>
      <c r="Z252" t="str">
        <f>'[3]Results Lum Lab'!AI227</f>
        <v>M14</v>
      </c>
      <c r="AA252" s="117" t="str">
        <f t="shared" si="129"/>
        <v>Duplicate</v>
      </c>
      <c r="AB252" t="str">
        <f>'[3]Results Lum Lab'!AL227</f>
        <v>M14</v>
      </c>
      <c r="AC252" s="117" t="str">
        <f t="shared" si="130"/>
        <v>Duplicate</v>
      </c>
    </row>
    <row r="253" spans="3:31" ht="14.7" x14ac:dyDescent="0.6">
      <c r="D253" t="str">
        <f>'[3]Results Lum Lab'!P228</f>
        <v>C1 - M23 : 1</v>
      </c>
      <c r="E253" s="148" t="str">
        <f t="shared" si="120"/>
        <v>-</v>
      </c>
      <c r="J253" t="str">
        <f>'[3]Results Lum Lab'!S228</f>
        <v>M15 - C1 : 2</v>
      </c>
      <c r="K253" s="117" t="str">
        <f t="shared" si="123"/>
        <v>-</v>
      </c>
      <c r="L253" t="str">
        <f>'[3]Results Lum Lab'!T228</f>
        <v>M15 - C2 : 2</v>
      </c>
      <c r="M253" s="117" t="str">
        <f t="shared" si="124"/>
        <v>-</v>
      </c>
      <c r="T253" t="str">
        <f>'[3]Results Lum Lab'!Z228</f>
        <v>M23</v>
      </c>
      <c r="U253" s="117" t="str">
        <f t="shared" si="126"/>
        <v>Duplicate</v>
      </c>
      <c r="Z253" t="str">
        <f>'[3]Results Lum Lab'!AI228</f>
        <v>M15</v>
      </c>
      <c r="AA253" s="117" t="str">
        <f t="shared" si="129"/>
        <v>Duplicate</v>
      </c>
      <c r="AB253" t="str">
        <f>'[3]Results Lum Lab'!AL228</f>
        <v>M15</v>
      </c>
      <c r="AC253" s="117" t="str">
        <f t="shared" si="130"/>
        <v>-</v>
      </c>
    </row>
    <row r="254" spans="3:31" ht="14.7" x14ac:dyDescent="0.6">
      <c r="D254" t="str">
        <f>'[3]Results Lum Lab'!P229</f>
        <v>C1 - M24 : 1</v>
      </c>
      <c r="E254" s="148" t="str">
        <f t="shared" si="120"/>
        <v>-</v>
      </c>
      <c r="J254" t="str">
        <f>'[3]Results Lum Lab'!S229</f>
        <v>M16 - C1 : 2</v>
      </c>
      <c r="K254" s="117" t="str">
        <f t="shared" si="123"/>
        <v>Duplicate</v>
      </c>
      <c r="L254" t="str">
        <f>'[3]Results Lum Lab'!T229</f>
        <v>M16 - C2 : 1</v>
      </c>
      <c r="M254" s="117" t="str">
        <f t="shared" si="124"/>
        <v>-</v>
      </c>
      <c r="T254" t="str">
        <f>'[3]Results Lum Lab'!Z229</f>
        <v>M24</v>
      </c>
      <c r="U254" s="117" t="str">
        <f t="shared" si="126"/>
        <v>-</v>
      </c>
      <c r="Z254" t="str">
        <f>'[3]Results Lum Lab'!AI229</f>
        <v>M16</v>
      </c>
      <c r="AA254" s="117" t="str">
        <f t="shared" si="129"/>
        <v>Duplicate</v>
      </c>
      <c r="AB254" t="str">
        <f>'[3]Results Lum Lab'!AL229</f>
        <v>M16</v>
      </c>
      <c r="AC254" s="117" t="str">
        <f t="shared" si="130"/>
        <v>-</v>
      </c>
    </row>
    <row r="255" spans="3:31" ht="14.7" x14ac:dyDescent="0.6">
      <c r="D255" t="str">
        <f>'[3]Results Lum Lab'!P230</f>
        <v>C1 - M25 : 1</v>
      </c>
      <c r="E255" s="148" t="str">
        <f t="shared" si="120"/>
        <v>-</v>
      </c>
      <c r="J255" t="str">
        <f>'[3]Results Lum Lab'!S230</f>
        <v>M17 - C1 : 1</v>
      </c>
      <c r="K255" s="117" t="str">
        <f t="shared" si="123"/>
        <v>-</v>
      </c>
      <c r="T255" t="str">
        <f>'[3]Results Lum Lab'!Z230</f>
        <v>M25</v>
      </c>
      <c r="U255" s="117" t="str">
        <f t="shared" si="126"/>
        <v>-</v>
      </c>
      <c r="Z255" t="str">
        <f>'[3]Results Lum Lab'!AI230</f>
        <v>M17</v>
      </c>
      <c r="AA255" s="117" t="str">
        <f t="shared" si="129"/>
        <v>-</v>
      </c>
    </row>
    <row r="256" spans="3:31" ht="14.7" x14ac:dyDescent="0.6">
      <c r="D256" t="str">
        <f>'[3]Results Lum Lab'!P231</f>
        <v>C1 - M26 : 2</v>
      </c>
      <c r="E256" s="148" t="str">
        <f>IF(COUNTIF($D$242:$D$256, D256)&gt;1, "Duplicate", "-")</f>
        <v>-</v>
      </c>
      <c r="T256" t="str">
        <f>'[3]Results Lum Lab'!Z231</f>
        <v>M26</v>
      </c>
      <c r="U256" s="117" t="str">
        <f t="shared" si="126"/>
        <v>-</v>
      </c>
    </row>
    <row r="258" spans="3:33" ht="14.7" x14ac:dyDescent="0.6">
      <c r="D258" s="2" t="s">
        <v>1064</v>
      </c>
      <c r="E258" s="130">
        <f>COUNTIF(E242:E256,"Duplicate")</f>
        <v>2</v>
      </c>
      <c r="F258" s="2" t="s">
        <v>1064</v>
      </c>
      <c r="G258" s="119">
        <f>COUNTIF(G242:G252,"Duplicate")</f>
        <v>7</v>
      </c>
      <c r="H258" s="2" t="s">
        <v>1064</v>
      </c>
      <c r="I258" s="119">
        <f>COUNTIF(I242:I250,"Duplicate")</f>
        <v>4</v>
      </c>
      <c r="J258" s="2" t="s">
        <v>1064</v>
      </c>
      <c r="K258" s="119">
        <f>COUNTIF(K242:K255,"Duplicate")</f>
        <v>4</v>
      </c>
      <c r="L258" s="2" t="s">
        <v>1064</v>
      </c>
      <c r="M258" s="119">
        <f>COUNTIF(M242:M254,"Duplicate")</f>
        <v>4</v>
      </c>
      <c r="N258" s="2" t="s">
        <v>1064</v>
      </c>
      <c r="O258" s="119">
        <f>COUNTIF(O242:O250,"Duplicate")</f>
        <v>6</v>
      </c>
      <c r="T258" s="2" t="s">
        <v>1064</v>
      </c>
      <c r="U258" s="119">
        <f>COUNTIF(U242:U256,"Duplicate")</f>
        <v>6</v>
      </c>
      <c r="V258" s="2" t="s">
        <v>1064</v>
      </c>
      <c r="W258" s="119">
        <f>COUNTIF(W242:W252,"Duplicate")</f>
        <v>8</v>
      </c>
      <c r="X258" s="2" t="s">
        <v>1064</v>
      </c>
      <c r="Y258" s="119">
        <f>COUNTIF(Y242:Y250,"Duplicate")</f>
        <v>5</v>
      </c>
      <c r="Z258" s="2" t="s">
        <v>1064</v>
      </c>
      <c r="AA258" s="119">
        <f>COUNTIF(AA242:AA255,"Duplicate")</f>
        <v>8</v>
      </c>
      <c r="AB258" s="2" t="s">
        <v>1064</v>
      </c>
      <c r="AC258" s="119">
        <f>COUNTIF(AC242:AC254,"Duplicate")</f>
        <v>8</v>
      </c>
      <c r="AD258" s="2" t="s">
        <v>1064</v>
      </c>
      <c r="AE258" s="119">
        <f>COUNTIF(AE242:AE250,"Duplicate")</f>
        <v>7</v>
      </c>
      <c r="AF258" s="10" t="s">
        <v>431</v>
      </c>
    </row>
    <row r="259" spans="3:33" ht="14.7" x14ac:dyDescent="0.6">
      <c r="D259" s="2" t="s">
        <v>1065</v>
      </c>
      <c r="E259" s="130">
        <f>COUNTA(D242:D256)</f>
        <v>15</v>
      </c>
      <c r="F259" s="2" t="s">
        <v>1065</v>
      </c>
      <c r="G259" s="119">
        <f>COUNTA(F242:F252)</f>
        <v>11</v>
      </c>
      <c r="H259" s="2" t="s">
        <v>1065</v>
      </c>
      <c r="I259" s="119">
        <f>COUNTA(H242:H250)</f>
        <v>9</v>
      </c>
      <c r="J259" s="2" t="s">
        <v>1065</v>
      </c>
      <c r="K259" s="119">
        <f>COUNTA(J242:J255)</f>
        <v>14</v>
      </c>
      <c r="L259" s="2" t="s">
        <v>1065</v>
      </c>
      <c r="M259" s="119">
        <f>COUNTA(L242:L254)</f>
        <v>13</v>
      </c>
      <c r="N259" s="2" t="s">
        <v>1065</v>
      </c>
      <c r="O259" s="119">
        <f>COUNTA(N242:N250)</f>
        <v>9</v>
      </c>
      <c r="P259" s="10" t="s">
        <v>431</v>
      </c>
      <c r="Q259" s="10"/>
      <c r="R259" s="10"/>
    </row>
    <row r="260" spans="3:33" x14ac:dyDescent="0.55000000000000004">
      <c r="S260" s="126" t="s">
        <v>1074</v>
      </c>
      <c r="T260" s="128">
        <f>E258/U258</f>
        <v>0.33333333333333331</v>
      </c>
      <c r="U260" s="127"/>
      <c r="V260" s="128">
        <f>G258/W258</f>
        <v>0.875</v>
      </c>
      <c r="W260" s="127"/>
      <c r="X260" s="128">
        <f>I258/Y258</f>
        <v>0.8</v>
      </c>
      <c r="Y260" s="127"/>
      <c r="Z260" s="128">
        <f>K258/AA258</f>
        <v>0.5</v>
      </c>
      <c r="AA260" s="127"/>
      <c r="AB260" s="128">
        <f>M258/AC258</f>
        <v>0.5</v>
      </c>
      <c r="AC260" s="127"/>
      <c r="AD260" s="129">
        <f>O258/AE258</f>
        <v>0.8571428571428571</v>
      </c>
      <c r="AF260" t="s">
        <v>1075</v>
      </c>
      <c r="AG260" s="131">
        <f>MAX(T260:AD260)</f>
        <v>0.875</v>
      </c>
    </row>
    <row r="261" spans="3:33" x14ac:dyDescent="0.55000000000000004">
      <c r="AF261" t="s">
        <v>1076</v>
      </c>
      <c r="AG261" s="131">
        <f>MIN(T260:AD260)</f>
        <v>0.33333333333333331</v>
      </c>
    </row>
    <row r="263" spans="3:33" x14ac:dyDescent="0.55000000000000004">
      <c r="C263">
        <f>'[3]Results Lum Lab'!O235</f>
        <v>12</v>
      </c>
      <c r="D263" t="str">
        <f>'[3]Results Lum Lab'!P235</f>
        <v>C1 - Mxx</v>
      </c>
      <c r="F263" t="str">
        <f>'[3]Results Lum Lab'!Q235</f>
        <v>C2 - Mxx</v>
      </c>
      <c r="H263" t="str">
        <f>'[3]Results Lum Lab'!R235</f>
        <v>C3 - Mxx</v>
      </c>
      <c r="J263" t="str">
        <f>'[3]Results Lum Lab'!S235</f>
        <v>Mxx -C1</v>
      </c>
      <c r="L263" t="str">
        <f>'[3]Results Lum Lab'!T235</f>
        <v>Mxx -C2</v>
      </c>
      <c r="N263" t="str">
        <f>'[3]Results Lum Lab'!U235</f>
        <v>Mxx - C3</v>
      </c>
      <c r="T263" t="str">
        <f>'[3]Results Lum Lab'!Z235</f>
        <v>C1 - Mxx</v>
      </c>
      <c r="V263" t="str">
        <f>'[3]Results Lum Lab'!AC235</f>
        <v>C2 - Mxx</v>
      </c>
      <c r="X263" t="str">
        <f>'[3]Results Lum Lab'!AF235</f>
        <v>C3 - Mxx</v>
      </c>
      <c r="Z263" t="str">
        <f>'[3]Results Lum Lab'!AI235</f>
        <v>Mxx -C1</v>
      </c>
      <c r="AB263" t="str">
        <f>'[3]Results Lum Lab'!AL235</f>
        <v>Mxx -C2</v>
      </c>
      <c r="AD263" t="str">
        <f>'[3]Results Lum Lab'!AO235</f>
        <v>Mxx - C3</v>
      </c>
    </row>
    <row r="264" spans="3:33" ht="14.7" x14ac:dyDescent="0.6">
      <c r="D264" t="str">
        <f>'[3]Results Lum Lab'!P236</f>
        <v>C1 - M08 : 1</v>
      </c>
      <c r="E264" s="148" t="str">
        <f>IF(COUNTIF($D$264:$D$277, D264)&gt;1, "Duplicate", "-")</f>
        <v>-</v>
      </c>
      <c r="F264" t="str">
        <f>'[3]Results Lum Lab'!Q236</f>
        <v>C2 - M08 : 1</v>
      </c>
      <c r="G264" s="117" t="str">
        <f>IF(COUNTIF($F$264:$F$283, F264)&gt;1, "Duplicate", "-")</f>
        <v>-</v>
      </c>
      <c r="H264" t="str">
        <f>'[3]Results Lum Lab'!R236</f>
        <v>C3 - M08 : 1</v>
      </c>
      <c r="I264" s="117" t="str">
        <f>IF(COUNTIF($H$264:$H$283, H264)&gt;1, "Duplicate", "-")</f>
        <v>-</v>
      </c>
      <c r="J264" t="str">
        <f>'[3]Results Lum Lab'!S236</f>
        <v>M08 - C1 : 2</v>
      </c>
      <c r="K264" s="117" t="str">
        <f>IF(COUNTIF($J$264:$J$274, J264)&gt;1, "Duplicate", "-")</f>
        <v>-</v>
      </c>
      <c r="L264" t="str">
        <f>'[3]Results Lum Lab'!T236</f>
        <v>M08 - C2 : 2</v>
      </c>
      <c r="M264" s="117" t="str">
        <f>IF(COUNTIF($L$264:$L$280, L264)&gt;1, "Duplicate", "-")</f>
        <v>-</v>
      </c>
      <c r="N264" t="str">
        <f>'[3]Results Lum Lab'!U236</f>
        <v>M08 - C3 : 2</v>
      </c>
      <c r="O264" s="117" t="str">
        <f>IF(COUNTIF($N$264:$N$278, N264)&gt;1, "Duplicate", "-")</f>
        <v>-</v>
      </c>
      <c r="T264" t="str">
        <f>'[3]Results Lum Lab'!Z236</f>
        <v>M08</v>
      </c>
      <c r="U264" s="117" t="str">
        <f>IF(COUNTIF($T$264:$T$277, T264)&gt;1, "Duplicate", "-")</f>
        <v>-</v>
      </c>
      <c r="V264" t="str">
        <f>'[3]Results Lum Lab'!AC236</f>
        <v>M08</v>
      </c>
      <c r="W264" s="117" t="str">
        <f>IF(COUNTIF($V$264:$V$283, V264)&gt;1, "Duplicate", "-")</f>
        <v>-</v>
      </c>
      <c r="X264" t="str">
        <f>'[3]Results Lum Lab'!AF236</f>
        <v>M08</v>
      </c>
      <c r="Y264" s="117" t="str">
        <f>IF(COUNTIF($X$264:$X$283, X264)&gt;1, "Duplicate", "-")</f>
        <v>-</v>
      </c>
      <c r="Z264" t="str">
        <f>'[3]Results Lum Lab'!AI236</f>
        <v>M08</v>
      </c>
      <c r="AA264" s="117" t="str">
        <f>IF(COUNTIF($Z$264:$Z$274, Z264)&gt;1, "Duplicate", "-")</f>
        <v>-</v>
      </c>
      <c r="AB264" t="str">
        <f>'[3]Results Lum Lab'!AL236</f>
        <v>M08</v>
      </c>
      <c r="AC264" s="117" t="str">
        <f>IF(COUNTIF($AB$264:$AB$280, AB264)&gt;1, "Duplicate", "-")</f>
        <v>-</v>
      </c>
      <c r="AD264" t="str">
        <f>'[3]Results Lum Lab'!AO236</f>
        <v>M08</v>
      </c>
      <c r="AE264" s="117" t="str">
        <f>IF(COUNTIF($AD$264:$AD$278, AD264)&gt;1, "Duplicate", "-")</f>
        <v>-</v>
      </c>
    </row>
    <row r="265" spans="3:33" ht="14.7" x14ac:dyDescent="0.6">
      <c r="D265" t="str">
        <f>'[3]Results Lum Lab'!P237</f>
        <v>C1 - M12 : 1</v>
      </c>
      <c r="E265" s="148" t="str">
        <f t="shared" ref="E265:E277" si="132">IF(COUNTIF($D$264:$D$277, D265)&gt;1, "Duplicate", "-")</f>
        <v>-</v>
      </c>
      <c r="F265" t="str">
        <f>'[3]Results Lum Lab'!Q237</f>
        <v>C2 - M12 : 1</v>
      </c>
      <c r="G265" s="117" t="str">
        <f t="shared" ref="G265:G283" si="133">IF(COUNTIF($F$264:$F$283, F265)&gt;1, "Duplicate", "-")</f>
        <v>-</v>
      </c>
      <c r="H265" t="str">
        <f>'[3]Results Lum Lab'!R237</f>
        <v>C3 - M12 : 1</v>
      </c>
      <c r="I265" s="117" t="str">
        <f t="shared" ref="I265:I283" si="134">IF(COUNTIF($H$264:$H$283, H265)&gt;1, "Duplicate", "-")</f>
        <v>-</v>
      </c>
      <c r="J265" t="str">
        <f>'[3]Results Lum Lab'!S237</f>
        <v>M12 - C1 : 2</v>
      </c>
      <c r="K265" s="117" t="str">
        <f t="shared" ref="K265:K274" si="135">IF(COUNTIF($J$264:$J$274, J265)&gt;1, "Duplicate", "-")</f>
        <v>-</v>
      </c>
      <c r="L265" t="str">
        <f>'[3]Results Lum Lab'!T237</f>
        <v>M12 - C2 : 2</v>
      </c>
      <c r="M265" s="117" t="str">
        <f t="shared" ref="M265:M280" si="136">IF(COUNTIF($L$264:$L$280, L265)&gt;1, "Duplicate", "-")</f>
        <v>-</v>
      </c>
      <c r="N265" t="str">
        <f>'[3]Results Lum Lab'!U237</f>
        <v>M12 - C3 : 2</v>
      </c>
      <c r="O265" s="117" t="str">
        <f t="shared" ref="O265:O278" si="137">IF(COUNTIF($N$264:$N$278, N265)&gt;1, "Duplicate", "-")</f>
        <v>-</v>
      </c>
      <c r="T265" t="str">
        <f>'[3]Results Lum Lab'!Z237</f>
        <v>M12</v>
      </c>
      <c r="U265" s="117" t="str">
        <f t="shared" ref="U265:U277" si="138">IF(COUNTIF($T$264:$T$277, T265)&gt;1, "Duplicate", "-")</f>
        <v>-</v>
      </c>
      <c r="V265" t="str">
        <f>'[3]Results Lum Lab'!AC237</f>
        <v>M12</v>
      </c>
      <c r="W265" s="117" t="str">
        <f t="shared" ref="W265:W283" si="139">IF(COUNTIF($T$264:$T$277, V265)&gt;1, "Duplicate", "-")</f>
        <v>-</v>
      </c>
      <c r="X265" t="str">
        <f>'[3]Results Lum Lab'!AF237</f>
        <v>M12</v>
      </c>
      <c r="Y265" s="117" t="str">
        <f t="shared" ref="Y265:Y283" si="140">IF(COUNTIF($X$264:$X$283, X265)&gt;1, "Duplicate", "-")</f>
        <v>-</v>
      </c>
      <c r="Z265" t="str">
        <f>'[3]Results Lum Lab'!AI237</f>
        <v>M12</v>
      </c>
      <c r="AA265" s="117" t="str">
        <f t="shared" ref="AA265:AA274" si="141">IF(COUNTIF($Z$264:$Z$274, Z265)&gt;1, "Duplicate", "-")</f>
        <v>-</v>
      </c>
      <c r="AB265" t="str">
        <f>'[3]Results Lum Lab'!AL237</f>
        <v>M12</v>
      </c>
      <c r="AC265" s="117" t="str">
        <f t="shared" ref="AC265:AC280" si="142">IF(COUNTIF($AB$264:$AB$280, AB265)&gt;1, "Duplicate", "-")</f>
        <v>-</v>
      </c>
      <c r="AD265" t="str">
        <f>'[3]Results Lum Lab'!AO237</f>
        <v>M12</v>
      </c>
      <c r="AE265" s="117" t="str">
        <f t="shared" ref="AE265:AE278" si="143">IF(COUNTIF($AD$264:$AD$278, AD265)&gt;1, "Duplicate", "-")</f>
        <v>-</v>
      </c>
    </row>
    <row r="266" spans="3:33" ht="14.7" x14ac:dyDescent="0.6">
      <c r="D266" t="str">
        <f>'[3]Results Lum Lab'!P238</f>
        <v>C1 - M16 : 1</v>
      </c>
      <c r="E266" s="148" t="str">
        <f t="shared" si="132"/>
        <v>-</v>
      </c>
      <c r="F266" t="str">
        <f>'[3]Results Lum Lab'!Q238</f>
        <v>C2 - M16 : 1</v>
      </c>
      <c r="G266" s="117" t="str">
        <f t="shared" si="133"/>
        <v>-</v>
      </c>
      <c r="H266" t="str">
        <f>'[3]Results Lum Lab'!R238</f>
        <v>C3 - M16 : 1</v>
      </c>
      <c r="I266" s="117" t="str">
        <f t="shared" si="134"/>
        <v>-</v>
      </c>
      <c r="J266" t="str">
        <f>'[3]Results Lum Lab'!S238</f>
        <v>M16 - C1 : 2</v>
      </c>
      <c r="K266" s="117" t="str">
        <f t="shared" si="135"/>
        <v>-</v>
      </c>
      <c r="L266" t="str">
        <f>'[3]Results Lum Lab'!T238</f>
        <v>M16 - C2 : 2</v>
      </c>
      <c r="M266" s="117" t="str">
        <f t="shared" si="136"/>
        <v>-</v>
      </c>
      <c r="N266" t="str">
        <f>'[3]Results Lum Lab'!U238</f>
        <v>M16 - C3 : 2</v>
      </c>
      <c r="O266" s="117" t="str">
        <f t="shared" si="137"/>
        <v>-</v>
      </c>
      <c r="T266" t="str">
        <f>'[3]Results Lum Lab'!Z238</f>
        <v>M16</v>
      </c>
      <c r="U266" s="117" t="str">
        <f t="shared" si="138"/>
        <v>-</v>
      </c>
      <c r="V266" t="str">
        <f>'[3]Results Lum Lab'!AC238</f>
        <v>M16</v>
      </c>
      <c r="W266" s="117" t="str">
        <f t="shared" si="139"/>
        <v>-</v>
      </c>
      <c r="X266" t="str">
        <f>'[3]Results Lum Lab'!AF238</f>
        <v>M16</v>
      </c>
      <c r="Y266" s="117" t="str">
        <f t="shared" si="140"/>
        <v>-</v>
      </c>
      <c r="Z266" t="str">
        <f>'[3]Results Lum Lab'!AI238</f>
        <v>M16</v>
      </c>
      <c r="AA266" s="117" t="str">
        <f t="shared" si="141"/>
        <v>-</v>
      </c>
      <c r="AB266" t="str">
        <f>'[3]Results Lum Lab'!AL238</f>
        <v>M16</v>
      </c>
      <c r="AC266" s="117" t="str">
        <f t="shared" si="142"/>
        <v>-</v>
      </c>
      <c r="AD266" t="str">
        <f>'[3]Results Lum Lab'!AO238</f>
        <v>M16</v>
      </c>
      <c r="AE266" s="117" t="str">
        <f t="shared" si="143"/>
        <v>-</v>
      </c>
    </row>
    <row r="267" spans="3:33" ht="14.7" x14ac:dyDescent="0.6">
      <c r="D267" t="str">
        <f>'[3]Results Lum Lab'!P239</f>
        <v>C1 - M20 : 1</v>
      </c>
      <c r="E267" s="148" t="str">
        <f t="shared" si="132"/>
        <v>-</v>
      </c>
      <c r="F267" t="str">
        <f>'[3]Results Lum Lab'!Q239</f>
        <v>C2 - M20 : 1</v>
      </c>
      <c r="G267" s="117" t="str">
        <f t="shared" si="133"/>
        <v>-</v>
      </c>
      <c r="H267" t="str">
        <f>'[3]Results Lum Lab'!R239</f>
        <v>C3 - M20 : 1</v>
      </c>
      <c r="I267" s="117" t="str">
        <f t="shared" si="134"/>
        <v>-</v>
      </c>
      <c r="J267" t="str">
        <f>'[3]Results Lum Lab'!S239</f>
        <v>M20 - C1 : 2</v>
      </c>
      <c r="K267" s="117" t="str">
        <f t="shared" si="135"/>
        <v>-</v>
      </c>
      <c r="L267" t="str">
        <f>'[3]Results Lum Lab'!T239</f>
        <v>M20 - C2 : 2</v>
      </c>
      <c r="M267" s="117" t="str">
        <f t="shared" si="136"/>
        <v>-</v>
      </c>
      <c r="N267" t="str">
        <f>'[3]Results Lum Lab'!U239</f>
        <v>M20 - C3 : 2</v>
      </c>
      <c r="O267" s="117" t="str">
        <f t="shared" si="137"/>
        <v>-</v>
      </c>
      <c r="T267" t="str">
        <f>'[3]Results Lum Lab'!Z239</f>
        <v>M20</v>
      </c>
      <c r="U267" s="117" t="str">
        <f t="shared" si="138"/>
        <v>-</v>
      </c>
      <c r="V267" t="str">
        <f>'[3]Results Lum Lab'!AC239</f>
        <v>M20</v>
      </c>
      <c r="W267" s="117" t="str">
        <f t="shared" si="139"/>
        <v>-</v>
      </c>
      <c r="X267" t="str">
        <f>'[3]Results Lum Lab'!AF239</f>
        <v>M20</v>
      </c>
      <c r="Y267" s="117" t="str">
        <f t="shared" si="140"/>
        <v>-</v>
      </c>
      <c r="Z267" t="str">
        <f>'[3]Results Lum Lab'!AI239</f>
        <v>M20</v>
      </c>
      <c r="AA267" s="117" t="str">
        <f t="shared" si="141"/>
        <v>-</v>
      </c>
      <c r="AB267" t="str">
        <f>'[3]Results Lum Lab'!AL239</f>
        <v>M20</v>
      </c>
      <c r="AC267" s="117" t="str">
        <f t="shared" si="142"/>
        <v>-</v>
      </c>
      <c r="AD267" t="str">
        <f>'[3]Results Lum Lab'!AO239</f>
        <v>M20</v>
      </c>
      <c r="AE267" s="117" t="str">
        <f t="shared" si="143"/>
        <v>-</v>
      </c>
    </row>
    <row r="268" spans="3:33" ht="14.7" x14ac:dyDescent="0.6">
      <c r="D268" t="str">
        <f>'[3]Results Lum Lab'!P240</f>
        <v>C1 - M24 : 1</v>
      </c>
      <c r="E268" s="148" t="str">
        <f t="shared" si="132"/>
        <v>-</v>
      </c>
      <c r="F268" t="str">
        <f>'[3]Results Lum Lab'!Q240</f>
        <v>C2 - M24 : 1</v>
      </c>
      <c r="G268" s="117" t="str">
        <f t="shared" si="133"/>
        <v>-</v>
      </c>
      <c r="H268" t="str">
        <f>'[3]Results Lum Lab'!R240</f>
        <v>C3 - M24 : 1</v>
      </c>
      <c r="I268" s="117" t="str">
        <f t="shared" si="134"/>
        <v>-</v>
      </c>
      <c r="J268" t="str">
        <f>'[3]Results Lum Lab'!S240</f>
        <v>M24 - C1 : 1</v>
      </c>
      <c r="K268" s="117" t="str">
        <f t="shared" si="135"/>
        <v>Duplicate</v>
      </c>
      <c r="L268" t="str">
        <f>'[3]Results Lum Lab'!T240</f>
        <v>M24 - C2 : 2</v>
      </c>
      <c r="M268" s="117" t="str">
        <f t="shared" si="136"/>
        <v>-</v>
      </c>
      <c r="N268" t="str">
        <f>'[3]Results Lum Lab'!U240</f>
        <v>M24 - C3 : 2</v>
      </c>
      <c r="O268" s="117" t="str">
        <f t="shared" si="137"/>
        <v>Duplicate</v>
      </c>
      <c r="T268" t="str">
        <f>'[3]Results Lum Lab'!Z240</f>
        <v>M24</v>
      </c>
      <c r="U268" s="117" t="str">
        <f t="shared" si="138"/>
        <v>-</v>
      </c>
      <c r="V268" t="str">
        <f>'[3]Results Lum Lab'!AC240</f>
        <v>M24</v>
      </c>
      <c r="W268" s="117" t="str">
        <f t="shared" si="139"/>
        <v>-</v>
      </c>
      <c r="X268" t="str">
        <f>'[3]Results Lum Lab'!AF240</f>
        <v>M24</v>
      </c>
      <c r="Y268" s="117" t="str">
        <f t="shared" si="140"/>
        <v>-</v>
      </c>
      <c r="Z268" t="str">
        <f>'[3]Results Lum Lab'!AI240</f>
        <v>M24</v>
      </c>
      <c r="AA268" s="117" t="str">
        <f t="shared" si="141"/>
        <v>Duplicate</v>
      </c>
      <c r="AB268" t="str">
        <f>'[3]Results Lum Lab'!AL240</f>
        <v>M24</v>
      </c>
      <c r="AC268" s="117" t="str">
        <f t="shared" si="142"/>
        <v>-</v>
      </c>
      <c r="AD268" t="str">
        <f>'[3]Results Lum Lab'!AO240</f>
        <v>M24</v>
      </c>
      <c r="AE268" s="117" t="str">
        <f t="shared" si="143"/>
        <v>Duplicate</v>
      </c>
    </row>
    <row r="269" spans="3:33" ht="14.7" x14ac:dyDescent="0.6">
      <c r="D269" t="str">
        <f>'[3]Results Lum Lab'!P241</f>
        <v>C1 - M28 : 2</v>
      </c>
      <c r="E269" s="148" t="str">
        <f t="shared" si="132"/>
        <v>Duplicate</v>
      </c>
      <c r="F269" t="str">
        <f>'[3]Results Lum Lab'!Q241</f>
        <v>C2 - M28 : 1</v>
      </c>
      <c r="G269" s="117" t="str">
        <f t="shared" si="133"/>
        <v>Duplicate</v>
      </c>
      <c r="H269" t="str">
        <f>'[3]Results Lum Lab'!R241</f>
        <v>C3 - M28 : 1</v>
      </c>
      <c r="I269" s="117" t="str">
        <f t="shared" si="134"/>
        <v>Duplicate</v>
      </c>
      <c r="J269" t="str">
        <f>'[3]Results Lum Lab'!S241</f>
        <v>M22 - C1 : 2</v>
      </c>
      <c r="K269" s="117" t="str">
        <f t="shared" si="135"/>
        <v>Duplicate</v>
      </c>
      <c r="L269" t="str">
        <f>'[3]Results Lum Lab'!T241</f>
        <v>M28 - C2 : 2</v>
      </c>
      <c r="M269" s="117" t="str">
        <f t="shared" si="136"/>
        <v>Duplicate</v>
      </c>
      <c r="N269" t="str">
        <f>'[3]Results Lum Lab'!U241</f>
        <v>M28 - C3 : 2</v>
      </c>
      <c r="O269" s="117" t="str">
        <f t="shared" si="137"/>
        <v>-</v>
      </c>
      <c r="T269" t="str">
        <f>'[3]Results Lum Lab'!Z241</f>
        <v>M28</v>
      </c>
      <c r="U269" s="117" t="str">
        <f t="shared" si="138"/>
        <v>Duplicate</v>
      </c>
      <c r="V269" t="str">
        <f>'[3]Results Lum Lab'!AC241</f>
        <v>M28</v>
      </c>
      <c r="W269" s="117" t="str">
        <f t="shared" si="139"/>
        <v>Duplicate</v>
      </c>
      <c r="X269" t="str">
        <f>'[3]Results Lum Lab'!AF241</f>
        <v>M28</v>
      </c>
      <c r="Y269" s="117" t="str">
        <f t="shared" si="140"/>
        <v>Duplicate</v>
      </c>
      <c r="Z269" t="str">
        <f>'[3]Results Lum Lab'!AI241</f>
        <v>M22</v>
      </c>
      <c r="AA269" s="117" t="str">
        <f t="shared" si="141"/>
        <v>Duplicate</v>
      </c>
      <c r="AB269" t="str">
        <f>'[3]Results Lum Lab'!AL241</f>
        <v>M28</v>
      </c>
      <c r="AC269" s="117" t="str">
        <f t="shared" si="142"/>
        <v>Duplicate</v>
      </c>
      <c r="AD269" t="str">
        <f>'[3]Results Lum Lab'!AO241</f>
        <v>M28</v>
      </c>
      <c r="AE269" s="117" t="str">
        <f t="shared" si="143"/>
        <v>Duplicate</v>
      </c>
    </row>
    <row r="270" spans="3:33" ht="14.7" x14ac:dyDescent="0.6">
      <c r="D270" t="str">
        <f>'[3]Results Lum Lab'!P242</f>
        <v>C1 - M26 : 1</v>
      </c>
      <c r="E270" s="148" t="str">
        <f t="shared" si="132"/>
        <v>Duplicate</v>
      </c>
      <c r="F270" t="str">
        <f>'[3]Results Lum Lab'!Q242</f>
        <v>C2 - M28 : 1</v>
      </c>
      <c r="G270" s="117" t="str">
        <f t="shared" si="133"/>
        <v>Duplicate</v>
      </c>
      <c r="H270" t="str">
        <f>'[3]Results Lum Lab'!R242</f>
        <v>C3 - M28 : 1</v>
      </c>
      <c r="I270" s="117" t="str">
        <f t="shared" si="134"/>
        <v>Duplicate</v>
      </c>
      <c r="J270" t="str">
        <f>'[3]Results Lum Lab'!S242</f>
        <v>M23 - C1 : 2</v>
      </c>
      <c r="K270" s="117" t="str">
        <f t="shared" si="135"/>
        <v>-</v>
      </c>
      <c r="L270" t="str">
        <f>'[3]Results Lum Lab'!T242</f>
        <v>M28 - C2 : 1</v>
      </c>
      <c r="M270" s="117" t="str">
        <f t="shared" si="136"/>
        <v>Duplicate</v>
      </c>
      <c r="N270" t="str">
        <f>'[3]Results Lum Lab'!U242</f>
        <v>M28 - C3 : 1</v>
      </c>
      <c r="O270" s="117" t="str">
        <f t="shared" si="137"/>
        <v>-</v>
      </c>
      <c r="T270" t="str">
        <f>'[3]Results Lum Lab'!Z242</f>
        <v>M26</v>
      </c>
      <c r="U270" s="117" t="str">
        <f t="shared" si="138"/>
        <v>Duplicate</v>
      </c>
      <c r="V270" t="str">
        <f>'[3]Results Lum Lab'!AC242</f>
        <v>M28</v>
      </c>
      <c r="W270" s="117" t="str">
        <f t="shared" si="139"/>
        <v>Duplicate</v>
      </c>
      <c r="X270" t="str">
        <f>'[3]Results Lum Lab'!AF242</f>
        <v>M28</v>
      </c>
      <c r="Y270" s="117" t="str">
        <f t="shared" si="140"/>
        <v>Duplicate</v>
      </c>
      <c r="Z270" t="str">
        <f>'[3]Results Lum Lab'!AI242</f>
        <v>M23</v>
      </c>
      <c r="AA270" s="117" t="str">
        <f t="shared" si="141"/>
        <v>Duplicate</v>
      </c>
      <c r="AB270" t="str">
        <f>'[3]Results Lum Lab'!AL242</f>
        <v>M28</v>
      </c>
      <c r="AC270" s="117" t="str">
        <f t="shared" si="142"/>
        <v>Duplicate</v>
      </c>
      <c r="AD270" t="str">
        <f>'[3]Results Lum Lab'!AO242</f>
        <v>M28</v>
      </c>
      <c r="AE270" s="117" t="str">
        <f t="shared" si="143"/>
        <v>Duplicate</v>
      </c>
    </row>
    <row r="271" spans="3:33" ht="14.7" x14ac:dyDescent="0.6">
      <c r="D271" t="str">
        <f>'[3]Results Lum Lab'!P243</f>
        <v>C1 - M27 : 1</v>
      </c>
      <c r="E271" s="148" t="str">
        <f t="shared" si="132"/>
        <v>-</v>
      </c>
      <c r="F271" t="str">
        <f>'[3]Results Lum Lab'!Q243</f>
        <v>C2 - M28 : 1</v>
      </c>
      <c r="G271" s="117" t="str">
        <f t="shared" si="133"/>
        <v>Duplicate</v>
      </c>
      <c r="H271" t="str">
        <f>'[3]Results Lum Lab'!R243</f>
        <v>C3 - M28 : 1</v>
      </c>
      <c r="I271" s="117" t="str">
        <f t="shared" si="134"/>
        <v>Duplicate</v>
      </c>
      <c r="J271" t="str">
        <f>'[3]Results Lum Lab'!S243</f>
        <v>M24 - C1 : 1</v>
      </c>
      <c r="K271" s="117" t="str">
        <f t="shared" si="135"/>
        <v>Duplicate</v>
      </c>
      <c r="L271" t="str">
        <f>'[3]Results Lum Lab'!T243</f>
        <v>M26 - C2 : 2</v>
      </c>
      <c r="M271" s="117" t="str">
        <f t="shared" si="136"/>
        <v>Duplicate</v>
      </c>
      <c r="N271" t="str">
        <f>'[3]Results Lum Lab'!U243</f>
        <v>M26 - C3 : 1</v>
      </c>
      <c r="O271" s="117" t="str">
        <f t="shared" si="137"/>
        <v>Duplicate</v>
      </c>
      <c r="T271" t="str">
        <f>'[3]Results Lum Lab'!Z243</f>
        <v>M27</v>
      </c>
      <c r="U271" s="117" t="str">
        <f t="shared" si="138"/>
        <v>Duplicate</v>
      </c>
      <c r="V271" t="str">
        <f>'[3]Results Lum Lab'!AC243</f>
        <v>M28</v>
      </c>
      <c r="W271" s="117" t="str">
        <f t="shared" si="139"/>
        <v>Duplicate</v>
      </c>
      <c r="X271" t="str">
        <f>'[3]Results Lum Lab'!AF243</f>
        <v>M28</v>
      </c>
      <c r="Y271" s="117" t="str">
        <f t="shared" si="140"/>
        <v>Duplicate</v>
      </c>
      <c r="Z271" t="str">
        <f>'[3]Results Lum Lab'!AI243</f>
        <v>M24</v>
      </c>
      <c r="AA271" s="117" t="str">
        <f t="shared" si="141"/>
        <v>Duplicate</v>
      </c>
      <c r="AB271" t="str">
        <f>'[3]Results Lum Lab'!AL243</f>
        <v>M26</v>
      </c>
      <c r="AC271" s="117" t="str">
        <f t="shared" si="142"/>
        <v>Duplicate</v>
      </c>
      <c r="AD271" t="str">
        <f>'[3]Results Lum Lab'!AO243</f>
        <v>M26</v>
      </c>
      <c r="AE271" s="117" t="str">
        <f t="shared" si="143"/>
        <v>Duplicate</v>
      </c>
    </row>
    <row r="272" spans="3:33" ht="14.7" x14ac:dyDescent="0.6">
      <c r="D272" t="str">
        <f>'[3]Results Lum Lab'!P244</f>
        <v>C1 - M28 : 1</v>
      </c>
      <c r="E272" s="148" t="str">
        <f t="shared" si="132"/>
        <v>Duplicate</v>
      </c>
      <c r="F272" t="str">
        <f>'[3]Results Lum Lab'!Q244</f>
        <v>C2 - M28 : 1</v>
      </c>
      <c r="G272" s="117" t="str">
        <f t="shared" si="133"/>
        <v>Duplicate</v>
      </c>
      <c r="H272" t="str">
        <f>'[3]Results Lum Lab'!R244</f>
        <v>C3 - M28 : 1</v>
      </c>
      <c r="I272" s="117" t="str">
        <f t="shared" si="134"/>
        <v>Duplicate</v>
      </c>
      <c r="J272" t="str">
        <f>'[3]Results Lum Lab'!S244</f>
        <v>M23 - C1 : 1</v>
      </c>
      <c r="K272" s="117" t="str">
        <f t="shared" si="135"/>
        <v>Duplicate</v>
      </c>
      <c r="L272" t="str">
        <f>'[3]Results Lum Lab'!T244</f>
        <v>M27 - C2 : 1</v>
      </c>
      <c r="M272" s="117" t="str">
        <f t="shared" si="136"/>
        <v>-</v>
      </c>
      <c r="N272" t="str">
        <f>'[3]Results Lum Lab'!U244</f>
        <v>M24 - C3 : 2</v>
      </c>
      <c r="O272" s="117" t="str">
        <f t="shared" si="137"/>
        <v>Duplicate</v>
      </c>
      <c r="T272" t="str">
        <f>'[3]Results Lum Lab'!Z244</f>
        <v>M28</v>
      </c>
      <c r="U272" s="117" t="str">
        <f t="shared" si="138"/>
        <v>Duplicate</v>
      </c>
      <c r="V272" t="str">
        <f>'[3]Results Lum Lab'!AC244</f>
        <v>M28</v>
      </c>
      <c r="W272" s="117" t="str">
        <f t="shared" si="139"/>
        <v>Duplicate</v>
      </c>
      <c r="X272" t="str">
        <f>'[3]Results Lum Lab'!AF244</f>
        <v>M28</v>
      </c>
      <c r="Y272" s="117" t="str">
        <f t="shared" si="140"/>
        <v>Duplicate</v>
      </c>
      <c r="Z272" t="str">
        <f>'[3]Results Lum Lab'!AI244</f>
        <v>M23</v>
      </c>
      <c r="AA272" s="117" t="str">
        <f t="shared" si="141"/>
        <v>Duplicate</v>
      </c>
      <c r="AB272" t="str">
        <f>'[3]Results Lum Lab'!AL244</f>
        <v>M27</v>
      </c>
      <c r="AC272" s="117" t="str">
        <f t="shared" si="142"/>
        <v>Duplicate</v>
      </c>
      <c r="AD272" t="str">
        <f>'[3]Results Lum Lab'!AO244</f>
        <v>M24</v>
      </c>
      <c r="AE272" s="117" t="str">
        <f t="shared" si="143"/>
        <v>Duplicate</v>
      </c>
    </row>
    <row r="273" spans="4:33" ht="14.7" x14ac:dyDescent="0.6">
      <c r="D273" t="str">
        <f>'[3]Results Lum Lab'!P245</f>
        <v>C1 - M28 : 1</v>
      </c>
      <c r="E273" s="148" t="str">
        <f t="shared" si="132"/>
        <v>Duplicate</v>
      </c>
      <c r="F273" t="str">
        <f>'[3]Results Lum Lab'!Q245</f>
        <v>C2 - M28 : 1</v>
      </c>
      <c r="G273" s="117" t="str">
        <f t="shared" si="133"/>
        <v>Duplicate</v>
      </c>
      <c r="H273" t="str">
        <f>'[3]Results Lum Lab'!R245</f>
        <v>C3 - M28 : 1</v>
      </c>
      <c r="I273" s="117" t="str">
        <f t="shared" si="134"/>
        <v>Duplicate</v>
      </c>
      <c r="J273" t="str">
        <f>'[3]Results Lum Lab'!S245</f>
        <v>M22 - C1 : 2</v>
      </c>
      <c r="K273" s="117" t="str">
        <f t="shared" si="135"/>
        <v>Duplicate</v>
      </c>
      <c r="L273" t="str">
        <f>'[3]Results Lum Lab'!T245</f>
        <v>M26 - C2 : 2</v>
      </c>
      <c r="M273" s="117" t="str">
        <f t="shared" si="136"/>
        <v>Duplicate</v>
      </c>
      <c r="N273" t="str">
        <f>'[3]Results Lum Lab'!U245</f>
        <v>M25 - C3 : 2</v>
      </c>
      <c r="O273" s="117" t="str">
        <f t="shared" si="137"/>
        <v>Duplicate</v>
      </c>
      <c r="T273" t="str">
        <f>'[3]Results Lum Lab'!Z245</f>
        <v>M28</v>
      </c>
      <c r="U273" s="117" t="str">
        <f t="shared" si="138"/>
        <v>Duplicate</v>
      </c>
      <c r="V273" t="str">
        <f>'[3]Results Lum Lab'!AC245</f>
        <v>M28</v>
      </c>
      <c r="W273" s="117" t="str">
        <f t="shared" si="139"/>
        <v>Duplicate</v>
      </c>
      <c r="X273" t="str">
        <f>'[3]Results Lum Lab'!AF245</f>
        <v>M28</v>
      </c>
      <c r="Y273" s="117" t="str">
        <f t="shared" si="140"/>
        <v>Duplicate</v>
      </c>
      <c r="Z273" t="str">
        <f>'[3]Results Lum Lab'!AI245</f>
        <v>M22</v>
      </c>
      <c r="AA273" s="117" t="str">
        <f t="shared" si="141"/>
        <v>Duplicate</v>
      </c>
      <c r="AB273" t="str">
        <f>'[3]Results Lum Lab'!AL245</f>
        <v>M26</v>
      </c>
      <c r="AC273" s="117" t="str">
        <f t="shared" si="142"/>
        <v>Duplicate</v>
      </c>
      <c r="AD273" t="str">
        <f>'[3]Results Lum Lab'!AO245</f>
        <v>M25</v>
      </c>
      <c r="AE273" s="117" t="str">
        <f t="shared" si="143"/>
        <v>Duplicate</v>
      </c>
    </row>
    <row r="274" spans="4:33" ht="14.7" x14ac:dyDescent="0.6">
      <c r="D274" t="str">
        <f>'[3]Results Lum Lab'!P246</f>
        <v>C1 - M28 : 2</v>
      </c>
      <c r="E274" s="148" t="str">
        <f t="shared" si="132"/>
        <v>Duplicate</v>
      </c>
      <c r="F274" t="str">
        <f>'[3]Results Lum Lab'!Q246</f>
        <v>C2 - M28 : 1</v>
      </c>
      <c r="G274" s="117" t="str">
        <f t="shared" si="133"/>
        <v>Duplicate</v>
      </c>
      <c r="H274" t="str">
        <f>'[3]Results Lum Lab'!R246</f>
        <v>C3 - M28 : 1</v>
      </c>
      <c r="I274" s="117" t="str">
        <f t="shared" si="134"/>
        <v>Duplicate</v>
      </c>
      <c r="J274" t="str">
        <f>'[3]Results Lum Lab'!S246</f>
        <v>M23 - C1 : 1</v>
      </c>
      <c r="K274" s="117" t="str">
        <f t="shared" si="135"/>
        <v>Duplicate</v>
      </c>
      <c r="L274" t="str">
        <f>'[3]Results Lum Lab'!T246</f>
        <v>M27 - C2 : 2</v>
      </c>
      <c r="M274" s="117" t="str">
        <f t="shared" si="136"/>
        <v>-</v>
      </c>
      <c r="N274" t="str">
        <f>'[3]Results Lum Lab'!U246</f>
        <v>M26 - C3 : 2</v>
      </c>
      <c r="O274" s="117" t="str">
        <f t="shared" si="137"/>
        <v>-</v>
      </c>
      <c r="T274" t="str">
        <f>'[3]Results Lum Lab'!Z246</f>
        <v>M28</v>
      </c>
      <c r="U274" s="117" t="str">
        <f t="shared" si="138"/>
        <v>Duplicate</v>
      </c>
      <c r="V274" t="str">
        <f>'[3]Results Lum Lab'!AC246</f>
        <v>M28</v>
      </c>
      <c r="W274" s="117" t="str">
        <f t="shared" si="139"/>
        <v>Duplicate</v>
      </c>
      <c r="X274" t="str">
        <f>'[3]Results Lum Lab'!AF246</f>
        <v>M28</v>
      </c>
      <c r="Y274" s="117" t="str">
        <f t="shared" si="140"/>
        <v>Duplicate</v>
      </c>
      <c r="Z274" t="str">
        <f>'[3]Results Lum Lab'!AI246</f>
        <v>M23</v>
      </c>
      <c r="AA274" s="117" t="str">
        <f t="shared" si="141"/>
        <v>Duplicate</v>
      </c>
      <c r="AB274" t="str">
        <f>'[3]Results Lum Lab'!AL246</f>
        <v>M27</v>
      </c>
      <c r="AC274" s="117" t="str">
        <f t="shared" si="142"/>
        <v>Duplicate</v>
      </c>
      <c r="AD274" t="str">
        <f>'[3]Results Lum Lab'!AO246</f>
        <v>M26</v>
      </c>
      <c r="AE274" s="117" t="str">
        <f t="shared" si="143"/>
        <v>Duplicate</v>
      </c>
    </row>
    <row r="275" spans="4:33" ht="14.7" x14ac:dyDescent="0.6">
      <c r="D275" t="str">
        <f>'[3]Results Lum Lab'!P247</f>
        <v>C1 - M27 : 2</v>
      </c>
      <c r="E275" s="148" t="str">
        <f t="shared" si="132"/>
        <v>Duplicate</v>
      </c>
      <c r="F275" t="str">
        <f>'[3]Results Lum Lab'!Q247</f>
        <v>C2 - M28 : 1</v>
      </c>
      <c r="G275" s="117" t="str">
        <f t="shared" si="133"/>
        <v>Duplicate</v>
      </c>
      <c r="H275" t="str">
        <f>'[3]Results Lum Lab'!R247</f>
        <v>C3 - M28 : 2</v>
      </c>
      <c r="I275" s="117" t="str">
        <f t="shared" si="134"/>
        <v>-</v>
      </c>
      <c r="L275" t="str">
        <f>'[3]Results Lum Lab'!T247</f>
        <v>M28 - C2 : 2</v>
      </c>
      <c r="M275" s="117" t="str">
        <f t="shared" si="136"/>
        <v>Duplicate</v>
      </c>
      <c r="N275" t="str">
        <f>'[3]Results Lum Lab'!U247</f>
        <v>M27 - C3 : 1</v>
      </c>
      <c r="O275" s="117" t="str">
        <f t="shared" si="137"/>
        <v>-</v>
      </c>
      <c r="T275" t="str">
        <f>'[3]Results Lum Lab'!Z247</f>
        <v>M27</v>
      </c>
      <c r="U275" s="117" t="str">
        <f t="shared" si="138"/>
        <v>Duplicate</v>
      </c>
      <c r="V275" t="str">
        <f>'[3]Results Lum Lab'!AC247</f>
        <v>M28</v>
      </c>
      <c r="W275" s="117" t="str">
        <f t="shared" si="139"/>
        <v>Duplicate</v>
      </c>
      <c r="X275" t="str">
        <f>'[3]Results Lum Lab'!AF247</f>
        <v>M28</v>
      </c>
      <c r="Y275" s="117" t="str">
        <f t="shared" si="140"/>
        <v>Duplicate</v>
      </c>
      <c r="AB275" t="str">
        <f>'[3]Results Lum Lab'!AL247</f>
        <v>M28</v>
      </c>
      <c r="AC275" s="117" t="str">
        <f t="shared" si="142"/>
        <v>Duplicate</v>
      </c>
      <c r="AD275" t="str">
        <f>'[3]Results Lum Lab'!AO247</f>
        <v>M27</v>
      </c>
      <c r="AE275" s="117" t="str">
        <f t="shared" si="143"/>
        <v>-</v>
      </c>
    </row>
    <row r="276" spans="4:33" ht="14.7" x14ac:dyDescent="0.6">
      <c r="D276" t="str">
        <f>'[3]Results Lum Lab'!P248</f>
        <v>C1 - M26 : 1</v>
      </c>
      <c r="E276" s="148" t="str">
        <f t="shared" si="132"/>
        <v>Duplicate</v>
      </c>
      <c r="F276" t="str">
        <f>'[3]Results Lum Lab'!Q248</f>
        <v>C2 - M28 : 1</v>
      </c>
      <c r="G276" s="117" t="str">
        <f t="shared" si="133"/>
        <v>Duplicate</v>
      </c>
      <c r="H276" t="str">
        <f>'[3]Results Lum Lab'!R248</f>
        <v>C3 - M26 : 1</v>
      </c>
      <c r="I276" s="117" t="str">
        <f t="shared" si="134"/>
        <v>Duplicate</v>
      </c>
      <c r="L276" t="str">
        <f>'[3]Results Lum Lab'!T248</f>
        <v>M28 - C2 : 2</v>
      </c>
      <c r="M276" s="117" t="str">
        <f t="shared" si="136"/>
        <v>Duplicate</v>
      </c>
      <c r="N276" t="str">
        <f>'[3]Results Lum Lab'!U248</f>
        <v>M26 - C3 : 1</v>
      </c>
      <c r="O276" s="117" t="str">
        <f t="shared" si="137"/>
        <v>Duplicate</v>
      </c>
      <c r="T276" t="str">
        <f>'[3]Results Lum Lab'!Z248</f>
        <v>M26</v>
      </c>
      <c r="U276" s="117" t="str">
        <f t="shared" si="138"/>
        <v>Duplicate</v>
      </c>
      <c r="V276" t="str">
        <f>'[3]Results Lum Lab'!AC248</f>
        <v>M28</v>
      </c>
      <c r="W276" s="117" t="str">
        <f t="shared" si="139"/>
        <v>Duplicate</v>
      </c>
      <c r="X276" t="str">
        <f>'[3]Results Lum Lab'!AF248</f>
        <v>M26</v>
      </c>
      <c r="Y276" s="117" t="str">
        <f t="shared" si="140"/>
        <v>Duplicate</v>
      </c>
      <c r="AB276" t="str">
        <f>'[3]Results Lum Lab'!AL248</f>
        <v>M28</v>
      </c>
      <c r="AC276" s="117" t="str">
        <f t="shared" si="142"/>
        <v>Duplicate</v>
      </c>
      <c r="AD276" t="str">
        <f>'[3]Results Lum Lab'!AO248</f>
        <v>M26</v>
      </c>
      <c r="AE276" s="117" t="str">
        <f t="shared" si="143"/>
        <v>Duplicate</v>
      </c>
    </row>
    <row r="277" spans="4:33" ht="14.7" x14ac:dyDescent="0.6">
      <c r="D277" t="str">
        <f>'[3]Results Lum Lab'!P249</f>
        <v>C1 - M27 : 2</v>
      </c>
      <c r="E277" s="148" t="str">
        <f t="shared" si="132"/>
        <v>Duplicate</v>
      </c>
      <c r="F277" t="str">
        <f>'[3]Results Lum Lab'!Q249</f>
        <v>C2 - M28 : 1</v>
      </c>
      <c r="G277" s="117" t="str">
        <f t="shared" si="133"/>
        <v>Duplicate</v>
      </c>
      <c r="H277" t="str">
        <f>'[3]Results Lum Lab'!R249</f>
        <v>C3 - M27 : 2</v>
      </c>
      <c r="I277" s="117" t="str">
        <f t="shared" si="134"/>
        <v>-</v>
      </c>
      <c r="L277" t="str">
        <f>'[3]Results Lum Lab'!T249</f>
        <v>M28 - C2 : 2</v>
      </c>
      <c r="M277" s="117" t="str">
        <f t="shared" si="136"/>
        <v>Duplicate</v>
      </c>
      <c r="N277" t="str">
        <f>'[3]Results Lum Lab'!U249</f>
        <v>M25 - C3 : 2</v>
      </c>
      <c r="O277" s="117" t="str">
        <f t="shared" si="137"/>
        <v>Duplicate</v>
      </c>
      <c r="T277" t="str">
        <f>'[3]Results Lum Lab'!Z249</f>
        <v>M27</v>
      </c>
      <c r="U277" s="117" t="str">
        <f t="shared" si="138"/>
        <v>Duplicate</v>
      </c>
      <c r="V277" t="str">
        <f>'[3]Results Lum Lab'!AC249</f>
        <v>M28</v>
      </c>
      <c r="W277" s="117" t="str">
        <f t="shared" si="139"/>
        <v>Duplicate</v>
      </c>
      <c r="X277" t="str">
        <f>'[3]Results Lum Lab'!AF249</f>
        <v>M27</v>
      </c>
      <c r="Y277" s="117" t="str">
        <f t="shared" si="140"/>
        <v>Duplicate</v>
      </c>
      <c r="AB277" t="str">
        <f>'[3]Results Lum Lab'!AL249</f>
        <v>M28</v>
      </c>
      <c r="AC277" s="117" t="str">
        <f t="shared" si="142"/>
        <v>Duplicate</v>
      </c>
      <c r="AD277" t="str">
        <f>'[3]Results Lum Lab'!AO249</f>
        <v>M25</v>
      </c>
      <c r="AE277" s="117" t="str">
        <f t="shared" si="143"/>
        <v>Duplicate</v>
      </c>
    </row>
    <row r="278" spans="4:33" ht="14.7" x14ac:dyDescent="0.6">
      <c r="F278" t="str">
        <f>'[3]Results Lum Lab'!Q250</f>
        <v>C2 - M28 : 1</v>
      </c>
      <c r="G278" s="117" t="str">
        <f t="shared" si="133"/>
        <v>Duplicate</v>
      </c>
      <c r="H278" t="str">
        <f>'[3]Results Lum Lab'!R250</f>
        <v>C3 - M26 : 1</v>
      </c>
      <c r="I278" s="117" t="str">
        <f t="shared" si="134"/>
        <v>Duplicate</v>
      </c>
      <c r="L278" t="str">
        <f>'[3]Results Lum Lab'!T250</f>
        <v>M28 - C2 : 2</v>
      </c>
      <c r="M278" s="117" t="str">
        <f t="shared" si="136"/>
        <v>Duplicate</v>
      </c>
      <c r="N278" t="str">
        <f>'[3]Results Lum Lab'!U250</f>
        <v>M26 - C3 : 1</v>
      </c>
      <c r="O278" s="117" t="str">
        <f t="shared" si="137"/>
        <v>Duplicate</v>
      </c>
      <c r="V278" t="str">
        <f>'[3]Results Lum Lab'!AC250</f>
        <v>M28</v>
      </c>
      <c r="W278" s="117" t="str">
        <f t="shared" si="139"/>
        <v>Duplicate</v>
      </c>
      <c r="X278" t="str">
        <f>'[3]Results Lum Lab'!AF250</f>
        <v>M26</v>
      </c>
      <c r="Y278" s="117" t="str">
        <f t="shared" si="140"/>
        <v>Duplicate</v>
      </c>
      <c r="AB278" t="str">
        <f>'[3]Results Lum Lab'!AL250</f>
        <v>M28</v>
      </c>
      <c r="AC278" s="117" t="str">
        <f t="shared" si="142"/>
        <v>Duplicate</v>
      </c>
      <c r="AD278" t="str">
        <f>'[3]Results Lum Lab'!AO250</f>
        <v>M26</v>
      </c>
      <c r="AE278" s="117" t="str">
        <f t="shared" si="143"/>
        <v>Duplicate</v>
      </c>
    </row>
    <row r="279" spans="4:33" ht="14.7" x14ac:dyDescent="0.6">
      <c r="F279" t="str">
        <f>'[3]Results Lum Lab'!Q251</f>
        <v>C2 - M28 : 2</v>
      </c>
      <c r="G279" s="117" t="str">
        <f t="shared" si="133"/>
        <v>-</v>
      </c>
      <c r="H279" t="str">
        <f>'[3]Results Lum Lab'!R251</f>
        <v>C3 - M27 : 1</v>
      </c>
      <c r="I279" s="117" t="str">
        <f t="shared" si="134"/>
        <v>-</v>
      </c>
      <c r="L279" t="str">
        <f>'[3]Results Lum Lab'!T251</f>
        <v>M28 - C2 : 2</v>
      </c>
      <c r="M279" s="117" t="str">
        <f t="shared" si="136"/>
        <v>Duplicate</v>
      </c>
      <c r="V279" t="str">
        <f>'[3]Results Lum Lab'!AC251</f>
        <v>M28</v>
      </c>
      <c r="W279" s="117" t="str">
        <f t="shared" si="139"/>
        <v>Duplicate</v>
      </c>
      <c r="X279" t="str">
        <f>'[3]Results Lum Lab'!AF251</f>
        <v>M27</v>
      </c>
      <c r="Y279" s="117" t="str">
        <f t="shared" si="140"/>
        <v>Duplicate</v>
      </c>
      <c r="AB279" t="str">
        <f>'[3]Results Lum Lab'!AL251</f>
        <v>M28</v>
      </c>
      <c r="AC279" s="117" t="str">
        <f t="shared" si="142"/>
        <v>Duplicate</v>
      </c>
    </row>
    <row r="280" spans="4:33" ht="14.7" x14ac:dyDescent="0.6">
      <c r="F280" t="str">
        <f>'[3]Results Lum Lab'!Q252</f>
        <v>C2 - M26 : 1</v>
      </c>
      <c r="G280" s="117" t="str">
        <f t="shared" si="133"/>
        <v>-</v>
      </c>
      <c r="H280" t="str">
        <f>'[3]Results Lum Lab'!R252</f>
        <v>C3 - M28 : 1</v>
      </c>
      <c r="I280" s="117" t="str">
        <f t="shared" si="134"/>
        <v>Duplicate</v>
      </c>
      <c r="L280" t="str">
        <f>'[3]Results Lum Lab'!T252</f>
        <v>M28 - C2 : 1</v>
      </c>
      <c r="M280" s="117" t="str">
        <f t="shared" si="136"/>
        <v>Duplicate</v>
      </c>
      <c r="V280" t="str">
        <f>'[3]Results Lum Lab'!AC252</f>
        <v>M26</v>
      </c>
      <c r="W280" s="117" t="str">
        <f t="shared" si="139"/>
        <v>Duplicate</v>
      </c>
      <c r="X280" t="str">
        <f>'[3]Results Lum Lab'!AF252</f>
        <v>M28</v>
      </c>
      <c r="Y280" s="117" t="str">
        <f t="shared" si="140"/>
        <v>Duplicate</v>
      </c>
      <c r="AB280" t="str">
        <f>'[3]Results Lum Lab'!AL252</f>
        <v>M28</v>
      </c>
      <c r="AC280" s="117" t="str">
        <f t="shared" si="142"/>
        <v>Duplicate</v>
      </c>
    </row>
    <row r="281" spans="4:33" ht="14.7" x14ac:dyDescent="0.6">
      <c r="F281" t="str">
        <f>'[3]Results Lum Lab'!Q253</f>
        <v>C2 - M27 : 1</v>
      </c>
      <c r="G281" s="117" t="str">
        <f t="shared" si="133"/>
        <v>-</v>
      </c>
      <c r="H281" t="str">
        <f>'[3]Results Lum Lab'!R253</f>
        <v>C3 - M28 : 1</v>
      </c>
      <c r="I281" s="117" t="str">
        <f t="shared" si="134"/>
        <v>Duplicate</v>
      </c>
      <c r="V281" t="str">
        <f>'[3]Results Lum Lab'!AC253</f>
        <v>M27</v>
      </c>
      <c r="W281" s="117" t="str">
        <f t="shared" si="139"/>
        <v>Duplicate</v>
      </c>
      <c r="X281" t="str">
        <f>'[3]Results Lum Lab'!AF253</f>
        <v>M28</v>
      </c>
      <c r="Y281" s="117" t="str">
        <f t="shared" si="140"/>
        <v>Duplicate</v>
      </c>
    </row>
    <row r="282" spans="4:33" ht="14.7" x14ac:dyDescent="0.6">
      <c r="F282" t="str">
        <f>'[3]Results Lum Lab'!Q254</f>
        <v>C2 - M28 : 1</v>
      </c>
      <c r="G282" s="117" t="str">
        <f t="shared" si="133"/>
        <v>Duplicate</v>
      </c>
      <c r="H282" t="str">
        <f>'[3]Results Lum Lab'!R254</f>
        <v>C3 - M28 : 1</v>
      </c>
      <c r="I282" s="117" t="str">
        <f t="shared" si="134"/>
        <v>Duplicate</v>
      </c>
      <c r="V282" t="str">
        <f>'[3]Results Lum Lab'!AC254</f>
        <v>M28</v>
      </c>
      <c r="W282" s="117" t="str">
        <f t="shared" si="139"/>
        <v>Duplicate</v>
      </c>
      <c r="X282" t="str">
        <f>'[3]Results Lum Lab'!AF254</f>
        <v>M28</v>
      </c>
      <c r="Y282" s="117" t="str">
        <f t="shared" si="140"/>
        <v>Duplicate</v>
      </c>
    </row>
    <row r="283" spans="4:33" ht="14.7" x14ac:dyDescent="0.6">
      <c r="F283" t="str">
        <f>'[3]Results Lum Lab'!Q255</f>
        <v>C2 - M28 : 1</v>
      </c>
      <c r="G283" s="117" t="str">
        <f t="shared" si="133"/>
        <v>Duplicate</v>
      </c>
      <c r="H283" t="str">
        <f>'[3]Results Lum Lab'!R255</f>
        <v>C3 - M28 : 1</v>
      </c>
      <c r="I283" s="117" t="str">
        <f t="shared" si="134"/>
        <v>Duplicate</v>
      </c>
      <c r="V283" t="str">
        <f>'[3]Results Lum Lab'!AC255</f>
        <v>M28</v>
      </c>
      <c r="W283" s="117" t="str">
        <f t="shared" si="139"/>
        <v>Duplicate</v>
      </c>
      <c r="X283" t="str">
        <f>'[3]Results Lum Lab'!AF255</f>
        <v>M28</v>
      </c>
      <c r="Y283" s="117" t="str">
        <f t="shared" si="140"/>
        <v>Duplicate</v>
      </c>
    </row>
    <row r="285" spans="4:33" ht="14.7" x14ac:dyDescent="0.6">
      <c r="D285" s="2" t="s">
        <v>1064</v>
      </c>
      <c r="E285" s="130">
        <f>COUNTIF(E264:E277,"Duplicate")</f>
        <v>8</v>
      </c>
      <c r="F285" s="2" t="s">
        <v>1064</v>
      </c>
      <c r="G285" s="119">
        <f>COUNTIF(G264:G283,"Duplicate")</f>
        <v>12</v>
      </c>
      <c r="H285" s="2" t="s">
        <v>1064</v>
      </c>
      <c r="I285" s="119">
        <f>COUNTIF(I264:I283,"Duplicate")</f>
        <v>12</v>
      </c>
      <c r="J285" s="2" t="s">
        <v>1064</v>
      </c>
      <c r="K285" s="119">
        <f>COUNTIF(K264:K274,"Duplicate")</f>
        <v>6</v>
      </c>
      <c r="L285" s="2" t="s">
        <v>1064</v>
      </c>
      <c r="M285" s="119">
        <f>COUNTIF(M264:M280,"Duplicate")</f>
        <v>10</v>
      </c>
      <c r="N285" s="2" t="s">
        <v>1064</v>
      </c>
      <c r="O285" s="119">
        <f>COUNTIF(O264:O278,"Duplicate")</f>
        <v>7</v>
      </c>
      <c r="T285" s="2" t="s">
        <v>1064</v>
      </c>
      <c r="U285" s="119">
        <f>COUNTIF(U264:U277,"Duplicate")</f>
        <v>9</v>
      </c>
      <c r="W285" s="123" t="s">
        <v>1073</v>
      </c>
      <c r="Y285" s="123" t="s">
        <v>1073</v>
      </c>
      <c r="Z285" s="2" t="s">
        <v>1064</v>
      </c>
      <c r="AA285" s="119">
        <f>COUNTIF(AA264:AA274,"Duplicate")</f>
        <v>7</v>
      </c>
      <c r="AC285" s="123" t="s">
        <v>1073</v>
      </c>
      <c r="AD285" s="2" t="s">
        <v>1064</v>
      </c>
      <c r="AE285" s="119">
        <f>COUNTIF(AE264:AE278,"Duplicate")</f>
        <v>10</v>
      </c>
      <c r="AF285" s="10" t="s">
        <v>431</v>
      </c>
    </row>
    <row r="286" spans="4:33" ht="14.7" x14ac:dyDescent="0.6">
      <c r="D286" s="2" t="s">
        <v>1065</v>
      </c>
      <c r="E286" s="130">
        <f>COUNTA(D264:D277)</f>
        <v>14</v>
      </c>
      <c r="F286" s="2" t="s">
        <v>1065</v>
      </c>
      <c r="G286" s="151" t="s">
        <v>1073</v>
      </c>
      <c r="H286" s="2" t="s">
        <v>1065</v>
      </c>
      <c r="I286" s="151" t="s">
        <v>1073</v>
      </c>
      <c r="J286" s="2" t="s">
        <v>1065</v>
      </c>
      <c r="K286" s="119">
        <f>COUNTA(J264:J274)</f>
        <v>11</v>
      </c>
      <c r="L286" s="2" t="s">
        <v>1065</v>
      </c>
      <c r="M286" s="151" t="s">
        <v>1073</v>
      </c>
      <c r="N286" s="2" t="s">
        <v>1065</v>
      </c>
      <c r="O286" s="119">
        <f>COUNTA(N264:N278)</f>
        <v>15</v>
      </c>
      <c r="P286" s="10" t="s">
        <v>431</v>
      </c>
      <c r="Q286" s="10"/>
      <c r="R286" s="10"/>
    </row>
    <row r="287" spans="4:33" x14ac:dyDescent="0.55000000000000004">
      <c r="S287" s="126" t="s">
        <v>1074</v>
      </c>
      <c r="T287" s="128">
        <f>E285/U285</f>
        <v>0.88888888888888884</v>
      </c>
      <c r="U287" s="127"/>
      <c r="V287" s="128"/>
      <c r="W287" s="127"/>
      <c r="X287" s="128"/>
      <c r="Y287" s="127"/>
      <c r="Z287" s="128">
        <f>K285/AA285</f>
        <v>0.8571428571428571</v>
      </c>
      <c r="AA287" s="127"/>
      <c r="AB287" s="128"/>
      <c r="AC287" s="127"/>
      <c r="AD287" s="129">
        <f>O285/AE285</f>
        <v>0.7</v>
      </c>
      <c r="AF287" t="s">
        <v>1075</v>
      </c>
      <c r="AG287" s="131">
        <f>MAX(T287:AD287)</f>
        <v>0.88888888888888884</v>
      </c>
    </row>
    <row r="288" spans="4:33" x14ac:dyDescent="0.55000000000000004">
      <c r="AF288" t="s">
        <v>1076</v>
      </c>
      <c r="AG288" s="131">
        <f>MIN(T287:AD287)</f>
        <v>0.7</v>
      </c>
    </row>
    <row r="290" spans="3:31" x14ac:dyDescent="0.55000000000000004">
      <c r="C290" s="2">
        <f>'[3]Results Lum Lab'!O259</f>
        <v>13</v>
      </c>
      <c r="D290" s="2" t="str">
        <f>'[3]Results Lum Lab'!P259</f>
        <v>C1 - Mxx</v>
      </c>
      <c r="E290" s="147"/>
      <c r="F290" s="2" t="str">
        <f>'[3]Results Lum Lab'!Q259</f>
        <v>C2 - Mxx</v>
      </c>
      <c r="G290" s="2"/>
      <c r="H290" s="2" t="str">
        <f>'[3]Results Lum Lab'!R259</f>
        <v>C3 - Mxx</v>
      </c>
      <c r="I290" s="2"/>
      <c r="J290" s="2" t="str">
        <f>'[3]Results Lum Lab'!S259</f>
        <v>Mxx -C1</v>
      </c>
      <c r="K290" s="2"/>
      <c r="L290" s="2" t="str">
        <f>'[3]Results Lum Lab'!T259</f>
        <v>Mxx -C2</v>
      </c>
      <c r="M290" s="2"/>
      <c r="N290" s="2" t="str">
        <f>'[3]Results Lum Lab'!U259</f>
        <v>Mxx - C3</v>
      </c>
      <c r="T290" t="str">
        <f>'[3]Results Lum Lab'!Z259</f>
        <v>C1 - Mxx</v>
      </c>
      <c r="V290" t="str">
        <f>'[3]Results Lum Lab'!AC259</f>
        <v>C2 - Mxx</v>
      </c>
      <c r="X290" t="str">
        <f>'[3]Results Lum Lab'!AF259</f>
        <v>C3 - Mxx</v>
      </c>
      <c r="Z290" t="str">
        <f>'[3]Results Lum Lab'!AI259</f>
        <v>Mxx -C1</v>
      </c>
      <c r="AB290" t="str">
        <f>'[3]Results Lum Lab'!AL259</f>
        <v>Mxx -C2</v>
      </c>
      <c r="AD290" t="str">
        <f>'[3]Results Lum Lab'!AO259</f>
        <v>Mxx - C3</v>
      </c>
    </row>
    <row r="291" spans="3:31" ht="14.7" x14ac:dyDescent="0.6">
      <c r="D291" t="str">
        <f>'[3]Results Lum Lab'!P260</f>
        <v>C1 - M08 : 1</v>
      </c>
      <c r="E291" s="148" t="str">
        <f>IF(COUNTIF($D$291:$D$304, D291)&gt;1, "Duplicate", "-")</f>
        <v>-</v>
      </c>
      <c r="F291" t="str">
        <f>'[3]Results Lum Lab'!Q260</f>
        <v>C2 - M08 : 1</v>
      </c>
      <c r="G291" s="117" t="str">
        <f>IF(COUNTIF($F$291:$F$304, F291)&gt;1, "Duplicate", "-")</f>
        <v>-</v>
      </c>
      <c r="H291" t="str">
        <f>'[3]Results Lum Lab'!R260</f>
        <v>C3 - M08 : 1</v>
      </c>
      <c r="I291" s="117" t="str">
        <f>IF(COUNTIF($H$291:$H$299, H291)&gt;1, "Duplicate", "-")</f>
        <v>Duplicate</v>
      </c>
      <c r="J291" t="str">
        <f>'[3]Results Lum Lab'!S260</f>
        <v>M08 - C1 : 2</v>
      </c>
      <c r="K291" s="117" t="str">
        <f>IF(COUNTIF($J$291:$J$305, J291)&gt;1, "Duplicate", "-")</f>
        <v>-</v>
      </c>
      <c r="L291" t="str">
        <f>'[3]Results Lum Lab'!T260</f>
        <v>M08 - C2 : 2</v>
      </c>
      <c r="M291" s="117" t="str">
        <f>IF(COUNTIF($L$291:$L$301, L291)&gt;1, "Duplicate", "-")</f>
        <v>-</v>
      </c>
      <c r="N291" t="str">
        <f>'[3]Results Lum Lab'!U260</f>
        <v>M08 - C3 : 1</v>
      </c>
      <c r="O291" s="117" t="str">
        <f>IF(COUNTIF($N$291:$N$312, N291)&gt;1, "Duplicate", "-")</f>
        <v>-</v>
      </c>
      <c r="T291" t="str">
        <f>'[3]Results Lum Lab'!Z260</f>
        <v>M08</v>
      </c>
      <c r="U291" s="117" t="str">
        <f>IF(COUNTIF($T$291:$T$304, T291)&gt;1, "Duplicate", "-")</f>
        <v>-</v>
      </c>
      <c r="V291" t="str">
        <f>'[3]Results Lum Lab'!AC260</f>
        <v>M08</v>
      </c>
      <c r="W291" s="117" t="str">
        <f>IF(COUNTIF($V$291:$V$304, V291)&gt;1, "Duplicate", "-")</f>
        <v>-</v>
      </c>
      <c r="X291" t="str">
        <f>'[3]Results Lum Lab'!AF260</f>
        <v>M08</v>
      </c>
      <c r="Y291" s="117" t="str">
        <f>IF(COUNTIF($X$291:$X$299, X291)&gt;1, "Duplicate", "-")</f>
        <v>Duplicate</v>
      </c>
      <c r="Z291" t="str">
        <f>'[3]Results Lum Lab'!AI260</f>
        <v>M08</v>
      </c>
      <c r="AA291" s="117" t="str">
        <f>IF(COUNTIF($Z$291:$Z$305, Z291)&gt;1, "Duplicate", "-")</f>
        <v>-</v>
      </c>
      <c r="AB291" t="str">
        <f>'[3]Results Lum Lab'!AL260</f>
        <v>M08</v>
      </c>
      <c r="AC291" s="117" t="str">
        <f>IF(COUNTIF($AB$291:$AB$301, AB291)&gt;1, "Duplicate", "-")</f>
        <v>-</v>
      </c>
      <c r="AD291" t="str">
        <f>'[3]Results Lum Lab'!AO260</f>
        <v>M08</v>
      </c>
      <c r="AE291" s="117" t="str">
        <f>IF(COUNTIF($AD$291:$AD$312, AD291)&gt;1, "Duplicate", "-")</f>
        <v>Duplicate</v>
      </c>
    </row>
    <row r="292" spans="3:31" ht="14.7" x14ac:dyDescent="0.6">
      <c r="D292" t="str">
        <f>'[3]Results Lum Lab'!P261</f>
        <v>C1 - M12 : 1</v>
      </c>
      <c r="E292" s="148" t="str">
        <f t="shared" ref="E292:E304" si="144">IF(COUNTIF($D$291:$D$304, D292)&gt;1, "Duplicate", "-")</f>
        <v>-</v>
      </c>
      <c r="F292" t="str">
        <f>'[3]Results Lum Lab'!Q261</f>
        <v>C2 - M12 : 1</v>
      </c>
      <c r="G292" s="117" t="str">
        <f t="shared" ref="G292:G304" si="145">IF(COUNTIF($F$291:$F$304, F292)&gt;1, "Duplicate", "-")</f>
        <v>Duplicate</v>
      </c>
      <c r="H292" t="str">
        <f>'[3]Results Lum Lab'!R261</f>
        <v>C3 - M12 : 2</v>
      </c>
      <c r="I292" s="117" t="str">
        <f t="shared" ref="I292:I299" si="146">IF(COUNTIF($H$291:$H$299, H292)&gt;1, "Duplicate", "-")</f>
        <v>-</v>
      </c>
      <c r="J292" t="str">
        <f>'[3]Results Lum Lab'!S261</f>
        <v>M12 - C1 : 2</v>
      </c>
      <c r="K292" s="117" t="str">
        <f t="shared" ref="K292:K305" si="147">IF(COUNTIF($J$291:$J$305, J292)&gt;1, "Duplicate", "-")</f>
        <v>-</v>
      </c>
      <c r="L292" t="str">
        <f>'[3]Results Lum Lab'!T261</f>
        <v>M12 - C2 : 2</v>
      </c>
      <c r="M292" s="117" t="str">
        <f t="shared" ref="M292:M301" si="148">IF(COUNTIF($L$291:$L$301, L292)&gt;1, "Duplicate", "-")</f>
        <v>-</v>
      </c>
      <c r="N292" t="str">
        <f>'[3]Results Lum Lab'!U261</f>
        <v>M04 - C3 : 2</v>
      </c>
      <c r="O292" s="117" t="str">
        <f t="shared" ref="O292:O312" si="149">IF(COUNTIF($N$291:$N$312, N292)&gt;1, "Duplicate", "-")</f>
        <v>-</v>
      </c>
      <c r="T292" t="str">
        <f>'[3]Results Lum Lab'!Z261</f>
        <v>M12</v>
      </c>
      <c r="U292" s="117" t="str">
        <f t="shared" ref="U292:U304" si="150">IF(COUNTIF($T$291:$T$304, T292)&gt;1, "Duplicate", "-")</f>
        <v>-</v>
      </c>
      <c r="V292" t="str">
        <f>'[3]Results Lum Lab'!AC261</f>
        <v>M12</v>
      </c>
      <c r="W292" s="117" t="str">
        <f t="shared" ref="W292:W304" si="151">IF(COUNTIF($V$291:$V$304, V292)&gt;1, "Duplicate", "-")</f>
        <v>Duplicate</v>
      </c>
      <c r="X292" t="str">
        <f>'[3]Results Lum Lab'!AF261</f>
        <v>M12</v>
      </c>
      <c r="Y292" s="117" t="str">
        <f t="shared" ref="Y292:Y299" si="152">IF(COUNTIF($X$291:$X$299, X292)&gt;1, "Duplicate", "-")</f>
        <v>-</v>
      </c>
      <c r="Z292" t="str">
        <f>'[3]Results Lum Lab'!AI261</f>
        <v>M12</v>
      </c>
      <c r="AA292" s="117" t="str">
        <f t="shared" ref="AA292:AA305" si="153">IF(COUNTIF($Z$291:$Z$305, Z292)&gt;1, "Duplicate", "-")</f>
        <v>-</v>
      </c>
      <c r="AB292" t="str">
        <f>'[3]Results Lum Lab'!AL261</f>
        <v>M12</v>
      </c>
      <c r="AC292" s="117" t="str">
        <f t="shared" ref="AC292:AC301" si="154">IF(COUNTIF($AB$291:$AB$301, AB292)&gt;1, "Duplicate", "-")</f>
        <v>-</v>
      </c>
      <c r="AD292" t="str">
        <f>'[3]Results Lum Lab'!AO261</f>
        <v>M04</v>
      </c>
      <c r="AE292" s="117" t="str">
        <f t="shared" ref="AE292:AE312" si="155">IF(COUNTIF($AD$291:$AD$312, AD292)&gt;1, "Duplicate", "-")</f>
        <v>-</v>
      </c>
    </row>
    <row r="293" spans="3:31" ht="14.7" x14ac:dyDescent="0.6">
      <c r="D293" t="str">
        <f>'[3]Results Lum Lab'!P262</f>
        <v>C1 - M16 : 1</v>
      </c>
      <c r="E293" s="148" t="str">
        <f t="shared" si="144"/>
        <v>-</v>
      </c>
      <c r="F293" t="str">
        <f>'[3]Results Lum Lab'!Q262</f>
        <v>C2 - M16 : 2</v>
      </c>
      <c r="G293" s="117" t="str">
        <f t="shared" si="145"/>
        <v>Duplicate</v>
      </c>
      <c r="H293" t="str">
        <f>'[3]Results Lum Lab'!R262</f>
        <v>C3 - M10 : 2</v>
      </c>
      <c r="I293" s="117" t="str">
        <f t="shared" si="146"/>
        <v>-</v>
      </c>
      <c r="J293" t="str">
        <f>'[3]Results Lum Lab'!S262</f>
        <v>M16 - C1 : 1</v>
      </c>
      <c r="K293" s="117" t="str">
        <f t="shared" si="147"/>
        <v>-</v>
      </c>
      <c r="L293" t="str">
        <f>'[3]Results Lum Lab'!T262</f>
        <v>M16 - C2 : 2</v>
      </c>
      <c r="M293" s="117" t="str">
        <f t="shared" si="148"/>
        <v>-</v>
      </c>
      <c r="N293" t="str">
        <f>'[3]Results Lum Lab'!U262</f>
        <v>M06 - C3 : 2</v>
      </c>
      <c r="O293" s="117" t="str">
        <f t="shared" si="149"/>
        <v>-</v>
      </c>
      <c r="T293" t="str">
        <f>'[3]Results Lum Lab'!Z262</f>
        <v>M16</v>
      </c>
      <c r="U293" s="117" t="str">
        <f t="shared" si="150"/>
        <v>-</v>
      </c>
      <c r="V293" t="str">
        <f>'[3]Results Lum Lab'!AC262</f>
        <v>M16</v>
      </c>
      <c r="W293" s="117" t="str">
        <f t="shared" si="151"/>
        <v>Duplicate</v>
      </c>
      <c r="X293" t="str">
        <f>'[3]Results Lum Lab'!AF262</f>
        <v>M10</v>
      </c>
      <c r="Y293" s="117" t="str">
        <f t="shared" si="152"/>
        <v>-</v>
      </c>
      <c r="Z293" t="str">
        <f>'[3]Results Lum Lab'!AI262</f>
        <v>M16</v>
      </c>
      <c r="AA293" s="117" t="str">
        <f t="shared" si="153"/>
        <v>Duplicate</v>
      </c>
      <c r="AB293" t="str">
        <f>'[3]Results Lum Lab'!AL262</f>
        <v>M16</v>
      </c>
      <c r="AC293" s="117" t="str">
        <f t="shared" si="154"/>
        <v>-</v>
      </c>
      <c r="AD293" t="str">
        <f>'[3]Results Lum Lab'!AO262</f>
        <v>M06</v>
      </c>
      <c r="AE293" s="117" t="str">
        <f t="shared" si="155"/>
        <v>-</v>
      </c>
    </row>
    <row r="294" spans="3:31" ht="14.7" x14ac:dyDescent="0.6">
      <c r="D294" t="str">
        <f>'[3]Results Lum Lab'!P263</f>
        <v>C1 - M20 : 1</v>
      </c>
      <c r="E294" s="148" t="str">
        <f t="shared" si="144"/>
        <v>-</v>
      </c>
      <c r="F294" t="str">
        <f>'[3]Results Lum Lab'!Q263</f>
        <v>C2 - M14 : 2</v>
      </c>
      <c r="G294" s="117" t="str">
        <f t="shared" si="145"/>
        <v>-</v>
      </c>
      <c r="H294" t="str">
        <f>'[3]Results Lum Lab'!R263</f>
        <v>C3 - M08 : 1</v>
      </c>
      <c r="I294" s="117" t="str">
        <f t="shared" si="146"/>
        <v>Duplicate</v>
      </c>
      <c r="J294" t="str">
        <f>'[3]Results Lum Lab'!S263</f>
        <v>M14 - C1 : 2</v>
      </c>
      <c r="K294" s="117" t="str">
        <f t="shared" si="147"/>
        <v>-</v>
      </c>
      <c r="L294" t="str">
        <f>'[3]Results Lum Lab'!T263</f>
        <v>M20 - C2 : 1</v>
      </c>
      <c r="M294" s="117" t="str">
        <f t="shared" si="148"/>
        <v>Duplicate</v>
      </c>
      <c r="N294" t="str">
        <f>'[3]Results Lum Lab'!U263</f>
        <v>M08 - C3 : 2</v>
      </c>
      <c r="O294" s="117" t="str">
        <f t="shared" si="149"/>
        <v>-</v>
      </c>
      <c r="T294" t="str">
        <f>'[3]Results Lum Lab'!Z263</f>
        <v>M20</v>
      </c>
      <c r="U294" s="117" t="str">
        <f t="shared" si="150"/>
        <v>-</v>
      </c>
      <c r="V294" t="str">
        <f>'[3]Results Lum Lab'!AC263</f>
        <v>M14</v>
      </c>
      <c r="W294" s="117" t="str">
        <f t="shared" si="151"/>
        <v>Duplicate</v>
      </c>
      <c r="X294" t="str">
        <f>'[3]Results Lum Lab'!AF263</f>
        <v>M08</v>
      </c>
      <c r="Y294" s="117" t="str">
        <f t="shared" si="152"/>
        <v>Duplicate</v>
      </c>
      <c r="Z294" t="str">
        <f>'[3]Results Lum Lab'!AI263</f>
        <v>M14</v>
      </c>
      <c r="AA294" s="117" t="str">
        <f t="shared" si="153"/>
        <v>-</v>
      </c>
      <c r="AB294" t="str">
        <f>'[3]Results Lum Lab'!AL263</f>
        <v>M20</v>
      </c>
      <c r="AC294" s="117" t="str">
        <f t="shared" si="154"/>
        <v>Duplicate</v>
      </c>
      <c r="AD294" t="str">
        <f>'[3]Results Lum Lab'!AO263</f>
        <v>M08</v>
      </c>
      <c r="AE294" s="117" t="str">
        <f t="shared" si="155"/>
        <v>Duplicate</v>
      </c>
    </row>
    <row r="295" spans="3:31" ht="14.7" x14ac:dyDescent="0.6">
      <c r="D295" t="str">
        <f>'[3]Results Lum Lab'!P264</f>
        <v>C1 - M24 : 2</v>
      </c>
      <c r="E295" s="148" t="str">
        <f t="shared" si="144"/>
        <v>Duplicate</v>
      </c>
      <c r="F295" t="str">
        <f>'[3]Results Lum Lab'!Q264</f>
        <v>C2 - M12 : 2</v>
      </c>
      <c r="G295" s="117" t="str">
        <f t="shared" si="145"/>
        <v>Duplicate</v>
      </c>
      <c r="H295" t="str">
        <f>'[3]Results Lum Lab'!R264</f>
        <v>C3 - M09 : 2</v>
      </c>
      <c r="I295" s="117" t="str">
        <f t="shared" si="146"/>
        <v>Duplicate</v>
      </c>
      <c r="J295" t="str">
        <f>'[3]Results Lum Lab'!S264</f>
        <v>M15 - C1 : 2</v>
      </c>
      <c r="K295" s="117" t="str">
        <f t="shared" si="147"/>
        <v>-</v>
      </c>
      <c r="L295" t="str">
        <f>'[3]Results Lum Lab'!T264</f>
        <v>M18 - C2 : 2</v>
      </c>
      <c r="M295" s="117" t="str">
        <f t="shared" si="148"/>
        <v>-</v>
      </c>
      <c r="N295" t="str">
        <f>'[3]Results Lum Lab'!U264</f>
        <v>M10 - C3 : 2</v>
      </c>
      <c r="O295" s="117" t="str">
        <f t="shared" si="149"/>
        <v>-</v>
      </c>
      <c r="T295" t="str">
        <f>'[3]Results Lum Lab'!Z264</f>
        <v>M24</v>
      </c>
      <c r="U295" s="117" t="str">
        <f t="shared" si="150"/>
        <v>Duplicate</v>
      </c>
      <c r="V295" t="str">
        <f>'[3]Results Lum Lab'!AC264</f>
        <v>M12</v>
      </c>
      <c r="W295" s="117" t="str">
        <f t="shared" si="151"/>
        <v>Duplicate</v>
      </c>
      <c r="X295" t="str">
        <f>'[3]Results Lum Lab'!AF264</f>
        <v>M09</v>
      </c>
      <c r="Y295" s="117" t="str">
        <f t="shared" si="152"/>
        <v>Duplicate</v>
      </c>
      <c r="Z295" t="str">
        <f>'[3]Results Lum Lab'!AI264</f>
        <v>M15</v>
      </c>
      <c r="AA295" s="117" t="str">
        <f t="shared" si="153"/>
        <v>-</v>
      </c>
      <c r="AB295" t="str">
        <f>'[3]Results Lum Lab'!AL264</f>
        <v>M18</v>
      </c>
      <c r="AC295" s="117" t="str">
        <f t="shared" si="154"/>
        <v>-</v>
      </c>
      <c r="AD295" t="str">
        <f>'[3]Results Lum Lab'!AO264</f>
        <v>M10</v>
      </c>
      <c r="AE295" s="117" t="str">
        <f t="shared" si="155"/>
        <v>-</v>
      </c>
    </row>
    <row r="296" spans="3:31" ht="14.7" x14ac:dyDescent="0.6">
      <c r="D296" t="str">
        <f>'[3]Results Lum Lab'!P265</f>
        <v>C1 - M22 : 1</v>
      </c>
      <c r="E296" s="148" t="str">
        <f t="shared" si="144"/>
        <v>-</v>
      </c>
      <c r="F296" t="str">
        <f>'[3]Results Lum Lab'!Q265</f>
        <v>C2 - M10 : 1</v>
      </c>
      <c r="G296" s="117" t="str">
        <f t="shared" si="145"/>
        <v>-</v>
      </c>
      <c r="H296" t="str">
        <f>'[3]Results Lum Lab'!R265</f>
        <v>C3 - M08 : 2</v>
      </c>
      <c r="I296" s="117" t="str">
        <f t="shared" si="146"/>
        <v>-</v>
      </c>
      <c r="J296" t="str">
        <f>'[3]Results Lum Lab'!S265</f>
        <v>M16 - C1 : 2</v>
      </c>
      <c r="K296" s="117" t="str">
        <f t="shared" si="147"/>
        <v>-</v>
      </c>
      <c r="L296" t="str">
        <f>'[3]Results Lum Lab'!T265</f>
        <v>M19 - C2 : 2</v>
      </c>
      <c r="M296" s="117" t="str">
        <f t="shared" si="148"/>
        <v>Duplicate</v>
      </c>
      <c r="N296" t="str">
        <f>'[3]Results Lum Lab'!U265</f>
        <v>M12 - C3 : 2</v>
      </c>
      <c r="O296" s="117" t="str">
        <f t="shared" si="149"/>
        <v>Duplicate</v>
      </c>
      <c r="T296" t="str">
        <f>'[3]Results Lum Lab'!Z265</f>
        <v>M22</v>
      </c>
      <c r="U296" s="117" t="str">
        <f t="shared" si="150"/>
        <v>Duplicate</v>
      </c>
      <c r="V296" t="str">
        <f>'[3]Results Lum Lab'!AC265</f>
        <v>M10</v>
      </c>
      <c r="W296" s="117" t="str">
        <f t="shared" si="151"/>
        <v>-</v>
      </c>
      <c r="X296" t="str">
        <f>'[3]Results Lum Lab'!AF265</f>
        <v>M08</v>
      </c>
      <c r="Y296" s="117" t="str">
        <f t="shared" si="152"/>
        <v>Duplicate</v>
      </c>
      <c r="Z296" t="str">
        <f>'[3]Results Lum Lab'!AI265</f>
        <v>M16</v>
      </c>
      <c r="AA296" s="117" t="str">
        <f t="shared" si="153"/>
        <v>Duplicate</v>
      </c>
      <c r="AB296" t="str">
        <f>'[3]Results Lum Lab'!AL265</f>
        <v>M19</v>
      </c>
      <c r="AC296" s="117" t="str">
        <f t="shared" si="154"/>
        <v>Duplicate</v>
      </c>
      <c r="AD296" t="str">
        <f>'[3]Results Lum Lab'!AO265</f>
        <v>M12</v>
      </c>
      <c r="AE296" s="117" t="str">
        <f t="shared" si="155"/>
        <v>Duplicate</v>
      </c>
    </row>
    <row r="297" spans="3:31" ht="14.7" x14ac:dyDescent="0.6">
      <c r="D297" t="str">
        <f>'[3]Results Lum Lab'!P266</f>
        <v>C1 - M23 : 1</v>
      </c>
      <c r="E297" s="148" t="str">
        <f t="shared" si="144"/>
        <v>-</v>
      </c>
      <c r="F297" t="str">
        <f>'[3]Results Lum Lab'!Q266</f>
        <v>C2 - M11 : 1</v>
      </c>
      <c r="G297" s="117" t="str">
        <f t="shared" si="145"/>
        <v>Duplicate</v>
      </c>
      <c r="H297" t="str">
        <f>'[3]Results Lum Lab'!R266</f>
        <v>C3 - M07 : 1</v>
      </c>
      <c r="I297" s="117" t="str">
        <f t="shared" si="146"/>
        <v>-</v>
      </c>
      <c r="J297" t="str">
        <f>'[3]Results Lum Lab'!S266</f>
        <v>M17 - C1 : 2</v>
      </c>
      <c r="K297" s="117" t="str">
        <f t="shared" si="147"/>
        <v>-</v>
      </c>
      <c r="L297" t="str">
        <f>'[3]Results Lum Lab'!T266</f>
        <v>M20 - C2 : 1</v>
      </c>
      <c r="M297" s="117" t="str">
        <f t="shared" si="148"/>
        <v>Duplicate</v>
      </c>
      <c r="N297" t="str">
        <f>'[3]Results Lum Lab'!U266</f>
        <v>M14 - C3 : 2</v>
      </c>
      <c r="O297" s="117" t="str">
        <f t="shared" si="149"/>
        <v>Duplicate</v>
      </c>
      <c r="T297" t="str">
        <f>'[3]Results Lum Lab'!Z266</f>
        <v>M23</v>
      </c>
      <c r="U297" s="117" t="str">
        <f t="shared" si="150"/>
        <v>Duplicate</v>
      </c>
      <c r="V297" t="str">
        <f>'[3]Results Lum Lab'!AC266</f>
        <v>M11</v>
      </c>
      <c r="W297" s="117" t="str">
        <f t="shared" si="151"/>
        <v>Duplicate</v>
      </c>
      <c r="X297" t="str">
        <f>'[3]Results Lum Lab'!AF266</f>
        <v>M07</v>
      </c>
      <c r="Y297" s="117" t="str">
        <f t="shared" si="152"/>
        <v>-</v>
      </c>
      <c r="Z297" t="str">
        <f>'[3]Results Lum Lab'!AI266</f>
        <v>M17</v>
      </c>
      <c r="AA297" s="117" t="str">
        <f t="shared" si="153"/>
        <v>-</v>
      </c>
      <c r="AB297" t="str">
        <f>'[3]Results Lum Lab'!AL266</f>
        <v>M20</v>
      </c>
      <c r="AC297" s="117" t="str">
        <f t="shared" si="154"/>
        <v>Duplicate</v>
      </c>
      <c r="AD297" t="str">
        <f>'[3]Results Lum Lab'!AO266</f>
        <v>M14</v>
      </c>
      <c r="AE297" s="117" t="str">
        <f t="shared" si="155"/>
        <v>Duplicate</v>
      </c>
    </row>
    <row r="298" spans="3:31" ht="14.7" x14ac:dyDescent="0.6">
      <c r="D298" t="str">
        <f>'[3]Results Lum Lab'!P267</f>
        <v>C1 - M24 : 1</v>
      </c>
      <c r="E298" s="148" t="str">
        <f t="shared" si="144"/>
        <v>-</v>
      </c>
      <c r="F298" t="str">
        <f>'[3]Results Lum Lab'!Q267</f>
        <v>C2 - M12 : 2</v>
      </c>
      <c r="G298" s="117" t="str">
        <f t="shared" si="145"/>
        <v>Duplicate</v>
      </c>
      <c r="H298" t="str">
        <f>'[3]Results Lum Lab'!R267</f>
        <v>C3 - M08 : 1</v>
      </c>
      <c r="I298" s="117" t="str">
        <f t="shared" si="146"/>
        <v>Duplicate</v>
      </c>
      <c r="J298" t="str">
        <f>'[3]Results Lum Lab'!S267</f>
        <v>M18 - C1 : 2</v>
      </c>
      <c r="K298" s="117" t="str">
        <f t="shared" si="147"/>
        <v>-</v>
      </c>
      <c r="L298" t="str">
        <f>'[3]Results Lum Lab'!T267</f>
        <v>M19 - C2 : 2</v>
      </c>
      <c r="M298" s="117" t="str">
        <f t="shared" si="148"/>
        <v>Duplicate</v>
      </c>
      <c r="N298" t="str">
        <f>'[3]Results Lum Lab'!U267</f>
        <v>M16 - C3 : 2</v>
      </c>
      <c r="O298" s="117" t="str">
        <f t="shared" si="149"/>
        <v>-</v>
      </c>
      <c r="T298" t="str">
        <f>'[3]Results Lum Lab'!Z267</f>
        <v>M24</v>
      </c>
      <c r="U298" s="117" t="str">
        <f t="shared" si="150"/>
        <v>Duplicate</v>
      </c>
      <c r="V298" t="str">
        <f>'[3]Results Lum Lab'!AC267</f>
        <v>M12</v>
      </c>
      <c r="W298" s="117" t="str">
        <f t="shared" si="151"/>
        <v>Duplicate</v>
      </c>
      <c r="X298" t="str">
        <f>'[3]Results Lum Lab'!AF267</f>
        <v>M08</v>
      </c>
      <c r="Y298" s="117" t="str">
        <f t="shared" si="152"/>
        <v>Duplicate</v>
      </c>
      <c r="Z298" t="str">
        <f>'[3]Results Lum Lab'!AI267</f>
        <v>M18</v>
      </c>
      <c r="AA298" s="117" t="str">
        <f t="shared" si="153"/>
        <v>-</v>
      </c>
      <c r="AB298" t="str">
        <f>'[3]Results Lum Lab'!AL267</f>
        <v>M19</v>
      </c>
      <c r="AC298" s="117" t="str">
        <f t="shared" si="154"/>
        <v>Duplicate</v>
      </c>
      <c r="AD298" t="str">
        <f>'[3]Results Lum Lab'!AO267</f>
        <v>M16</v>
      </c>
      <c r="AE298" s="117" t="str">
        <f t="shared" si="155"/>
        <v>Duplicate</v>
      </c>
    </row>
    <row r="299" spans="3:31" ht="14.7" x14ac:dyDescent="0.6">
      <c r="D299" t="str">
        <f>'[3]Results Lum Lab'!P268</f>
        <v>C1 - M25 : 2</v>
      </c>
      <c r="E299" s="148" t="str">
        <f t="shared" si="144"/>
        <v>-</v>
      </c>
      <c r="F299" t="str">
        <f>'[3]Results Lum Lab'!Q268</f>
        <v>C2 - M11 : 1</v>
      </c>
      <c r="G299" s="117" t="str">
        <f t="shared" si="145"/>
        <v>Duplicate</v>
      </c>
      <c r="H299" t="str">
        <f>'[3]Results Lum Lab'!R268</f>
        <v>C3 - M09 : 2</v>
      </c>
      <c r="I299" s="117" t="str">
        <f t="shared" si="146"/>
        <v>Duplicate</v>
      </c>
      <c r="J299" t="str">
        <f>'[3]Results Lum Lab'!S268</f>
        <v>M19 - C1 : 2</v>
      </c>
      <c r="K299" s="117" t="str">
        <f t="shared" si="147"/>
        <v>-</v>
      </c>
      <c r="L299" t="str">
        <f>'[3]Results Lum Lab'!T268</f>
        <v>M20 - C2 : 2</v>
      </c>
      <c r="M299" s="117" t="str">
        <f t="shared" si="148"/>
        <v>-</v>
      </c>
      <c r="N299" t="str">
        <f>'[3]Results Lum Lab'!U268</f>
        <v>M18 - C3 : 2</v>
      </c>
      <c r="O299" s="117" t="str">
        <f t="shared" si="149"/>
        <v>-</v>
      </c>
      <c r="T299" t="str">
        <f>'[3]Results Lum Lab'!Z268</f>
        <v>M25</v>
      </c>
      <c r="U299" s="117" t="str">
        <f t="shared" si="150"/>
        <v>-</v>
      </c>
      <c r="V299" t="str">
        <f>'[3]Results Lum Lab'!AC268</f>
        <v>M11</v>
      </c>
      <c r="W299" s="117" t="str">
        <f t="shared" si="151"/>
        <v>Duplicate</v>
      </c>
      <c r="X299" t="str">
        <f>'[3]Results Lum Lab'!AF268</f>
        <v>M09</v>
      </c>
      <c r="Y299" s="117" t="str">
        <f t="shared" si="152"/>
        <v>Duplicate</v>
      </c>
      <c r="Z299" t="str">
        <f>'[3]Results Lum Lab'!AI268</f>
        <v>M19</v>
      </c>
      <c r="AA299" s="117" t="str">
        <f t="shared" si="153"/>
        <v>-</v>
      </c>
      <c r="AB299" t="str">
        <f>'[3]Results Lum Lab'!AL268</f>
        <v>M20</v>
      </c>
      <c r="AC299" s="117" t="str">
        <f t="shared" si="154"/>
        <v>Duplicate</v>
      </c>
      <c r="AD299" t="str">
        <f>'[3]Results Lum Lab'!AO268</f>
        <v>M18</v>
      </c>
      <c r="AE299" s="117" t="str">
        <f t="shared" si="155"/>
        <v>Duplicate</v>
      </c>
    </row>
    <row r="300" spans="3:31" ht="14.7" x14ac:dyDescent="0.6">
      <c r="D300" t="str">
        <f>'[3]Results Lum Lab'!P269</f>
        <v>C1 - M24 : 2</v>
      </c>
      <c r="E300" s="148" t="str">
        <f t="shared" si="144"/>
        <v>Duplicate</v>
      </c>
      <c r="F300" t="str">
        <f>'[3]Results Lum Lab'!Q269</f>
        <v>C2 - M12 : 1</v>
      </c>
      <c r="G300" s="117" t="str">
        <f t="shared" si="145"/>
        <v>Duplicate</v>
      </c>
      <c r="J300" t="str">
        <f>'[3]Results Lum Lab'!S269</f>
        <v>M20 - C1 : 2</v>
      </c>
      <c r="K300" s="117" t="str">
        <f t="shared" si="147"/>
        <v>Duplicate</v>
      </c>
      <c r="L300" t="str">
        <f>'[3]Results Lum Lab'!T269</f>
        <v>M21 - C2 : 2</v>
      </c>
      <c r="M300" s="117" t="str">
        <f t="shared" si="148"/>
        <v>-</v>
      </c>
      <c r="N300" t="str">
        <f>'[3]Results Lum Lab'!U269</f>
        <v>M20 - C3 : 1</v>
      </c>
      <c r="O300" s="117" t="str">
        <f t="shared" si="149"/>
        <v>-</v>
      </c>
      <c r="T300" t="str">
        <f>'[3]Results Lum Lab'!Z269</f>
        <v>M24</v>
      </c>
      <c r="U300" s="117" t="str">
        <f t="shared" si="150"/>
        <v>Duplicate</v>
      </c>
      <c r="V300" t="str">
        <f>'[3]Results Lum Lab'!AC269</f>
        <v>M12</v>
      </c>
      <c r="W300" s="117" t="str">
        <f t="shared" si="151"/>
        <v>Duplicate</v>
      </c>
      <c r="Y300" s="117"/>
      <c r="Z300" t="str">
        <f>'[3]Results Lum Lab'!AI269</f>
        <v>M20</v>
      </c>
      <c r="AA300" s="117" t="str">
        <f t="shared" si="153"/>
        <v>Duplicate</v>
      </c>
      <c r="AB300" t="str">
        <f>'[3]Results Lum Lab'!AL269</f>
        <v>M21</v>
      </c>
      <c r="AC300" s="117" t="str">
        <f t="shared" si="154"/>
        <v>-</v>
      </c>
      <c r="AD300" t="str">
        <f>'[3]Results Lum Lab'!AO269</f>
        <v>M20</v>
      </c>
      <c r="AE300" s="117" t="str">
        <f t="shared" si="155"/>
        <v>-</v>
      </c>
    </row>
    <row r="301" spans="3:31" ht="14.7" x14ac:dyDescent="0.6">
      <c r="D301" t="str">
        <f>'[3]Results Lum Lab'!P270</f>
        <v>C1 - M23 : 2</v>
      </c>
      <c r="E301" s="148" t="str">
        <f t="shared" si="144"/>
        <v>-</v>
      </c>
      <c r="F301" t="str">
        <f>'[3]Results Lum Lab'!Q270</f>
        <v>C2 - M13 : 1</v>
      </c>
      <c r="G301" s="117" t="str">
        <f t="shared" si="145"/>
        <v>-</v>
      </c>
      <c r="J301" t="str">
        <f>'[3]Results Lum Lab'!S270</f>
        <v>M21 - C1 : 1</v>
      </c>
      <c r="K301" s="117" t="str">
        <f t="shared" si="147"/>
        <v>-</v>
      </c>
      <c r="L301" t="str">
        <f>'[3]Results Lum Lab'!T270</f>
        <v>M22 - C2 : 1</v>
      </c>
      <c r="M301" s="117" t="str">
        <f t="shared" si="148"/>
        <v>-</v>
      </c>
      <c r="N301" t="str">
        <f>'[3]Results Lum Lab'!U270</f>
        <v>M19 - C3 : 1</v>
      </c>
      <c r="O301" s="117" t="str">
        <f t="shared" si="149"/>
        <v>-</v>
      </c>
      <c r="T301" t="str">
        <f>'[3]Results Lum Lab'!Z270</f>
        <v>M23</v>
      </c>
      <c r="U301" s="117" t="str">
        <f t="shared" si="150"/>
        <v>Duplicate</v>
      </c>
      <c r="V301" t="str">
        <f>'[3]Results Lum Lab'!AC270</f>
        <v>M13</v>
      </c>
      <c r="W301" s="117" t="str">
        <f t="shared" si="151"/>
        <v>-</v>
      </c>
      <c r="Z301" t="str">
        <f>'[3]Results Lum Lab'!AI270</f>
        <v>M21</v>
      </c>
      <c r="AA301" s="117" t="str">
        <f t="shared" si="153"/>
        <v>Duplicate</v>
      </c>
      <c r="AB301" t="str">
        <f>'[3]Results Lum Lab'!AL270</f>
        <v>M22</v>
      </c>
      <c r="AC301" s="117" t="str">
        <f t="shared" si="154"/>
        <v>-</v>
      </c>
      <c r="AD301" t="str">
        <f>'[3]Results Lum Lab'!AO270</f>
        <v>M19</v>
      </c>
      <c r="AE301" s="117" t="str">
        <f t="shared" si="155"/>
        <v>-</v>
      </c>
    </row>
    <row r="302" spans="3:31" ht="14.7" x14ac:dyDescent="0.6">
      <c r="D302" t="str">
        <f>'[3]Results Lum Lab'!P271</f>
        <v>C1 - M22 : 2</v>
      </c>
      <c r="E302" s="148" t="str">
        <f t="shared" si="144"/>
        <v>Duplicate</v>
      </c>
      <c r="F302" t="str">
        <f>'[3]Results Lum Lab'!Q271</f>
        <v>C2 - M14 : 1</v>
      </c>
      <c r="G302" s="117" t="str">
        <f t="shared" si="145"/>
        <v>-</v>
      </c>
      <c r="J302" t="str">
        <f>'[3]Results Lum Lab'!S271</f>
        <v>M20 - C1 : 2</v>
      </c>
      <c r="K302" s="117" t="str">
        <f t="shared" si="147"/>
        <v>Duplicate</v>
      </c>
      <c r="N302" t="str">
        <f>'[3]Results Lum Lab'!U271</f>
        <v>M18 - C3 : 1</v>
      </c>
      <c r="O302" s="117" t="str">
        <f t="shared" si="149"/>
        <v>-</v>
      </c>
      <c r="T302" t="str">
        <f>'[3]Results Lum Lab'!Z271</f>
        <v>M22</v>
      </c>
      <c r="U302" s="117" t="str">
        <f t="shared" si="150"/>
        <v>Duplicate</v>
      </c>
      <c r="V302" t="str">
        <f>'[3]Results Lum Lab'!AC271</f>
        <v>M14</v>
      </c>
      <c r="W302" s="117" t="str">
        <f t="shared" si="151"/>
        <v>Duplicate</v>
      </c>
      <c r="Z302" t="str">
        <f>'[3]Results Lum Lab'!AI271</f>
        <v>M20</v>
      </c>
      <c r="AA302" s="117" t="str">
        <f t="shared" si="153"/>
        <v>Duplicate</v>
      </c>
      <c r="AC302" s="117"/>
      <c r="AD302" t="str">
        <f>'[3]Results Lum Lab'!AO271</f>
        <v>M18</v>
      </c>
      <c r="AE302" s="117" t="str">
        <f t="shared" si="155"/>
        <v>Duplicate</v>
      </c>
    </row>
    <row r="303" spans="3:31" ht="14.7" x14ac:dyDescent="0.6">
      <c r="D303" t="str">
        <f>'[3]Results Lum Lab'!P272</f>
        <v>C1 - M21 : 1</v>
      </c>
      <c r="E303" s="148" t="str">
        <f t="shared" si="144"/>
        <v>-</v>
      </c>
      <c r="F303" t="str">
        <f>'[3]Results Lum Lab'!Q272</f>
        <v>C2 - M15 : 1</v>
      </c>
      <c r="G303" s="117" t="str">
        <f t="shared" si="145"/>
        <v>-</v>
      </c>
      <c r="J303" t="str">
        <f>'[3]Results Lum Lab'!S272</f>
        <v>M21 - C1 : 2</v>
      </c>
      <c r="K303" s="117" t="str">
        <f t="shared" si="147"/>
        <v>-</v>
      </c>
      <c r="N303" t="str">
        <f>'[3]Results Lum Lab'!U272</f>
        <v>M17 - C3 : 1</v>
      </c>
      <c r="O303" s="117" t="str">
        <f t="shared" si="149"/>
        <v>-</v>
      </c>
      <c r="T303" t="str">
        <f>'[3]Results Lum Lab'!Z272</f>
        <v>M21</v>
      </c>
      <c r="U303" s="117" t="str">
        <f t="shared" si="150"/>
        <v>-</v>
      </c>
      <c r="V303" t="str">
        <f>'[3]Results Lum Lab'!AC272</f>
        <v>M15</v>
      </c>
      <c r="W303" s="117" t="str">
        <f t="shared" si="151"/>
        <v>-</v>
      </c>
      <c r="Z303" t="str">
        <f>'[3]Results Lum Lab'!AI272</f>
        <v>M21</v>
      </c>
      <c r="AA303" s="117" t="str">
        <f t="shared" si="153"/>
        <v>Duplicate</v>
      </c>
      <c r="AD303" t="str">
        <f>'[3]Results Lum Lab'!AO272</f>
        <v>M17</v>
      </c>
      <c r="AE303" s="117" t="str">
        <f t="shared" si="155"/>
        <v>-</v>
      </c>
    </row>
    <row r="304" spans="3:31" ht="14.7" x14ac:dyDescent="0.6">
      <c r="D304" t="str">
        <f>'[3]Results Lum Lab'!P273</f>
        <v>C1 - M22 : 2</v>
      </c>
      <c r="E304" s="148" t="str">
        <f t="shared" si="144"/>
        <v>Duplicate</v>
      </c>
      <c r="F304" t="str">
        <f>'[3]Results Lum Lab'!Q273</f>
        <v>C2 - M16 : 2</v>
      </c>
      <c r="G304" s="117" t="str">
        <f t="shared" si="145"/>
        <v>Duplicate</v>
      </c>
      <c r="J304" t="str">
        <f>'[3]Results Lum Lab'!S273</f>
        <v>M22 - C1 : 2</v>
      </c>
      <c r="K304" s="117" t="str">
        <f t="shared" si="147"/>
        <v>-</v>
      </c>
      <c r="N304" t="str">
        <f>'[3]Results Lum Lab'!U273</f>
        <v>M16 - C3 : 1</v>
      </c>
      <c r="O304" s="117" t="str">
        <f t="shared" si="149"/>
        <v>-</v>
      </c>
      <c r="T304" t="str">
        <f>'[3]Results Lum Lab'!Z273</f>
        <v>M22</v>
      </c>
      <c r="U304" s="117" t="str">
        <f t="shared" si="150"/>
        <v>Duplicate</v>
      </c>
      <c r="V304" t="str">
        <f>'[3]Results Lum Lab'!AC273</f>
        <v>M16</v>
      </c>
      <c r="W304" s="117" t="str">
        <f t="shared" si="151"/>
        <v>Duplicate</v>
      </c>
      <c r="Z304" t="str">
        <f>'[3]Results Lum Lab'!AI273</f>
        <v>M22</v>
      </c>
      <c r="AA304" s="117" t="str">
        <f t="shared" si="153"/>
        <v>-</v>
      </c>
      <c r="AD304" t="str">
        <f>'[3]Results Lum Lab'!AO273</f>
        <v>M16</v>
      </c>
      <c r="AE304" s="117" t="str">
        <f t="shared" si="155"/>
        <v>Duplicate</v>
      </c>
    </row>
    <row r="305" spans="3:33" ht="14.7" x14ac:dyDescent="0.6">
      <c r="J305" t="str">
        <f>'[3]Results Lum Lab'!S274</f>
        <v>M23 - C1 : 1</v>
      </c>
      <c r="K305" s="117" t="str">
        <f t="shared" si="147"/>
        <v>-</v>
      </c>
      <c r="N305" t="str">
        <f>'[3]Results Lum Lab'!U274</f>
        <v>M15 - C3 : 1</v>
      </c>
      <c r="O305" s="117" t="str">
        <f t="shared" si="149"/>
        <v>Duplicate</v>
      </c>
      <c r="U305" s="117"/>
      <c r="W305" s="117"/>
      <c r="Z305" t="str">
        <f>'[3]Results Lum Lab'!AI274</f>
        <v>M23</v>
      </c>
      <c r="AA305" s="117" t="str">
        <f t="shared" si="153"/>
        <v>-</v>
      </c>
      <c r="AD305" t="str">
        <f>'[3]Results Lum Lab'!AO274</f>
        <v>M15</v>
      </c>
      <c r="AE305" s="117" t="str">
        <f t="shared" si="155"/>
        <v>Duplicate</v>
      </c>
    </row>
    <row r="306" spans="3:33" ht="14.7" x14ac:dyDescent="0.6">
      <c r="N306" t="str">
        <f>'[3]Results Lum Lab'!U275</f>
        <v>M14 - C3 : 1</v>
      </c>
      <c r="O306" s="117" t="str">
        <f t="shared" si="149"/>
        <v>Duplicate</v>
      </c>
      <c r="AA306" s="117"/>
      <c r="AD306" t="str">
        <f>'[3]Results Lum Lab'!AO275</f>
        <v>M14</v>
      </c>
      <c r="AE306" s="117" t="str">
        <f t="shared" si="155"/>
        <v>Duplicate</v>
      </c>
    </row>
    <row r="307" spans="3:33" ht="14.7" x14ac:dyDescent="0.6">
      <c r="N307" t="str">
        <f>'[3]Results Lum Lab'!U276</f>
        <v>M13 - C3 : 2</v>
      </c>
      <c r="O307" s="117" t="str">
        <f t="shared" si="149"/>
        <v>-</v>
      </c>
      <c r="AD307" t="str">
        <f>'[3]Results Lum Lab'!AO276</f>
        <v>M13</v>
      </c>
      <c r="AE307" s="117" t="str">
        <f t="shared" si="155"/>
        <v>Duplicate</v>
      </c>
    </row>
    <row r="308" spans="3:33" ht="14.7" x14ac:dyDescent="0.6">
      <c r="N308" t="str">
        <f>'[3]Results Lum Lab'!U277</f>
        <v>M14 - C3 : 2</v>
      </c>
      <c r="O308" s="117" t="str">
        <f t="shared" si="149"/>
        <v>Duplicate</v>
      </c>
      <c r="AD308" t="str">
        <f>'[3]Results Lum Lab'!AO277</f>
        <v>M14</v>
      </c>
      <c r="AE308" s="117" t="str">
        <f t="shared" si="155"/>
        <v>Duplicate</v>
      </c>
    </row>
    <row r="309" spans="3:33" ht="14.7" x14ac:dyDescent="0.6">
      <c r="N309" t="str">
        <f>'[3]Results Lum Lab'!U278</f>
        <v>M15 - C3 : 1</v>
      </c>
      <c r="O309" s="117" t="str">
        <f t="shared" si="149"/>
        <v>Duplicate</v>
      </c>
      <c r="AD309" t="str">
        <f>'[3]Results Lum Lab'!AO278</f>
        <v>M15</v>
      </c>
      <c r="AE309" s="117" t="str">
        <f t="shared" si="155"/>
        <v>Duplicate</v>
      </c>
    </row>
    <row r="310" spans="3:33" ht="14.7" x14ac:dyDescent="0.6">
      <c r="N310" t="str">
        <f>'[3]Results Lum Lab'!U279</f>
        <v>M14 - C3 : 1</v>
      </c>
      <c r="O310" s="117" t="str">
        <f t="shared" si="149"/>
        <v>Duplicate</v>
      </c>
      <c r="AD310" t="str">
        <f>'[3]Results Lum Lab'!AO279</f>
        <v>M14</v>
      </c>
      <c r="AE310" s="117" t="str">
        <f t="shared" si="155"/>
        <v>Duplicate</v>
      </c>
    </row>
    <row r="311" spans="3:33" ht="14.7" x14ac:dyDescent="0.6">
      <c r="N311" t="str">
        <f>'[3]Results Lum Lab'!U280</f>
        <v>M13 - C3 : 1</v>
      </c>
      <c r="O311" s="117" t="str">
        <f t="shared" si="149"/>
        <v>-</v>
      </c>
      <c r="AD311" t="str">
        <f>'[3]Results Lum Lab'!AO280</f>
        <v>M13</v>
      </c>
      <c r="AE311" s="117" t="str">
        <f t="shared" si="155"/>
        <v>Duplicate</v>
      </c>
    </row>
    <row r="312" spans="3:33" ht="14.7" x14ac:dyDescent="0.6">
      <c r="N312" t="str">
        <f>'[3]Results Lum Lab'!U281</f>
        <v>M12 - C3 : 2</v>
      </c>
      <c r="O312" s="117" t="str">
        <f t="shared" si="149"/>
        <v>Duplicate</v>
      </c>
      <c r="AD312" t="str">
        <f>'[3]Results Lum Lab'!AO281</f>
        <v>M12</v>
      </c>
      <c r="AE312" s="117" t="str">
        <f t="shared" si="155"/>
        <v>Duplicate</v>
      </c>
    </row>
    <row r="313" spans="3:33" ht="14.7" x14ac:dyDescent="0.6">
      <c r="AE313" s="117"/>
    </row>
    <row r="314" spans="3:33" ht="14.7" x14ac:dyDescent="0.6">
      <c r="D314" s="2" t="s">
        <v>1064</v>
      </c>
      <c r="E314" s="130">
        <f>COUNTIF(E291:E304,"Duplicate")</f>
        <v>4</v>
      </c>
      <c r="F314" s="2" t="s">
        <v>1064</v>
      </c>
      <c r="G314" s="119">
        <f>COUNTIF(G291:G304,"Duplicate")</f>
        <v>8</v>
      </c>
      <c r="H314" s="2" t="s">
        <v>1064</v>
      </c>
      <c r="I314" s="119">
        <f>COUNTIF(I291:I299,"Duplicate")</f>
        <v>5</v>
      </c>
      <c r="J314" s="2" t="s">
        <v>1064</v>
      </c>
      <c r="K314" s="119">
        <f>COUNTIF(K291:K305,"Duplicate")</f>
        <v>2</v>
      </c>
      <c r="L314" s="2" t="s">
        <v>1064</v>
      </c>
      <c r="M314" s="119">
        <f>COUNTIF(M291:M301,"Duplicate")</f>
        <v>4</v>
      </c>
      <c r="N314" s="2" t="s">
        <v>1064</v>
      </c>
      <c r="O314" s="119">
        <f>COUNTIF(O291:O312,"Duplicate")</f>
        <v>8</v>
      </c>
      <c r="T314" s="2" t="s">
        <v>1064</v>
      </c>
      <c r="U314" s="119">
        <f>COUNTIF(U291:U304,"Duplicate")</f>
        <v>8</v>
      </c>
      <c r="V314" s="2" t="s">
        <v>1064</v>
      </c>
      <c r="W314" s="119">
        <f>COUNTIF(W291:W304,"Duplicate")</f>
        <v>10</v>
      </c>
      <c r="X314" s="2" t="s">
        <v>1064</v>
      </c>
      <c r="Y314" s="119">
        <f>COUNTIF(Y291:Y299,"Duplicate")</f>
        <v>6</v>
      </c>
      <c r="Z314" s="2" t="s">
        <v>1064</v>
      </c>
      <c r="AA314" s="119">
        <f>COUNTIF(AA291:AA305,"Duplicate")</f>
        <v>6</v>
      </c>
      <c r="AB314" s="2" t="s">
        <v>1064</v>
      </c>
      <c r="AC314" s="119">
        <f>COUNTIF(AC291:AC301,"Duplicate")</f>
        <v>5</v>
      </c>
      <c r="AD314" s="2" t="s">
        <v>1064</v>
      </c>
      <c r="AE314" s="119">
        <f>COUNTIF(AE291:AE312,"Duplicate")</f>
        <v>16</v>
      </c>
    </row>
    <row r="315" spans="3:33" ht="14.7" x14ac:dyDescent="0.6">
      <c r="D315" s="2" t="s">
        <v>1065</v>
      </c>
      <c r="E315" s="130">
        <f>COUNTA(D291:D304)</f>
        <v>14</v>
      </c>
      <c r="F315" s="2" t="s">
        <v>1065</v>
      </c>
      <c r="G315" s="119">
        <f>COUNTA(F291:F304)</f>
        <v>14</v>
      </c>
      <c r="H315" s="2" t="s">
        <v>1065</v>
      </c>
      <c r="I315" s="119">
        <f>COUNTA(H291:H299)</f>
        <v>9</v>
      </c>
      <c r="J315" s="2" t="s">
        <v>1065</v>
      </c>
      <c r="K315" s="119">
        <f>COUNTA(J291:J305)</f>
        <v>15</v>
      </c>
      <c r="L315" s="2" t="s">
        <v>1065</v>
      </c>
      <c r="M315" s="119">
        <f>COUNTA(L291:L301)</f>
        <v>11</v>
      </c>
      <c r="N315" s="2" t="s">
        <v>1065</v>
      </c>
      <c r="O315" s="119">
        <f>COUNTA(N291:N312)</f>
        <v>22</v>
      </c>
      <c r="P315" s="10" t="s">
        <v>431</v>
      </c>
      <c r="Q315" s="10"/>
      <c r="R315" s="10"/>
    </row>
    <row r="316" spans="3:33" ht="14.7" x14ac:dyDescent="0.6">
      <c r="D316" s="2"/>
      <c r="E316" s="130"/>
      <c r="F316" s="2"/>
      <c r="G316" s="119"/>
      <c r="H316" s="2"/>
      <c r="I316" s="119"/>
      <c r="J316" s="2"/>
      <c r="K316" s="119"/>
      <c r="L316" s="2"/>
      <c r="M316" s="119"/>
      <c r="N316" s="2"/>
      <c r="O316" s="119"/>
      <c r="P316" s="10"/>
      <c r="Q316" s="10"/>
      <c r="R316" s="10"/>
      <c r="S316" s="126" t="s">
        <v>1074</v>
      </c>
      <c r="T316" s="128">
        <f>E314/U314</f>
        <v>0.5</v>
      </c>
      <c r="U316" s="127"/>
      <c r="V316" s="128">
        <f>G314/W314</f>
        <v>0.8</v>
      </c>
      <c r="W316" s="127"/>
      <c r="X316" s="128">
        <f>I314/Y314</f>
        <v>0.83333333333333337</v>
      </c>
      <c r="Y316" s="127"/>
      <c r="Z316" s="128">
        <f>K314/AA314</f>
        <v>0.33333333333333331</v>
      </c>
      <c r="AA316" s="127"/>
      <c r="AB316" s="128">
        <f>M314/AC314</f>
        <v>0.8</v>
      </c>
      <c r="AC316" s="127"/>
      <c r="AD316" s="129">
        <f>O314/AE314</f>
        <v>0.5</v>
      </c>
      <c r="AF316" t="s">
        <v>1075</v>
      </c>
      <c r="AG316" s="131">
        <f>MAX(T316:AD316)</f>
        <v>0.83333333333333337</v>
      </c>
    </row>
    <row r="317" spans="3:33" x14ac:dyDescent="0.55000000000000004">
      <c r="AF317" t="s">
        <v>1076</v>
      </c>
      <c r="AG317" s="131">
        <f>MIN(T316:AD316)</f>
        <v>0.33333333333333331</v>
      </c>
    </row>
    <row r="319" spans="3:33" x14ac:dyDescent="0.55000000000000004">
      <c r="C319" s="2">
        <f>'[3]Results Lum Lab'!O285</f>
        <v>14</v>
      </c>
      <c r="D319" s="2" t="str">
        <f>'[3]Results Lum Lab'!P285</f>
        <v>C1 - Mxx</v>
      </c>
      <c r="E319" s="147"/>
      <c r="F319" s="2" t="str">
        <f>'[3]Results Lum Lab'!Q285</f>
        <v>C2 - Mxx</v>
      </c>
      <c r="G319" s="2"/>
      <c r="H319" s="2" t="str">
        <f>'[3]Results Lum Lab'!R285</f>
        <v>C3 - Mxx</v>
      </c>
      <c r="I319" s="2"/>
      <c r="J319" s="2" t="str">
        <f>'[3]Results Lum Lab'!S285</f>
        <v>Mxx -C1</v>
      </c>
      <c r="K319" s="2"/>
      <c r="L319" s="2" t="str">
        <f>'[3]Results Lum Lab'!T285</f>
        <v>Mxx -C2</v>
      </c>
      <c r="M319" s="2"/>
      <c r="N319" s="2" t="str">
        <f>'[3]Results Lum Lab'!U285</f>
        <v>Mxx - C3</v>
      </c>
      <c r="O319" s="2"/>
      <c r="T319" t="str">
        <f>'[3]Results Lum Lab'!Z285</f>
        <v>C1 - Mxx</v>
      </c>
      <c r="V319" t="str">
        <f>'[3]Results Lum Lab'!AC285</f>
        <v>C2 - Mxx</v>
      </c>
      <c r="X319" t="str">
        <f>'[3]Results Lum Lab'!AF285</f>
        <v>C3 - Mxx</v>
      </c>
      <c r="Z319" t="str">
        <f>'[3]Results Lum Lab'!AI285</f>
        <v>Mxx -C1</v>
      </c>
      <c r="AB319" t="str">
        <f>'[3]Results Lum Lab'!AL285</f>
        <v>Mxx -C2</v>
      </c>
      <c r="AD319" t="str">
        <f>'[3]Results Lum Lab'!AO285</f>
        <v>Mxx - C3</v>
      </c>
    </row>
    <row r="320" spans="3:33" ht="14.7" x14ac:dyDescent="0.6">
      <c r="D320" t="str">
        <f>'[3]Results Lum Lab'!P286</f>
        <v>C1 - M08 : 1</v>
      </c>
      <c r="E320" s="148" t="str">
        <f>IF(COUNTIF($D$320:$D$330, D320)&gt;1, "Duplicate", "-")</f>
        <v>-</v>
      </c>
      <c r="F320" t="str">
        <f>'[3]Results Lum Lab'!Q286</f>
        <v>C2 - M08 : 1</v>
      </c>
      <c r="G320" s="117" t="str">
        <f>IF(COUNTIF($F$320:$F$331, F320)&gt;1, "Duplicate", "-")</f>
        <v>-</v>
      </c>
      <c r="H320" t="str">
        <f>'[3]Results Lum Lab'!R286</f>
        <v>C3 - M08 : 2</v>
      </c>
      <c r="I320" s="117" t="str">
        <f>IF(COUNTIF($H$320:$H$328, H320)&gt;1, "Duplicate", "-")</f>
        <v>Duplicate</v>
      </c>
      <c r="J320" t="str">
        <f>'[3]Results Lum Lab'!S286</f>
        <v>M08 - C1 : 2</v>
      </c>
      <c r="K320" s="117" t="str">
        <f>IF(COUNTIF($J$320:$J$329, J320)&gt;1, "Duplicate", "-")</f>
        <v>-</v>
      </c>
      <c r="L320" t="str">
        <f>'[3]Results Lum Lab'!T286</f>
        <v>M08 - C2 : 2</v>
      </c>
      <c r="M320" s="117" t="str">
        <f>IF(COUNTIF($L$320:$L$330, L320)&gt;1, "Duplicate", "-")</f>
        <v>-</v>
      </c>
      <c r="N320" t="str">
        <f>'[3]Results Lum Lab'!U286</f>
        <v>M08 - C3 : 2</v>
      </c>
      <c r="O320" s="117" t="str">
        <f>IF(COUNTIF($N$320:$N$327, N320)&gt;1, "Duplicate", "-")</f>
        <v>-</v>
      </c>
      <c r="T320" t="str">
        <f>'[3]Results Lum Lab'!Z286</f>
        <v>M08</v>
      </c>
      <c r="U320" s="117" t="str">
        <f>IF(COUNTIF($T$320:$T$330, T320)&gt;1, "Duplicate", "-")</f>
        <v>-</v>
      </c>
      <c r="V320" t="str">
        <f>'[3]Results Lum Lab'!AC286</f>
        <v>M08</v>
      </c>
      <c r="W320" s="117" t="str">
        <f>IF(COUNTIF($V$320:$V$331, V320)&gt;1, "Duplicate", "-")</f>
        <v>-</v>
      </c>
      <c r="X320" t="str">
        <f>'[3]Results Lum Lab'!AF286</f>
        <v>M08</v>
      </c>
      <c r="Y320" s="117" t="str">
        <f>IF(COUNTIF($X$320:$X$328, X320)&gt;1, "Duplicate", "-")</f>
        <v>Duplicate</v>
      </c>
      <c r="Z320" t="str">
        <f>'[3]Results Lum Lab'!AI286</f>
        <v>M08</v>
      </c>
      <c r="AA320" s="117" t="str">
        <f>IF(COUNTIF($Z$320:$Z$329, Z320)&gt;1, "Duplicate", "-")</f>
        <v>-</v>
      </c>
      <c r="AB320" t="str">
        <f>'[3]Results Lum Lab'!AL286</f>
        <v>M08</v>
      </c>
      <c r="AC320" s="117" t="str">
        <f>IF(COUNTIF($AB$320:$AB$330, AB320)&gt;1, "Duplicate", "-")</f>
        <v>-</v>
      </c>
      <c r="AD320" t="str">
        <f>'[3]Results Lum Lab'!AO286</f>
        <v>M08</v>
      </c>
      <c r="AE320" s="117" t="str">
        <f>IF(COUNTIF($AD$320:$AD$327, AD320)&gt;1, "Duplicate", "-")</f>
        <v>-</v>
      </c>
    </row>
    <row r="321" spans="4:33" ht="14.7" x14ac:dyDescent="0.6">
      <c r="D321" t="str">
        <f>'[3]Results Lum Lab'!P287</f>
        <v>C1 - M12 : 1</v>
      </c>
      <c r="E321" s="148" t="str">
        <f t="shared" ref="E321:E330" si="156">IF(COUNTIF($D$320:$D$330, D321)&gt;1, "Duplicate", "-")</f>
        <v>-</v>
      </c>
      <c r="F321" t="str">
        <f>'[3]Results Lum Lab'!Q287</f>
        <v>C2 - M12 : 1</v>
      </c>
      <c r="G321" s="117" t="str">
        <f t="shared" ref="G321:G331" si="157">IF(COUNTIF($F$320:$F$331, F321)&gt;1, "Duplicate", "-")</f>
        <v>-</v>
      </c>
      <c r="H321" t="str">
        <f>'[3]Results Lum Lab'!R287</f>
        <v>C3 - M04 : 1</v>
      </c>
      <c r="I321" s="117" t="str">
        <f t="shared" ref="I321:I328" si="158">IF(COUNTIF($H$320:$H$328, H321)&gt;1, "Duplicate", "-")</f>
        <v>-</v>
      </c>
      <c r="J321" t="str">
        <f>'[3]Results Lum Lab'!S287</f>
        <v>M12 - C1 : 2</v>
      </c>
      <c r="K321" s="117" t="str">
        <f t="shared" ref="K321:K329" si="159">IF(COUNTIF($J$320:$J$329, J321)&gt;1, "Duplicate", "-")</f>
        <v>-</v>
      </c>
      <c r="L321" t="str">
        <f>'[3]Results Lum Lab'!T287</f>
        <v>M12 - C2 : 2</v>
      </c>
      <c r="M321" s="117" t="str">
        <f t="shared" ref="M321:M330" si="160">IF(COUNTIF($L$320:$L$330, L321)&gt;1, "Duplicate", "-")</f>
        <v>-</v>
      </c>
      <c r="N321" t="str">
        <f>'[3]Results Lum Lab'!U287</f>
        <v>M12 - C3 : 1</v>
      </c>
      <c r="O321" s="117" t="str">
        <f t="shared" ref="O321:O327" si="161">IF(COUNTIF($N$320:$N$327, N321)&gt;1, "Duplicate", "-")</f>
        <v>Duplicate</v>
      </c>
      <c r="T321" t="str">
        <f>'[3]Results Lum Lab'!Z287</f>
        <v>M12</v>
      </c>
      <c r="U321" s="117" t="str">
        <f t="shared" ref="U321:U330" si="162">IF(COUNTIF($T$320:$T$330, T321)&gt;1, "Duplicate", "-")</f>
        <v>-</v>
      </c>
      <c r="V321" t="str">
        <f>'[3]Results Lum Lab'!AC287</f>
        <v>M12</v>
      </c>
      <c r="W321" s="117" t="str">
        <f t="shared" ref="W321:W331" si="163">IF(COUNTIF($V$320:$V$331, V321)&gt;1, "Duplicate", "-")</f>
        <v>-</v>
      </c>
      <c r="X321" t="str">
        <f>'[3]Results Lum Lab'!AF287</f>
        <v>M04</v>
      </c>
      <c r="Y321" s="117" t="str">
        <f t="shared" ref="Y321:Y328" si="164">IF(COUNTIF($X$320:$X$328, X321)&gt;1, "Duplicate", "-")</f>
        <v>-</v>
      </c>
      <c r="Z321" t="str">
        <f>'[3]Results Lum Lab'!AI287</f>
        <v>M12</v>
      </c>
      <c r="AA321" s="117" t="str">
        <f t="shared" ref="AA321:AA329" si="165">IF(COUNTIF($Z$320:$Z$329, Z321)&gt;1, "Duplicate", "-")</f>
        <v>-</v>
      </c>
      <c r="AB321" t="str">
        <f>'[3]Results Lum Lab'!AL287</f>
        <v>M12</v>
      </c>
      <c r="AC321" s="117" t="str">
        <f t="shared" ref="AC321:AC330" si="166">IF(COUNTIF($AB$320:$AB$330, AB321)&gt;1, "Duplicate", "-")</f>
        <v>-</v>
      </c>
      <c r="AD321" t="str">
        <f>'[3]Results Lum Lab'!AO287</f>
        <v>M12</v>
      </c>
      <c r="AE321" s="117" t="str">
        <f t="shared" ref="AE321:AE327" si="167">IF(COUNTIF($AD$320:$AD$327, AD321)&gt;1, "Duplicate", "-")</f>
        <v>Duplicate</v>
      </c>
    </row>
    <row r="322" spans="4:33" ht="14.7" x14ac:dyDescent="0.6">
      <c r="D322" t="str">
        <f>'[3]Results Lum Lab'!P288</f>
        <v>C1 - M16 : 2</v>
      </c>
      <c r="E322" s="148" t="str">
        <f t="shared" si="156"/>
        <v>-</v>
      </c>
      <c r="F322" t="str">
        <f>'[3]Results Lum Lab'!Q288</f>
        <v>C2 - M16 : 1</v>
      </c>
      <c r="G322" s="117" t="str">
        <f t="shared" si="157"/>
        <v>-</v>
      </c>
      <c r="H322" t="str">
        <f>'[3]Results Lum Lab'!R288</f>
        <v>C3 - M06 : 1</v>
      </c>
      <c r="I322" s="117" t="str">
        <f t="shared" si="158"/>
        <v>-</v>
      </c>
      <c r="J322" t="str">
        <f>'[3]Results Lum Lab'!S288</f>
        <v>M16 - C1 : 1</v>
      </c>
      <c r="K322" s="117" t="str">
        <f t="shared" si="159"/>
        <v>Duplicate</v>
      </c>
      <c r="L322" t="str">
        <f>'[3]Results Lum Lab'!T288</f>
        <v>M16 - C2 : 1</v>
      </c>
      <c r="M322" s="117" t="str">
        <f t="shared" si="160"/>
        <v>Duplicate</v>
      </c>
      <c r="N322" t="str">
        <f>'[3]Results Lum Lab'!U288</f>
        <v>M10 - C3 : 2</v>
      </c>
      <c r="O322" s="117" t="str">
        <f t="shared" si="161"/>
        <v>Duplicate</v>
      </c>
      <c r="T322" t="str">
        <f>'[3]Results Lum Lab'!Z288</f>
        <v>M16</v>
      </c>
      <c r="U322" s="117" t="str">
        <f t="shared" si="162"/>
        <v>Duplicate</v>
      </c>
      <c r="V322" t="str">
        <f>'[3]Results Lum Lab'!AC288</f>
        <v>M16</v>
      </c>
      <c r="W322" s="117" t="str">
        <f t="shared" si="163"/>
        <v>-</v>
      </c>
      <c r="X322" t="str">
        <f>'[3]Results Lum Lab'!AF288</f>
        <v>M06</v>
      </c>
      <c r="Y322" s="117" t="str">
        <f t="shared" si="164"/>
        <v>-</v>
      </c>
      <c r="Z322" t="str">
        <f>'[3]Results Lum Lab'!AI288</f>
        <v>M16</v>
      </c>
      <c r="AA322" s="117" t="str">
        <f t="shared" si="165"/>
        <v>Duplicate</v>
      </c>
      <c r="AB322" t="str">
        <f>'[3]Results Lum Lab'!AL288</f>
        <v>M16</v>
      </c>
      <c r="AC322" s="117" t="str">
        <f t="shared" si="166"/>
        <v>Duplicate</v>
      </c>
      <c r="AD322" t="str">
        <f>'[3]Results Lum Lab'!AO288</f>
        <v>M10</v>
      </c>
      <c r="AE322" s="117" t="str">
        <f t="shared" si="167"/>
        <v>Duplicate</v>
      </c>
    </row>
    <row r="323" spans="4:33" ht="14.7" x14ac:dyDescent="0.6">
      <c r="D323" t="str">
        <f>'[3]Results Lum Lab'!P289</f>
        <v>C1 - M14 : 1</v>
      </c>
      <c r="E323" s="148" t="str">
        <f t="shared" si="156"/>
        <v>-</v>
      </c>
      <c r="F323" t="str">
        <f>'[3]Results Lum Lab'!Q289</f>
        <v>C2 - M20 : 1</v>
      </c>
      <c r="G323" s="117" t="str">
        <f t="shared" si="157"/>
        <v>Duplicate</v>
      </c>
      <c r="H323" t="str">
        <f>'[3]Results Lum Lab'!R289</f>
        <v>C3 - M08 : 2</v>
      </c>
      <c r="I323" s="117" t="str">
        <f t="shared" si="158"/>
        <v>Duplicate</v>
      </c>
      <c r="J323" t="str">
        <f>'[3]Results Lum Lab'!S289</f>
        <v>M14 - C1 : 2</v>
      </c>
      <c r="K323" s="117" t="str">
        <f t="shared" si="159"/>
        <v>Duplicate</v>
      </c>
      <c r="L323" t="str">
        <f>'[3]Results Lum Lab'!T289</f>
        <v>M14 - C2 : 2</v>
      </c>
      <c r="M323" s="117" t="str">
        <f t="shared" si="160"/>
        <v>Duplicate</v>
      </c>
      <c r="N323" t="str">
        <f>'[3]Results Lum Lab'!U289</f>
        <v>M11 - C3 : 2</v>
      </c>
      <c r="O323" s="117" t="str">
        <f t="shared" si="161"/>
        <v>-</v>
      </c>
      <c r="T323" t="str">
        <f>'[3]Results Lum Lab'!Z289</f>
        <v>M14</v>
      </c>
      <c r="U323" s="117" t="str">
        <f t="shared" si="162"/>
        <v>-</v>
      </c>
      <c r="V323" t="str">
        <f>'[3]Results Lum Lab'!AC289</f>
        <v>M20</v>
      </c>
      <c r="W323" s="117" t="str">
        <f t="shared" si="163"/>
        <v>Duplicate</v>
      </c>
      <c r="X323" t="str">
        <f>'[3]Results Lum Lab'!AF289</f>
        <v>M08</v>
      </c>
      <c r="Y323" s="117" t="str">
        <f t="shared" si="164"/>
        <v>Duplicate</v>
      </c>
      <c r="Z323" t="str">
        <f>'[3]Results Lum Lab'!AI289</f>
        <v>M14</v>
      </c>
      <c r="AA323" s="117" t="str">
        <f t="shared" si="165"/>
        <v>Duplicate</v>
      </c>
      <c r="AB323" t="str">
        <f>'[3]Results Lum Lab'!AL289</f>
        <v>M14</v>
      </c>
      <c r="AC323" s="117" t="str">
        <f t="shared" si="166"/>
        <v>Duplicate</v>
      </c>
      <c r="AD323" t="str">
        <f>'[3]Results Lum Lab'!AO289</f>
        <v>M11</v>
      </c>
      <c r="AE323" s="117" t="str">
        <f t="shared" si="167"/>
        <v>Duplicate</v>
      </c>
    </row>
    <row r="324" spans="4:33" ht="14.7" x14ac:dyDescent="0.6">
      <c r="D324" t="str">
        <f>'[3]Results Lum Lab'!P290</f>
        <v>C1 - M15 : 1</v>
      </c>
      <c r="E324" s="148" t="str">
        <f t="shared" si="156"/>
        <v>-</v>
      </c>
      <c r="F324" t="str">
        <f>'[3]Results Lum Lab'!Q290</f>
        <v>C2 - M24 : 2</v>
      </c>
      <c r="G324" s="117" t="str">
        <f t="shared" si="157"/>
        <v>-</v>
      </c>
      <c r="H324" t="str">
        <f>'[3]Results Lum Lab'!R290</f>
        <v>C3 - M07 : 1</v>
      </c>
      <c r="I324" s="117" t="str">
        <f t="shared" si="158"/>
        <v>-</v>
      </c>
      <c r="J324" t="str">
        <f>'[3]Results Lum Lab'!S290</f>
        <v>M15 - C1 : 1</v>
      </c>
      <c r="K324" s="117" t="str">
        <f t="shared" si="159"/>
        <v>-</v>
      </c>
      <c r="L324" t="str">
        <f>'[3]Results Lum Lab'!T290</f>
        <v>M15 - C2 : 2</v>
      </c>
      <c r="M324" s="117" t="str">
        <f t="shared" si="160"/>
        <v>-</v>
      </c>
      <c r="N324" t="str">
        <f>'[3]Results Lum Lab'!U290</f>
        <v>M12 - C3 : 1</v>
      </c>
      <c r="O324" s="117" t="str">
        <f t="shared" si="161"/>
        <v>Duplicate</v>
      </c>
      <c r="T324" t="str">
        <f>'[3]Results Lum Lab'!Z290</f>
        <v>M15</v>
      </c>
      <c r="U324" s="117" t="str">
        <f t="shared" si="162"/>
        <v>-</v>
      </c>
      <c r="V324" t="str">
        <f>'[3]Results Lum Lab'!AC290</f>
        <v>M24</v>
      </c>
      <c r="W324" s="117" t="str">
        <f t="shared" si="163"/>
        <v>-</v>
      </c>
      <c r="X324" t="str">
        <f>'[3]Results Lum Lab'!AF290</f>
        <v>M07</v>
      </c>
      <c r="Y324" s="117" t="str">
        <f t="shared" si="164"/>
        <v>-</v>
      </c>
      <c r="Z324" t="str">
        <f>'[3]Results Lum Lab'!AI290</f>
        <v>M15</v>
      </c>
      <c r="AA324" s="117" t="str">
        <f t="shared" si="165"/>
        <v>Duplicate</v>
      </c>
      <c r="AB324" t="str">
        <f>'[3]Results Lum Lab'!AL290</f>
        <v>M15</v>
      </c>
      <c r="AC324" s="117" t="str">
        <f t="shared" si="166"/>
        <v>Duplicate</v>
      </c>
      <c r="AD324" t="str">
        <f>'[3]Results Lum Lab'!AO290</f>
        <v>M12</v>
      </c>
      <c r="AE324" s="117" t="str">
        <f t="shared" si="167"/>
        <v>Duplicate</v>
      </c>
    </row>
    <row r="325" spans="4:33" ht="14.7" x14ac:dyDescent="0.6">
      <c r="D325" t="str">
        <f>'[3]Results Lum Lab'!P291</f>
        <v>C1 - M16 : 1</v>
      </c>
      <c r="E325" s="148" t="str">
        <f t="shared" si="156"/>
        <v>-</v>
      </c>
      <c r="F325" t="str">
        <f>'[3]Results Lum Lab'!Q291</f>
        <v>C2 - M22 : 1</v>
      </c>
      <c r="G325" s="117" t="str">
        <f t="shared" si="157"/>
        <v>-</v>
      </c>
      <c r="H325" t="str">
        <f>'[3]Results Lum Lab'!R291</f>
        <v>C3 - M08 : 1</v>
      </c>
      <c r="I325" s="117" t="str">
        <f t="shared" si="158"/>
        <v>-</v>
      </c>
      <c r="J325" t="str">
        <f>'[3]Results Lum Lab'!S291</f>
        <v>M14 - C1 : 1</v>
      </c>
      <c r="K325" s="117" t="str">
        <f t="shared" si="159"/>
        <v>-</v>
      </c>
      <c r="L325" t="str">
        <f>'[3]Results Lum Lab'!T291</f>
        <v>M16 - C2 : 1</v>
      </c>
      <c r="M325" s="117" t="str">
        <f t="shared" si="160"/>
        <v>Duplicate</v>
      </c>
      <c r="N325" t="str">
        <f>'[3]Results Lum Lab'!U291</f>
        <v>M11 - C3 : 1</v>
      </c>
      <c r="O325" s="117" t="str">
        <f t="shared" si="161"/>
        <v>Duplicate</v>
      </c>
      <c r="T325" t="str">
        <f>'[3]Results Lum Lab'!Z291</f>
        <v>M16</v>
      </c>
      <c r="U325" s="117" t="str">
        <f t="shared" si="162"/>
        <v>Duplicate</v>
      </c>
      <c r="V325" t="str">
        <f>'[3]Results Lum Lab'!AC291</f>
        <v>M22</v>
      </c>
      <c r="W325" s="117" t="str">
        <f t="shared" si="163"/>
        <v>Duplicate</v>
      </c>
      <c r="X325" t="str">
        <f>'[3]Results Lum Lab'!AF291</f>
        <v>M08</v>
      </c>
      <c r="Y325" s="117" t="str">
        <f t="shared" si="164"/>
        <v>Duplicate</v>
      </c>
      <c r="Z325" t="str">
        <f>'[3]Results Lum Lab'!AI291</f>
        <v>M14</v>
      </c>
      <c r="AA325" s="117" t="str">
        <f t="shared" si="165"/>
        <v>Duplicate</v>
      </c>
      <c r="AB325" t="str">
        <f>'[3]Results Lum Lab'!AL291</f>
        <v>M16</v>
      </c>
      <c r="AC325" s="117" t="str">
        <f t="shared" si="166"/>
        <v>Duplicate</v>
      </c>
      <c r="AD325" t="str">
        <f>'[3]Results Lum Lab'!AO291</f>
        <v>M11</v>
      </c>
      <c r="AE325" s="117" t="str">
        <f t="shared" si="167"/>
        <v>Duplicate</v>
      </c>
    </row>
    <row r="326" spans="4:33" ht="14.7" x14ac:dyDescent="0.6">
      <c r="D326" t="str">
        <f>'[3]Results Lum Lab'!P292</f>
        <v>C1 - M17 : 1</v>
      </c>
      <c r="E326" s="148" t="str">
        <f t="shared" si="156"/>
        <v>Duplicate</v>
      </c>
      <c r="F326" t="str">
        <f>'[3]Results Lum Lab'!Q292</f>
        <v>C2 - M23 : 2</v>
      </c>
      <c r="G326" s="117" t="str">
        <f t="shared" si="157"/>
        <v>-</v>
      </c>
      <c r="H326" t="str">
        <f>'[3]Results Lum Lab'!R292</f>
        <v>C3 - M09 : 1</v>
      </c>
      <c r="I326" s="117" t="str">
        <f t="shared" si="158"/>
        <v>Duplicate</v>
      </c>
      <c r="J326" t="str">
        <f>'[3]Results Lum Lab'!S292</f>
        <v>M13 - C1 : 2</v>
      </c>
      <c r="K326" s="117" t="str">
        <f t="shared" si="159"/>
        <v>-</v>
      </c>
      <c r="L326" t="str">
        <f>'[3]Results Lum Lab'!T292</f>
        <v>M15 - C2 : 1</v>
      </c>
      <c r="M326" s="117" t="str">
        <f t="shared" si="160"/>
        <v>Duplicate</v>
      </c>
      <c r="N326" t="str">
        <f>'[3]Results Lum Lab'!U292</f>
        <v>M10 - C3 : 2</v>
      </c>
      <c r="O326" s="117" t="str">
        <f t="shared" si="161"/>
        <v>Duplicate</v>
      </c>
      <c r="T326" t="str">
        <f>'[3]Results Lum Lab'!Z292</f>
        <v>M17</v>
      </c>
      <c r="U326" s="117" t="str">
        <f t="shared" si="162"/>
        <v>Duplicate</v>
      </c>
      <c r="V326" t="str">
        <f>'[3]Results Lum Lab'!AC292</f>
        <v>M23</v>
      </c>
      <c r="W326" s="117" t="str">
        <f t="shared" si="163"/>
        <v>-</v>
      </c>
      <c r="X326" t="str">
        <f>'[3]Results Lum Lab'!AF292</f>
        <v>M09</v>
      </c>
      <c r="Y326" s="117" t="str">
        <f t="shared" si="164"/>
        <v>Duplicate</v>
      </c>
      <c r="Z326" t="str">
        <f>'[3]Results Lum Lab'!AI292</f>
        <v>M13</v>
      </c>
      <c r="AA326" s="117" t="str">
        <f t="shared" si="165"/>
        <v>-</v>
      </c>
      <c r="AB326" t="str">
        <f>'[3]Results Lum Lab'!AL292</f>
        <v>M15</v>
      </c>
      <c r="AC326" s="117" t="str">
        <f t="shared" si="166"/>
        <v>Duplicate</v>
      </c>
      <c r="AD326" t="str">
        <f>'[3]Results Lum Lab'!AO292</f>
        <v>M10</v>
      </c>
      <c r="AE326" s="117" t="str">
        <f t="shared" si="167"/>
        <v>Duplicate</v>
      </c>
    </row>
    <row r="327" spans="4:33" ht="14.7" x14ac:dyDescent="0.6">
      <c r="D327" t="str">
        <f>'[3]Results Lum Lab'!P293</f>
        <v>C1 - M18 : 1</v>
      </c>
      <c r="E327" s="148" t="str">
        <f t="shared" si="156"/>
        <v>Duplicate</v>
      </c>
      <c r="F327" t="str">
        <f>'[3]Results Lum Lab'!Q293</f>
        <v>C2 - M22 : 2</v>
      </c>
      <c r="G327" s="117" t="str">
        <f t="shared" si="157"/>
        <v>Duplicate</v>
      </c>
      <c r="H327" t="str">
        <f>'[3]Results Lum Lab'!R293</f>
        <v>C3 - M10 : 2</v>
      </c>
      <c r="I327" s="117" t="str">
        <f t="shared" si="158"/>
        <v>-</v>
      </c>
      <c r="J327" t="str">
        <f>'[3]Results Lum Lab'!S293</f>
        <v>M14 - C1 : 2</v>
      </c>
      <c r="K327" s="117" t="str">
        <f t="shared" si="159"/>
        <v>Duplicate</v>
      </c>
      <c r="L327" t="str">
        <f>'[3]Results Lum Lab'!T293</f>
        <v>M14 - C2 : 1</v>
      </c>
      <c r="M327" s="117" t="str">
        <f t="shared" si="160"/>
        <v>-</v>
      </c>
      <c r="N327" t="str">
        <f>'[3]Results Lum Lab'!U293</f>
        <v>M11 - C3 : 1</v>
      </c>
      <c r="O327" s="117" t="str">
        <f t="shared" si="161"/>
        <v>Duplicate</v>
      </c>
      <c r="T327" t="str">
        <f>'[3]Results Lum Lab'!Z293</f>
        <v>M18</v>
      </c>
      <c r="U327" s="117" t="str">
        <f t="shared" si="162"/>
        <v>Duplicate</v>
      </c>
      <c r="V327" t="str">
        <f>'[3]Results Lum Lab'!AC293</f>
        <v>M22</v>
      </c>
      <c r="W327" s="117" t="str">
        <f t="shared" si="163"/>
        <v>Duplicate</v>
      </c>
      <c r="X327" t="str">
        <f>'[3]Results Lum Lab'!AF293</f>
        <v>M10</v>
      </c>
      <c r="Y327" s="117" t="str">
        <f t="shared" si="164"/>
        <v>-</v>
      </c>
      <c r="Z327" t="str">
        <f>'[3]Results Lum Lab'!AI293</f>
        <v>M14</v>
      </c>
      <c r="AA327" s="117" t="str">
        <f t="shared" si="165"/>
        <v>Duplicate</v>
      </c>
      <c r="AB327" t="str">
        <f>'[3]Results Lum Lab'!AL293</f>
        <v>M14</v>
      </c>
      <c r="AC327" s="117" t="str">
        <f t="shared" si="166"/>
        <v>Duplicate</v>
      </c>
      <c r="AD327" t="str">
        <f>'[3]Results Lum Lab'!AO293</f>
        <v>M11</v>
      </c>
      <c r="AE327" s="117" t="str">
        <f t="shared" si="167"/>
        <v>Duplicate</v>
      </c>
    </row>
    <row r="328" spans="4:33" ht="14.7" x14ac:dyDescent="0.6">
      <c r="D328" t="str">
        <f>'[3]Results Lum Lab'!P294</f>
        <v>C1 - M17 : 1</v>
      </c>
      <c r="E328" s="148" t="str">
        <f t="shared" si="156"/>
        <v>Duplicate</v>
      </c>
      <c r="F328" t="str">
        <f>'[3]Results Lum Lab'!Q294</f>
        <v>C2 - M21 : 2</v>
      </c>
      <c r="G328" s="117" t="str">
        <f t="shared" si="157"/>
        <v>-</v>
      </c>
      <c r="H328" t="str">
        <f>'[3]Results Lum Lab'!R294</f>
        <v>C3 - M09 : 1</v>
      </c>
      <c r="I328" s="117" t="str">
        <f t="shared" si="158"/>
        <v>Duplicate</v>
      </c>
      <c r="J328" t="str">
        <f>'[3]Results Lum Lab'!S294</f>
        <v>M15 - C1 : 2</v>
      </c>
      <c r="K328" s="117" t="str">
        <f t="shared" si="159"/>
        <v>-</v>
      </c>
      <c r="L328" t="str">
        <f>'[3]Results Lum Lab'!T294</f>
        <v>M13 - C2 : 2</v>
      </c>
      <c r="M328" s="117" t="str">
        <f t="shared" si="160"/>
        <v>-</v>
      </c>
      <c r="T328" t="str">
        <f>'[3]Results Lum Lab'!Z294</f>
        <v>M17</v>
      </c>
      <c r="U328" s="117" t="str">
        <f t="shared" si="162"/>
        <v>Duplicate</v>
      </c>
      <c r="V328" t="str">
        <f>'[3]Results Lum Lab'!AC294</f>
        <v>M21</v>
      </c>
      <c r="W328" s="117" t="str">
        <f t="shared" si="163"/>
        <v>Duplicate</v>
      </c>
      <c r="X328" t="str">
        <f>'[3]Results Lum Lab'!AF294</f>
        <v>M09</v>
      </c>
      <c r="Y328" s="117" t="str">
        <f t="shared" si="164"/>
        <v>Duplicate</v>
      </c>
      <c r="Z328" t="str">
        <f>'[3]Results Lum Lab'!AI294</f>
        <v>M15</v>
      </c>
      <c r="AA328" s="117" t="str">
        <f t="shared" si="165"/>
        <v>Duplicate</v>
      </c>
      <c r="AB328" t="str">
        <f>'[3]Results Lum Lab'!AL294</f>
        <v>M13</v>
      </c>
      <c r="AC328" s="117" t="str">
        <f t="shared" si="166"/>
        <v>-</v>
      </c>
    </row>
    <row r="329" spans="4:33" ht="14.7" x14ac:dyDescent="0.6">
      <c r="D329" t="str">
        <f>'[3]Results Lum Lab'!P295</f>
        <v>C1 - M18 : 1</v>
      </c>
      <c r="E329" s="148" t="str">
        <f t="shared" si="156"/>
        <v>Duplicate</v>
      </c>
      <c r="F329" t="str">
        <f>'[3]Results Lum Lab'!Q295</f>
        <v>C2 - M20 : 1</v>
      </c>
      <c r="G329" s="117" t="str">
        <f t="shared" si="157"/>
        <v>Duplicate</v>
      </c>
      <c r="J329" t="str">
        <f>'[3]Results Lum Lab'!S295</f>
        <v>M16 - C1 : 1</v>
      </c>
      <c r="K329" s="117" t="str">
        <f t="shared" si="159"/>
        <v>Duplicate</v>
      </c>
      <c r="L329" t="str">
        <f>'[3]Results Lum Lab'!T295</f>
        <v>M14 - C2 : 2</v>
      </c>
      <c r="M329" s="117" t="str">
        <f t="shared" si="160"/>
        <v>Duplicate</v>
      </c>
      <c r="T329" t="str">
        <f>'[3]Results Lum Lab'!Z295</f>
        <v>M18</v>
      </c>
      <c r="U329" s="117" t="str">
        <f t="shared" si="162"/>
        <v>Duplicate</v>
      </c>
      <c r="V329" t="str">
        <f>'[3]Results Lum Lab'!AC295</f>
        <v>M20</v>
      </c>
      <c r="W329" s="117" t="str">
        <f t="shared" si="163"/>
        <v>Duplicate</v>
      </c>
      <c r="Z329" t="str">
        <f>'[3]Results Lum Lab'!AI295</f>
        <v>M16</v>
      </c>
      <c r="AA329" s="117" t="str">
        <f t="shared" si="165"/>
        <v>Duplicate</v>
      </c>
      <c r="AB329" t="str">
        <f>'[3]Results Lum Lab'!AL295</f>
        <v>M14</v>
      </c>
      <c r="AC329" s="117" t="str">
        <f t="shared" si="166"/>
        <v>Duplicate</v>
      </c>
    </row>
    <row r="330" spans="4:33" ht="14.7" x14ac:dyDescent="0.6">
      <c r="D330" t="str">
        <f>'[3]Results Lum Lab'!P296</f>
        <v>C1 - M19 : 2</v>
      </c>
      <c r="E330" s="148" t="str">
        <f t="shared" si="156"/>
        <v>-</v>
      </c>
      <c r="F330" t="str">
        <f>'[3]Results Lum Lab'!Q296</f>
        <v>C2 - M21 : 1</v>
      </c>
      <c r="G330" s="117" t="str">
        <f t="shared" si="157"/>
        <v>-</v>
      </c>
      <c r="L330" t="str">
        <f>'[3]Results Lum Lab'!T296</f>
        <v>M15 - C2 : 1</v>
      </c>
      <c r="M330" s="117" t="str">
        <f t="shared" si="160"/>
        <v>Duplicate</v>
      </c>
      <c r="T330" t="str">
        <f>'[3]Results Lum Lab'!Z296</f>
        <v>M19</v>
      </c>
      <c r="U330" s="117" t="str">
        <f t="shared" si="162"/>
        <v>-</v>
      </c>
      <c r="V330" t="str">
        <f>'[3]Results Lum Lab'!AC296</f>
        <v>M21</v>
      </c>
      <c r="W330" s="117" t="str">
        <f t="shared" si="163"/>
        <v>Duplicate</v>
      </c>
      <c r="AB330" t="str">
        <f>'[3]Results Lum Lab'!AL296</f>
        <v>M15</v>
      </c>
      <c r="AC330" s="117" t="str">
        <f t="shared" si="166"/>
        <v>Duplicate</v>
      </c>
    </row>
    <row r="331" spans="4:33" ht="14.7" x14ac:dyDescent="0.6">
      <c r="F331" t="str">
        <f>'[3]Results Lum Lab'!Q297</f>
        <v>C2 - M22 : 2</v>
      </c>
      <c r="G331" s="117" t="str">
        <f t="shared" si="157"/>
        <v>Duplicate</v>
      </c>
      <c r="U331" s="117"/>
      <c r="V331" t="str">
        <f>'[3]Results Lum Lab'!AC297</f>
        <v>M22</v>
      </c>
      <c r="W331" s="117" t="str">
        <f t="shared" si="163"/>
        <v>Duplicate</v>
      </c>
    </row>
    <row r="333" spans="4:33" ht="14.7" x14ac:dyDescent="0.6">
      <c r="D333" s="2" t="s">
        <v>1064</v>
      </c>
      <c r="E333" s="130">
        <f>COUNTIF(E320:E330,"Duplicate")</f>
        <v>4</v>
      </c>
      <c r="F333" s="2" t="s">
        <v>1064</v>
      </c>
      <c r="G333" s="119">
        <f>COUNTIF(G320:G331,"Duplicate")</f>
        <v>4</v>
      </c>
      <c r="H333" s="2" t="s">
        <v>1064</v>
      </c>
      <c r="I333" s="119">
        <f>COUNTIF(I320:I328,"Duplicate")</f>
        <v>4</v>
      </c>
      <c r="J333" s="2" t="s">
        <v>1064</v>
      </c>
      <c r="K333" s="119">
        <f>COUNTIF(K320:K329,"Duplicate")</f>
        <v>4</v>
      </c>
      <c r="L333" s="2" t="s">
        <v>1064</v>
      </c>
      <c r="M333" s="119">
        <f>COUNTIF(M320:M330,"Duplicate")</f>
        <v>6</v>
      </c>
      <c r="N333" s="2" t="s">
        <v>1064</v>
      </c>
      <c r="O333" s="119">
        <f>COUNTIF(O320:O327,"Duplicate")</f>
        <v>6</v>
      </c>
      <c r="T333" s="2" t="s">
        <v>1064</v>
      </c>
      <c r="U333" s="119">
        <f>COUNTIF(U320:U330,"Duplicate")</f>
        <v>6</v>
      </c>
      <c r="V333" s="2" t="s">
        <v>1064</v>
      </c>
      <c r="W333" s="119">
        <f>COUNTIF(W320:W331,"Duplicate")</f>
        <v>7</v>
      </c>
      <c r="X333" s="2" t="s">
        <v>1064</v>
      </c>
      <c r="Y333" s="119">
        <f>COUNTIF(Y320:Y328,"Duplicate")</f>
        <v>5</v>
      </c>
      <c r="Z333" s="2" t="s">
        <v>1064</v>
      </c>
      <c r="AA333" s="119">
        <f>COUNTIF(AA320:AA329,"Duplicate")</f>
        <v>7</v>
      </c>
      <c r="AB333" s="2" t="s">
        <v>1064</v>
      </c>
      <c r="AC333" s="119">
        <f>COUNTIF(AC320:AC330,"Duplicate")</f>
        <v>8</v>
      </c>
      <c r="AD333" s="2" t="s">
        <v>1064</v>
      </c>
      <c r="AE333" s="119">
        <f>COUNTIF(AE320:AE327,"Duplicate")</f>
        <v>7</v>
      </c>
    </row>
    <row r="334" spans="4:33" ht="14.7" x14ac:dyDescent="0.6">
      <c r="D334" s="2" t="s">
        <v>1065</v>
      </c>
      <c r="E334" s="130">
        <f>COUNTA(D320:D330)</f>
        <v>11</v>
      </c>
      <c r="F334" s="2" t="s">
        <v>1065</v>
      </c>
      <c r="G334" s="119">
        <f>COUNTA(F320:F331)</f>
        <v>12</v>
      </c>
      <c r="H334" s="2" t="s">
        <v>1065</v>
      </c>
      <c r="I334" s="119">
        <f>COUNTA(H320:H328)</f>
        <v>9</v>
      </c>
      <c r="J334" s="2" t="s">
        <v>1065</v>
      </c>
      <c r="K334" s="119">
        <f>COUNTA(J320:J329)</f>
        <v>10</v>
      </c>
      <c r="L334" s="2" t="s">
        <v>1065</v>
      </c>
      <c r="M334" s="119">
        <f>COUNTA(L320:L330)</f>
        <v>11</v>
      </c>
      <c r="N334" s="2" t="s">
        <v>1065</v>
      </c>
      <c r="O334" s="119">
        <f>COUNTA(N320:N327)</f>
        <v>8</v>
      </c>
      <c r="P334" s="10" t="s">
        <v>431</v>
      </c>
      <c r="Q334" s="10"/>
      <c r="R334" s="10"/>
    </row>
    <row r="335" spans="4:33" x14ac:dyDescent="0.55000000000000004">
      <c r="S335" s="126" t="s">
        <v>1074</v>
      </c>
      <c r="T335" s="128">
        <f>E333/U333</f>
        <v>0.66666666666666663</v>
      </c>
      <c r="U335" s="127"/>
      <c r="V335" s="128">
        <f>G333/W333</f>
        <v>0.5714285714285714</v>
      </c>
      <c r="W335" s="127"/>
      <c r="X335" s="128">
        <f>I333/Y333</f>
        <v>0.8</v>
      </c>
      <c r="Y335" s="127"/>
      <c r="Z335" s="128">
        <f>K333/AA333</f>
        <v>0.5714285714285714</v>
      </c>
      <c r="AA335" s="127"/>
      <c r="AB335" s="128">
        <f>M333/AC333</f>
        <v>0.75</v>
      </c>
      <c r="AC335" s="127"/>
      <c r="AD335" s="129">
        <f>O333/AE333</f>
        <v>0.8571428571428571</v>
      </c>
      <c r="AF335" t="s">
        <v>1075</v>
      </c>
      <c r="AG335" s="131">
        <f>MAX(T335:AD335)</f>
        <v>0.8571428571428571</v>
      </c>
    </row>
    <row r="336" spans="4:33" x14ac:dyDescent="0.55000000000000004">
      <c r="AF336" t="s">
        <v>1076</v>
      </c>
      <c r="AG336" s="131">
        <f>MIN(T335:AD335)</f>
        <v>0.5714285714285714</v>
      </c>
    </row>
    <row r="338" spans="3:31" x14ac:dyDescent="0.55000000000000004">
      <c r="C338" s="2">
        <f>'[3]Results Lum Lab'!O302</f>
        <v>15</v>
      </c>
      <c r="D338" s="2" t="str">
        <f>'[3]Results Lum Lab'!P302</f>
        <v>C1 - Mxx</v>
      </c>
      <c r="E338" s="147"/>
      <c r="F338" s="2" t="str">
        <f>'[3]Results Lum Lab'!Q302</f>
        <v>C2 - Mxx</v>
      </c>
      <c r="G338" s="2"/>
      <c r="H338" s="2" t="str">
        <f>'[3]Results Lum Lab'!R302</f>
        <v>C3 - Mxx</v>
      </c>
      <c r="I338" s="2"/>
      <c r="J338" s="2" t="str">
        <f>'[3]Results Lum Lab'!S302</f>
        <v>Mxx -C1</v>
      </c>
      <c r="K338" s="2"/>
      <c r="L338" s="2" t="str">
        <f>'[3]Results Lum Lab'!T302</f>
        <v>Mxx -C2</v>
      </c>
      <c r="M338" s="2"/>
      <c r="N338" s="2" t="str">
        <f>'[3]Results Lum Lab'!U302</f>
        <v>Mxx - C3</v>
      </c>
      <c r="O338" s="2"/>
      <c r="P338" s="2"/>
      <c r="Q338" s="2"/>
      <c r="R338" s="2"/>
      <c r="S338" s="2"/>
      <c r="T338" s="2" t="str">
        <f>'[3]Results Lum Lab'!Z302</f>
        <v>C1 - Mxx</v>
      </c>
      <c r="U338" s="2"/>
      <c r="V338" s="2" t="str">
        <f>'[3]Results Lum Lab'!AC302</f>
        <v>C2 - Mxx</v>
      </c>
      <c r="W338" s="2"/>
      <c r="X338" s="2" t="str">
        <f>'[3]Results Lum Lab'!AF302</f>
        <v>C3 - Mxx</v>
      </c>
      <c r="Y338" s="2"/>
      <c r="Z338" s="2" t="str">
        <f>'[3]Results Lum Lab'!AI302</f>
        <v>Mxx -C1</v>
      </c>
      <c r="AA338" s="2"/>
      <c r="AB338" s="2" t="str">
        <f>'[3]Results Lum Lab'!AL302</f>
        <v>Mxx -C2</v>
      </c>
      <c r="AC338" s="2"/>
      <c r="AD338" s="2" t="str">
        <f>'[3]Results Lum Lab'!AO302</f>
        <v>Mxx - C3</v>
      </c>
    </row>
    <row r="339" spans="3:31" ht="14.7" x14ac:dyDescent="0.6">
      <c r="D339" t="str">
        <f>'[3]Results Lum Lab'!P303</f>
        <v>C1 - M08 : 1</v>
      </c>
      <c r="E339" s="148" t="str">
        <f>IF(COUNTIF($D$339:$D$346, D339)&gt;1, "Duplicate", "-")</f>
        <v>-</v>
      </c>
      <c r="F339" t="str">
        <f>'[3]Results Lum Lab'!Q303</f>
        <v>C2 - M08 : 1</v>
      </c>
      <c r="G339" s="117" t="str">
        <f>IF(COUNTIF($F$339:$F$349, F339)&gt;1, "Duplicate", "-")</f>
        <v>-</v>
      </c>
      <c r="H339" t="str">
        <f>'[3]Results Lum Lab'!R303</f>
        <v>C3 - M08 : 1</v>
      </c>
      <c r="I339" s="117" t="str">
        <f>IF(COUNTIF($H$339:$H$348, H339)&gt;1, "Duplicate", "-")</f>
        <v>Duplicate</v>
      </c>
      <c r="J339" t="str">
        <f>'[3]Results Lum Lab'!S303</f>
        <v>M08 - C1 : 1</v>
      </c>
      <c r="K339" s="117" t="str">
        <f>IF(COUNTIF($J$339:$J$350, J339)&gt;1, "Duplicate", "-")</f>
        <v>-</v>
      </c>
      <c r="L339" t="str">
        <f>'[3]Results Lum Lab'!T303</f>
        <v>M08 - C2 : 2</v>
      </c>
      <c r="M339" s="117" t="str">
        <f>IF(COUNTIF($L$339:$L$352, L339)&gt;1, "Duplicate", "-")</f>
        <v>Duplicate</v>
      </c>
      <c r="N339" t="str">
        <f>'[3]Results Lum Lab'!U303</f>
        <v>M08 - C3 : 2</v>
      </c>
      <c r="O339" s="117" t="str">
        <f>IF(COUNTIF($N$339:$N$346, N339)&gt;1, "Duplicate", "-")</f>
        <v>-</v>
      </c>
      <c r="T339" t="str">
        <f>'[3]Results Lum Lab'!Z303</f>
        <v>M08</v>
      </c>
      <c r="U339" s="117" t="str">
        <f>IF(COUNTIF($T$339:$T$346, T339)&gt;1, "Duplicate", "-")</f>
        <v>-</v>
      </c>
      <c r="V339" t="str">
        <f>'[3]Results Lum Lab'!AC303</f>
        <v>M08</v>
      </c>
      <c r="W339" s="117" t="str">
        <f>IF(COUNTIF($V$339:$V$349, V339)&gt;1, "Duplicate", "-")</f>
        <v>-</v>
      </c>
      <c r="X339" t="str">
        <f>'[3]Results Lum Lab'!AF303</f>
        <v>M08</v>
      </c>
      <c r="Y339" s="117" t="str">
        <f>IF(COUNTIF($X$339:$X$348, X339)&gt;1, "Duplicate", "-")</f>
        <v>Duplicate</v>
      </c>
      <c r="Z339" t="str">
        <f>'[3]Results Lum Lab'!AI303</f>
        <v>M08</v>
      </c>
      <c r="AA339" s="117" t="str">
        <f>IF(COUNTIF($Z$339:$Z$350, Z339)&gt;1, "Duplicate", "-")</f>
        <v>Duplicate</v>
      </c>
      <c r="AB339" t="str">
        <f>'[3]Results Lum Lab'!AL303</f>
        <v>M08</v>
      </c>
      <c r="AC339" s="117" t="str">
        <f>IF(COUNTIF($AB$339:$AB$352, AB339)&gt;1, "Duplicate", "-")</f>
        <v>Duplicate</v>
      </c>
      <c r="AD339" t="str">
        <f>'[3]Results Lum Lab'!AO303</f>
        <v>M08</v>
      </c>
      <c r="AE339" s="117" t="str">
        <f>IF(COUNTIF($AD$339:$AD$346, AD339)&gt;1, "Duplicate", "-")</f>
        <v>-</v>
      </c>
    </row>
    <row r="340" spans="3:31" ht="14.7" x14ac:dyDescent="0.6">
      <c r="D340" t="str">
        <f>'[3]Results Lum Lab'!P304</f>
        <v>C1 - M12 : 1</v>
      </c>
      <c r="E340" s="148" t="str">
        <f t="shared" ref="E340:E346" si="168">IF(COUNTIF($D$339:$D$346, D340)&gt;1, "Duplicate", "-")</f>
        <v>-</v>
      </c>
      <c r="F340" t="str">
        <f>'[3]Results Lum Lab'!Q304</f>
        <v>C2 - M12 : 2</v>
      </c>
      <c r="G340" s="117" t="str">
        <f t="shared" ref="G340:G349" si="169">IF(COUNTIF($F$339:$F$349, F340)&gt;1, "Duplicate", "-")</f>
        <v>-</v>
      </c>
      <c r="H340" t="str">
        <f>'[3]Results Lum Lab'!R304</f>
        <v>C3 - M12 : 2</v>
      </c>
      <c r="I340" s="117" t="str">
        <f t="shared" ref="I340:I348" si="170">IF(COUNTIF($H$339:$H$348, H340)&gt;1, "Duplicate", "-")</f>
        <v>Duplicate</v>
      </c>
      <c r="J340" t="str">
        <f>'[3]Results Lum Lab'!S304</f>
        <v>M04 - C1 : 2</v>
      </c>
      <c r="K340" s="117" t="str">
        <f t="shared" ref="K340:K350" si="171">IF(COUNTIF($J$339:$J$350, J340)&gt;1, "Duplicate", "-")</f>
        <v>-</v>
      </c>
      <c r="L340" t="str">
        <f>'[3]Results Lum Lab'!T304</f>
        <v>M12 - C2 : 1</v>
      </c>
      <c r="M340" s="117" t="str">
        <f t="shared" ref="M340:M352" si="172">IF(COUNTIF($L$339:$L$352, L340)&gt;1, "Duplicate", "-")</f>
        <v>-</v>
      </c>
      <c r="N340" t="str">
        <f>'[3]Results Lum Lab'!U304</f>
        <v>M12 - C3 : 2</v>
      </c>
      <c r="O340" s="117" t="str">
        <f t="shared" ref="O340:O346" si="173">IF(COUNTIF($N$339:$N$346, N340)&gt;1, "Duplicate", "-")</f>
        <v>-</v>
      </c>
      <c r="T340" t="str">
        <f>'[3]Results Lum Lab'!Z304</f>
        <v>M12</v>
      </c>
      <c r="U340" s="117" t="str">
        <f t="shared" ref="U340:U346" si="174">IF(COUNTIF($T$339:$T$346, T340)&gt;1, "Duplicate", "-")</f>
        <v>-</v>
      </c>
      <c r="V340" t="str">
        <f>'[3]Results Lum Lab'!AC304</f>
        <v>M12</v>
      </c>
      <c r="W340" s="117" t="str">
        <f t="shared" ref="W340:W349" si="175">IF(COUNTIF($V$339:$V$349, V340)&gt;1, "Duplicate", "-")</f>
        <v>Duplicate</v>
      </c>
      <c r="X340" t="str">
        <f>'[3]Results Lum Lab'!AF304</f>
        <v>M12</v>
      </c>
      <c r="Y340" s="117" t="str">
        <f t="shared" ref="Y340:Y348" si="176">IF(COUNTIF($X$339:$X$348, X340)&gt;1, "Duplicate", "-")</f>
        <v>Duplicate</v>
      </c>
      <c r="Z340" t="str">
        <f>'[3]Results Lum Lab'!AI304</f>
        <v>M04</v>
      </c>
      <c r="AA340" s="117" t="str">
        <f t="shared" ref="AA340:AA350" si="177">IF(COUNTIF($Z$339:$Z$350, Z340)&gt;1, "Duplicate", "-")</f>
        <v>-</v>
      </c>
      <c r="AB340" t="str">
        <f>'[3]Results Lum Lab'!AL304</f>
        <v>M12</v>
      </c>
      <c r="AC340" s="117" t="str">
        <f t="shared" ref="AC340:AC352" si="178">IF(COUNTIF($AB$339:$AB$352, AB340)&gt;1, "Duplicate", "-")</f>
        <v>Duplicate</v>
      </c>
      <c r="AD340" t="str">
        <f>'[3]Results Lum Lab'!AO304</f>
        <v>M12</v>
      </c>
      <c r="AE340" s="117" t="str">
        <f t="shared" ref="AE340:AE346" si="179">IF(COUNTIF($AD$339:$AD$346, AD340)&gt;1, "Duplicate", "-")</f>
        <v>-</v>
      </c>
    </row>
    <row r="341" spans="3:31" ht="14.7" x14ac:dyDescent="0.6">
      <c r="D341" t="str">
        <f>'[3]Results Lum Lab'!P305</f>
        <v>C1 - M16 : 2</v>
      </c>
      <c r="E341" s="148" t="str">
        <f t="shared" si="168"/>
        <v>Duplicate</v>
      </c>
      <c r="F341" t="str">
        <f>'[3]Results Lum Lab'!Q305</f>
        <v>C2 - M10 : 1</v>
      </c>
      <c r="G341" s="117" t="str">
        <f t="shared" si="169"/>
        <v>-</v>
      </c>
      <c r="H341" t="str">
        <f>'[3]Results Lum Lab'!R305</f>
        <v>C3 - M10 : 2</v>
      </c>
      <c r="I341" s="117" t="str">
        <f t="shared" si="170"/>
        <v>-</v>
      </c>
      <c r="J341" t="str">
        <f>'[3]Results Lum Lab'!S305</f>
        <v>M06 - C1 : 2</v>
      </c>
      <c r="K341" s="117" t="str">
        <f t="shared" si="171"/>
        <v>-</v>
      </c>
      <c r="L341" t="str">
        <f>'[3]Results Lum Lab'!T305</f>
        <v>M10 - C2 : 2</v>
      </c>
      <c r="M341" s="117" t="str">
        <f t="shared" si="172"/>
        <v>Duplicate</v>
      </c>
      <c r="N341" t="str">
        <f>'[3]Results Lum Lab'!U305</f>
        <v>M16 - C3 : 1</v>
      </c>
      <c r="O341" s="117" t="str">
        <f t="shared" si="173"/>
        <v>Duplicate</v>
      </c>
      <c r="T341" t="str">
        <f>'[3]Results Lum Lab'!Z305</f>
        <v>M16</v>
      </c>
      <c r="U341" s="117" t="str">
        <f t="shared" si="174"/>
        <v>Duplicate</v>
      </c>
      <c r="V341" t="str">
        <f>'[3]Results Lum Lab'!AC305</f>
        <v>M10</v>
      </c>
      <c r="W341" s="117" t="str">
        <f t="shared" si="175"/>
        <v>-</v>
      </c>
      <c r="X341" t="str">
        <f>'[3]Results Lum Lab'!AF305</f>
        <v>M10</v>
      </c>
      <c r="Y341" s="117" t="str">
        <f t="shared" si="176"/>
        <v>Duplicate</v>
      </c>
      <c r="Z341" t="str">
        <f>'[3]Results Lum Lab'!AI305</f>
        <v>M06</v>
      </c>
      <c r="AA341" s="117" t="str">
        <f t="shared" si="177"/>
        <v>-</v>
      </c>
      <c r="AB341" t="str">
        <f>'[3]Results Lum Lab'!AL305</f>
        <v>M10</v>
      </c>
      <c r="AC341" s="117" t="str">
        <f t="shared" si="178"/>
        <v>Duplicate</v>
      </c>
      <c r="AD341" t="str">
        <f>'[3]Results Lum Lab'!AO305</f>
        <v>M16</v>
      </c>
      <c r="AE341" s="117" t="str">
        <f t="shared" si="179"/>
        <v>Duplicate</v>
      </c>
    </row>
    <row r="342" spans="3:31" ht="14.7" x14ac:dyDescent="0.6">
      <c r="D342" t="str">
        <f>'[3]Results Lum Lab'!P306</f>
        <v>C1 - M14 : 1</v>
      </c>
      <c r="E342" s="148" t="str">
        <f t="shared" si="168"/>
        <v>-</v>
      </c>
      <c r="F342" t="str">
        <f>'[3]Results Lum Lab'!Q306</f>
        <v>C2 - M11 : 1</v>
      </c>
      <c r="G342" s="117" t="str">
        <f t="shared" si="169"/>
        <v>-</v>
      </c>
      <c r="H342" t="str">
        <f>'[3]Results Lum Lab'!R306</f>
        <v>C3 - M08 : 1</v>
      </c>
      <c r="I342" s="117" t="str">
        <f t="shared" si="170"/>
        <v>Duplicate</v>
      </c>
      <c r="J342" t="str">
        <f>'[3]Results Lum Lab'!S306</f>
        <v>M08 - C1 : 2</v>
      </c>
      <c r="K342" s="117" t="str">
        <f t="shared" si="171"/>
        <v>-</v>
      </c>
      <c r="L342" t="str">
        <f>'[3]Results Lum Lab'!T306</f>
        <v>M11 - C2 : 1</v>
      </c>
      <c r="M342" s="117" t="str">
        <f t="shared" si="172"/>
        <v>-</v>
      </c>
      <c r="N342" t="str">
        <f>'[3]Results Lum Lab'!U306</f>
        <v>M14 - C3 : 2</v>
      </c>
      <c r="O342" s="117" t="str">
        <f t="shared" si="173"/>
        <v>Duplicate</v>
      </c>
      <c r="T342" t="str">
        <f>'[3]Results Lum Lab'!Z306</f>
        <v>M14</v>
      </c>
      <c r="U342" s="117" t="str">
        <f t="shared" si="174"/>
        <v>-</v>
      </c>
      <c r="V342" t="str">
        <f>'[3]Results Lum Lab'!AC306</f>
        <v>M11</v>
      </c>
      <c r="W342" s="117" t="str">
        <f t="shared" si="175"/>
        <v>-</v>
      </c>
      <c r="X342" t="str">
        <f>'[3]Results Lum Lab'!AF306</f>
        <v>M08</v>
      </c>
      <c r="Y342" s="117" t="str">
        <f t="shared" si="176"/>
        <v>Duplicate</v>
      </c>
      <c r="Z342" t="str">
        <f>'[3]Results Lum Lab'!AI306</f>
        <v>M08</v>
      </c>
      <c r="AA342" s="117" t="str">
        <f t="shared" si="177"/>
        <v>Duplicate</v>
      </c>
      <c r="AB342" t="str">
        <f>'[3]Results Lum Lab'!AL306</f>
        <v>M11</v>
      </c>
      <c r="AC342" s="117" t="str">
        <f t="shared" si="178"/>
        <v>Duplicate</v>
      </c>
      <c r="AD342" t="str">
        <f>'[3]Results Lum Lab'!AO306</f>
        <v>M14</v>
      </c>
      <c r="AE342" s="117" t="str">
        <f t="shared" si="179"/>
        <v>Duplicate</v>
      </c>
    </row>
    <row r="343" spans="3:31" ht="14.7" x14ac:dyDescent="0.6">
      <c r="D343" t="str">
        <f>'[3]Results Lum Lab'!P307</f>
        <v>C1 - M15 : 1</v>
      </c>
      <c r="E343" s="148" t="str">
        <f t="shared" si="168"/>
        <v>Duplicate</v>
      </c>
      <c r="F343" t="str">
        <f>'[3]Results Lum Lab'!Q307</f>
        <v>C2 - M12 : 1</v>
      </c>
      <c r="G343" s="117" t="str">
        <f t="shared" si="169"/>
        <v>-</v>
      </c>
      <c r="H343" t="str">
        <f>'[3]Results Lum Lab'!R307</f>
        <v>C3 - M09 : 1</v>
      </c>
      <c r="I343" s="117" t="str">
        <f t="shared" si="170"/>
        <v>-</v>
      </c>
      <c r="J343" t="str">
        <f>'[3]Results Lum Lab'!S307</f>
        <v>M10 - C1 : 2</v>
      </c>
      <c r="K343" s="117" t="str">
        <f t="shared" si="171"/>
        <v>-</v>
      </c>
      <c r="L343" t="str">
        <f>'[3]Results Lum Lab'!T307</f>
        <v>M10 - C2 : 1</v>
      </c>
      <c r="M343" s="117" t="str">
        <f t="shared" si="172"/>
        <v>-</v>
      </c>
      <c r="N343" t="str">
        <f>'[3]Results Lum Lab'!U307</f>
        <v>M15 - C3 : 1</v>
      </c>
      <c r="O343" s="117" t="str">
        <f t="shared" si="173"/>
        <v>-</v>
      </c>
      <c r="T343" t="str">
        <f>'[3]Results Lum Lab'!Z307</f>
        <v>M15</v>
      </c>
      <c r="U343" s="117" t="str">
        <f t="shared" si="174"/>
        <v>Duplicate</v>
      </c>
      <c r="V343" t="str">
        <f>'[3]Results Lum Lab'!AC307</f>
        <v>M12</v>
      </c>
      <c r="W343" s="117" t="str">
        <f t="shared" si="175"/>
        <v>Duplicate</v>
      </c>
      <c r="X343" t="str">
        <f>'[3]Results Lum Lab'!AF307</f>
        <v>M09</v>
      </c>
      <c r="Y343" s="117" t="str">
        <f t="shared" si="176"/>
        <v>-</v>
      </c>
      <c r="Z343" t="str">
        <f>'[3]Results Lum Lab'!AI307</f>
        <v>M10</v>
      </c>
      <c r="AA343" s="117" t="str">
        <f t="shared" si="177"/>
        <v>-</v>
      </c>
      <c r="AB343" t="str">
        <f>'[3]Results Lum Lab'!AL307</f>
        <v>M10</v>
      </c>
      <c r="AC343" s="117" t="str">
        <f t="shared" si="178"/>
        <v>Duplicate</v>
      </c>
      <c r="AD343" t="str">
        <f>'[3]Results Lum Lab'!AO307</f>
        <v>M15</v>
      </c>
      <c r="AE343" s="117" t="str">
        <f t="shared" si="179"/>
        <v>Duplicate</v>
      </c>
    </row>
    <row r="344" spans="3:31" ht="14.7" x14ac:dyDescent="0.6">
      <c r="D344" t="str">
        <f>'[3]Results Lum Lab'!P308</f>
        <v>C1 - M16 : 2</v>
      </c>
      <c r="E344" s="148" t="str">
        <f t="shared" si="168"/>
        <v>Duplicate</v>
      </c>
      <c r="F344" t="str">
        <f>'[3]Results Lum Lab'!Q308</f>
        <v>C2 - M13 : 1</v>
      </c>
      <c r="G344" s="117" t="str">
        <f t="shared" si="169"/>
        <v>Duplicate</v>
      </c>
      <c r="H344" t="str">
        <f>'[3]Results Lum Lab'!R308</f>
        <v>C3 - M10 : 1</v>
      </c>
      <c r="I344" s="117" t="str">
        <f t="shared" si="170"/>
        <v>Duplicate</v>
      </c>
      <c r="J344" t="str">
        <f>'[3]Results Lum Lab'!S308</f>
        <v>M12 - C1 : 2</v>
      </c>
      <c r="K344" s="117" t="str">
        <f t="shared" si="171"/>
        <v>-</v>
      </c>
      <c r="L344" t="str">
        <f>'[3]Results Lum Lab'!T308</f>
        <v>M09 - C2 : 1</v>
      </c>
      <c r="M344" s="117" t="str">
        <f t="shared" si="172"/>
        <v>-</v>
      </c>
      <c r="N344" t="str">
        <f>'[3]Results Lum Lab'!U308</f>
        <v>M14 - C3 : 2</v>
      </c>
      <c r="O344" s="117" t="str">
        <f t="shared" si="173"/>
        <v>Duplicate</v>
      </c>
      <c r="T344" t="str">
        <f>'[3]Results Lum Lab'!Z308</f>
        <v>M16</v>
      </c>
      <c r="U344" s="117" t="str">
        <f t="shared" si="174"/>
        <v>Duplicate</v>
      </c>
      <c r="V344" t="str">
        <f>'[3]Results Lum Lab'!AC308</f>
        <v>M13</v>
      </c>
      <c r="W344" s="117" t="str">
        <f t="shared" si="175"/>
        <v>Duplicate</v>
      </c>
      <c r="X344" t="str">
        <f>'[3]Results Lum Lab'!AF308</f>
        <v>M10</v>
      </c>
      <c r="Y344" s="117" t="str">
        <f t="shared" si="176"/>
        <v>Duplicate</v>
      </c>
      <c r="Z344" t="str">
        <f>'[3]Results Lum Lab'!AI308</f>
        <v>M12</v>
      </c>
      <c r="AA344" s="117" t="str">
        <f t="shared" si="177"/>
        <v>-</v>
      </c>
      <c r="AB344" t="str">
        <f>'[3]Results Lum Lab'!AL308</f>
        <v>M09</v>
      </c>
      <c r="AC344" s="117" t="str">
        <f t="shared" si="178"/>
        <v>Duplicate</v>
      </c>
      <c r="AD344" t="str">
        <f>'[3]Results Lum Lab'!AO308</f>
        <v>M14</v>
      </c>
      <c r="AE344" s="117" t="str">
        <f t="shared" si="179"/>
        <v>Duplicate</v>
      </c>
    </row>
    <row r="345" spans="3:31" ht="14.7" x14ac:dyDescent="0.6">
      <c r="D345" t="str">
        <f>'[3]Results Lum Lab'!P309</f>
        <v>C1 - M15 : 1</v>
      </c>
      <c r="E345" s="148" t="str">
        <f t="shared" si="168"/>
        <v>Duplicate</v>
      </c>
      <c r="F345" t="str">
        <f>'[3]Results Lum Lab'!Q309</f>
        <v>C2 - M14 : 1</v>
      </c>
      <c r="G345" s="117" t="str">
        <f t="shared" si="169"/>
        <v>-</v>
      </c>
      <c r="H345" t="str">
        <f>'[3]Results Lum Lab'!R309</f>
        <v>C3 - M11 : 2</v>
      </c>
      <c r="I345" s="117" t="str">
        <f t="shared" si="170"/>
        <v>-</v>
      </c>
      <c r="J345" t="str">
        <f>'[3]Results Lum Lab'!S309</f>
        <v>M14 - C1 : 2</v>
      </c>
      <c r="K345" s="117" t="str">
        <f t="shared" si="171"/>
        <v>-</v>
      </c>
      <c r="L345" t="str">
        <f>'[3]Results Lum Lab'!T309</f>
        <v>M08 - C2 : 1</v>
      </c>
      <c r="M345" s="117" t="str">
        <f t="shared" si="172"/>
        <v>-</v>
      </c>
      <c r="N345" t="str">
        <f>'[3]Results Lum Lab'!U309</f>
        <v>M15 - C3 : 2</v>
      </c>
      <c r="O345" s="117" t="str">
        <f t="shared" si="173"/>
        <v>-</v>
      </c>
      <c r="T345" t="str">
        <f>'[3]Results Lum Lab'!Z309</f>
        <v>M15</v>
      </c>
      <c r="U345" s="117" t="str">
        <f t="shared" si="174"/>
        <v>Duplicate</v>
      </c>
      <c r="V345" t="str">
        <f>'[3]Results Lum Lab'!AC309</f>
        <v>M14</v>
      </c>
      <c r="W345" s="117" t="str">
        <f t="shared" si="175"/>
        <v>Duplicate</v>
      </c>
      <c r="X345" t="str">
        <f>'[3]Results Lum Lab'!AF309</f>
        <v>M11</v>
      </c>
      <c r="Y345" s="117" t="str">
        <f t="shared" si="176"/>
        <v>Duplicate</v>
      </c>
      <c r="Z345" t="str">
        <f>'[3]Results Lum Lab'!AI309</f>
        <v>M14</v>
      </c>
      <c r="AA345" s="117" t="str">
        <f t="shared" si="177"/>
        <v>-</v>
      </c>
      <c r="AB345" t="str">
        <f>'[3]Results Lum Lab'!AL309</f>
        <v>M08</v>
      </c>
      <c r="AC345" s="117" t="str">
        <f t="shared" si="178"/>
        <v>Duplicate</v>
      </c>
      <c r="AD345" t="str">
        <f>'[3]Results Lum Lab'!AO309</f>
        <v>M15</v>
      </c>
      <c r="AE345" s="117" t="str">
        <f t="shared" si="179"/>
        <v>Duplicate</v>
      </c>
    </row>
    <row r="346" spans="3:31" ht="14.7" x14ac:dyDescent="0.6">
      <c r="D346" t="str">
        <f>'[3]Results Lum Lab'!P310</f>
        <v>C1 - M16 : 2</v>
      </c>
      <c r="E346" s="148" t="str">
        <f t="shared" si="168"/>
        <v>Duplicate</v>
      </c>
      <c r="F346" t="str">
        <f>'[3]Results Lum Lab'!Q310</f>
        <v>C2 - M15 : 2</v>
      </c>
      <c r="G346" s="117" t="str">
        <f t="shared" si="169"/>
        <v>-</v>
      </c>
      <c r="H346" t="str">
        <f>'[3]Results Lum Lab'!R310</f>
        <v>C3 - M10 : 1</v>
      </c>
      <c r="I346" s="117" t="str">
        <f t="shared" si="170"/>
        <v>Duplicate</v>
      </c>
      <c r="J346" t="str">
        <f>'[3]Results Lum Lab'!S310</f>
        <v>M16 - C1 : 2</v>
      </c>
      <c r="K346" s="117" t="str">
        <f t="shared" si="171"/>
        <v>-</v>
      </c>
      <c r="L346" t="str">
        <f>'[3]Results Lum Lab'!T310</f>
        <v>M07 - C2 : 2</v>
      </c>
      <c r="M346" s="117" t="str">
        <f t="shared" si="172"/>
        <v>-</v>
      </c>
      <c r="N346" t="str">
        <f>'[3]Results Lum Lab'!U310</f>
        <v>M16 - C3 : 1</v>
      </c>
      <c r="O346" s="117" t="str">
        <f t="shared" si="173"/>
        <v>Duplicate</v>
      </c>
      <c r="T346" t="str">
        <f>'[3]Results Lum Lab'!Z310</f>
        <v>M16</v>
      </c>
      <c r="U346" s="117" t="str">
        <f t="shared" si="174"/>
        <v>Duplicate</v>
      </c>
      <c r="V346" t="str">
        <f>'[3]Results Lum Lab'!AC310</f>
        <v>M15</v>
      </c>
      <c r="W346" s="117" t="str">
        <f t="shared" si="175"/>
        <v>-</v>
      </c>
      <c r="X346" t="str">
        <f>'[3]Results Lum Lab'!AF310</f>
        <v>M10</v>
      </c>
      <c r="Y346" s="117" t="str">
        <f t="shared" si="176"/>
        <v>Duplicate</v>
      </c>
      <c r="Z346" t="str">
        <f>'[3]Results Lum Lab'!AI310</f>
        <v>M16</v>
      </c>
      <c r="AA346" s="117" t="str">
        <f t="shared" si="177"/>
        <v>-</v>
      </c>
      <c r="AB346" t="str">
        <f>'[3]Results Lum Lab'!AL310</f>
        <v>M07</v>
      </c>
      <c r="AC346" s="117" t="str">
        <f t="shared" si="178"/>
        <v>-</v>
      </c>
      <c r="AD346" t="str">
        <f>'[3]Results Lum Lab'!AO310</f>
        <v>M16</v>
      </c>
      <c r="AE346" s="117" t="str">
        <f t="shared" si="179"/>
        <v>Duplicate</v>
      </c>
    </row>
    <row r="347" spans="3:31" ht="14.7" x14ac:dyDescent="0.6">
      <c r="F347" t="str">
        <f>'[3]Results Lum Lab'!Q311</f>
        <v>C2 - M14 : 2</v>
      </c>
      <c r="G347" s="117" t="str">
        <f t="shared" si="169"/>
        <v>Duplicate</v>
      </c>
      <c r="H347" t="str">
        <f>'[3]Results Lum Lab'!R311</f>
        <v>C3 - M11 : 1</v>
      </c>
      <c r="I347" s="117" t="str">
        <f t="shared" si="170"/>
        <v>-</v>
      </c>
      <c r="J347" t="str">
        <f>'[3]Results Lum Lab'!S311</f>
        <v>M18 - C1 : 1</v>
      </c>
      <c r="K347" s="117" t="str">
        <f t="shared" si="171"/>
        <v>Duplicate</v>
      </c>
      <c r="L347" t="str">
        <f>'[3]Results Lum Lab'!T311</f>
        <v>M08 - C2 : 2</v>
      </c>
      <c r="M347" s="117" t="str">
        <f t="shared" si="172"/>
        <v>Duplicate</v>
      </c>
      <c r="U347" s="117"/>
      <c r="V347" t="str">
        <f>'[3]Results Lum Lab'!AC311</f>
        <v>M14</v>
      </c>
      <c r="W347" s="117" t="str">
        <f t="shared" si="175"/>
        <v>Duplicate</v>
      </c>
      <c r="X347" t="str">
        <f>'[3]Results Lum Lab'!AF311</f>
        <v>M11</v>
      </c>
      <c r="Y347" s="117" t="str">
        <f t="shared" si="176"/>
        <v>Duplicate</v>
      </c>
      <c r="Z347" t="str">
        <f>'[3]Results Lum Lab'!AI311</f>
        <v>M18</v>
      </c>
      <c r="AA347" s="117" t="str">
        <f t="shared" si="177"/>
        <v>Duplicate</v>
      </c>
      <c r="AB347" t="str">
        <f>'[3]Results Lum Lab'!AL311</f>
        <v>M08</v>
      </c>
      <c r="AC347" s="117" t="str">
        <f t="shared" si="178"/>
        <v>Duplicate</v>
      </c>
    </row>
    <row r="348" spans="3:31" ht="14.7" x14ac:dyDescent="0.6">
      <c r="F348" t="str">
        <f>'[3]Results Lum Lab'!Q312</f>
        <v>C2 - M13 : 1</v>
      </c>
      <c r="G348" s="117" t="str">
        <f t="shared" si="169"/>
        <v>Duplicate</v>
      </c>
      <c r="H348" t="str">
        <f>'[3]Results Lum Lab'!R312</f>
        <v>C3 - M12 : 2</v>
      </c>
      <c r="I348" s="117" t="str">
        <f t="shared" si="170"/>
        <v>Duplicate</v>
      </c>
      <c r="J348" t="str">
        <f>'[3]Results Lum Lab'!S312</f>
        <v>M17 - C1 : 2</v>
      </c>
      <c r="K348" s="117" t="str">
        <f t="shared" si="171"/>
        <v>Duplicate</v>
      </c>
      <c r="L348" t="str">
        <f>'[3]Results Lum Lab'!T312</f>
        <v>M09 - C2 : 2</v>
      </c>
      <c r="M348" s="117" t="str">
        <f t="shared" si="172"/>
        <v>-</v>
      </c>
      <c r="V348" t="str">
        <f>'[3]Results Lum Lab'!AC312</f>
        <v>M13</v>
      </c>
      <c r="W348" s="117" t="str">
        <f t="shared" si="175"/>
        <v>Duplicate</v>
      </c>
      <c r="X348" t="str">
        <f>'[3]Results Lum Lab'!AF312</f>
        <v>M12</v>
      </c>
      <c r="Y348" s="117" t="str">
        <f t="shared" si="176"/>
        <v>Duplicate</v>
      </c>
      <c r="Z348" t="str">
        <f>'[3]Results Lum Lab'!AI312</f>
        <v>M17</v>
      </c>
      <c r="AA348" s="117" t="str">
        <f t="shared" si="177"/>
        <v>Duplicate</v>
      </c>
      <c r="AB348" t="str">
        <f>'[3]Results Lum Lab'!AL312</f>
        <v>M09</v>
      </c>
      <c r="AC348" s="117" t="str">
        <f t="shared" si="178"/>
        <v>Duplicate</v>
      </c>
    </row>
    <row r="349" spans="3:31" ht="14.7" x14ac:dyDescent="0.6">
      <c r="F349" t="str">
        <f>'[3]Results Lum Lab'!Q313</f>
        <v>C2 - M14 : 2</v>
      </c>
      <c r="G349" s="117" t="str">
        <f t="shared" si="169"/>
        <v>Duplicate</v>
      </c>
      <c r="J349" t="str">
        <f>'[3]Results Lum Lab'!S313</f>
        <v>M18 - C1 : 1</v>
      </c>
      <c r="K349" s="117" t="str">
        <f t="shared" si="171"/>
        <v>Duplicate</v>
      </c>
      <c r="L349" t="str">
        <f>'[3]Results Lum Lab'!T313</f>
        <v>M10 - C2 : 2</v>
      </c>
      <c r="M349" s="117" t="str">
        <f t="shared" si="172"/>
        <v>Duplicate</v>
      </c>
      <c r="V349" t="str">
        <f>'[3]Results Lum Lab'!AC313</f>
        <v>M14</v>
      </c>
      <c r="W349" s="117" t="str">
        <f t="shared" si="175"/>
        <v>Duplicate</v>
      </c>
      <c r="Y349" s="117"/>
      <c r="Z349" t="str">
        <f>'[3]Results Lum Lab'!AI313</f>
        <v>M18</v>
      </c>
      <c r="AA349" s="117" t="str">
        <f t="shared" si="177"/>
        <v>Duplicate</v>
      </c>
      <c r="AB349" t="str">
        <f>'[3]Results Lum Lab'!AL313</f>
        <v>M10</v>
      </c>
      <c r="AC349" s="117" t="str">
        <f t="shared" si="178"/>
        <v>Duplicate</v>
      </c>
    </row>
    <row r="350" spans="3:31" ht="14.7" x14ac:dyDescent="0.6">
      <c r="J350" t="str">
        <f>'[3]Results Lum Lab'!S314</f>
        <v>M17 - C1 : 2</v>
      </c>
      <c r="K350" s="117" t="str">
        <f t="shared" si="171"/>
        <v>Duplicate</v>
      </c>
      <c r="L350" t="str">
        <f>'[3]Results Lum Lab'!T314</f>
        <v>M11 - C2 : 2</v>
      </c>
      <c r="M350" s="117" t="str">
        <f t="shared" si="172"/>
        <v>-</v>
      </c>
      <c r="W350" s="117"/>
      <c r="Z350" t="str">
        <f>'[3]Results Lum Lab'!AI314</f>
        <v>M17</v>
      </c>
      <c r="AA350" s="117" t="str">
        <f t="shared" si="177"/>
        <v>Duplicate</v>
      </c>
      <c r="AB350" t="str">
        <f>'[3]Results Lum Lab'!AL314</f>
        <v>M11</v>
      </c>
      <c r="AC350" s="117" t="str">
        <f t="shared" si="178"/>
        <v>Duplicate</v>
      </c>
    </row>
    <row r="351" spans="3:31" ht="14.7" x14ac:dyDescent="0.6">
      <c r="L351" t="str">
        <f>'[3]Results Lum Lab'!T315</f>
        <v>M12 - C2 : 2</v>
      </c>
      <c r="M351" s="117" t="str">
        <f t="shared" si="172"/>
        <v>-</v>
      </c>
      <c r="AB351" t="str">
        <f>'[3]Results Lum Lab'!AL315</f>
        <v>M12</v>
      </c>
      <c r="AC351" s="117" t="str">
        <f t="shared" si="178"/>
        <v>Duplicate</v>
      </c>
    </row>
    <row r="352" spans="3:31" ht="14.7" x14ac:dyDescent="0.6">
      <c r="L352" t="str">
        <f>'[3]Results Lum Lab'!T316</f>
        <v>M13 - C2 : 1</v>
      </c>
      <c r="M352" s="117" t="str">
        <f t="shared" si="172"/>
        <v>-</v>
      </c>
      <c r="P352" s="10"/>
      <c r="Q352" s="10"/>
      <c r="R352" s="10"/>
      <c r="AB352" t="str">
        <f>'[3]Results Lum Lab'!AL316</f>
        <v>M13</v>
      </c>
      <c r="AC352" s="117" t="str">
        <f t="shared" si="178"/>
        <v>-</v>
      </c>
    </row>
    <row r="354" spans="3:33" ht="14.7" x14ac:dyDescent="0.6">
      <c r="D354" s="2" t="s">
        <v>1064</v>
      </c>
      <c r="E354" s="130">
        <f>COUNTIF(E339:E346,"Duplicate")</f>
        <v>5</v>
      </c>
      <c r="F354" s="2" t="s">
        <v>1064</v>
      </c>
      <c r="G354" s="119">
        <f>COUNTIF(G339:G349,"Duplicate")</f>
        <v>4</v>
      </c>
      <c r="H354" s="2" t="s">
        <v>1064</v>
      </c>
      <c r="I354" s="119">
        <f>COUNTIF(I339:I348,"Duplicate")</f>
        <v>6</v>
      </c>
      <c r="J354" s="2" t="s">
        <v>1064</v>
      </c>
      <c r="K354" s="119">
        <f>COUNTIF(K339:K350,"Duplicate")</f>
        <v>4</v>
      </c>
      <c r="L354" s="2" t="s">
        <v>1064</v>
      </c>
      <c r="M354" s="119">
        <f>COUNTIF(M339:M352,"Duplicate")</f>
        <v>4</v>
      </c>
      <c r="N354" s="2" t="s">
        <v>1064</v>
      </c>
      <c r="O354" s="119">
        <f>COUNTIF(O339:O346,"Duplicate")</f>
        <v>4</v>
      </c>
      <c r="T354" s="2" t="s">
        <v>1064</v>
      </c>
      <c r="U354" s="119">
        <f>COUNTIF(U339:U346,"Duplicate")</f>
        <v>5</v>
      </c>
      <c r="V354" s="2" t="s">
        <v>1064</v>
      </c>
      <c r="W354" s="119">
        <f>COUNTIF(W339:W349,"Duplicate")</f>
        <v>7</v>
      </c>
      <c r="X354" s="2" t="s">
        <v>1064</v>
      </c>
      <c r="Y354" s="119">
        <f>COUNTIF(Y339:Y348,"Duplicate")</f>
        <v>9</v>
      </c>
      <c r="Z354" s="2" t="s">
        <v>1064</v>
      </c>
      <c r="AA354" s="119">
        <f>COUNTIF(AA339:AA350,"Duplicate")</f>
        <v>6</v>
      </c>
      <c r="AB354" s="2" t="s">
        <v>1064</v>
      </c>
      <c r="AC354" s="119">
        <f>COUNTIF(AC339:AC352,"Duplicate")</f>
        <v>12</v>
      </c>
      <c r="AD354" s="2" t="s">
        <v>1064</v>
      </c>
      <c r="AE354" s="119">
        <f>COUNTIF(AE339:AE346,"Duplicate")</f>
        <v>6</v>
      </c>
      <c r="AF354" s="10" t="s">
        <v>431</v>
      </c>
    </row>
    <row r="355" spans="3:33" ht="14.7" x14ac:dyDescent="0.6">
      <c r="D355" s="2" t="s">
        <v>1065</v>
      </c>
      <c r="E355" s="130">
        <f>COUNTA(D339:D346)</f>
        <v>8</v>
      </c>
      <c r="F355" s="2" t="s">
        <v>1065</v>
      </c>
      <c r="G355" s="119">
        <f>COUNTA(F339:F349)</f>
        <v>11</v>
      </c>
      <c r="H355" s="2" t="s">
        <v>1065</v>
      </c>
      <c r="I355" s="119">
        <f>COUNTA(H339:H348)</f>
        <v>10</v>
      </c>
      <c r="J355" s="2" t="s">
        <v>1065</v>
      </c>
      <c r="K355" s="119">
        <f>COUNTA(J339:J350)</f>
        <v>12</v>
      </c>
      <c r="L355" s="2" t="s">
        <v>1065</v>
      </c>
      <c r="M355" s="119">
        <f>COUNTA(L339:L352)</f>
        <v>14</v>
      </c>
      <c r="N355" s="2" t="s">
        <v>1065</v>
      </c>
      <c r="O355" s="119">
        <f>COUNTA(N339:N346)</f>
        <v>8</v>
      </c>
      <c r="P355" s="10" t="s">
        <v>431</v>
      </c>
      <c r="Q355" s="10"/>
      <c r="R355" s="10"/>
    </row>
    <row r="356" spans="3:33" ht="14.7" x14ac:dyDescent="0.6">
      <c r="D356" s="2"/>
      <c r="E356" s="130"/>
      <c r="F356" s="2"/>
      <c r="G356" s="119"/>
      <c r="H356" s="2"/>
      <c r="I356" s="119"/>
      <c r="J356" s="2"/>
      <c r="K356" s="119"/>
      <c r="L356" s="2"/>
      <c r="M356" s="119"/>
      <c r="N356" s="2"/>
      <c r="O356" s="119"/>
      <c r="P356" s="10"/>
      <c r="Q356" s="10"/>
      <c r="R356" s="10"/>
      <c r="S356" s="126" t="s">
        <v>1074</v>
      </c>
      <c r="T356" s="128">
        <f>E354/U354</f>
        <v>1</v>
      </c>
      <c r="U356" s="127"/>
      <c r="V356" s="128">
        <f>G354/W354</f>
        <v>0.5714285714285714</v>
      </c>
      <c r="W356" s="127"/>
      <c r="X356" s="128">
        <f>I354/Y354</f>
        <v>0.66666666666666663</v>
      </c>
      <c r="Y356" s="127"/>
      <c r="Z356" s="128">
        <f>K354/AA354</f>
        <v>0.66666666666666663</v>
      </c>
      <c r="AA356" s="127"/>
      <c r="AB356" s="128">
        <f>M354/AC354</f>
        <v>0.33333333333333331</v>
      </c>
      <c r="AC356" s="127"/>
      <c r="AD356" s="129">
        <f>O354/AE354</f>
        <v>0.66666666666666663</v>
      </c>
      <c r="AF356" t="s">
        <v>1075</v>
      </c>
      <c r="AG356" s="131">
        <f>MAX(T356:AD356)</f>
        <v>1</v>
      </c>
    </row>
    <row r="357" spans="3:33" x14ac:dyDescent="0.55000000000000004">
      <c r="AF357" t="s">
        <v>1076</v>
      </c>
      <c r="AG357" s="131">
        <f>MIN(T356:AD356)</f>
        <v>0.33333333333333331</v>
      </c>
    </row>
    <row r="359" spans="3:33" x14ac:dyDescent="0.55000000000000004">
      <c r="C359" s="2">
        <f>'[3]Results Lum Lab'!O321</f>
        <v>16</v>
      </c>
      <c r="D359" s="2" t="str">
        <f>'[3]Results Lum Lab'!P321</f>
        <v>C1 - Mxx</v>
      </c>
      <c r="E359" s="147"/>
      <c r="F359" s="2" t="str">
        <f>'[3]Results Lum Lab'!Q321</f>
        <v>C2 - Mxx</v>
      </c>
      <c r="G359" s="2"/>
      <c r="H359" s="2" t="str">
        <f>'[3]Results Lum Lab'!R321</f>
        <v>C3 - Mxx</v>
      </c>
      <c r="I359" s="2"/>
      <c r="J359" s="2" t="str">
        <f>'[3]Results Lum Lab'!S321</f>
        <v>Mxx -C1</v>
      </c>
      <c r="K359" s="2"/>
      <c r="L359" s="2" t="str">
        <f>'[3]Results Lum Lab'!T321</f>
        <v>Mxx -C2</v>
      </c>
      <c r="M359" s="2"/>
      <c r="N359" s="2" t="str">
        <f>'[3]Results Lum Lab'!U321</f>
        <v>Mxx - C3</v>
      </c>
      <c r="O359" s="2"/>
      <c r="P359" s="2"/>
      <c r="Q359" s="2"/>
      <c r="R359" s="2"/>
      <c r="S359" s="2"/>
      <c r="T359" s="2" t="str">
        <f>'[3]Results Lum Lab'!Z321</f>
        <v>C1 - Mxx</v>
      </c>
      <c r="U359" s="2"/>
      <c r="V359" s="2" t="str">
        <f>'[3]Results Lum Lab'!AC321</f>
        <v>C2 - Mxx</v>
      </c>
      <c r="W359" s="2"/>
      <c r="X359" s="2" t="str">
        <f>'[3]Results Lum Lab'!AF321</f>
        <v>C3 - Mxx</v>
      </c>
      <c r="Y359" s="2"/>
      <c r="Z359" s="2" t="str">
        <f>'[3]Results Lum Lab'!AI321</f>
        <v>Mxx -C1</v>
      </c>
      <c r="AA359" s="2"/>
      <c r="AB359" s="2" t="str">
        <f>'[3]Results Lum Lab'!AL321</f>
        <v>Mxx -C2</v>
      </c>
      <c r="AC359" s="2"/>
      <c r="AD359" s="2" t="str">
        <f>'[3]Results Lum Lab'!AO321</f>
        <v>Mxx - C3</v>
      </c>
    </row>
    <row r="360" spans="3:33" ht="14.7" x14ac:dyDescent="0.6">
      <c r="D360" t="str">
        <f>'[3]Results Lum Lab'!P322</f>
        <v>C1 - M08 : 1</v>
      </c>
      <c r="E360" s="148" t="str">
        <f>IF(COUNTIF($D$360:$D$373, D360)&gt;1, "Duplicate", "-")</f>
        <v>-</v>
      </c>
      <c r="F360" t="str">
        <f>'[3]Results Lum Lab'!Q322</f>
        <v>C2 - M08 : 1</v>
      </c>
      <c r="G360" s="117" t="str">
        <f>IF(COUNTIF($F$360:$F$367, F360)&gt;1, "Duplicate", "-")</f>
        <v>-</v>
      </c>
      <c r="H360" t="str">
        <f>'[3]Results Lum Lab'!R322</f>
        <v>C3 - M08 : 1</v>
      </c>
      <c r="I360" s="117" t="str">
        <f>IF(COUNTIF($H$360:$H$374, H360)&gt;1, "Duplicate", "-")</f>
        <v>Duplicate</v>
      </c>
      <c r="J360" t="str">
        <f>'[3]Results Lum Lab'!S322</f>
        <v>M08 - C1 : 2</v>
      </c>
      <c r="K360" s="117" t="str">
        <f>IF(COUNTIF($J$360:$J$377, J360)&gt;1, "Duplicate", "-")</f>
        <v>-</v>
      </c>
      <c r="L360" t="str">
        <f>'[3]Results Lum Lab'!T322</f>
        <v>M08 - C2 : 2</v>
      </c>
      <c r="M360" s="117" t="str">
        <f>IF(COUNTIF($L$360:$L$373, L360)&gt;1, "Duplicate", "-")</f>
        <v>-</v>
      </c>
      <c r="N360" t="str">
        <f>'[3]Results Lum Lab'!U322</f>
        <v>M08 - C3 : 2</v>
      </c>
      <c r="O360" s="117" t="str">
        <f>IF(COUNTIF($N$360:$N$370, N360)&gt;1, "Duplicate", "-")</f>
        <v>Duplicate</v>
      </c>
      <c r="T360" t="str">
        <f>'[3]Results Lum Lab'!Z322</f>
        <v>M08</v>
      </c>
      <c r="U360" s="117" t="str">
        <f>IF(COUNTIF($T$360:$T$374, T360)&gt;1, "Duplicate", "-")</f>
        <v>-</v>
      </c>
      <c r="V360" t="str">
        <f>'[3]Results Lum Lab'!AC322</f>
        <v>M08</v>
      </c>
      <c r="W360" s="117" t="str">
        <f>IF(COUNTIF($V$360:$V$368, V360)&gt;1, "Duplicate", "-")</f>
        <v>-</v>
      </c>
      <c r="X360" t="str">
        <f>'[3]Results Lum Lab'!AF322</f>
        <v>M08</v>
      </c>
      <c r="Y360" s="117" t="str">
        <f>IF(COUNTIF($X$360:$X$375, X360)&gt;1, "Duplicate", "-")</f>
        <v>Duplicate</v>
      </c>
      <c r="Z360" t="str">
        <f>'[3]Results Lum Lab'!AI322</f>
        <v>M08</v>
      </c>
      <c r="AA360" s="117" t="str">
        <f>IF(COUNTIF($Z$360:$Z$377, Z360)&gt;1, "Duplicate", "-")</f>
        <v>-</v>
      </c>
      <c r="AB360" t="str">
        <f>'[3]Results Lum Lab'!AL322</f>
        <v>M08</v>
      </c>
      <c r="AC360" s="117" t="str">
        <f>IF(COUNTIF($AB$360:$AB$374, AB360)&gt;1, "Duplicate", "-")</f>
        <v>-</v>
      </c>
      <c r="AD360" t="str">
        <f>'[3]Results Lum Lab'!AO322</f>
        <v>M08</v>
      </c>
      <c r="AE360" s="117" t="str">
        <f>IF(COUNTIF($AD$360:$AD$371, AD360)&gt;1, "Duplicate", "-")</f>
        <v>Duplicate</v>
      </c>
    </row>
    <row r="361" spans="3:33" ht="14.7" x14ac:dyDescent="0.6">
      <c r="D361" t="str">
        <f>'[3]Results Lum Lab'!P323</f>
        <v>C1 - M12 : 1</v>
      </c>
      <c r="E361" s="148" t="str">
        <f t="shared" ref="E361:E373" si="180">IF(COUNTIF($D$360:$D$373, D361)&gt;1, "Duplicate", "-")</f>
        <v>-</v>
      </c>
      <c r="F361" t="str">
        <f>'[3]Results Lum Lab'!Q323</f>
        <v>C2 - M12 : 1</v>
      </c>
      <c r="G361" s="117" t="str">
        <f t="shared" ref="G361:G367" si="181">IF(COUNTIF($F$360:$F$367, F361)&gt;1, "Duplicate", "-")</f>
        <v>Duplicate</v>
      </c>
      <c r="H361" t="str">
        <f>'[3]Results Lum Lab'!R323</f>
        <v>C3 - M12 : 2</v>
      </c>
      <c r="I361" s="117" t="str">
        <f t="shared" ref="I361:I374" si="182">IF(COUNTIF($H$360:$H$374, H361)&gt;1, "Duplicate", "-")</f>
        <v>Duplicate</v>
      </c>
      <c r="J361" t="str">
        <f>'[3]Results Lum Lab'!S323</f>
        <v>M12 - C1 : 2</v>
      </c>
      <c r="K361" s="117" t="str">
        <f t="shared" ref="K361:K377" si="183">IF(COUNTIF($J$360:$J$377, J361)&gt;1, "Duplicate", "-")</f>
        <v>-</v>
      </c>
      <c r="L361" t="str">
        <f>'[3]Results Lum Lab'!T323</f>
        <v>M12 - C2 : 2</v>
      </c>
      <c r="M361" s="117" t="str">
        <f t="shared" ref="M361:M373" si="184">IF(COUNTIF($L$360:$L$373, L361)&gt;1, "Duplicate", "-")</f>
        <v>Duplicate</v>
      </c>
      <c r="N361" t="str">
        <f>'[3]Results Lum Lab'!U323</f>
        <v>M12 - C3 : 1</v>
      </c>
      <c r="O361" s="117" t="str">
        <f t="shared" ref="O361:O370" si="185">IF(COUNTIF($N$360:$N$370, N361)&gt;1, "Duplicate", "-")</f>
        <v>-</v>
      </c>
      <c r="T361" t="str">
        <f>'[3]Results Lum Lab'!Z323</f>
        <v>M12</v>
      </c>
      <c r="U361" s="117" t="str">
        <f t="shared" ref="U361:U373" si="186">IF(COUNTIF($T$360:$T$374, T361)&gt;1, "Duplicate", "-")</f>
        <v>-</v>
      </c>
      <c r="V361" t="str">
        <f>'[3]Results Lum Lab'!AC323</f>
        <v>M12</v>
      </c>
      <c r="W361" s="117" t="str">
        <f t="shared" ref="W361:W367" si="187">IF(COUNTIF($V$360:$V$368, V361)&gt;1, "Duplicate", "-")</f>
        <v>Duplicate</v>
      </c>
      <c r="X361" t="str">
        <f>'[3]Results Lum Lab'!AF323</f>
        <v>M12</v>
      </c>
      <c r="Y361" s="117" t="str">
        <f t="shared" ref="Y361:Y374" si="188">IF(COUNTIF($X$360:$X$375, X361)&gt;1, "Duplicate", "-")</f>
        <v>Duplicate</v>
      </c>
      <c r="Z361" t="str">
        <f>'[3]Results Lum Lab'!AI323</f>
        <v>M12</v>
      </c>
      <c r="AA361" s="117" t="str">
        <f t="shared" ref="AA361:AA377" si="189">IF(COUNTIF($Z$360:$Z$377, Z361)&gt;1, "Duplicate", "-")</f>
        <v>-</v>
      </c>
      <c r="AB361" t="str">
        <f>'[3]Results Lum Lab'!AL323</f>
        <v>M12</v>
      </c>
      <c r="AC361" s="117" t="str">
        <f t="shared" ref="AC361:AC373" si="190">IF(COUNTIF($AB$360:$AB$374, AB361)&gt;1, "Duplicate", "-")</f>
        <v>Duplicate</v>
      </c>
      <c r="AD361" t="str">
        <f>'[3]Results Lum Lab'!AO323</f>
        <v>M12</v>
      </c>
      <c r="AE361" s="117" t="str">
        <f t="shared" ref="AE361:AE370" si="191">IF(COUNTIF($AD$360:$AD$371, AD361)&gt;1, "Duplicate", "-")</f>
        <v>Duplicate</v>
      </c>
    </row>
    <row r="362" spans="3:33" ht="14.7" x14ac:dyDescent="0.6">
      <c r="D362" t="str">
        <f>'[3]Results Lum Lab'!P324</f>
        <v>C1 - M16 : 1</v>
      </c>
      <c r="E362" s="148" t="str">
        <f t="shared" si="180"/>
        <v>-</v>
      </c>
      <c r="F362" t="str">
        <f>'[3]Results Lum Lab'!Q324</f>
        <v>C2 - M16 : 2</v>
      </c>
      <c r="G362" s="117" t="str">
        <f t="shared" si="181"/>
        <v>-</v>
      </c>
      <c r="H362" t="str">
        <f>'[3]Results Lum Lab'!R324</f>
        <v>C3 - M10 : 2</v>
      </c>
      <c r="I362" s="117" t="str">
        <f t="shared" si="182"/>
        <v>-</v>
      </c>
      <c r="J362" t="str">
        <f>'[3]Results Lum Lab'!S324</f>
        <v>M16 - C1 : 2</v>
      </c>
      <c r="K362" s="117" t="str">
        <f t="shared" si="183"/>
        <v>-</v>
      </c>
      <c r="L362" t="str">
        <f>'[3]Results Lum Lab'!T324</f>
        <v>M16 - C2 : 1</v>
      </c>
      <c r="M362" s="117" t="str">
        <f t="shared" si="184"/>
        <v>-</v>
      </c>
      <c r="N362" t="str">
        <f>'[3]Results Lum Lab'!U324</f>
        <v>M10 - C3 : 1</v>
      </c>
      <c r="O362" s="117" t="str">
        <f t="shared" si="185"/>
        <v>-</v>
      </c>
      <c r="T362" t="str">
        <f>'[3]Results Lum Lab'!Z324</f>
        <v>M16</v>
      </c>
      <c r="U362" s="117" t="str">
        <f t="shared" si="186"/>
        <v>-</v>
      </c>
      <c r="V362" t="str">
        <f>'[3]Results Lum Lab'!AC324</f>
        <v>M16</v>
      </c>
      <c r="W362" s="117" t="str">
        <f t="shared" si="187"/>
        <v>-</v>
      </c>
      <c r="X362" t="str">
        <f>'[3]Results Lum Lab'!AF324</f>
        <v>M10</v>
      </c>
      <c r="Y362" s="117" t="str">
        <f t="shared" si="188"/>
        <v>Duplicate</v>
      </c>
      <c r="Z362" t="str">
        <f>'[3]Results Lum Lab'!AI324</f>
        <v>M16</v>
      </c>
      <c r="AA362" s="117" t="str">
        <f t="shared" si="189"/>
        <v>-</v>
      </c>
      <c r="AB362" t="str">
        <f>'[3]Results Lum Lab'!AL324</f>
        <v>M16</v>
      </c>
      <c r="AC362" s="117" t="str">
        <f t="shared" si="190"/>
        <v>-</v>
      </c>
      <c r="AD362" t="str">
        <f>'[3]Results Lum Lab'!AO324</f>
        <v>M10</v>
      </c>
      <c r="AE362" s="117" t="str">
        <f t="shared" si="191"/>
        <v>Duplicate</v>
      </c>
    </row>
    <row r="363" spans="3:33" ht="14.7" x14ac:dyDescent="0.6">
      <c r="D363" t="str">
        <f>'[3]Results Lum Lab'!P325</f>
        <v>C1 - M20 : 1</v>
      </c>
      <c r="E363" s="148" t="str">
        <f t="shared" si="180"/>
        <v>Duplicate</v>
      </c>
      <c r="F363" t="str">
        <f>'[3]Results Lum Lab'!Q325</f>
        <v>C2 - M14 : 2</v>
      </c>
      <c r="G363" s="117" t="str">
        <f t="shared" si="181"/>
        <v>-</v>
      </c>
      <c r="H363" t="str">
        <f>'[3]Results Lum Lab'!R325</f>
        <v>C3 - M08 : 2</v>
      </c>
      <c r="I363" s="117" t="str">
        <f t="shared" si="182"/>
        <v>Duplicate</v>
      </c>
      <c r="J363" t="str">
        <f>'[3]Results Lum Lab'!S325</f>
        <v>M20 - C1 : 2</v>
      </c>
      <c r="K363" s="117" t="str">
        <f t="shared" si="183"/>
        <v>-</v>
      </c>
      <c r="L363" t="str">
        <f>'[3]Results Lum Lab'!T325</f>
        <v>M14 - C2 : 1</v>
      </c>
      <c r="M363" s="117" t="str">
        <f t="shared" si="184"/>
        <v>Duplicate</v>
      </c>
      <c r="N363" t="str">
        <f>'[3]Results Lum Lab'!U325</f>
        <v>M08 - C3 : 2</v>
      </c>
      <c r="O363" s="117" t="str">
        <f t="shared" si="185"/>
        <v>Duplicate</v>
      </c>
      <c r="T363" t="str">
        <f>'[3]Results Lum Lab'!Z325</f>
        <v>M20</v>
      </c>
      <c r="U363" s="117" t="str">
        <f t="shared" si="186"/>
        <v>Duplicate</v>
      </c>
      <c r="V363" t="str">
        <f>'[3]Results Lum Lab'!AC325</f>
        <v>M14</v>
      </c>
      <c r="W363" s="117" t="str">
        <f t="shared" si="187"/>
        <v>-</v>
      </c>
      <c r="X363" t="str">
        <f>'[3]Results Lum Lab'!AF325</f>
        <v>M08</v>
      </c>
      <c r="Y363" s="117" t="str">
        <f t="shared" si="188"/>
        <v>Duplicate</v>
      </c>
      <c r="Z363" t="str">
        <f>'[3]Results Lum Lab'!AI325</f>
        <v>M20</v>
      </c>
      <c r="AA363" s="117" t="str">
        <f t="shared" si="189"/>
        <v>-</v>
      </c>
      <c r="AB363" t="str">
        <f>'[3]Results Lum Lab'!AL325</f>
        <v>M14</v>
      </c>
      <c r="AC363" s="117" t="str">
        <f t="shared" si="190"/>
        <v>Duplicate</v>
      </c>
      <c r="AD363" t="str">
        <f>'[3]Results Lum Lab'!AO325</f>
        <v>M08</v>
      </c>
      <c r="AE363" s="117" t="str">
        <f t="shared" si="191"/>
        <v>Duplicate</v>
      </c>
    </row>
    <row r="364" spans="3:33" ht="14.7" x14ac:dyDescent="0.6">
      <c r="D364" t="str">
        <f>'[3]Results Lum Lab'!P326</f>
        <v>C1 - M24 : 2</v>
      </c>
      <c r="E364" s="148" t="str">
        <f t="shared" si="180"/>
        <v>-</v>
      </c>
      <c r="F364" t="str">
        <f>'[3]Results Lum Lab'!Q326</f>
        <v>C2 - M12 : 1</v>
      </c>
      <c r="G364" s="117" t="str">
        <f t="shared" si="181"/>
        <v>Duplicate</v>
      </c>
      <c r="H364" t="str">
        <f>'[3]Results Lum Lab'!R326</f>
        <v>C3 - M06 : 1</v>
      </c>
      <c r="I364" s="117" t="str">
        <f t="shared" si="182"/>
        <v>-</v>
      </c>
      <c r="J364" t="str">
        <f>'[3]Results Lum Lab'!S326</f>
        <v>M24 - C1 : 2</v>
      </c>
      <c r="K364" s="117" t="str">
        <f t="shared" si="183"/>
        <v>-</v>
      </c>
      <c r="L364" t="str">
        <f>'[3]Results Lum Lab'!T326</f>
        <v>M12 - C2 : 1</v>
      </c>
      <c r="M364" s="117" t="str">
        <f t="shared" si="184"/>
        <v>-</v>
      </c>
      <c r="N364" t="str">
        <f>'[3]Results Lum Lab'!U326</f>
        <v>M09 - C3 : 1</v>
      </c>
      <c r="O364" s="117" t="str">
        <f t="shared" si="185"/>
        <v>-</v>
      </c>
      <c r="T364" t="str">
        <f>'[3]Results Lum Lab'!Z326</f>
        <v>M24</v>
      </c>
      <c r="U364" s="117" t="str">
        <f t="shared" si="186"/>
        <v>-</v>
      </c>
      <c r="V364" t="str">
        <f>'[3]Results Lum Lab'!AC326</f>
        <v>M12</v>
      </c>
      <c r="W364" s="117" t="str">
        <f t="shared" si="187"/>
        <v>Duplicate</v>
      </c>
      <c r="X364" t="str">
        <f>'[3]Results Lum Lab'!AF326</f>
        <v>M06</v>
      </c>
      <c r="Y364" s="117" t="str">
        <f t="shared" si="188"/>
        <v>-</v>
      </c>
      <c r="Z364" t="str">
        <f>'[3]Results Lum Lab'!AI326</f>
        <v>M24</v>
      </c>
      <c r="AA364" s="117" t="str">
        <f t="shared" si="189"/>
        <v>-</v>
      </c>
      <c r="AB364" t="str">
        <f>'[3]Results Lum Lab'!AL326</f>
        <v>M12</v>
      </c>
      <c r="AC364" s="117" t="str">
        <f t="shared" si="190"/>
        <v>Duplicate</v>
      </c>
      <c r="AD364" t="str">
        <f>'[3]Results Lum Lab'!AO326</f>
        <v>M09</v>
      </c>
      <c r="AE364" s="117" t="str">
        <f t="shared" si="191"/>
        <v>Duplicate</v>
      </c>
    </row>
    <row r="365" spans="3:33" ht="14.7" x14ac:dyDescent="0.6">
      <c r="D365" t="str">
        <f>'[3]Results Lum Lab'!P327</f>
        <v>C1 - M22 : 2</v>
      </c>
      <c r="E365" s="148" t="str">
        <f t="shared" si="180"/>
        <v>-</v>
      </c>
      <c r="F365" t="str">
        <f>'[3]Results Lum Lab'!Q327</f>
        <v>C2 - M13 : 2</v>
      </c>
      <c r="G365" s="117" t="str">
        <f t="shared" si="181"/>
        <v>Duplicate</v>
      </c>
      <c r="H365" t="str">
        <f>'[3]Results Lum Lab'!R327</f>
        <v>C3 - M07 : 1</v>
      </c>
      <c r="I365" s="117" t="str">
        <f t="shared" si="182"/>
        <v>Duplicate</v>
      </c>
      <c r="J365" t="str">
        <f>'[3]Results Lum Lab'!S327</f>
        <v>M28 - C1 : 1</v>
      </c>
      <c r="K365" s="117" t="str">
        <f t="shared" si="183"/>
        <v>Duplicate</v>
      </c>
      <c r="L365" t="str">
        <f>'[3]Results Lum Lab'!T327</f>
        <v>M10 - C2 : 2</v>
      </c>
      <c r="M365" s="117" t="str">
        <f t="shared" si="184"/>
        <v>-</v>
      </c>
      <c r="N365" t="str">
        <f>'[3]Results Lum Lab'!U327</f>
        <v>M08 - C3 : 2</v>
      </c>
      <c r="O365" s="117" t="str">
        <f t="shared" si="185"/>
        <v>Duplicate</v>
      </c>
      <c r="T365" t="str">
        <f>'[3]Results Lum Lab'!Z327</f>
        <v>M22</v>
      </c>
      <c r="U365" s="117" t="str">
        <f t="shared" si="186"/>
        <v>Duplicate</v>
      </c>
      <c r="V365" t="str">
        <f>'[3]Results Lum Lab'!AC327</f>
        <v>M13</v>
      </c>
      <c r="W365" s="117" t="str">
        <f t="shared" si="187"/>
        <v>Duplicate</v>
      </c>
      <c r="X365" t="str">
        <f>'[3]Results Lum Lab'!AF327</f>
        <v>M07</v>
      </c>
      <c r="Y365" s="117" t="str">
        <f t="shared" si="188"/>
        <v>Duplicate</v>
      </c>
      <c r="Z365" t="str">
        <f>'[3]Results Lum Lab'!AI327</f>
        <v>M28</v>
      </c>
      <c r="AA365" s="117" t="str">
        <f t="shared" si="189"/>
        <v>Duplicate</v>
      </c>
      <c r="AB365" t="str">
        <f>'[3]Results Lum Lab'!AL327</f>
        <v>M10</v>
      </c>
      <c r="AC365" s="117" t="str">
        <f t="shared" si="190"/>
        <v>-</v>
      </c>
      <c r="AD365" t="str">
        <f>'[3]Results Lum Lab'!AO327</f>
        <v>M08</v>
      </c>
      <c r="AE365" s="117" t="str">
        <f t="shared" si="191"/>
        <v>Duplicate</v>
      </c>
    </row>
    <row r="366" spans="3:33" ht="14.7" x14ac:dyDescent="0.6">
      <c r="D366" t="str">
        <f>'[3]Results Lum Lab'!P328</f>
        <v>C1 - M20 : 1</v>
      </c>
      <c r="E366" s="148" t="str">
        <f t="shared" si="180"/>
        <v>Duplicate</v>
      </c>
      <c r="F366" t="str">
        <f>'[3]Results Lum Lab'!Q328</f>
        <v>C2 - M12 : 1</v>
      </c>
      <c r="G366" s="117" t="str">
        <f t="shared" si="181"/>
        <v>Duplicate</v>
      </c>
      <c r="H366" t="str">
        <f>'[3]Results Lum Lab'!R328</f>
        <v>C3 - M08 : 1</v>
      </c>
      <c r="I366" s="117" t="str">
        <f t="shared" si="182"/>
        <v>Duplicate</v>
      </c>
      <c r="J366" t="str">
        <f>'[3]Results Lum Lab'!S328</f>
        <v>M26 - C1 : 2</v>
      </c>
      <c r="K366" s="117" t="str">
        <f t="shared" si="183"/>
        <v>Duplicate</v>
      </c>
      <c r="L366" t="str">
        <f>'[3]Results Lum Lab'!T328</f>
        <v>M11 - C2 : 2</v>
      </c>
      <c r="M366" s="117" t="str">
        <f t="shared" si="184"/>
        <v>-</v>
      </c>
      <c r="N366" t="str">
        <f>'[3]Results Lum Lab'!U328</f>
        <v>M09 - C3 : 2</v>
      </c>
      <c r="O366" s="117" t="str">
        <f t="shared" si="185"/>
        <v>-</v>
      </c>
      <c r="T366" t="str">
        <f>'[3]Results Lum Lab'!Z328</f>
        <v>M20</v>
      </c>
      <c r="U366" s="117" t="str">
        <f t="shared" si="186"/>
        <v>Duplicate</v>
      </c>
      <c r="V366" t="str">
        <f>'[3]Results Lum Lab'!AC328</f>
        <v>M12</v>
      </c>
      <c r="W366" s="117" t="str">
        <f t="shared" si="187"/>
        <v>Duplicate</v>
      </c>
      <c r="X366" t="str">
        <f>'[3]Results Lum Lab'!AF328</f>
        <v>M08</v>
      </c>
      <c r="Y366" s="117" t="str">
        <f t="shared" si="188"/>
        <v>Duplicate</v>
      </c>
      <c r="Z366" t="str">
        <f>'[3]Results Lum Lab'!AI328</f>
        <v>M26</v>
      </c>
      <c r="AA366" s="117" t="str">
        <f t="shared" si="189"/>
        <v>Duplicate</v>
      </c>
      <c r="AB366" t="str">
        <f>'[3]Results Lum Lab'!AL328</f>
        <v>M11</v>
      </c>
      <c r="AC366" s="117" t="str">
        <f t="shared" si="190"/>
        <v>-</v>
      </c>
      <c r="AD366" t="str">
        <f>'[3]Results Lum Lab'!AO328</f>
        <v>M09</v>
      </c>
      <c r="AE366" s="117" t="str">
        <f t="shared" si="191"/>
        <v>Duplicate</v>
      </c>
    </row>
    <row r="367" spans="3:33" ht="14.7" x14ac:dyDescent="0.6">
      <c r="D367" t="str">
        <f>'[3]Results Lum Lab'!P329</f>
        <v>C1 - M21 : 2</v>
      </c>
      <c r="E367" s="148" t="str">
        <f t="shared" si="180"/>
        <v>-</v>
      </c>
      <c r="F367" t="str">
        <f>'[3]Results Lum Lab'!Q329</f>
        <v>C2 - M13 : 2</v>
      </c>
      <c r="G367" s="117" t="str">
        <f t="shared" si="181"/>
        <v>Duplicate</v>
      </c>
      <c r="H367" t="str">
        <f>'[3]Results Lum Lab'!R329</f>
        <v>C3 - M09 : 2</v>
      </c>
      <c r="I367" s="117" t="str">
        <f t="shared" si="182"/>
        <v>-</v>
      </c>
      <c r="J367" t="str">
        <f>'[3]Results Lum Lab'!S329</f>
        <v>M27 - C1 : 2</v>
      </c>
      <c r="K367" s="117" t="str">
        <f t="shared" si="183"/>
        <v>Duplicate</v>
      </c>
      <c r="L367" t="str">
        <f>'[3]Results Lum Lab'!T329</f>
        <v>M12 - C2 : 2</v>
      </c>
      <c r="M367" s="117" t="str">
        <f t="shared" si="184"/>
        <v>Duplicate</v>
      </c>
      <c r="N367" t="str">
        <f>'[3]Results Lum Lab'!U329</f>
        <v>M10 - C3 : 2</v>
      </c>
      <c r="O367" s="117" t="str">
        <f t="shared" si="185"/>
        <v>-</v>
      </c>
      <c r="T367" t="str">
        <f>'[3]Results Lum Lab'!Z329</f>
        <v>M21</v>
      </c>
      <c r="U367" s="117" t="str">
        <f t="shared" si="186"/>
        <v>Duplicate</v>
      </c>
      <c r="V367" t="str">
        <f>'[3]Results Lum Lab'!AC329</f>
        <v>M13</v>
      </c>
      <c r="W367" s="117" t="str">
        <f t="shared" si="187"/>
        <v>Duplicate</v>
      </c>
      <c r="X367" t="str">
        <f>'[3]Results Lum Lab'!AF329</f>
        <v>M09</v>
      </c>
      <c r="Y367" s="117" t="str">
        <f t="shared" si="188"/>
        <v>Duplicate</v>
      </c>
      <c r="Z367" t="str">
        <f>'[3]Results Lum Lab'!AI329</f>
        <v>M27</v>
      </c>
      <c r="AA367" s="117" t="str">
        <f t="shared" si="189"/>
        <v>Duplicate</v>
      </c>
      <c r="AB367" t="str">
        <f>'[3]Results Lum Lab'!AL329</f>
        <v>M12</v>
      </c>
      <c r="AC367" s="117" t="str">
        <f t="shared" si="190"/>
        <v>Duplicate</v>
      </c>
      <c r="AD367" t="str">
        <f>'[3]Results Lum Lab'!AO329</f>
        <v>M10</v>
      </c>
      <c r="AE367" s="117" t="str">
        <f t="shared" si="191"/>
        <v>Duplicate</v>
      </c>
    </row>
    <row r="368" spans="3:33" ht="14.7" x14ac:dyDescent="0.6">
      <c r="D368" t="str">
        <f>'[3]Results Lum Lab'!P330</f>
        <v>C1 - M20 : 2</v>
      </c>
      <c r="E368" s="148" t="str">
        <f t="shared" si="180"/>
        <v>-</v>
      </c>
      <c r="H368" t="str">
        <f>'[3]Results Lum Lab'!R330</f>
        <v>C3 - M08 : 2</v>
      </c>
      <c r="I368" s="117" t="str">
        <f t="shared" si="182"/>
        <v>Duplicate</v>
      </c>
      <c r="J368" t="str">
        <f>'[3]Results Lum Lab'!S330</f>
        <v>M28 - C1 : 2</v>
      </c>
      <c r="K368" s="117" t="str">
        <f t="shared" si="183"/>
        <v>Duplicate</v>
      </c>
      <c r="L368" t="str">
        <f>'[3]Results Lum Lab'!T330</f>
        <v>M13 - C2 : 2</v>
      </c>
      <c r="M368" s="117" t="str">
        <f t="shared" si="184"/>
        <v>Duplicate</v>
      </c>
      <c r="N368" t="str">
        <f>'[3]Results Lum Lab'!U330</f>
        <v>M11 - C3 : 2</v>
      </c>
      <c r="O368" s="117" t="str">
        <f t="shared" si="185"/>
        <v>-</v>
      </c>
      <c r="T368" t="str">
        <f>'[3]Results Lum Lab'!Z330</f>
        <v>M20</v>
      </c>
      <c r="U368" s="117" t="str">
        <f t="shared" si="186"/>
        <v>Duplicate</v>
      </c>
      <c r="W368" s="117"/>
      <c r="X368" t="str">
        <f>'[3]Results Lum Lab'!AF330</f>
        <v>M08</v>
      </c>
      <c r="Y368" s="117" t="str">
        <f t="shared" si="188"/>
        <v>Duplicate</v>
      </c>
      <c r="Z368" t="str">
        <f>'[3]Results Lum Lab'!AI330</f>
        <v>M28</v>
      </c>
      <c r="AA368" s="117" t="str">
        <f t="shared" si="189"/>
        <v>Duplicate</v>
      </c>
      <c r="AB368" t="str">
        <f>'[3]Results Lum Lab'!AL330</f>
        <v>M13</v>
      </c>
      <c r="AC368" s="117" t="str">
        <f t="shared" si="190"/>
        <v>Duplicate</v>
      </c>
      <c r="AD368" t="str">
        <f>'[3]Results Lum Lab'!AO330</f>
        <v>M11</v>
      </c>
      <c r="AE368" s="117" t="str">
        <f t="shared" si="191"/>
        <v>-</v>
      </c>
    </row>
    <row r="369" spans="3:33" ht="14.7" x14ac:dyDescent="0.6">
      <c r="D369" t="str">
        <f>'[3]Results Lum Lab'!P331</f>
        <v>C1 - M19 : 1</v>
      </c>
      <c r="E369" s="148" t="str">
        <f t="shared" si="180"/>
        <v>-</v>
      </c>
      <c r="H369" t="str">
        <f>'[3]Results Lum Lab'!R331</f>
        <v>C3 - M07 : 1</v>
      </c>
      <c r="I369" s="117" t="str">
        <f t="shared" si="182"/>
        <v>Duplicate</v>
      </c>
      <c r="J369" t="str">
        <f>'[3]Results Lum Lab'!S331</f>
        <v>M28 - C1 : 2</v>
      </c>
      <c r="K369" s="117" t="str">
        <f t="shared" si="183"/>
        <v>Duplicate</v>
      </c>
      <c r="L369" t="str">
        <f>'[3]Results Lum Lab'!T331</f>
        <v>M14 - C2 : 2</v>
      </c>
      <c r="M369" s="117" t="str">
        <f t="shared" si="184"/>
        <v>-</v>
      </c>
      <c r="N369" t="str">
        <f>'[3]Results Lum Lab'!U331</f>
        <v>M12 - C3 : 2</v>
      </c>
      <c r="O369" s="117" t="str">
        <f t="shared" si="185"/>
        <v>-</v>
      </c>
      <c r="T369" t="str">
        <f>'[3]Results Lum Lab'!Z331</f>
        <v>M19</v>
      </c>
      <c r="U369" s="117" t="str">
        <f t="shared" si="186"/>
        <v>-</v>
      </c>
      <c r="X369" t="str">
        <f>'[3]Results Lum Lab'!AF331</f>
        <v>M07</v>
      </c>
      <c r="Y369" s="117" t="str">
        <f t="shared" si="188"/>
        <v>Duplicate</v>
      </c>
      <c r="Z369" t="str">
        <f>'[3]Results Lum Lab'!AI331</f>
        <v>M28</v>
      </c>
      <c r="AA369" s="117" t="str">
        <f t="shared" si="189"/>
        <v>Duplicate</v>
      </c>
      <c r="AB369" t="str">
        <f>'[3]Results Lum Lab'!AL331</f>
        <v>M14</v>
      </c>
      <c r="AC369" s="117" t="str">
        <f t="shared" si="190"/>
        <v>Duplicate</v>
      </c>
      <c r="AD369" t="str">
        <f>'[3]Results Lum Lab'!AO331</f>
        <v>M12</v>
      </c>
      <c r="AE369" s="117" t="str">
        <f t="shared" si="191"/>
        <v>Duplicate</v>
      </c>
    </row>
    <row r="370" spans="3:33" ht="14.7" x14ac:dyDescent="0.6">
      <c r="D370" t="str">
        <f>'[3]Results Lum Lab'!P332</f>
        <v>C1 - M20 : 1</v>
      </c>
      <c r="E370" s="148" t="str">
        <f t="shared" si="180"/>
        <v>Duplicate</v>
      </c>
      <c r="H370" t="str">
        <f>'[3]Results Lum Lab'!R332</f>
        <v>C3 - M08 : 1</v>
      </c>
      <c r="I370" s="117" t="str">
        <f t="shared" si="182"/>
        <v>Duplicate</v>
      </c>
      <c r="J370" t="str">
        <f>'[3]Results Lum Lab'!S332</f>
        <v>M28 - C1 : 1</v>
      </c>
      <c r="K370" s="117" t="str">
        <f t="shared" si="183"/>
        <v>Duplicate</v>
      </c>
      <c r="L370" t="str">
        <f>'[3]Results Lum Lab'!T332</f>
        <v>M15 - C2 : 1</v>
      </c>
      <c r="M370" s="117" t="str">
        <f t="shared" si="184"/>
        <v>-</v>
      </c>
      <c r="N370" t="str">
        <f>'[3]Results Lum Lab'!U332</f>
        <v>M13 - C3 : 1</v>
      </c>
      <c r="O370" s="117" t="str">
        <f t="shared" si="185"/>
        <v>-</v>
      </c>
      <c r="T370" t="str">
        <f>'[3]Results Lum Lab'!Z332</f>
        <v>M20</v>
      </c>
      <c r="U370" s="117" t="str">
        <f t="shared" si="186"/>
        <v>Duplicate</v>
      </c>
      <c r="X370" t="str">
        <f>'[3]Results Lum Lab'!AF332</f>
        <v>M08</v>
      </c>
      <c r="Y370" s="117" t="str">
        <f t="shared" si="188"/>
        <v>Duplicate</v>
      </c>
      <c r="Z370" t="str">
        <f>'[3]Results Lum Lab'!AI332</f>
        <v>M28</v>
      </c>
      <c r="AA370" s="117" t="str">
        <f t="shared" si="189"/>
        <v>Duplicate</v>
      </c>
      <c r="AB370" t="str">
        <f>'[3]Results Lum Lab'!AL332</f>
        <v>M15</v>
      </c>
      <c r="AC370" s="117" t="str">
        <f t="shared" si="190"/>
        <v>-</v>
      </c>
      <c r="AD370" t="str">
        <f>'[3]Results Lum Lab'!AO332</f>
        <v>M13</v>
      </c>
      <c r="AE370" s="117" t="str">
        <f t="shared" si="191"/>
        <v>-</v>
      </c>
    </row>
    <row r="371" spans="3:33" ht="14.7" x14ac:dyDescent="0.6">
      <c r="D371" t="str">
        <f>'[3]Results Lum Lab'!P333</f>
        <v>C1 - M21 : 1</v>
      </c>
      <c r="E371" s="148" t="str">
        <f t="shared" si="180"/>
        <v>-</v>
      </c>
      <c r="H371" t="str">
        <f>'[3]Results Lum Lab'!R333</f>
        <v>C3 - M09 : 1</v>
      </c>
      <c r="I371" s="117" t="str">
        <f t="shared" si="182"/>
        <v>-</v>
      </c>
      <c r="J371" t="str">
        <f>'[3]Results Lum Lab'!S333</f>
        <v>M27 - C1 : 1</v>
      </c>
      <c r="K371" s="117" t="str">
        <f t="shared" si="183"/>
        <v>-</v>
      </c>
      <c r="L371" t="str">
        <f>'[3]Results Lum Lab'!T333</f>
        <v>M14 - C2 : 1</v>
      </c>
      <c r="M371" s="117" t="str">
        <f t="shared" si="184"/>
        <v>Duplicate</v>
      </c>
      <c r="T371" t="str">
        <f>'[3]Results Lum Lab'!Z333</f>
        <v>M21</v>
      </c>
      <c r="U371" s="117" t="str">
        <f t="shared" si="186"/>
        <v>Duplicate</v>
      </c>
      <c r="X371" t="str">
        <f>'[3]Results Lum Lab'!AF333</f>
        <v>M09</v>
      </c>
      <c r="Y371" s="117" t="str">
        <f t="shared" si="188"/>
        <v>Duplicate</v>
      </c>
      <c r="Z371" t="str">
        <f>'[3]Results Lum Lab'!AI333</f>
        <v>M27</v>
      </c>
      <c r="AA371" s="117" t="str">
        <f t="shared" si="189"/>
        <v>Duplicate</v>
      </c>
      <c r="AB371" t="str">
        <f>'[3]Results Lum Lab'!AL333</f>
        <v>M14</v>
      </c>
      <c r="AC371" s="117" t="str">
        <f t="shared" si="190"/>
        <v>Duplicate</v>
      </c>
      <c r="AE371" s="117"/>
    </row>
    <row r="372" spans="3:33" ht="14.7" x14ac:dyDescent="0.6">
      <c r="D372" t="str">
        <f>'[3]Results Lum Lab'!P334</f>
        <v>C1 - M22 : 1</v>
      </c>
      <c r="E372" s="148" t="str">
        <f t="shared" si="180"/>
        <v>-</v>
      </c>
      <c r="H372" t="str">
        <f>'[3]Results Lum Lab'!R334</f>
        <v>C3 - M10 : 1</v>
      </c>
      <c r="I372" s="117" t="str">
        <f t="shared" si="182"/>
        <v>-</v>
      </c>
      <c r="J372" t="str">
        <f>'[3]Results Lum Lab'!S334</f>
        <v>M26 - C1 : 1</v>
      </c>
      <c r="K372" s="117" t="str">
        <f t="shared" si="183"/>
        <v>-</v>
      </c>
      <c r="L372" t="str">
        <f>'[3]Results Lum Lab'!T334</f>
        <v>M13 - C2 : 2</v>
      </c>
      <c r="M372" s="117" t="str">
        <f t="shared" si="184"/>
        <v>Duplicate</v>
      </c>
      <c r="T372" t="str">
        <f>'[3]Results Lum Lab'!Z334</f>
        <v>M22</v>
      </c>
      <c r="U372" s="117" t="str">
        <f t="shared" si="186"/>
        <v>Duplicate</v>
      </c>
      <c r="X372" t="str">
        <f>'[3]Results Lum Lab'!AF334</f>
        <v>M10</v>
      </c>
      <c r="Y372" s="117" t="str">
        <f t="shared" si="188"/>
        <v>Duplicate</v>
      </c>
      <c r="Z372" t="str">
        <f>'[3]Results Lum Lab'!AI334</f>
        <v>M26</v>
      </c>
      <c r="AA372" s="117" t="str">
        <f t="shared" si="189"/>
        <v>Duplicate</v>
      </c>
      <c r="AB372" t="str">
        <f>'[3]Results Lum Lab'!AL334</f>
        <v>M13</v>
      </c>
      <c r="AC372" s="117" t="str">
        <f t="shared" si="190"/>
        <v>Duplicate</v>
      </c>
    </row>
    <row r="373" spans="3:33" ht="14.7" x14ac:dyDescent="0.6">
      <c r="D373" t="str">
        <f>'[3]Results Lum Lab'!P335</f>
        <v>C1 - M23 : 2</v>
      </c>
      <c r="E373" s="148" t="str">
        <f t="shared" si="180"/>
        <v>-</v>
      </c>
      <c r="H373" t="str">
        <f>'[3]Results Lum Lab'!R335</f>
        <v>C3 - M11 : 1</v>
      </c>
      <c r="I373" s="117" t="str">
        <f t="shared" si="182"/>
        <v>-</v>
      </c>
      <c r="J373" t="str">
        <f>'[3]Results Lum Lab'!S335</f>
        <v>M25 - C1 : 2</v>
      </c>
      <c r="K373" s="117" t="str">
        <f t="shared" si="183"/>
        <v>-</v>
      </c>
      <c r="L373" t="str">
        <f>'[3]Results Lum Lab'!T335</f>
        <v>M14 - C2 : 1</v>
      </c>
      <c r="M373" s="117" t="str">
        <f t="shared" si="184"/>
        <v>Duplicate</v>
      </c>
      <c r="T373" t="str">
        <f>'[3]Results Lum Lab'!Z335</f>
        <v>M23</v>
      </c>
      <c r="U373" s="117" t="str">
        <f t="shared" si="186"/>
        <v>-</v>
      </c>
      <c r="X373" t="str">
        <f>'[3]Results Lum Lab'!AF335</f>
        <v>M11</v>
      </c>
      <c r="Y373" s="117" t="str">
        <f t="shared" si="188"/>
        <v>-</v>
      </c>
      <c r="Z373" t="str">
        <f>'[3]Results Lum Lab'!AI335</f>
        <v>M25</v>
      </c>
      <c r="AA373" s="117" t="str">
        <f t="shared" si="189"/>
        <v>-</v>
      </c>
      <c r="AB373" t="str">
        <f>'[3]Results Lum Lab'!AL335</f>
        <v>M14</v>
      </c>
      <c r="AC373" s="117" t="str">
        <f t="shared" si="190"/>
        <v>Duplicate</v>
      </c>
    </row>
    <row r="374" spans="3:33" ht="14.7" x14ac:dyDescent="0.6">
      <c r="H374" t="str">
        <f>'[3]Results Lum Lab'!R336</f>
        <v>C3 - M12 : 2</v>
      </c>
      <c r="I374" s="117" t="str">
        <f t="shared" si="182"/>
        <v>Duplicate</v>
      </c>
      <c r="J374" t="str">
        <f>'[3]Results Lum Lab'!S336</f>
        <v>M26 - C1 : 2</v>
      </c>
      <c r="K374" s="117" t="str">
        <f t="shared" si="183"/>
        <v>Duplicate</v>
      </c>
      <c r="U374" s="117"/>
      <c r="X374" t="str">
        <f>'[3]Results Lum Lab'!AF336</f>
        <v>M12</v>
      </c>
      <c r="Y374" s="117" t="str">
        <f t="shared" si="188"/>
        <v>Duplicate</v>
      </c>
      <c r="Z374" t="str">
        <f>'[3]Results Lum Lab'!AI336</f>
        <v>M26</v>
      </c>
      <c r="AA374" s="117" t="str">
        <f t="shared" si="189"/>
        <v>Duplicate</v>
      </c>
      <c r="AC374" s="117"/>
    </row>
    <row r="375" spans="3:33" ht="14.7" x14ac:dyDescent="0.6">
      <c r="J375" t="str">
        <f>'[3]Results Lum Lab'!S337</f>
        <v>M27 - C1 : 2</v>
      </c>
      <c r="K375" s="117" t="str">
        <f t="shared" si="183"/>
        <v>Duplicate</v>
      </c>
      <c r="Y375" s="117"/>
      <c r="Z375" t="str">
        <f>'[3]Results Lum Lab'!AI337</f>
        <v>M27</v>
      </c>
      <c r="AA375" s="117" t="str">
        <f t="shared" si="189"/>
        <v>Duplicate</v>
      </c>
    </row>
    <row r="376" spans="3:33" ht="14.7" x14ac:dyDescent="0.6">
      <c r="J376" t="str">
        <f>'[3]Results Lum Lab'!S338</f>
        <v>M28 - C1 : 2</v>
      </c>
      <c r="K376" s="117" t="str">
        <f t="shared" si="183"/>
        <v>Duplicate</v>
      </c>
      <c r="Z376" t="str">
        <f>'[3]Results Lum Lab'!AI338</f>
        <v>M28</v>
      </c>
      <c r="AA376" s="117" t="str">
        <f t="shared" si="189"/>
        <v>Duplicate</v>
      </c>
    </row>
    <row r="377" spans="3:33" ht="14.7" x14ac:dyDescent="0.6">
      <c r="J377" t="str">
        <f>'[3]Results Lum Lab'!S339</f>
        <v>M28 - C1 : 1</v>
      </c>
      <c r="K377" s="117" t="str">
        <f t="shared" si="183"/>
        <v>Duplicate</v>
      </c>
      <c r="Z377" t="str">
        <f>'[3]Results Lum Lab'!AI339</f>
        <v>M28</v>
      </c>
      <c r="AA377" s="117" t="str">
        <f t="shared" si="189"/>
        <v>Duplicate</v>
      </c>
    </row>
    <row r="379" spans="3:33" ht="14.7" x14ac:dyDescent="0.6">
      <c r="D379" s="2" t="s">
        <v>1064</v>
      </c>
      <c r="E379" s="130">
        <f>COUNTIF(E360:E373,"Duplicate")</f>
        <v>3</v>
      </c>
      <c r="F379" s="2" t="s">
        <v>1064</v>
      </c>
      <c r="G379" s="119">
        <f>COUNTIF(G360:G367,"Duplicate")</f>
        <v>5</v>
      </c>
      <c r="H379" s="2" t="s">
        <v>1064</v>
      </c>
      <c r="I379" s="119">
        <f>COUNTIF(I360:I374,"Duplicate")</f>
        <v>9</v>
      </c>
      <c r="J379" s="2" t="s">
        <v>1064</v>
      </c>
      <c r="K379" s="119">
        <f>COUNTIF(K360:K377,"Duplicate")</f>
        <v>10</v>
      </c>
      <c r="L379" s="2" t="s">
        <v>1064</v>
      </c>
      <c r="M379" s="119">
        <f>COUNTIF(M360:M373,"Duplicate")</f>
        <v>7</v>
      </c>
      <c r="N379" s="2" t="s">
        <v>1064</v>
      </c>
      <c r="O379" s="119">
        <f>COUNTIF(O360:O370,"Duplicate")</f>
        <v>3</v>
      </c>
      <c r="T379" s="2" t="s">
        <v>1064</v>
      </c>
      <c r="U379" s="119">
        <f>COUNTIF(U360:U373,"Duplicate")</f>
        <v>8</v>
      </c>
      <c r="V379" s="2" t="s">
        <v>1064</v>
      </c>
      <c r="W379" s="119">
        <f>COUNTIF(W360:W367,"Duplicate")</f>
        <v>5</v>
      </c>
      <c r="X379" s="2" t="s">
        <v>1064</v>
      </c>
      <c r="Y379" s="119">
        <f>COUNTIF(Y360:Y374,"Duplicate")</f>
        <v>13</v>
      </c>
      <c r="Z379" s="2" t="s">
        <v>1064</v>
      </c>
      <c r="AA379" s="119">
        <f>COUNTIF(AA360:AA377,"Duplicate")</f>
        <v>12</v>
      </c>
      <c r="AB379" s="2" t="s">
        <v>1064</v>
      </c>
      <c r="AC379" s="119">
        <f>COUNTIF(AC360:AC373,"Duplicate")</f>
        <v>9</v>
      </c>
      <c r="AD379" s="2" t="s">
        <v>1064</v>
      </c>
      <c r="AE379" s="119">
        <f>COUNTIF(AE360:AE370,"Duplicate")</f>
        <v>9</v>
      </c>
    </row>
    <row r="380" spans="3:33" ht="14.7" x14ac:dyDescent="0.6">
      <c r="D380" s="2" t="s">
        <v>1065</v>
      </c>
      <c r="E380" s="130">
        <f>COUNTA(D360:D373)</f>
        <v>14</v>
      </c>
      <c r="F380" s="2" t="s">
        <v>1065</v>
      </c>
      <c r="G380" s="119">
        <f>COUNTA(F360:F367)</f>
        <v>8</v>
      </c>
      <c r="H380" s="2" t="s">
        <v>1065</v>
      </c>
      <c r="I380" s="119">
        <f>COUNTA(H360:H374)</f>
        <v>15</v>
      </c>
      <c r="J380" s="2" t="s">
        <v>1065</v>
      </c>
      <c r="K380" s="119">
        <f>COUNTA(J360:J377)</f>
        <v>18</v>
      </c>
      <c r="L380" s="2" t="s">
        <v>1065</v>
      </c>
      <c r="M380" s="119">
        <f>COUNTA(L360:L373)</f>
        <v>14</v>
      </c>
      <c r="N380" s="2" t="s">
        <v>1065</v>
      </c>
      <c r="O380" s="119">
        <f>COUNTA(N360:N370)</f>
        <v>11</v>
      </c>
      <c r="P380" s="10" t="s">
        <v>431</v>
      </c>
      <c r="Q380" s="10"/>
      <c r="R380" s="10"/>
    </row>
    <row r="381" spans="3:33" ht="14.7" x14ac:dyDescent="0.6">
      <c r="D381" s="2"/>
      <c r="E381" s="130"/>
      <c r="F381" s="2"/>
      <c r="G381" s="119"/>
      <c r="H381" s="2"/>
      <c r="I381" s="119"/>
      <c r="J381" s="2"/>
      <c r="K381" s="119"/>
      <c r="L381" s="2"/>
      <c r="M381" s="119"/>
      <c r="N381" s="2"/>
      <c r="O381" s="119"/>
      <c r="P381" s="10"/>
      <c r="Q381" s="10"/>
      <c r="R381" s="10"/>
      <c r="S381" s="126" t="s">
        <v>1074</v>
      </c>
      <c r="T381" s="128">
        <f>E379/U379</f>
        <v>0.375</v>
      </c>
      <c r="U381" s="127"/>
      <c r="V381" s="128">
        <f>G379/W379</f>
        <v>1</v>
      </c>
      <c r="W381" s="127"/>
      <c r="X381" s="128">
        <f>I379/Y379</f>
        <v>0.69230769230769229</v>
      </c>
      <c r="Y381" s="127"/>
      <c r="Z381" s="128">
        <f>K379/AA379</f>
        <v>0.83333333333333337</v>
      </c>
      <c r="AA381" s="127"/>
      <c r="AB381" s="128">
        <f>M379/AC379</f>
        <v>0.77777777777777779</v>
      </c>
      <c r="AC381" s="127"/>
      <c r="AD381" s="129">
        <f>O379/AE379</f>
        <v>0.33333333333333331</v>
      </c>
      <c r="AF381" t="s">
        <v>1075</v>
      </c>
      <c r="AG381" s="131">
        <f>MAX(T381:AD381)</f>
        <v>1</v>
      </c>
    </row>
    <row r="382" spans="3:33" x14ac:dyDescent="0.55000000000000004">
      <c r="AF382" t="s">
        <v>1076</v>
      </c>
      <c r="AG382" s="131">
        <f>MIN(T381:AD381)</f>
        <v>0.33333333333333331</v>
      </c>
    </row>
    <row r="384" spans="3:33" x14ac:dyDescent="0.55000000000000004">
      <c r="C384">
        <f>'[3]Results Lum Lab'!O344</f>
        <v>17</v>
      </c>
      <c r="D384" t="str">
        <f>'[3]Results Lum Lab'!P344</f>
        <v>C1 - Mxx</v>
      </c>
      <c r="F384" t="str">
        <f>'[3]Results Lum Lab'!Q344</f>
        <v>C2 - Mxx</v>
      </c>
      <c r="H384" t="str">
        <f>'[3]Results Lum Lab'!R344</f>
        <v>C3 - Mxx</v>
      </c>
      <c r="J384" t="str">
        <f>'[3]Results Lum Lab'!S344</f>
        <v>Mxx -C1</v>
      </c>
      <c r="L384" t="str">
        <f>'[3]Results Lum Lab'!T344</f>
        <v>Mxx -C2</v>
      </c>
      <c r="N384" t="str">
        <f>'[3]Results Lum Lab'!U344</f>
        <v>Mxx - C3</v>
      </c>
      <c r="T384" t="str">
        <f>'[3]Results Lum Lab'!Z344</f>
        <v>C1 - Mxx</v>
      </c>
      <c r="V384" t="str">
        <f>'[3]Results Lum Lab'!AC344</f>
        <v>C2 - Mxx</v>
      </c>
      <c r="X384" t="str">
        <f>'[3]Results Lum Lab'!AF344</f>
        <v>C3 - Mxx</v>
      </c>
      <c r="Z384" t="str">
        <f>'[3]Results Lum Lab'!AI344</f>
        <v>Mxx -C1</v>
      </c>
      <c r="AB384" t="str">
        <f>'[3]Results Lum Lab'!AL344</f>
        <v>Mxx -C2</v>
      </c>
      <c r="AD384" t="str">
        <f>'[3]Results Lum Lab'!AO344</f>
        <v>Mxx - C3</v>
      </c>
    </row>
    <row r="385" spans="4:31" ht="14.7" x14ac:dyDescent="0.6">
      <c r="D385" t="str">
        <f>'[3]Results Lum Lab'!P345</f>
        <v>C1 - M08 : 1</v>
      </c>
      <c r="E385" s="148" t="str">
        <f>IF(COUNTIF($D$385:$D$392, D385)&gt;1, "Duplicate", "-")</f>
        <v>-</v>
      </c>
      <c r="F385" t="str">
        <f>'[3]Results Lum Lab'!Q345</f>
        <v>C2 - M08 : 1</v>
      </c>
      <c r="G385" s="117" t="str">
        <f>IF(COUNTIF($F$385:$F$398, F385)&gt;1, "Duplicate", "-")</f>
        <v>-</v>
      </c>
      <c r="H385" t="str">
        <f>'[3]Results Lum Lab'!R345</f>
        <v>C3 - M08 : 1</v>
      </c>
      <c r="I385" s="117" t="str">
        <f>IF(COUNTIF($H$385:$H$396, H385)&gt;1, "Duplicate", "-")</f>
        <v>-</v>
      </c>
      <c r="J385" t="str">
        <f>'[3]Results Lum Lab'!S345</f>
        <v>M08 - C1 : 2</v>
      </c>
      <c r="K385" s="117" t="str">
        <f>IF(COUNTIF($J$385:$J$400, J385)&gt;1, "Duplicate", "-")</f>
        <v>-</v>
      </c>
      <c r="L385" t="str">
        <f>'[3]Results Lum Lab'!T345</f>
        <v>M08 - C2 : 2</v>
      </c>
      <c r="M385" s="117" t="str">
        <f>IF(COUNTIF($L$385:$L$402, L385)&gt;1, "Duplicate", "-")</f>
        <v>-</v>
      </c>
      <c r="N385" t="str">
        <f>'[3]Results Lum Lab'!U345</f>
        <v>M08 - C3 : 2</v>
      </c>
      <c r="O385" s="117" t="str">
        <f>IF(COUNTIF($N$385:$N$404, N385)&gt;1, "Duplicate", "-")</f>
        <v>-</v>
      </c>
      <c r="T385" t="str">
        <f>'[3]Results Lum Lab'!Z345</f>
        <v>M08</v>
      </c>
      <c r="U385" s="117" t="str">
        <f>IF(COUNTIF($T$385:$T$393, T385)&gt;1, "Duplicate", "-")</f>
        <v>-</v>
      </c>
      <c r="V385" t="str">
        <f>'[3]Results Lum Lab'!AC345</f>
        <v>M08</v>
      </c>
      <c r="W385" s="117" t="str">
        <f>IF(COUNTIF($V$385:$V$399, V385)&gt;1, "Duplicate", "-")</f>
        <v>-</v>
      </c>
      <c r="X385" t="str">
        <f>'[3]Results Lum Lab'!AF345</f>
        <v>M08</v>
      </c>
      <c r="Y385" s="117" t="str">
        <f>IF(COUNTIF($X$385:$X$397, X385)&gt;1, "Duplicate", "-")</f>
        <v>-</v>
      </c>
      <c r="Z385" t="str">
        <f>'[3]Results Lum Lab'!AI345</f>
        <v>M08</v>
      </c>
      <c r="AA385" s="117" t="str">
        <f>IF(COUNTIF($Z$385:$Z$401, Z385)&gt;1, "Duplicate", "-")</f>
        <v>-</v>
      </c>
      <c r="AB385" t="str">
        <f>'[3]Results Lum Lab'!AL345</f>
        <v>M08</v>
      </c>
      <c r="AC385" s="117" t="str">
        <f>IF(COUNTIF($AB$385:$AB$402, AB385)&gt;1, "Duplicate", "-")</f>
        <v>-</v>
      </c>
      <c r="AD385" t="str">
        <f>'[3]Results Lum Lab'!AO345</f>
        <v>M08</v>
      </c>
      <c r="AE385" s="117" t="str">
        <f>IF(COUNTIF($AD$385:$AD$404, AD385)&gt;1, "Duplicate", "-")</f>
        <v>-</v>
      </c>
    </row>
    <row r="386" spans="4:31" ht="14.7" x14ac:dyDescent="0.6">
      <c r="D386" t="str">
        <f>'[3]Results Lum Lab'!P346</f>
        <v>C1 - M12 : 1</v>
      </c>
      <c r="E386" s="148" t="str">
        <f t="shared" ref="E386:E392" si="192">IF(COUNTIF($D$385:$D$392, D386)&gt;1, "Duplicate", "-")</f>
        <v>-</v>
      </c>
      <c r="F386" t="str">
        <f>'[3]Results Lum Lab'!Q346</f>
        <v>C2 - M12 : 1</v>
      </c>
      <c r="G386" s="117" t="str">
        <f t="shared" ref="G386:G398" si="193">IF(COUNTIF($F$385:$F$398, F386)&gt;1, "Duplicate", "-")</f>
        <v>-</v>
      </c>
      <c r="H386" t="str">
        <f>'[3]Results Lum Lab'!R346</f>
        <v>C3 - M12 : 2</v>
      </c>
      <c r="I386" s="117" t="str">
        <f t="shared" ref="I386:I396" si="194">IF(COUNTIF($H$385:$H$396, H386)&gt;1, "Duplicate", "-")</f>
        <v>-</v>
      </c>
      <c r="J386" t="str">
        <f>'[3]Results Lum Lab'!S346</f>
        <v>M12 - C1 : 2</v>
      </c>
      <c r="K386" s="117" t="str">
        <f t="shared" ref="K386:K400" si="195">IF(COUNTIF($J$385:$J$400, J386)&gt;1, "Duplicate", "-")</f>
        <v>-</v>
      </c>
      <c r="L386" t="str">
        <f>'[3]Results Lum Lab'!T346</f>
        <v>M12 - C2 : 2</v>
      </c>
      <c r="M386" s="117" t="str">
        <f t="shared" ref="M386:M402" si="196">IF(COUNTIF($L$385:$L$402, L386)&gt;1, "Duplicate", "-")</f>
        <v>-</v>
      </c>
      <c r="N386" t="str">
        <f>'[3]Results Lum Lab'!U346</f>
        <v>M12 - C3 : 2</v>
      </c>
      <c r="O386" s="117" t="str">
        <f t="shared" ref="O386:O404" si="197">IF(COUNTIF($N$385:$N$404, N386)&gt;1, "Duplicate", "-")</f>
        <v>-</v>
      </c>
      <c r="T386" t="str">
        <f>'[3]Results Lum Lab'!Z346</f>
        <v>M12</v>
      </c>
      <c r="U386" s="117" t="str">
        <f t="shared" ref="U386:U393" si="198">IF(COUNTIF($T$385:$T$393, T386)&gt;1, "Duplicate", "-")</f>
        <v>-</v>
      </c>
      <c r="V386" t="str">
        <f>'[3]Results Lum Lab'!AC346</f>
        <v>M12</v>
      </c>
      <c r="W386" s="117" t="str">
        <f t="shared" ref="W386:W399" si="199">IF(COUNTIF($V$385:$V$399, V386)&gt;1, "Duplicate", "-")</f>
        <v>-</v>
      </c>
      <c r="X386" t="str">
        <f>'[3]Results Lum Lab'!AF346</f>
        <v>M12</v>
      </c>
      <c r="Y386" s="117" t="str">
        <f t="shared" ref="Y386:Y397" si="200">IF(COUNTIF($X$385:$X$397, X386)&gt;1, "Duplicate", "-")</f>
        <v>Duplicate</v>
      </c>
      <c r="Z386" t="str">
        <f>'[3]Results Lum Lab'!AI346</f>
        <v>M12</v>
      </c>
      <c r="AA386" s="117" t="str">
        <f t="shared" ref="AA386:AA401" si="201">IF(COUNTIF($Z$385:$Z$401, Z386)&gt;1, "Duplicate", "-")</f>
        <v>-</v>
      </c>
      <c r="AB386" t="str">
        <f>'[3]Results Lum Lab'!AL346</f>
        <v>M12</v>
      </c>
      <c r="AC386" s="117" t="str">
        <f t="shared" ref="AC386:AC402" si="202">IF(COUNTIF($AB$385:$AB$402, AB386)&gt;1, "Duplicate", "-")</f>
        <v>-</v>
      </c>
      <c r="AD386" t="str">
        <f>'[3]Results Lum Lab'!AO346</f>
        <v>M12</v>
      </c>
      <c r="AE386" s="117" t="str">
        <f t="shared" ref="AE386:AE404" si="203">IF(COUNTIF($AD$385:$AD$404, AD386)&gt;1, "Duplicate", "-")</f>
        <v>-</v>
      </c>
    </row>
    <row r="387" spans="4:31" ht="14.7" x14ac:dyDescent="0.6">
      <c r="D387" t="str">
        <f>'[3]Results Lum Lab'!P347</f>
        <v>C1 - M16 : 1</v>
      </c>
      <c r="E387" s="148" t="str">
        <f t="shared" si="192"/>
        <v>-</v>
      </c>
      <c r="F387" t="str">
        <f>'[3]Results Lum Lab'!Q347</f>
        <v>C2 - M16 : 1</v>
      </c>
      <c r="G387" s="117" t="str">
        <f t="shared" si="193"/>
        <v>-</v>
      </c>
      <c r="H387" t="str">
        <f>'[3]Results Lum Lab'!R347</f>
        <v>C3 - M10 : 1</v>
      </c>
      <c r="I387" s="117" t="str">
        <f t="shared" si="194"/>
        <v>-</v>
      </c>
      <c r="J387" t="str">
        <f>'[3]Results Lum Lab'!S347</f>
        <v>M16 - C1 : 2</v>
      </c>
      <c r="K387" s="117" t="str">
        <f t="shared" si="195"/>
        <v>-</v>
      </c>
      <c r="L387" t="str">
        <f>'[3]Results Lum Lab'!T347</f>
        <v>M16 - C2 : 2</v>
      </c>
      <c r="M387" s="117" t="str">
        <f t="shared" si="196"/>
        <v>-</v>
      </c>
      <c r="N387" t="str">
        <f>'[3]Results Lum Lab'!U347</f>
        <v>M16 - C3 : 2</v>
      </c>
      <c r="O387" s="117" t="str">
        <f t="shared" si="197"/>
        <v>-</v>
      </c>
      <c r="T387" t="str">
        <f>'[3]Results Lum Lab'!Z347</f>
        <v>M16</v>
      </c>
      <c r="U387" s="117" t="str">
        <f t="shared" si="198"/>
        <v>-</v>
      </c>
      <c r="V387" t="str">
        <f>'[3]Results Lum Lab'!AC347</f>
        <v>M16</v>
      </c>
      <c r="W387" s="117" t="str">
        <f t="shared" si="199"/>
        <v>-</v>
      </c>
      <c r="X387" t="str">
        <f>'[3]Results Lum Lab'!AF347</f>
        <v>M10</v>
      </c>
      <c r="Y387" s="117" t="str">
        <f t="shared" si="200"/>
        <v>-</v>
      </c>
      <c r="Z387" t="str">
        <f>'[3]Results Lum Lab'!AI347</f>
        <v>M16</v>
      </c>
      <c r="AA387" s="117" t="str">
        <f t="shared" si="201"/>
        <v>-</v>
      </c>
      <c r="AB387" t="str">
        <f>'[3]Results Lum Lab'!AL347</f>
        <v>M16</v>
      </c>
      <c r="AC387" s="117" t="str">
        <f t="shared" si="202"/>
        <v>-</v>
      </c>
      <c r="AD387" t="str">
        <f>'[3]Results Lum Lab'!AO347</f>
        <v>M16</v>
      </c>
      <c r="AE387" s="117" t="str">
        <f t="shared" si="203"/>
        <v>-</v>
      </c>
    </row>
    <row r="388" spans="4:31" ht="14.7" x14ac:dyDescent="0.6">
      <c r="D388" t="str">
        <f>'[3]Results Lum Lab'!P348</f>
        <v>C1 - M20 : 2</v>
      </c>
      <c r="E388" s="148" t="str">
        <f t="shared" si="192"/>
        <v>-</v>
      </c>
      <c r="F388" t="str">
        <f>'[3]Results Lum Lab'!Q348</f>
        <v>C2 - M20 : 2</v>
      </c>
      <c r="G388" s="117" t="str">
        <f t="shared" si="193"/>
        <v>-</v>
      </c>
      <c r="H388" t="str">
        <f>'[3]Results Lum Lab'!R348</f>
        <v>C3 - M11 : 1</v>
      </c>
      <c r="I388" s="117" t="str">
        <f t="shared" si="194"/>
        <v>-</v>
      </c>
      <c r="J388" t="str">
        <f>'[3]Results Lum Lab'!S348</f>
        <v>M20 - C1 : 2</v>
      </c>
      <c r="K388" s="117" t="str">
        <f t="shared" si="195"/>
        <v>-</v>
      </c>
      <c r="L388" t="str">
        <f>'[3]Results Lum Lab'!T348</f>
        <v>M20 - C2 : 1</v>
      </c>
      <c r="M388" s="117" t="str">
        <f t="shared" si="196"/>
        <v>-</v>
      </c>
      <c r="N388" t="str">
        <f>'[3]Results Lum Lab'!U348</f>
        <v>M20 - C3 : 1</v>
      </c>
      <c r="O388" s="117" t="str">
        <f t="shared" si="197"/>
        <v>Duplicate</v>
      </c>
      <c r="T388" t="str">
        <f>'[3]Results Lum Lab'!Z348</f>
        <v>M20</v>
      </c>
      <c r="U388" s="117" t="str">
        <f t="shared" si="198"/>
        <v>-</v>
      </c>
      <c r="V388" t="str">
        <f>'[3]Results Lum Lab'!AC348</f>
        <v>M20</v>
      </c>
      <c r="W388" s="117" t="str">
        <f t="shared" si="199"/>
        <v>Duplicate</v>
      </c>
      <c r="X388" t="str">
        <f>'[3]Results Lum Lab'!AF348</f>
        <v>M11</v>
      </c>
      <c r="Y388" s="117" t="str">
        <f t="shared" si="200"/>
        <v>-</v>
      </c>
      <c r="Z388" t="str">
        <f>'[3]Results Lum Lab'!AI348</f>
        <v>M20</v>
      </c>
      <c r="AA388" s="117" t="str">
        <f t="shared" si="201"/>
        <v>-</v>
      </c>
      <c r="AB388" t="str">
        <f>'[3]Results Lum Lab'!AL348</f>
        <v>M20</v>
      </c>
      <c r="AC388" s="117" t="str">
        <f t="shared" si="202"/>
        <v>Duplicate</v>
      </c>
      <c r="AD388" t="str">
        <f>'[3]Results Lum Lab'!AO348</f>
        <v>M20</v>
      </c>
      <c r="AE388" s="117" t="str">
        <f t="shared" si="203"/>
        <v>Duplicate</v>
      </c>
    </row>
    <row r="389" spans="4:31" ht="14.7" x14ac:dyDescent="0.6">
      <c r="D389" t="str">
        <f>'[3]Results Lum Lab'!P349</f>
        <v>C1 - M18 : 1</v>
      </c>
      <c r="E389" s="148" t="str">
        <f t="shared" si="192"/>
        <v>Duplicate</v>
      </c>
      <c r="F389" t="str">
        <f>'[3]Results Lum Lab'!Q349</f>
        <v>C2 - M18 : 1</v>
      </c>
      <c r="G389" s="117" t="str">
        <f t="shared" si="193"/>
        <v>-</v>
      </c>
      <c r="H389" t="str">
        <f>'[3]Results Lum Lab'!R349</f>
        <v>C3 - M12 : 1</v>
      </c>
      <c r="I389" s="117" t="str">
        <f t="shared" si="194"/>
        <v>-</v>
      </c>
      <c r="J389" t="str">
        <f>'[3]Results Lum Lab'!S349</f>
        <v>M24 - C1 : 1</v>
      </c>
      <c r="K389" s="117" t="str">
        <f t="shared" si="195"/>
        <v>-</v>
      </c>
      <c r="L389" t="str">
        <f>'[3]Results Lum Lab'!T349</f>
        <v>M18 - C2 : 2</v>
      </c>
      <c r="M389" s="117" t="str">
        <f t="shared" si="196"/>
        <v>-</v>
      </c>
      <c r="N389" t="str">
        <f>'[3]Results Lum Lab'!U349</f>
        <v>M18 - C3 : 2</v>
      </c>
      <c r="O389" s="117" t="str">
        <f t="shared" si="197"/>
        <v>Duplicate</v>
      </c>
      <c r="T389" t="str">
        <f>'[3]Results Lum Lab'!Z349</f>
        <v>M18</v>
      </c>
      <c r="U389" s="117" t="str">
        <f t="shared" si="198"/>
        <v>Duplicate</v>
      </c>
      <c r="V389" t="str">
        <f>'[3]Results Lum Lab'!AC349</f>
        <v>M18</v>
      </c>
      <c r="W389" s="117" t="str">
        <f t="shared" si="199"/>
        <v>-</v>
      </c>
      <c r="X389" t="str">
        <f>'[3]Results Lum Lab'!AF349</f>
        <v>M12</v>
      </c>
      <c r="Y389" s="117" t="str">
        <f t="shared" si="200"/>
        <v>Duplicate</v>
      </c>
      <c r="Z389" t="str">
        <f>'[3]Results Lum Lab'!AI349</f>
        <v>M24</v>
      </c>
      <c r="AA389" s="117" t="str">
        <f t="shared" si="201"/>
        <v>Duplicate</v>
      </c>
      <c r="AB389" t="str">
        <f>'[3]Results Lum Lab'!AL349</f>
        <v>M18</v>
      </c>
      <c r="AC389" s="117" t="str">
        <f t="shared" si="202"/>
        <v>-</v>
      </c>
      <c r="AD389" t="str">
        <f>'[3]Results Lum Lab'!AO349</f>
        <v>M18</v>
      </c>
      <c r="AE389" s="117" t="str">
        <f t="shared" si="203"/>
        <v>Duplicate</v>
      </c>
    </row>
    <row r="390" spans="4:31" ht="14.7" x14ac:dyDescent="0.6">
      <c r="D390" t="str">
        <f>'[3]Results Lum Lab'!P350</f>
        <v>C1 - M19 : 2</v>
      </c>
      <c r="E390" s="148" t="str">
        <f t="shared" si="192"/>
        <v>Duplicate</v>
      </c>
      <c r="F390" t="str">
        <f>'[3]Results Lum Lab'!Q350</f>
        <v>C2 - M19 : 1</v>
      </c>
      <c r="G390" s="117" t="str">
        <f t="shared" si="193"/>
        <v>-</v>
      </c>
      <c r="H390" t="str">
        <f>'[3]Results Lum Lab'!R350</f>
        <v>C3 - M13 : 1</v>
      </c>
      <c r="I390" s="117" t="str">
        <f t="shared" si="194"/>
        <v>-</v>
      </c>
      <c r="J390" t="str">
        <f>'[3]Results Lum Lab'!S350</f>
        <v>M22 - C1 : 2</v>
      </c>
      <c r="K390" s="117" t="str">
        <f t="shared" si="195"/>
        <v>-</v>
      </c>
      <c r="L390" t="str">
        <f>'[3]Results Lum Lab'!T350</f>
        <v>M19 - C2 : 2</v>
      </c>
      <c r="M390" s="117" t="str">
        <f t="shared" si="196"/>
        <v>-</v>
      </c>
      <c r="N390" t="str">
        <f>'[3]Results Lum Lab'!U350</f>
        <v>M19 - C3 : 2</v>
      </c>
      <c r="O390" s="117" t="str">
        <f t="shared" si="197"/>
        <v>Duplicate</v>
      </c>
      <c r="T390" t="str">
        <f>'[3]Results Lum Lab'!Z350</f>
        <v>M19</v>
      </c>
      <c r="U390" s="117" t="str">
        <f t="shared" si="198"/>
        <v>Duplicate</v>
      </c>
      <c r="V390" t="str">
        <f>'[3]Results Lum Lab'!AC350</f>
        <v>M19</v>
      </c>
      <c r="W390" s="117" t="str">
        <f t="shared" si="199"/>
        <v>-</v>
      </c>
      <c r="X390" t="str">
        <f>'[3]Results Lum Lab'!AF350</f>
        <v>M13</v>
      </c>
      <c r="Y390" s="117" t="str">
        <f t="shared" si="200"/>
        <v>-</v>
      </c>
      <c r="Z390" t="str">
        <f>'[3]Results Lum Lab'!AI350</f>
        <v>M22</v>
      </c>
      <c r="AA390" s="117" t="str">
        <f t="shared" si="201"/>
        <v>-</v>
      </c>
      <c r="AB390" t="str">
        <f>'[3]Results Lum Lab'!AL350</f>
        <v>M19</v>
      </c>
      <c r="AC390" s="117" t="str">
        <f t="shared" si="202"/>
        <v>-</v>
      </c>
      <c r="AD390" t="str">
        <f>'[3]Results Lum Lab'!AO350</f>
        <v>M19</v>
      </c>
      <c r="AE390" s="117" t="str">
        <f t="shared" si="203"/>
        <v>Duplicate</v>
      </c>
    </row>
    <row r="391" spans="4:31" ht="14.7" x14ac:dyDescent="0.6">
      <c r="D391" t="str">
        <f>'[3]Results Lum Lab'!P351</f>
        <v>C1 - M18 : 1</v>
      </c>
      <c r="E391" s="148" t="str">
        <f t="shared" si="192"/>
        <v>Duplicate</v>
      </c>
      <c r="F391" t="str">
        <f>'[3]Results Lum Lab'!Q351</f>
        <v>C2 - M20 : 1</v>
      </c>
      <c r="G391" s="117" t="str">
        <f t="shared" si="193"/>
        <v>Duplicate</v>
      </c>
      <c r="H391" t="str">
        <f>'[3]Results Lum Lab'!R351</f>
        <v>C3 - M14 : 1</v>
      </c>
      <c r="I391" s="117" t="str">
        <f t="shared" si="194"/>
        <v>-</v>
      </c>
      <c r="J391" t="str">
        <f>'[3]Results Lum Lab'!S351</f>
        <v>M23 - C1 : 2</v>
      </c>
      <c r="K391" s="117" t="str">
        <f t="shared" si="195"/>
        <v>-</v>
      </c>
      <c r="L391" t="str">
        <f>'[3]Results Lum Lab'!T351</f>
        <v>M20 - C2 : 2</v>
      </c>
      <c r="M391" s="117" t="str">
        <f t="shared" si="196"/>
        <v>-</v>
      </c>
      <c r="N391" t="str">
        <f>'[3]Results Lum Lab'!U351</f>
        <v>M20 - C3 : 1</v>
      </c>
      <c r="O391" s="117" t="str">
        <f t="shared" si="197"/>
        <v>Duplicate</v>
      </c>
      <c r="T391" t="str">
        <f>'[3]Results Lum Lab'!Z351</f>
        <v>M18</v>
      </c>
      <c r="U391" s="117" t="str">
        <f t="shared" si="198"/>
        <v>Duplicate</v>
      </c>
      <c r="V391" t="str">
        <f>'[3]Results Lum Lab'!AC351</f>
        <v>M20</v>
      </c>
      <c r="W391" s="117" t="str">
        <f t="shared" si="199"/>
        <v>Duplicate</v>
      </c>
      <c r="X391" t="str">
        <f>'[3]Results Lum Lab'!AF351</f>
        <v>M14</v>
      </c>
      <c r="Y391" s="117" t="str">
        <f t="shared" si="200"/>
        <v>-</v>
      </c>
      <c r="Z391" t="str">
        <f>'[3]Results Lum Lab'!AI351</f>
        <v>M23</v>
      </c>
      <c r="AA391" s="117" t="str">
        <f t="shared" si="201"/>
        <v>-</v>
      </c>
      <c r="AB391" t="str">
        <f>'[3]Results Lum Lab'!AL351</f>
        <v>M20</v>
      </c>
      <c r="AC391" s="117" t="str">
        <f t="shared" si="202"/>
        <v>Duplicate</v>
      </c>
      <c r="AD391" t="str">
        <f>'[3]Results Lum Lab'!AO351</f>
        <v>M20</v>
      </c>
      <c r="AE391" s="117" t="str">
        <f t="shared" si="203"/>
        <v>Duplicate</v>
      </c>
    </row>
    <row r="392" spans="4:31" ht="14.7" x14ac:dyDescent="0.6">
      <c r="D392" t="str">
        <f>'[3]Results Lum Lab'!P352</f>
        <v>C1 - M19 : 2</v>
      </c>
      <c r="E392" s="148" t="str">
        <f t="shared" si="192"/>
        <v>Duplicate</v>
      </c>
      <c r="F392" t="str">
        <f>'[3]Results Lum Lab'!Q352</f>
        <v>C2 - M21 : 2</v>
      </c>
      <c r="G392" s="117" t="str">
        <f t="shared" si="193"/>
        <v>-</v>
      </c>
      <c r="H392" t="str">
        <f>'[3]Results Lum Lab'!R352</f>
        <v>C3 - M15 : 1</v>
      </c>
      <c r="I392" s="117" t="str">
        <f t="shared" si="194"/>
        <v>Duplicate</v>
      </c>
      <c r="J392" t="str">
        <f>'[3]Results Lum Lab'!S352</f>
        <v>M24 - C1 : 2</v>
      </c>
      <c r="K392" s="117" t="str">
        <f t="shared" si="195"/>
        <v>Duplicate</v>
      </c>
      <c r="L392" t="str">
        <f>'[3]Results Lum Lab'!T352</f>
        <v>M21 - C2 : 2</v>
      </c>
      <c r="M392" s="117" t="str">
        <f t="shared" si="196"/>
        <v>-</v>
      </c>
      <c r="N392" t="str">
        <f>'[3]Results Lum Lab'!U352</f>
        <v>M19 - C3 : 1</v>
      </c>
      <c r="O392" s="117" t="str">
        <f t="shared" si="197"/>
        <v>-</v>
      </c>
      <c r="T392" t="str">
        <f>'[3]Results Lum Lab'!Z352</f>
        <v>M19</v>
      </c>
      <c r="U392" s="117" t="str">
        <f t="shared" si="198"/>
        <v>Duplicate</v>
      </c>
      <c r="V392" t="str">
        <f>'[3]Results Lum Lab'!AC352</f>
        <v>M21</v>
      </c>
      <c r="W392" s="117" t="str">
        <f t="shared" si="199"/>
        <v>Duplicate</v>
      </c>
      <c r="X392" t="str">
        <f>'[3]Results Lum Lab'!AF352</f>
        <v>M15</v>
      </c>
      <c r="Y392" s="117" t="str">
        <f t="shared" si="200"/>
        <v>Duplicate</v>
      </c>
      <c r="Z392" t="str">
        <f>'[3]Results Lum Lab'!AI352</f>
        <v>M24</v>
      </c>
      <c r="AA392" s="117" t="str">
        <f t="shared" si="201"/>
        <v>Duplicate</v>
      </c>
      <c r="AB392" t="str">
        <f>'[3]Results Lum Lab'!AL352</f>
        <v>M21</v>
      </c>
      <c r="AC392" s="117" t="str">
        <f t="shared" si="202"/>
        <v>-</v>
      </c>
      <c r="AD392" t="str">
        <f>'[3]Results Lum Lab'!AO352</f>
        <v>M19</v>
      </c>
      <c r="AE392" s="117" t="str">
        <f t="shared" si="203"/>
        <v>Duplicate</v>
      </c>
    </row>
    <row r="393" spans="4:31" ht="14.7" x14ac:dyDescent="0.6">
      <c r="F393" t="str">
        <f>'[3]Results Lum Lab'!Q353</f>
        <v>C2 - M20 : 1</v>
      </c>
      <c r="G393" s="117" t="str">
        <f t="shared" si="193"/>
        <v>Duplicate</v>
      </c>
      <c r="H393" t="str">
        <f>'[3]Results Lum Lab'!R353</f>
        <v>C3 - M16 : 2</v>
      </c>
      <c r="I393" s="117" t="str">
        <f t="shared" si="194"/>
        <v>-</v>
      </c>
      <c r="J393" t="str">
        <f>'[3]Results Lum Lab'!S353</f>
        <v>M25 - C1 : 2</v>
      </c>
      <c r="K393" s="117" t="str">
        <f t="shared" si="195"/>
        <v>Duplicate</v>
      </c>
      <c r="L393" t="str">
        <f>'[3]Results Lum Lab'!T353</f>
        <v>M22 - C2 : 2</v>
      </c>
      <c r="M393" s="117" t="str">
        <f t="shared" si="196"/>
        <v>-</v>
      </c>
      <c r="N393" t="str">
        <f>'[3]Results Lum Lab'!U353</f>
        <v>M18 - C3 : 2</v>
      </c>
      <c r="O393" s="117" t="str">
        <f t="shared" si="197"/>
        <v>Duplicate</v>
      </c>
      <c r="T393" t="str">
        <f>'[3]Results Lum Lab'!Z353</f>
        <v>M18</v>
      </c>
      <c r="U393" s="117" t="str">
        <f t="shared" si="198"/>
        <v>Duplicate</v>
      </c>
      <c r="V393" t="str">
        <f>'[3]Results Lum Lab'!AC353</f>
        <v>M20</v>
      </c>
      <c r="W393" s="117" t="str">
        <f t="shared" si="199"/>
        <v>Duplicate</v>
      </c>
      <c r="X393" t="str">
        <f>'[3]Results Lum Lab'!AF353</f>
        <v>M16</v>
      </c>
      <c r="Y393" s="117" t="str">
        <f t="shared" si="200"/>
        <v>Duplicate</v>
      </c>
      <c r="Z393" t="str">
        <f>'[3]Results Lum Lab'!AI353</f>
        <v>M25</v>
      </c>
      <c r="AA393" s="117" t="str">
        <f t="shared" si="201"/>
        <v>Duplicate</v>
      </c>
      <c r="AB393" t="str">
        <f>'[3]Results Lum Lab'!AL353</f>
        <v>M22</v>
      </c>
      <c r="AC393" s="117" t="str">
        <f t="shared" si="202"/>
        <v>-</v>
      </c>
      <c r="AD393" t="str">
        <f>'[3]Results Lum Lab'!AO353</f>
        <v>M18</v>
      </c>
      <c r="AE393" s="117" t="str">
        <f t="shared" si="203"/>
        <v>Duplicate</v>
      </c>
    </row>
    <row r="394" spans="4:31" ht="14.7" x14ac:dyDescent="0.6">
      <c r="F394" t="str">
        <f>'[3]Results Lum Lab'!Q354</f>
        <v>C2 - M21 : 1</v>
      </c>
      <c r="G394" s="117" t="str">
        <f t="shared" si="193"/>
        <v>-</v>
      </c>
      <c r="H394" t="str">
        <f>'[3]Results Lum Lab'!R354</f>
        <v>C3 - M15 : 1</v>
      </c>
      <c r="I394" s="117" t="str">
        <f t="shared" si="194"/>
        <v>Duplicate</v>
      </c>
      <c r="J394" t="str">
        <f>'[3]Results Lum Lab'!S354</f>
        <v>M26 - C1 : 1</v>
      </c>
      <c r="K394" s="117" t="str">
        <f t="shared" si="195"/>
        <v>-</v>
      </c>
      <c r="L394" t="str">
        <f>'[3]Results Lum Lab'!T354</f>
        <v>M23 - C2 : 2</v>
      </c>
      <c r="M394" s="117" t="str">
        <f t="shared" si="196"/>
        <v>-</v>
      </c>
      <c r="N394" t="str">
        <f>'[3]Results Lum Lab'!U354</f>
        <v>M19 - C3 : 2</v>
      </c>
      <c r="O394" s="117" t="str">
        <f t="shared" si="197"/>
        <v>Duplicate</v>
      </c>
      <c r="V394" t="str">
        <f>'[3]Results Lum Lab'!AC354</f>
        <v>M21</v>
      </c>
      <c r="W394" s="117" t="str">
        <f t="shared" si="199"/>
        <v>Duplicate</v>
      </c>
      <c r="X394" t="str">
        <f>'[3]Results Lum Lab'!AF354</f>
        <v>M15</v>
      </c>
      <c r="Y394" s="117" t="str">
        <f t="shared" si="200"/>
        <v>Duplicate</v>
      </c>
      <c r="Z394" t="str">
        <f>'[3]Results Lum Lab'!AI354</f>
        <v>M26</v>
      </c>
      <c r="AA394" s="117" t="str">
        <f t="shared" si="201"/>
        <v>Duplicate</v>
      </c>
      <c r="AB394" t="str">
        <f>'[3]Results Lum Lab'!AL354</f>
        <v>M23</v>
      </c>
      <c r="AC394" s="117" t="str">
        <f t="shared" si="202"/>
        <v>-</v>
      </c>
      <c r="AD394" t="str">
        <f>'[3]Results Lum Lab'!AO354</f>
        <v>M19</v>
      </c>
      <c r="AE394" s="117" t="str">
        <f t="shared" si="203"/>
        <v>Duplicate</v>
      </c>
    </row>
    <row r="395" spans="4:31" ht="14.7" x14ac:dyDescent="0.6">
      <c r="F395" t="str">
        <f>'[3]Results Lum Lab'!Q355</f>
        <v>C2 - M22 : 1</v>
      </c>
      <c r="G395" s="117" t="str">
        <f t="shared" si="193"/>
        <v>-</v>
      </c>
      <c r="H395" t="str">
        <f>'[3]Results Lum Lab'!R355</f>
        <v>C3 - M16 : 1</v>
      </c>
      <c r="I395" s="117" t="str">
        <f t="shared" si="194"/>
        <v>-</v>
      </c>
      <c r="J395" t="str">
        <f>'[3]Results Lum Lab'!S355</f>
        <v>M25 - C1 : 1</v>
      </c>
      <c r="K395" s="117" t="str">
        <f t="shared" si="195"/>
        <v>-</v>
      </c>
      <c r="L395" t="str">
        <f>'[3]Results Lum Lab'!T355</f>
        <v>M24 - C2 : 2</v>
      </c>
      <c r="M395" s="117" t="str">
        <f t="shared" si="196"/>
        <v>-</v>
      </c>
      <c r="N395" t="str">
        <f>'[3]Results Lum Lab'!U355</f>
        <v>M20 - C3 : 2</v>
      </c>
      <c r="O395" s="117" t="str">
        <f t="shared" si="197"/>
        <v>-</v>
      </c>
      <c r="V395" t="str">
        <f>'[3]Results Lum Lab'!AC355</f>
        <v>M22</v>
      </c>
      <c r="W395" s="117" t="str">
        <f t="shared" si="199"/>
        <v>-</v>
      </c>
      <c r="X395" t="str">
        <f>'[3]Results Lum Lab'!AF355</f>
        <v>M16</v>
      </c>
      <c r="Y395" s="117" t="str">
        <f t="shared" si="200"/>
        <v>Duplicate</v>
      </c>
      <c r="Z395" t="str">
        <f>'[3]Results Lum Lab'!AI355</f>
        <v>M25</v>
      </c>
      <c r="AA395" s="117" t="str">
        <f t="shared" si="201"/>
        <v>Duplicate</v>
      </c>
      <c r="AB395" t="str">
        <f>'[3]Results Lum Lab'!AL355</f>
        <v>M24</v>
      </c>
      <c r="AC395" s="117" t="str">
        <f t="shared" si="202"/>
        <v>-</v>
      </c>
      <c r="AD395" t="str">
        <f>'[3]Results Lum Lab'!AO355</f>
        <v>M20</v>
      </c>
      <c r="AE395" s="117" t="str">
        <f t="shared" si="203"/>
        <v>Duplicate</v>
      </c>
    </row>
    <row r="396" spans="4:31" ht="14.7" x14ac:dyDescent="0.6">
      <c r="F396" t="str">
        <f>'[3]Results Lum Lab'!Q356</f>
        <v>C2 - M23 : 1</v>
      </c>
      <c r="G396" s="117" t="str">
        <f t="shared" si="193"/>
        <v>-</v>
      </c>
      <c r="H396" t="str">
        <f>'[3]Results Lum Lab'!R356</f>
        <v>C3 - M17 : 2</v>
      </c>
      <c r="I396" s="117" t="str">
        <f t="shared" si="194"/>
        <v>-</v>
      </c>
      <c r="J396" t="str">
        <f>'[3]Results Lum Lab'!S356</f>
        <v>M24 - C1 : 2</v>
      </c>
      <c r="K396" s="117" t="str">
        <f t="shared" si="195"/>
        <v>Duplicate</v>
      </c>
      <c r="L396" t="str">
        <f>'[3]Results Lum Lab'!T356</f>
        <v>M25 - C2 : 2</v>
      </c>
      <c r="M396" s="117" t="str">
        <f t="shared" si="196"/>
        <v>-</v>
      </c>
      <c r="N396" t="str">
        <f>'[3]Results Lum Lab'!U356</f>
        <v>M21 - C3 : 2</v>
      </c>
      <c r="O396" s="117" t="str">
        <f t="shared" si="197"/>
        <v>-</v>
      </c>
      <c r="V396" t="str">
        <f>'[3]Results Lum Lab'!AC356</f>
        <v>M23</v>
      </c>
      <c r="W396" s="117" t="str">
        <f t="shared" si="199"/>
        <v>-</v>
      </c>
      <c r="X396" t="str">
        <f>'[3]Results Lum Lab'!AF356</f>
        <v>M17</v>
      </c>
      <c r="Y396" s="117" t="str">
        <f t="shared" si="200"/>
        <v>-</v>
      </c>
      <c r="Z396" t="str">
        <f>'[3]Results Lum Lab'!AI356</f>
        <v>M24</v>
      </c>
      <c r="AA396" s="117" t="str">
        <f t="shared" si="201"/>
        <v>Duplicate</v>
      </c>
      <c r="AB396" t="str">
        <f>'[3]Results Lum Lab'!AL356</f>
        <v>M25</v>
      </c>
      <c r="AC396" s="117" t="str">
        <f t="shared" si="202"/>
        <v>-</v>
      </c>
      <c r="AD396" t="str">
        <f>'[3]Results Lum Lab'!AO356</f>
        <v>M21</v>
      </c>
      <c r="AE396" s="117" t="str">
        <f t="shared" si="203"/>
        <v>-</v>
      </c>
    </row>
    <row r="397" spans="4:31" ht="14.7" x14ac:dyDescent="0.6">
      <c r="F397" t="str">
        <f>'[3]Results Lum Lab'!Q357</f>
        <v>C2 - M24 : 1</v>
      </c>
      <c r="G397" s="117" t="str">
        <f t="shared" si="193"/>
        <v>-</v>
      </c>
      <c r="J397" t="str">
        <f>'[3]Results Lum Lab'!S357</f>
        <v>M25 - C1 : 2</v>
      </c>
      <c r="K397" s="117" t="str">
        <f t="shared" si="195"/>
        <v>Duplicate</v>
      </c>
      <c r="L397" t="str">
        <f>'[3]Results Lum Lab'!T357</f>
        <v>M26 - C2 : 2</v>
      </c>
      <c r="M397" s="117" t="str">
        <f t="shared" si="196"/>
        <v>-</v>
      </c>
      <c r="N397" t="str">
        <f>'[3]Results Lum Lab'!U357</f>
        <v>M22 - C3 : 2</v>
      </c>
      <c r="O397" s="117" t="str">
        <f t="shared" si="197"/>
        <v>-</v>
      </c>
      <c r="V397" t="str">
        <f>'[3]Results Lum Lab'!AC357</f>
        <v>M24</v>
      </c>
      <c r="W397" s="117" t="str">
        <f t="shared" si="199"/>
        <v>Duplicate</v>
      </c>
      <c r="X397" t="str">
        <f>'[3]Results Lum Lab'!AF357</f>
        <v>M16</v>
      </c>
      <c r="Y397" s="117" t="str">
        <f t="shared" si="200"/>
        <v>Duplicate</v>
      </c>
      <c r="Z397" t="str">
        <f>'[3]Results Lum Lab'!AI357</f>
        <v>M25</v>
      </c>
      <c r="AA397" s="117" t="str">
        <f t="shared" si="201"/>
        <v>Duplicate</v>
      </c>
      <c r="AB397" t="str">
        <f>'[3]Results Lum Lab'!AL357</f>
        <v>M26</v>
      </c>
      <c r="AC397" s="117" t="str">
        <f t="shared" si="202"/>
        <v>-</v>
      </c>
      <c r="AD397" t="str">
        <f>'[3]Results Lum Lab'!AO357</f>
        <v>M22</v>
      </c>
      <c r="AE397" s="117" t="str">
        <f t="shared" si="203"/>
        <v>-</v>
      </c>
    </row>
    <row r="398" spans="4:31" ht="14.7" x14ac:dyDescent="0.6">
      <c r="F398" t="str">
        <f>'[3]Results Lum Lab'!Q358</f>
        <v>C2 - M25 : 2</v>
      </c>
      <c r="G398" s="117" t="str">
        <f t="shared" si="193"/>
        <v>-</v>
      </c>
      <c r="J398" t="str">
        <f>'[3]Results Lum Lab'!S358</f>
        <v>M26 - C1 : 2</v>
      </c>
      <c r="K398" s="117" t="str">
        <f t="shared" si="195"/>
        <v>-</v>
      </c>
      <c r="L398" t="str">
        <f>'[3]Results Lum Lab'!T358</f>
        <v>M27 - C2 : 2</v>
      </c>
      <c r="M398" s="117" t="str">
        <f t="shared" si="196"/>
        <v>-</v>
      </c>
      <c r="N398" t="str">
        <f>'[3]Results Lum Lab'!U358</f>
        <v>M23 - C3 : 2</v>
      </c>
      <c r="O398" s="117" t="str">
        <f t="shared" si="197"/>
        <v>-</v>
      </c>
      <c r="V398" t="str">
        <f>'[3]Results Lum Lab'!AC358</f>
        <v>M25</v>
      </c>
      <c r="W398" s="117" t="str">
        <f t="shared" si="199"/>
        <v>-</v>
      </c>
      <c r="Z398" t="str">
        <f>'[3]Results Lum Lab'!AI358</f>
        <v>M26</v>
      </c>
      <c r="AA398" s="117" t="str">
        <f t="shared" si="201"/>
        <v>Duplicate</v>
      </c>
      <c r="AB398" t="str">
        <f>'[3]Results Lum Lab'!AL358</f>
        <v>M27</v>
      </c>
      <c r="AC398" s="117" t="str">
        <f t="shared" si="202"/>
        <v>-</v>
      </c>
      <c r="AD398" t="str">
        <f>'[3]Results Lum Lab'!AO358</f>
        <v>M23</v>
      </c>
      <c r="AE398" s="117" t="str">
        <f t="shared" si="203"/>
        <v>-</v>
      </c>
    </row>
    <row r="399" spans="4:31" ht="14.7" x14ac:dyDescent="0.6">
      <c r="J399" t="str">
        <f>'[3]Results Lum Lab'!S359</f>
        <v>M27 - C1 : 2</v>
      </c>
      <c r="K399" s="117" t="str">
        <f t="shared" si="195"/>
        <v>-</v>
      </c>
      <c r="L399" t="str">
        <f>'[3]Results Lum Lab'!T359</f>
        <v>M28 - C2 : 2</v>
      </c>
      <c r="M399" s="117" t="str">
        <f t="shared" si="196"/>
        <v>Duplicate</v>
      </c>
      <c r="N399" t="str">
        <f>'[3]Results Lum Lab'!U359</f>
        <v>M24 - C3 : 2</v>
      </c>
      <c r="O399" s="117" t="str">
        <f t="shared" si="197"/>
        <v>-</v>
      </c>
      <c r="V399" t="str">
        <f>'[3]Results Lum Lab'!AC359</f>
        <v>M24</v>
      </c>
      <c r="W399" s="117" t="str">
        <f t="shared" si="199"/>
        <v>Duplicate</v>
      </c>
      <c r="Z399" t="str">
        <f>'[3]Results Lum Lab'!AI359</f>
        <v>M27</v>
      </c>
      <c r="AA399" s="117" t="str">
        <f t="shared" si="201"/>
        <v>Duplicate</v>
      </c>
      <c r="AB399" t="str">
        <f>'[3]Results Lum Lab'!AL359</f>
        <v>M28</v>
      </c>
      <c r="AC399" s="117" t="str">
        <f t="shared" si="202"/>
        <v>Duplicate</v>
      </c>
      <c r="AD399" t="str">
        <f>'[3]Results Lum Lab'!AO359</f>
        <v>M24</v>
      </c>
      <c r="AE399" s="117" t="str">
        <f t="shared" si="203"/>
        <v>-</v>
      </c>
    </row>
    <row r="400" spans="4:31" ht="14.7" x14ac:dyDescent="0.6">
      <c r="J400" t="str">
        <f>'[3]Results Lum Lab'!S360</f>
        <v>M28 - C1 : 1</v>
      </c>
      <c r="K400" s="117" t="str">
        <f t="shared" si="195"/>
        <v>-</v>
      </c>
      <c r="L400" t="str">
        <f>'[3]Results Lum Lab'!T360</f>
        <v>M28 - C2 : 2</v>
      </c>
      <c r="M400" s="117" t="str">
        <f t="shared" si="196"/>
        <v>Duplicate</v>
      </c>
      <c r="N400" t="str">
        <f>'[3]Results Lum Lab'!U360</f>
        <v>M25 - C3 : 2</v>
      </c>
      <c r="O400" s="117" t="str">
        <f t="shared" si="197"/>
        <v>-</v>
      </c>
      <c r="Z400" t="str">
        <f>'[3]Results Lum Lab'!AI360</f>
        <v>M28</v>
      </c>
      <c r="AA400" s="117" t="str">
        <f t="shared" si="201"/>
        <v>-</v>
      </c>
      <c r="AB400" t="str">
        <f>'[3]Results Lum Lab'!AL360</f>
        <v>M28</v>
      </c>
      <c r="AC400" s="117" t="str">
        <f t="shared" si="202"/>
        <v>Duplicate</v>
      </c>
      <c r="AD400" t="str">
        <f>'[3]Results Lum Lab'!AO360</f>
        <v>M25</v>
      </c>
      <c r="AE400" s="117" t="str">
        <f t="shared" si="203"/>
        <v>-</v>
      </c>
    </row>
    <row r="401" spans="3:33" ht="14.7" x14ac:dyDescent="0.6">
      <c r="L401" t="str">
        <f>'[3]Results Lum Lab'!T361</f>
        <v>M28 - C2 : 2</v>
      </c>
      <c r="M401" s="117" t="str">
        <f t="shared" si="196"/>
        <v>Duplicate</v>
      </c>
      <c r="N401" t="str">
        <f>'[3]Results Lum Lab'!U361</f>
        <v>M26 - C3 : 2</v>
      </c>
      <c r="O401" s="117" t="str">
        <f t="shared" si="197"/>
        <v>-</v>
      </c>
      <c r="Z401" t="str">
        <f>'[3]Results Lum Lab'!AI361</f>
        <v>M27</v>
      </c>
      <c r="AA401" s="117" t="str">
        <f t="shared" si="201"/>
        <v>Duplicate</v>
      </c>
      <c r="AB401" t="str">
        <f>'[3]Results Lum Lab'!AL361</f>
        <v>M28</v>
      </c>
      <c r="AC401" s="117" t="str">
        <f t="shared" si="202"/>
        <v>Duplicate</v>
      </c>
      <c r="AD401" t="str">
        <f>'[3]Results Lum Lab'!AO361</f>
        <v>M26</v>
      </c>
      <c r="AE401" s="117" t="str">
        <f t="shared" si="203"/>
        <v>-</v>
      </c>
    </row>
    <row r="402" spans="3:33" ht="14.7" x14ac:dyDescent="0.6">
      <c r="L402" t="str">
        <f>'[3]Results Lum Lab'!T362</f>
        <v>M28 - C2 : 2</v>
      </c>
      <c r="M402" s="117" t="str">
        <f t="shared" si="196"/>
        <v>Duplicate</v>
      </c>
      <c r="N402" t="str">
        <f>'[3]Results Lum Lab'!U362</f>
        <v>M27 - C3 : 2</v>
      </c>
      <c r="O402" s="117" t="str">
        <f t="shared" si="197"/>
        <v>-</v>
      </c>
      <c r="AB402" t="str">
        <f>'[3]Results Lum Lab'!AL362</f>
        <v>M28</v>
      </c>
      <c r="AC402" s="117" t="str">
        <f t="shared" si="202"/>
        <v>Duplicate</v>
      </c>
      <c r="AD402" t="str">
        <f>'[3]Results Lum Lab'!AO362</f>
        <v>M27</v>
      </c>
      <c r="AE402" s="117" t="str">
        <f t="shared" si="203"/>
        <v>-</v>
      </c>
    </row>
    <row r="403" spans="3:33" ht="14.7" x14ac:dyDescent="0.6">
      <c r="N403" t="str">
        <f>'[3]Results Lum Lab'!U363</f>
        <v>M28 - C3 : 2</v>
      </c>
      <c r="O403" s="117" t="str">
        <f t="shared" si="197"/>
        <v>Duplicate</v>
      </c>
      <c r="AD403" t="str">
        <f>'[3]Results Lum Lab'!AO363</f>
        <v>M28</v>
      </c>
      <c r="AE403" s="117" t="str">
        <f t="shared" si="203"/>
        <v>Duplicate</v>
      </c>
    </row>
    <row r="404" spans="3:33" ht="14.7" x14ac:dyDescent="0.6">
      <c r="N404" t="str">
        <f>'[3]Results Lum Lab'!U364</f>
        <v>M28 - C3 : 2</v>
      </c>
      <c r="O404" s="117" t="str">
        <f t="shared" si="197"/>
        <v>Duplicate</v>
      </c>
      <c r="Q404" s="121" t="s">
        <v>1166</v>
      </c>
      <c r="AD404" t="str">
        <f>'[3]Results Lum Lab'!AO364</f>
        <v>M28</v>
      </c>
      <c r="AE404" s="117" t="str">
        <f t="shared" si="203"/>
        <v>Duplicate</v>
      </c>
    </row>
    <row r="406" spans="3:33" ht="14.7" x14ac:dyDescent="0.6">
      <c r="D406" s="2" t="s">
        <v>1064</v>
      </c>
      <c r="E406" s="130">
        <f>COUNTIF(E385:E392,"Duplicate")</f>
        <v>4</v>
      </c>
      <c r="F406" s="2" t="s">
        <v>1064</v>
      </c>
      <c r="G406" s="119">
        <f>COUNTIF(G385:G398,"Duplicate")</f>
        <v>2</v>
      </c>
      <c r="H406" s="2" t="s">
        <v>1064</v>
      </c>
      <c r="I406" s="119">
        <f>COUNTIF(I385:I396,"Duplicate")</f>
        <v>2</v>
      </c>
      <c r="J406" s="2" t="s">
        <v>1064</v>
      </c>
      <c r="K406" s="119">
        <f>COUNTIF(K385:K400,"Duplicate")</f>
        <v>4</v>
      </c>
      <c r="L406" s="2" t="s">
        <v>1064</v>
      </c>
      <c r="M406" s="119">
        <f>COUNTIF(M385:M399,"Duplicate")</f>
        <v>1</v>
      </c>
      <c r="N406" s="2" t="s">
        <v>1064</v>
      </c>
      <c r="O406" s="119">
        <f>COUNTIF(O385:O403,"Duplicate")</f>
        <v>7</v>
      </c>
      <c r="T406" s="2" t="s">
        <v>1064</v>
      </c>
      <c r="U406" s="119">
        <f>COUNTIF(U385:U393,"Duplicate")</f>
        <v>5</v>
      </c>
      <c r="V406" s="2" t="s">
        <v>1064</v>
      </c>
      <c r="W406" s="119">
        <f>COUNTIF(W385:W399,"Duplicate")</f>
        <v>7</v>
      </c>
      <c r="X406" s="2" t="s">
        <v>1064</v>
      </c>
      <c r="Y406" s="119">
        <f>COUNTIF(Y385:Y397,"Duplicate")</f>
        <v>7</v>
      </c>
      <c r="Z406" s="2" t="s">
        <v>1064</v>
      </c>
      <c r="AA406" s="119">
        <f>COUNTIF(AA385:AA401,"Duplicate")</f>
        <v>10</v>
      </c>
      <c r="AB406" s="2" t="s">
        <v>1064</v>
      </c>
      <c r="AC406" s="123">
        <f>COUNTIF(AC385:AC399,"Duplicate")</f>
        <v>3</v>
      </c>
      <c r="AD406" s="2" t="s">
        <v>1064</v>
      </c>
      <c r="AE406" s="123">
        <f>COUNTIF(AE385:AE403,"Duplicate")</f>
        <v>9</v>
      </c>
    </row>
    <row r="407" spans="3:33" ht="14.7" x14ac:dyDescent="0.6">
      <c r="D407" s="2" t="s">
        <v>1065</v>
      </c>
      <c r="E407" s="130">
        <f>COUNTA(D385:D392)</f>
        <v>8</v>
      </c>
      <c r="F407" s="2" t="s">
        <v>1065</v>
      </c>
      <c r="G407" s="119">
        <f>COUNTA(F385:F398)</f>
        <v>14</v>
      </c>
      <c r="H407" s="2" t="s">
        <v>1065</v>
      </c>
      <c r="I407" s="119">
        <f>COUNTA(H385:H396)</f>
        <v>12</v>
      </c>
      <c r="J407" s="2" t="s">
        <v>1065</v>
      </c>
      <c r="K407" s="119">
        <f>COUNTA(J385:J400)</f>
        <v>16</v>
      </c>
      <c r="L407" s="2" t="s">
        <v>1065</v>
      </c>
      <c r="M407" s="123">
        <f>COUNTA(L385:L399)</f>
        <v>15</v>
      </c>
      <c r="N407" s="2" t="s">
        <v>1065</v>
      </c>
      <c r="O407" s="123">
        <f>COUNTA(N385:N403)</f>
        <v>19</v>
      </c>
      <c r="P407" s="10" t="s">
        <v>431</v>
      </c>
      <c r="Q407" s="10"/>
      <c r="R407" s="10"/>
    </row>
    <row r="408" spans="3:33" ht="14.7" x14ac:dyDescent="0.6">
      <c r="D408" s="2"/>
      <c r="E408" s="130"/>
      <c r="F408" s="2"/>
      <c r="G408" s="119"/>
      <c r="H408" s="2"/>
      <c r="I408" s="119"/>
      <c r="J408" s="2"/>
      <c r="K408" s="119"/>
      <c r="L408" s="2"/>
      <c r="M408" s="119"/>
      <c r="N408" s="2"/>
      <c r="O408" s="119"/>
      <c r="P408" s="10"/>
      <c r="Q408" s="10"/>
      <c r="R408" s="10"/>
      <c r="S408" s="126" t="s">
        <v>1074</v>
      </c>
      <c r="T408" s="128">
        <f>E406/U406</f>
        <v>0.8</v>
      </c>
      <c r="U408" s="127"/>
      <c r="V408" s="128">
        <f>G406/W406</f>
        <v>0.2857142857142857</v>
      </c>
      <c r="W408" s="127"/>
      <c r="X408" s="128">
        <f>I406/Y406</f>
        <v>0.2857142857142857</v>
      </c>
      <c r="Y408" s="127"/>
      <c r="Z408" s="128">
        <f>K406/AA406</f>
        <v>0.4</v>
      </c>
      <c r="AA408" s="127"/>
      <c r="AB408" s="155">
        <f>M406/AC406</f>
        <v>0.33333333333333331</v>
      </c>
      <c r="AC408" s="127"/>
      <c r="AD408" s="155">
        <f>O406/AE406</f>
        <v>0.77777777777777779</v>
      </c>
      <c r="AF408" t="s">
        <v>1075</v>
      </c>
      <c r="AG408" s="131">
        <f>MAX(T408:AD408)</f>
        <v>0.8</v>
      </c>
    </row>
    <row r="409" spans="3:33" ht="14.7" x14ac:dyDescent="0.6">
      <c r="D409" s="2"/>
      <c r="E409" s="130"/>
      <c r="F409" s="2"/>
      <c r="G409" s="119"/>
      <c r="H409" s="2"/>
      <c r="I409" s="119"/>
      <c r="J409" s="2"/>
      <c r="K409" s="119"/>
      <c r="L409" s="2"/>
      <c r="M409" s="119"/>
      <c r="N409" s="2"/>
      <c r="O409" s="119"/>
      <c r="P409" s="10"/>
      <c r="Q409" s="10"/>
      <c r="R409" s="10"/>
      <c r="AF409" t="s">
        <v>1076</v>
      </c>
      <c r="AG409" s="131">
        <f>MIN(T408:AD408)</f>
        <v>0.2857142857142857</v>
      </c>
    </row>
    <row r="411" spans="3:33" x14ac:dyDescent="0.55000000000000004">
      <c r="C411">
        <f>'[3]Results Lum Lab'!O373</f>
        <v>18</v>
      </c>
      <c r="D411" t="str">
        <f>'[3]Results Lum Lab'!P373</f>
        <v>C1 - Mxx</v>
      </c>
      <c r="F411" t="str">
        <f>'[3]Results Lum Lab'!Q373</f>
        <v>C2 - Mxx</v>
      </c>
      <c r="H411" t="str">
        <f>'[3]Results Lum Lab'!R373</f>
        <v>C3 - Mxx</v>
      </c>
      <c r="J411" t="str">
        <f>'[3]Results Lum Lab'!S373</f>
        <v>Mxx -C1</v>
      </c>
      <c r="L411" t="str">
        <f>'[3]Results Lum Lab'!T373</f>
        <v>Mxx -C2</v>
      </c>
      <c r="N411" t="str">
        <f>'[3]Results Lum Lab'!U373</f>
        <v>Mxx - C3</v>
      </c>
      <c r="T411" t="str">
        <f>'[3]Results Lum Lab'!Z373</f>
        <v>C1 - Mxx</v>
      </c>
      <c r="V411" t="str">
        <f>'[3]Results Lum Lab'!AC373</f>
        <v>C2 - Mxx</v>
      </c>
      <c r="X411" t="str">
        <f>'[3]Results Lum Lab'!AF373</f>
        <v>C3 - Mxx</v>
      </c>
      <c r="Z411" t="str">
        <f>'[3]Results Lum Lab'!AI373</f>
        <v>Mxx -C1</v>
      </c>
      <c r="AB411" t="str">
        <f>'[3]Results Lum Lab'!AL373</f>
        <v>Mxx -C2</v>
      </c>
      <c r="AD411" t="str">
        <f>'[3]Results Lum Lab'!AO373</f>
        <v>Mxx - C3</v>
      </c>
    </row>
    <row r="412" spans="3:33" ht="14.7" x14ac:dyDescent="0.6">
      <c r="D412" t="str">
        <f>'[3]Results Lum Lab'!P374</f>
        <v>C1 - M08 : 1</v>
      </c>
      <c r="E412" s="148" t="str">
        <f>IF(COUNTIF($D$412:$D$426, D412)&gt;1, "Duplicate", "-")</f>
        <v>-</v>
      </c>
      <c r="F412" t="str">
        <f>'[3]Results Lum Lab'!Q374</f>
        <v>C2 - M08 : 1</v>
      </c>
      <c r="G412" s="117" t="str">
        <f>IF(COUNTIF($F$412:$F$422, F412)&gt;1, "Duplicate", "-")</f>
        <v>-</v>
      </c>
      <c r="H412" t="str">
        <f>'[3]Results Lum Lab'!R374</f>
        <v>C3 - M08 : 2</v>
      </c>
      <c r="I412" s="117" t="str">
        <f>IF(COUNTIF($H$412:$H$425, H412)&gt;1, "Duplicate", "-")</f>
        <v>-</v>
      </c>
      <c r="J412" t="str">
        <f>'[3]Results Lum Lab'!S374</f>
        <v>M08 - C1 : 2</v>
      </c>
      <c r="K412" s="117" t="str">
        <f>IF(COUNTIF($J$412:$J$424, J412)&gt;1, "Duplicate", "-")</f>
        <v>-</v>
      </c>
      <c r="L412" t="str">
        <f>'[3]Results Lum Lab'!T374</f>
        <v>M08 - C2 : 2</v>
      </c>
      <c r="M412" s="117" t="str">
        <f>IF(COUNTIF($L$412:$L$423, L412)&gt;1, "Duplicate", "-")</f>
        <v>-</v>
      </c>
      <c r="N412" t="str">
        <f>'[3]Results Lum Lab'!U374</f>
        <v>M08 - C3 : 2</v>
      </c>
      <c r="O412" s="117" t="str">
        <f>IF(COUNTIF($N$412:$N$427, N412)&gt;1, "Duplicate", "-")</f>
        <v>-</v>
      </c>
      <c r="T412" t="str">
        <f>'[3]Results Lum Lab'!Z374</f>
        <v>M08</v>
      </c>
      <c r="U412" s="117" t="str">
        <f>IF(COUNTIF($T$412:$T$426, T412)&gt;1, "Duplicate", "-")</f>
        <v>-</v>
      </c>
      <c r="V412" t="str">
        <f>'[3]Results Lum Lab'!AC374</f>
        <v>M08</v>
      </c>
      <c r="W412" s="117" t="str">
        <f>IF(COUNTIF($V$412:$V$422, V412)&gt;1, "Duplicate", "-")</f>
        <v>-</v>
      </c>
      <c r="X412" t="str">
        <f>'[3]Results Lum Lab'!AF374</f>
        <v>M08</v>
      </c>
      <c r="Y412" s="117" t="str">
        <f>IF(COUNTIF($X$412:$X$425, X412)&gt;1, "Duplicate", "-")</f>
        <v>Duplicate</v>
      </c>
      <c r="Z412" t="str">
        <f>'[3]Results Lum Lab'!AI374</f>
        <v>M08</v>
      </c>
      <c r="AA412" s="117" t="str">
        <f>IF(COUNTIF($Z$412:$Z$424, Z412)&gt;1, "Duplicate", "-")</f>
        <v>-</v>
      </c>
      <c r="AB412" t="str">
        <f>'[3]Results Lum Lab'!AL374</f>
        <v>M08</v>
      </c>
      <c r="AC412" s="117" t="str">
        <f>IF(COUNTIF($AB$412:$AB$423, AB412)&gt;1, "Duplicate", "-")</f>
        <v>-</v>
      </c>
      <c r="AD412" t="str">
        <f>'[3]Results Lum Lab'!AO374</f>
        <v>M08</v>
      </c>
      <c r="AE412" s="117" t="str">
        <f>IF(COUNTIF($AD$412:$AD$427, AD412)&gt;1, "Duplicate", "-")</f>
        <v>-</v>
      </c>
    </row>
    <row r="413" spans="3:33" ht="14.7" x14ac:dyDescent="0.6">
      <c r="D413" t="str">
        <f>'[3]Results Lum Lab'!P375</f>
        <v>C1 - M12 : 1</v>
      </c>
      <c r="E413" s="148" t="str">
        <f t="shared" ref="E413:E426" si="204">IF(COUNTIF($D$412:$D$426, D413)&gt;1, "Duplicate", "-")</f>
        <v>-</v>
      </c>
      <c r="F413" t="str">
        <f>'[3]Results Lum Lab'!Q375</f>
        <v>C2 - M12 : 1</v>
      </c>
      <c r="G413" s="117" t="str">
        <f t="shared" ref="G413:G422" si="205">IF(COUNTIF($F$412:$F$422, F413)&gt;1, "Duplicate", "-")</f>
        <v>-</v>
      </c>
      <c r="H413" t="str">
        <f>'[3]Results Lum Lab'!R375</f>
        <v>C3 - M04 : 1</v>
      </c>
      <c r="I413" s="117" t="str">
        <f t="shared" ref="I413:I425" si="206">IF(COUNTIF($H$412:$H$425, H413)&gt;1, "Duplicate", "-")</f>
        <v>-</v>
      </c>
      <c r="J413" t="str">
        <f>'[3]Results Lum Lab'!S375</f>
        <v>M12 - C1 : 2</v>
      </c>
      <c r="K413" s="117" t="str">
        <f t="shared" ref="K413:K424" si="207">IF(COUNTIF($J$412:$J$424, J413)&gt;1, "Duplicate", "-")</f>
        <v>-</v>
      </c>
      <c r="L413" t="str">
        <f>'[3]Results Lum Lab'!T375</f>
        <v>M12 - C2 : 2</v>
      </c>
      <c r="M413" s="117" t="str">
        <f t="shared" ref="M413:M423" si="208">IF(COUNTIF($L$412:$L$423, L413)&gt;1, "Duplicate", "-")</f>
        <v>-</v>
      </c>
      <c r="N413" t="str">
        <f>'[3]Results Lum Lab'!U375</f>
        <v>M12 - C3 : 2</v>
      </c>
      <c r="O413" s="117" t="str">
        <f t="shared" ref="O413:O427" si="209">IF(COUNTIF($N$412:$N$427, N413)&gt;1, "Duplicate", "-")</f>
        <v>Duplicate</v>
      </c>
      <c r="T413" t="str">
        <f>'[3]Results Lum Lab'!Z375</f>
        <v>M12</v>
      </c>
      <c r="U413" s="117" t="str">
        <f t="shared" ref="U413:U426" si="210">IF(COUNTIF($T$412:$T$426, T413)&gt;1, "Duplicate", "-")</f>
        <v>-</v>
      </c>
      <c r="V413" t="str">
        <f>'[3]Results Lum Lab'!AC375</f>
        <v>M12</v>
      </c>
      <c r="W413" s="117" t="str">
        <f t="shared" ref="W413:W422" si="211">IF(COUNTIF($V$412:$V$422, V413)&gt;1, "Duplicate", "-")</f>
        <v>-</v>
      </c>
      <c r="X413" t="str">
        <f>'[3]Results Lum Lab'!AF375</f>
        <v>M04</v>
      </c>
      <c r="Y413" s="117" t="str">
        <f t="shared" ref="Y413:Y425" si="212">IF(COUNTIF($X$412:$X$425, X413)&gt;1, "Duplicate", "-")</f>
        <v>-</v>
      </c>
      <c r="Z413" t="str">
        <f>'[3]Results Lum Lab'!AI375</f>
        <v>M12</v>
      </c>
      <c r="AA413" s="117" t="str">
        <f t="shared" ref="AA413:AA424" si="213">IF(COUNTIF($Z$412:$Z$424, Z413)&gt;1, "Duplicate", "-")</f>
        <v>-</v>
      </c>
      <c r="AB413" t="str">
        <f>'[3]Results Lum Lab'!AL375</f>
        <v>M12</v>
      </c>
      <c r="AC413" s="117" t="str">
        <f t="shared" ref="AC413:AC423" si="214">IF(COUNTIF($AB$412:$AB$423, AB413)&gt;1, "Duplicate", "-")</f>
        <v>-</v>
      </c>
      <c r="AD413" t="str">
        <f>'[3]Results Lum Lab'!AO375</f>
        <v>M12</v>
      </c>
      <c r="AE413" s="117" t="str">
        <f t="shared" ref="AE413:AE427" si="215">IF(COUNTIF($AD$412:$AD$427, AD413)&gt;1, "Duplicate", "-")</f>
        <v>Duplicate</v>
      </c>
    </row>
    <row r="414" spans="3:33" ht="14.7" x14ac:dyDescent="0.6">
      <c r="D414" t="str">
        <f>'[3]Results Lum Lab'!P376</f>
        <v>C1 - M16 : 1</v>
      </c>
      <c r="E414" s="148" t="str">
        <f t="shared" si="204"/>
        <v>-</v>
      </c>
      <c r="F414" t="str">
        <f>'[3]Results Lum Lab'!Q376</f>
        <v>C2 - M16 : 2</v>
      </c>
      <c r="G414" s="117" t="str">
        <f t="shared" si="205"/>
        <v>-</v>
      </c>
      <c r="H414" t="str">
        <f>'[3]Results Lum Lab'!R376</f>
        <v>C3 - M06 : 2</v>
      </c>
      <c r="I414" s="117" t="str">
        <f t="shared" si="206"/>
        <v>-</v>
      </c>
      <c r="J414" t="str">
        <f>'[3]Results Lum Lab'!S376</f>
        <v>M16 - C1 : 2</v>
      </c>
      <c r="K414" s="117" t="str">
        <f t="shared" si="207"/>
        <v>-</v>
      </c>
      <c r="L414" t="str">
        <f>'[3]Results Lum Lab'!T376</f>
        <v>M16 - C2 : 2</v>
      </c>
      <c r="M414" s="117" t="str">
        <f t="shared" si="208"/>
        <v>-</v>
      </c>
      <c r="N414" t="str">
        <f>'[3]Results Lum Lab'!U376</f>
        <v>M16 - C3 : 2</v>
      </c>
      <c r="O414" s="117" t="str">
        <f t="shared" si="209"/>
        <v>Duplicate</v>
      </c>
      <c r="T414" t="str">
        <f>'[3]Results Lum Lab'!Z376</f>
        <v>M16</v>
      </c>
      <c r="U414" s="117" t="str">
        <f t="shared" si="210"/>
        <v>-</v>
      </c>
      <c r="V414" t="str">
        <f>'[3]Results Lum Lab'!AC376</f>
        <v>M16</v>
      </c>
      <c r="W414" s="117" t="str">
        <f t="shared" si="211"/>
        <v>Duplicate</v>
      </c>
      <c r="X414" t="str">
        <f>'[3]Results Lum Lab'!AF376</f>
        <v>M06</v>
      </c>
      <c r="Y414" s="117" t="str">
        <f t="shared" si="212"/>
        <v>Duplicate</v>
      </c>
      <c r="Z414" t="str">
        <f>'[3]Results Lum Lab'!AI376</f>
        <v>M16</v>
      </c>
      <c r="AA414" s="117" t="str">
        <f t="shared" si="213"/>
        <v>-</v>
      </c>
      <c r="AB414" t="str">
        <f>'[3]Results Lum Lab'!AL376</f>
        <v>M16</v>
      </c>
      <c r="AC414" s="117" t="str">
        <f t="shared" si="214"/>
        <v>-</v>
      </c>
      <c r="AD414" t="str">
        <f>'[3]Results Lum Lab'!AO376</f>
        <v>M16</v>
      </c>
      <c r="AE414" s="117" t="str">
        <f t="shared" si="215"/>
        <v>Duplicate</v>
      </c>
    </row>
    <row r="415" spans="3:33" ht="14.7" x14ac:dyDescent="0.6">
      <c r="D415" t="str">
        <f>'[3]Results Lum Lab'!P377</f>
        <v>C1 - M20 : 1</v>
      </c>
      <c r="E415" s="148" t="str">
        <f t="shared" si="204"/>
        <v>Duplicate</v>
      </c>
      <c r="F415" t="str">
        <f>'[3]Results Lum Lab'!Q377</f>
        <v>C2 - M14 : 1</v>
      </c>
      <c r="G415" s="117" t="str">
        <f t="shared" si="205"/>
        <v>-</v>
      </c>
      <c r="H415" t="str">
        <f>'[3]Results Lum Lab'!R377</f>
        <v>C3 - M05 : 1</v>
      </c>
      <c r="I415" s="117" t="str">
        <f t="shared" si="206"/>
        <v>-</v>
      </c>
      <c r="J415" t="str">
        <f>'[3]Results Lum Lab'!S377</f>
        <v>M20 - C1 : 2</v>
      </c>
      <c r="K415" s="117" t="str">
        <f t="shared" si="207"/>
        <v>-</v>
      </c>
      <c r="L415" t="str">
        <f>'[3]Results Lum Lab'!T377</f>
        <v>M20 - C2 : 1</v>
      </c>
      <c r="M415" s="117" t="str">
        <f t="shared" si="208"/>
        <v>-</v>
      </c>
      <c r="N415" t="str">
        <f>'[3]Results Lum Lab'!U377</f>
        <v>M20 - C3 : 1</v>
      </c>
      <c r="O415" s="117" t="str">
        <f t="shared" si="209"/>
        <v>-</v>
      </c>
      <c r="T415" t="str">
        <f>'[3]Results Lum Lab'!Z377</f>
        <v>M20</v>
      </c>
      <c r="U415" s="117" t="str">
        <f t="shared" si="210"/>
        <v>Duplicate</v>
      </c>
      <c r="V415" t="str">
        <f>'[3]Results Lum Lab'!AC377</f>
        <v>M14</v>
      </c>
      <c r="W415" s="117" t="str">
        <f t="shared" si="211"/>
        <v>-</v>
      </c>
      <c r="X415" t="str">
        <f>'[3]Results Lum Lab'!AF377</f>
        <v>M05</v>
      </c>
      <c r="Y415" s="117" t="str">
        <f t="shared" si="212"/>
        <v>-</v>
      </c>
      <c r="Z415" t="str">
        <f>'[3]Results Lum Lab'!AI377</f>
        <v>M20</v>
      </c>
      <c r="AA415" s="117" t="str">
        <f t="shared" si="213"/>
        <v>-</v>
      </c>
      <c r="AB415" t="str">
        <f>'[3]Results Lum Lab'!AL377</f>
        <v>M20</v>
      </c>
      <c r="AC415" s="117" t="str">
        <f t="shared" si="214"/>
        <v>Duplicate</v>
      </c>
      <c r="AD415" t="str">
        <f>'[3]Results Lum Lab'!AO377</f>
        <v>M20</v>
      </c>
      <c r="AE415" s="117" t="str">
        <f t="shared" si="215"/>
        <v>-</v>
      </c>
    </row>
    <row r="416" spans="3:33" ht="14.7" x14ac:dyDescent="0.6">
      <c r="D416" t="str">
        <f>'[3]Results Lum Lab'!P378</f>
        <v>C1 - M24 : 2</v>
      </c>
      <c r="E416" s="148" t="str">
        <f t="shared" si="204"/>
        <v>-</v>
      </c>
      <c r="F416" t="str">
        <f>'[3]Results Lum Lab'!Q378</f>
        <v>C2 - M15 : 1</v>
      </c>
      <c r="G416" s="117" t="str">
        <f t="shared" si="205"/>
        <v>-</v>
      </c>
      <c r="H416" t="str">
        <f>'[3]Results Lum Lab'!R378</f>
        <v>C3 - M06 : 1</v>
      </c>
      <c r="I416" s="117" t="str">
        <f t="shared" si="206"/>
        <v>-</v>
      </c>
      <c r="J416" t="str">
        <f>'[3]Results Lum Lab'!S378</f>
        <v>M24 - C1 : 2</v>
      </c>
      <c r="K416" s="117" t="str">
        <f t="shared" si="207"/>
        <v>-</v>
      </c>
      <c r="L416" t="str">
        <f>'[3]Results Lum Lab'!T378</f>
        <v>M18 - C2 : 2</v>
      </c>
      <c r="M416" s="117" t="str">
        <f t="shared" si="208"/>
        <v>-</v>
      </c>
      <c r="N416" t="str">
        <f>'[3]Results Lum Lab'!U378</f>
        <v>M18 - C3 : 1</v>
      </c>
      <c r="O416" s="117" t="str">
        <f t="shared" si="209"/>
        <v>Duplicate</v>
      </c>
      <c r="T416" t="str">
        <f>'[3]Results Lum Lab'!Z378</f>
        <v>M24</v>
      </c>
      <c r="U416" s="117" t="str">
        <f t="shared" si="210"/>
        <v>-</v>
      </c>
      <c r="V416" t="str">
        <f>'[3]Results Lum Lab'!AC378</f>
        <v>M15</v>
      </c>
      <c r="W416" s="117" t="str">
        <f t="shared" si="211"/>
        <v>-</v>
      </c>
      <c r="X416" t="str">
        <f>'[3]Results Lum Lab'!AF378</f>
        <v>M06</v>
      </c>
      <c r="Y416" s="117" t="str">
        <f t="shared" si="212"/>
        <v>Duplicate</v>
      </c>
      <c r="Z416" t="str">
        <f>'[3]Results Lum Lab'!AI378</f>
        <v>M24</v>
      </c>
      <c r="AA416" s="117" t="str">
        <f t="shared" si="213"/>
        <v>Duplicate</v>
      </c>
      <c r="AB416" t="str">
        <f>'[3]Results Lum Lab'!AL378</f>
        <v>M18</v>
      </c>
      <c r="AC416" s="117" t="str">
        <f t="shared" si="214"/>
        <v>-</v>
      </c>
      <c r="AD416" t="str">
        <f>'[3]Results Lum Lab'!AO378</f>
        <v>M18</v>
      </c>
      <c r="AE416" s="117" t="str">
        <f t="shared" si="215"/>
        <v>Duplicate</v>
      </c>
    </row>
    <row r="417" spans="4:33" ht="14.7" x14ac:dyDescent="0.6">
      <c r="D417" t="str">
        <f>'[3]Results Lum Lab'!P379</f>
        <v>C1 - M22 : 1</v>
      </c>
      <c r="E417" s="148" t="str">
        <f t="shared" si="204"/>
        <v>-</v>
      </c>
      <c r="F417" t="str">
        <f>'[3]Results Lum Lab'!Q379</f>
        <v>C2 - M16 : 1</v>
      </c>
      <c r="G417" s="117" t="str">
        <f t="shared" si="205"/>
        <v>Duplicate</v>
      </c>
      <c r="H417" t="str">
        <f>'[3]Results Lum Lab'!R379</f>
        <v>C3 - M07 : 1</v>
      </c>
      <c r="I417" s="117" t="str">
        <f t="shared" si="206"/>
        <v>-</v>
      </c>
      <c r="J417" t="str">
        <f>'[3]Results Lum Lab'!S379</f>
        <v>M28 - C1 : 1</v>
      </c>
      <c r="K417" s="117" t="str">
        <f t="shared" si="207"/>
        <v>-</v>
      </c>
      <c r="L417" t="str">
        <f>'[3]Results Lum Lab'!T379</f>
        <v>M19 - C2 : 2</v>
      </c>
      <c r="M417" s="117" t="str">
        <f t="shared" si="208"/>
        <v>-</v>
      </c>
      <c r="N417" t="str">
        <f>'[3]Results Lum Lab'!U379</f>
        <v>M16 - C3 : 1</v>
      </c>
      <c r="O417" s="117" t="str">
        <f t="shared" si="209"/>
        <v>-</v>
      </c>
      <c r="T417" t="str">
        <f>'[3]Results Lum Lab'!Z379</f>
        <v>M22</v>
      </c>
      <c r="U417" s="117" t="str">
        <f t="shared" si="210"/>
        <v>Duplicate</v>
      </c>
      <c r="V417" t="str">
        <f>'[3]Results Lum Lab'!AC379</f>
        <v>M16</v>
      </c>
      <c r="W417" s="117" t="str">
        <f t="shared" si="211"/>
        <v>Duplicate</v>
      </c>
      <c r="X417" t="str">
        <f>'[3]Results Lum Lab'!AF379</f>
        <v>M07</v>
      </c>
      <c r="Y417" s="117" t="str">
        <f t="shared" si="212"/>
        <v>-</v>
      </c>
      <c r="Z417" t="str">
        <f>'[3]Results Lum Lab'!AI379</f>
        <v>M28</v>
      </c>
      <c r="AA417" s="117" t="str">
        <f t="shared" si="213"/>
        <v>-</v>
      </c>
      <c r="AB417" t="str">
        <f>'[3]Results Lum Lab'!AL379</f>
        <v>M19</v>
      </c>
      <c r="AC417" s="117" t="str">
        <f t="shared" si="214"/>
        <v>-</v>
      </c>
      <c r="AD417" t="str">
        <f>'[3]Results Lum Lab'!AO379</f>
        <v>M16</v>
      </c>
      <c r="AE417" s="117" t="str">
        <f t="shared" si="215"/>
        <v>Duplicate</v>
      </c>
    </row>
    <row r="418" spans="4:33" ht="14.7" x14ac:dyDescent="0.6">
      <c r="D418" t="str">
        <f>'[3]Results Lum Lab'!P380</f>
        <v>C1 - M23 : 2</v>
      </c>
      <c r="E418" s="148" t="str">
        <f t="shared" si="204"/>
        <v>-</v>
      </c>
      <c r="F418" t="str">
        <f>'[3]Results Lum Lab'!Q380</f>
        <v>C2 - M17 : 2</v>
      </c>
      <c r="G418" s="117" t="str">
        <f t="shared" si="205"/>
        <v>-</v>
      </c>
      <c r="H418" t="str">
        <f>'[3]Results Lum Lab'!R380</f>
        <v>C3 - M08 : 1</v>
      </c>
      <c r="I418" s="117" t="str">
        <f t="shared" si="206"/>
        <v>-</v>
      </c>
      <c r="J418" t="str">
        <f>'[3]Results Lum Lab'!S380</f>
        <v>M26 - C1 : 1</v>
      </c>
      <c r="K418" s="117" t="str">
        <f t="shared" si="207"/>
        <v>-</v>
      </c>
      <c r="L418" t="str">
        <f>'[3]Results Lum Lab'!T380</f>
        <v>M20 - C2 : 2</v>
      </c>
      <c r="M418" s="117" t="str">
        <f t="shared" si="208"/>
        <v>Duplicate</v>
      </c>
      <c r="N418" t="str">
        <f>'[3]Results Lum Lab'!U380</f>
        <v>M14 - C3 : 1</v>
      </c>
      <c r="O418" s="117" t="str">
        <f t="shared" si="209"/>
        <v>-</v>
      </c>
      <c r="T418" t="str">
        <f>'[3]Results Lum Lab'!Z380</f>
        <v>M23</v>
      </c>
      <c r="U418" s="117" t="str">
        <f t="shared" si="210"/>
        <v>-</v>
      </c>
      <c r="V418" t="str">
        <f>'[3]Results Lum Lab'!AC380</f>
        <v>M17</v>
      </c>
      <c r="W418" s="117" t="str">
        <f t="shared" si="211"/>
        <v>Duplicate</v>
      </c>
      <c r="X418" t="str">
        <f>'[3]Results Lum Lab'!AF380</f>
        <v>M08</v>
      </c>
      <c r="Y418" s="117" t="str">
        <f t="shared" si="212"/>
        <v>Duplicate</v>
      </c>
      <c r="Z418" t="str">
        <f>'[3]Results Lum Lab'!AI380</f>
        <v>M26</v>
      </c>
      <c r="AA418" s="117" t="str">
        <f t="shared" si="213"/>
        <v>-</v>
      </c>
      <c r="AB418" t="str">
        <f>'[3]Results Lum Lab'!AL380</f>
        <v>M20</v>
      </c>
      <c r="AC418" s="117" t="str">
        <f t="shared" si="214"/>
        <v>Duplicate</v>
      </c>
      <c r="AD418" t="str">
        <f>'[3]Results Lum Lab'!AO380</f>
        <v>M14</v>
      </c>
      <c r="AE418" s="117" t="str">
        <f t="shared" si="215"/>
        <v>Duplicate</v>
      </c>
    </row>
    <row r="419" spans="4:33" ht="14.7" x14ac:dyDescent="0.6">
      <c r="D419" t="str">
        <f>'[3]Results Lum Lab'!P381</f>
        <v>C1 - M22 : 2</v>
      </c>
      <c r="E419" s="148" t="str">
        <f t="shared" si="204"/>
        <v>-</v>
      </c>
      <c r="F419" t="str">
        <f>'[3]Results Lum Lab'!Q381</f>
        <v>C2 - M16 : 1</v>
      </c>
      <c r="G419" s="117" t="str">
        <f t="shared" si="205"/>
        <v>Duplicate</v>
      </c>
      <c r="H419" t="str">
        <f>'[3]Results Lum Lab'!R381</f>
        <v>C3 - M09 : 1</v>
      </c>
      <c r="I419" s="117" t="str">
        <f t="shared" si="206"/>
        <v>-</v>
      </c>
      <c r="J419" t="str">
        <f>'[3]Results Lum Lab'!S381</f>
        <v>M24 - C1 : 1</v>
      </c>
      <c r="K419" s="117" t="str">
        <f t="shared" si="207"/>
        <v>Duplicate</v>
      </c>
      <c r="L419" t="str">
        <f>'[3]Results Lum Lab'!T381</f>
        <v>M21 - C2 : 2</v>
      </c>
      <c r="M419" s="117" t="str">
        <f t="shared" si="208"/>
        <v>-</v>
      </c>
      <c r="N419" t="str">
        <f>'[3]Results Lum Lab'!U381</f>
        <v>M12 - C3 : 2</v>
      </c>
      <c r="O419" s="117" t="str">
        <f t="shared" si="209"/>
        <v>Duplicate</v>
      </c>
      <c r="T419" t="str">
        <f>'[3]Results Lum Lab'!Z381</f>
        <v>M22</v>
      </c>
      <c r="U419" s="117" t="str">
        <f t="shared" si="210"/>
        <v>Duplicate</v>
      </c>
      <c r="V419" t="str">
        <f>'[3]Results Lum Lab'!AC381</f>
        <v>M16</v>
      </c>
      <c r="W419" s="117" t="str">
        <f t="shared" si="211"/>
        <v>Duplicate</v>
      </c>
      <c r="X419" t="str">
        <f>'[3]Results Lum Lab'!AF381</f>
        <v>M09</v>
      </c>
      <c r="Y419" s="117" t="str">
        <f t="shared" si="212"/>
        <v>-</v>
      </c>
      <c r="Z419" t="str">
        <f>'[3]Results Lum Lab'!AI381</f>
        <v>M24</v>
      </c>
      <c r="AA419" s="117" t="str">
        <f t="shared" si="213"/>
        <v>Duplicate</v>
      </c>
      <c r="AB419" t="str">
        <f>'[3]Results Lum Lab'!AL381</f>
        <v>M21</v>
      </c>
      <c r="AC419" s="117" t="str">
        <f t="shared" si="214"/>
        <v>Duplicate</v>
      </c>
      <c r="AD419" t="str">
        <f>'[3]Results Lum Lab'!AO381</f>
        <v>M12</v>
      </c>
      <c r="AE419" s="117" t="str">
        <f t="shared" si="215"/>
        <v>Duplicate</v>
      </c>
    </row>
    <row r="420" spans="4:33" ht="14.7" x14ac:dyDescent="0.6">
      <c r="D420" t="str">
        <f>'[3]Results Lum Lab'!P382</f>
        <v>C1 - M21 : 2</v>
      </c>
      <c r="E420" s="148" t="str">
        <f t="shared" si="204"/>
        <v>Duplicate</v>
      </c>
      <c r="F420" t="str">
        <f>'[3]Results Lum Lab'!Q382</f>
        <v>C2 - M17 : 1</v>
      </c>
      <c r="G420" s="117" t="str">
        <f t="shared" si="205"/>
        <v>-</v>
      </c>
      <c r="H420" t="str">
        <f>'[3]Results Lum Lab'!R382</f>
        <v>C3 - M10 : 1</v>
      </c>
      <c r="I420" s="117" t="str">
        <f t="shared" si="206"/>
        <v>-</v>
      </c>
      <c r="J420" t="str">
        <f>'[3]Results Lum Lab'!S382</f>
        <v>M22 - C1 : 2</v>
      </c>
      <c r="K420" s="117" t="str">
        <f t="shared" si="207"/>
        <v>Duplicate</v>
      </c>
      <c r="L420" t="str">
        <f>'[3]Results Lum Lab'!T382</f>
        <v>M22 - C2 : 1</v>
      </c>
      <c r="M420" s="117" t="str">
        <f t="shared" si="208"/>
        <v>-</v>
      </c>
      <c r="N420" t="str">
        <f>'[3]Results Lum Lab'!U382</f>
        <v>M13 - C3 : 2</v>
      </c>
      <c r="O420" s="117" t="str">
        <f t="shared" si="209"/>
        <v>-</v>
      </c>
      <c r="T420" t="str">
        <f>'[3]Results Lum Lab'!Z382</f>
        <v>M21</v>
      </c>
      <c r="U420" s="117" t="str">
        <f t="shared" si="210"/>
        <v>Duplicate</v>
      </c>
      <c r="V420" t="str">
        <f>'[3]Results Lum Lab'!AC382</f>
        <v>M17</v>
      </c>
      <c r="W420" s="117" t="str">
        <f t="shared" si="211"/>
        <v>Duplicate</v>
      </c>
      <c r="X420" t="str">
        <f>'[3]Results Lum Lab'!AF382</f>
        <v>M10</v>
      </c>
      <c r="Y420" s="117" t="str">
        <f t="shared" si="212"/>
        <v>-</v>
      </c>
      <c r="Z420" t="str">
        <f>'[3]Results Lum Lab'!AI382</f>
        <v>M22</v>
      </c>
      <c r="AA420" s="117" t="str">
        <f t="shared" si="213"/>
        <v>Duplicate</v>
      </c>
      <c r="AB420" t="str">
        <f>'[3]Results Lum Lab'!AL382</f>
        <v>M22</v>
      </c>
      <c r="AC420" s="117" t="str">
        <f t="shared" si="214"/>
        <v>-</v>
      </c>
      <c r="AD420" t="str">
        <f>'[3]Results Lum Lab'!AO382</f>
        <v>M13</v>
      </c>
      <c r="AE420" s="117" t="str">
        <f t="shared" si="215"/>
        <v>-</v>
      </c>
    </row>
    <row r="421" spans="4:33" ht="14.7" x14ac:dyDescent="0.6">
      <c r="D421" t="str">
        <f>'[3]Results Lum Lab'!P383</f>
        <v>C1 - M20 : 2</v>
      </c>
      <c r="E421" s="148" t="str">
        <f t="shared" si="204"/>
        <v>-</v>
      </c>
      <c r="F421" t="str">
        <f>'[3]Results Lum Lab'!Q383</f>
        <v>C2 - M18 : 1</v>
      </c>
      <c r="G421" s="117" t="str">
        <f t="shared" si="205"/>
        <v>-</v>
      </c>
      <c r="H421" t="str">
        <f>'[3]Results Lum Lab'!R383</f>
        <v>C3 - M11 : 1</v>
      </c>
      <c r="I421" s="117" t="str">
        <f t="shared" si="206"/>
        <v>-</v>
      </c>
      <c r="J421" t="str">
        <f>'[3]Results Lum Lab'!S383</f>
        <v>M23 - C1 : 1</v>
      </c>
      <c r="K421" s="117" t="str">
        <f t="shared" si="207"/>
        <v>-</v>
      </c>
      <c r="L421" t="str">
        <f>'[3]Results Lum Lab'!T383</f>
        <v>M21 - C2 : 1</v>
      </c>
      <c r="M421" s="117" t="str">
        <f t="shared" si="208"/>
        <v>Duplicate</v>
      </c>
      <c r="N421" t="str">
        <f>'[3]Results Lum Lab'!U383</f>
        <v>M14 - C3 : 2</v>
      </c>
      <c r="O421" s="117" t="str">
        <f t="shared" si="209"/>
        <v>-</v>
      </c>
      <c r="T421" t="str">
        <f>'[3]Results Lum Lab'!Z383</f>
        <v>M20</v>
      </c>
      <c r="U421" s="117" t="str">
        <f t="shared" si="210"/>
        <v>Duplicate</v>
      </c>
      <c r="V421" t="str">
        <f>'[3]Results Lum Lab'!AC383</f>
        <v>M18</v>
      </c>
      <c r="W421" s="117" t="str">
        <f t="shared" si="211"/>
        <v>-</v>
      </c>
      <c r="X421" t="str">
        <f>'[3]Results Lum Lab'!AF383</f>
        <v>M11</v>
      </c>
      <c r="Y421" s="117" t="str">
        <f t="shared" si="212"/>
        <v>-</v>
      </c>
      <c r="Z421" t="str">
        <f>'[3]Results Lum Lab'!AI383</f>
        <v>M23</v>
      </c>
      <c r="AA421" s="117" t="str">
        <f t="shared" si="213"/>
        <v>Duplicate</v>
      </c>
      <c r="AB421" t="str">
        <f>'[3]Results Lum Lab'!AL383</f>
        <v>M21</v>
      </c>
      <c r="AC421" s="117" t="str">
        <f t="shared" si="214"/>
        <v>Duplicate</v>
      </c>
      <c r="AD421" t="str">
        <f>'[3]Results Lum Lab'!AO383</f>
        <v>M14</v>
      </c>
      <c r="AE421" s="117" t="str">
        <f t="shared" si="215"/>
        <v>Duplicate</v>
      </c>
    </row>
    <row r="422" spans="4:33" ht="14.7" x14ac:dyDescent="0.6">
      <c r="D422" t="str">
        <f>'[3]Results Lum Lab'!P384</f>
        <v>C1 - M19 : 2</v>
      </c>
      <c r="E422" s="148" t="str">
        <f t="shared" si="204"/>
        <v>-</v>
      </c>
      <c r="F422" t="str">
        <f>'[3]Results Lum Lab'!Q384</f>
        <v>C2 - M19 : 2</v>
      </c>
      <c r="G422" s="117" t="str">
        <f t="shared" si="205"/>
        <v>-</v>
      </c>
      <c r="H422" t="str">
        <f>'[3]Results Lum Lab'!R384</f>
        <v>C3 - M12 : 1</v>
      </c>
      <c r="I422" s="117" t="str">
        <f t="shared" si="206"/>
        <v>-</v>
      </c>
      <c r="J422" t="str">
        <f>'[3]Results Lum Lab'!S384</f>
        <v>M22 - C1 : 2</v>
      </c>
      <c r="K422" s="117" t="str">
        <f t="shared" si="207"/>
        <v>Duplicate</v>
      </c>
      <c r="L422" t="str">
        <f>'[3]Results Lum Lab'!T384</f>
        <v>M20 - C2 : 2</v>
      </c>
      <c r="M422" s="117" t="str">
        <f t="shared" si="208"/>
        <v>Duplicate</v>
      </c>
      <c r="N422" t="str">
        <f>'[3]Results Lum Lab'!U384</f>
        <v>M15 - C3 : 2</v>
      </c>
      <c r="O422" s="117" t="str">
        <f t="shared" si="209"/>
        <v>-</v>
      </c>
      <c r="T422" t="str">
        <f>'[3]Results Lum Lab'!Z384</f>
        <v>M19</v>
      </c>
      <c r="U422" s="117" t="str">
        <f t="shared" si="210"/>
        <v>Duplicate</v>
      </c>
      <c r="V422" t="str">
        <f>'[3]Results Lum Lab'!AC384</f>
        <v>M19</v>
      </c>
      <c r="W422" s="117" t="str">
        <f t="shared" si="211"/>
        <v>-</v>
      </c>
      <c r="X422" t="str">
        <f>'[3]Results Lum Lab'!AF384</f>
        <v>M12</v>
      </c>
      <c r="Y422" s="117" t="str">
        <f t="shared" si="212"/>
        <v>-</v>
      </c>
      <c r="Z422" t="str">
        <f>'[3]Results Lum Lab'!AI384</f>
        <v>M22</v>
      </c>
      <c r="AA422" s="117" t="str">
        <f t="shared" si="213"/>
        <v>Duplicate</v>
      </c>
      <c r="AB422" t="str">
        <f>'[3]Results Lum Lab'!AL384</f>
        <v>M20</v>
      </c>
      <c r="AC422" s="117" t="str">
        <f t="shared" si="214"/>
        <v>Duplicate</v>
      </c>
      <c r="AD422" t="str">
        <f>'[3]Results Lum Lab'!AO384</f>
        <v>M15</v>
      </c>
      <c r="AE422" s="117" t="str">
        <f t="shared" si="215"/>
        <v>-</v>
      </c>
    </row>
    <row r="423" spans="4:33" ht="14.7" x14ac:dyDescent="0.6">
      <c r="D423" t="str">
        <f>'[3]Results Lum Lab'!P385</f>
        <v>C1 - M18 : 1</v>
      </c>
      <c r="E423" s="148" t="str">
        <f t="shared" si="204"/>
        <v>-</v>
      </c>
      <c r="H423" t="str">
        <f>'[3]Results Lum Lab'!R385</f>
        <v>C3 - M13 : 1</v>
      </c>
      <c r="I423" s="117" t="str">
        <f t="shared" si="206"/>
        <v>Duplicate</v>
      </c>
      <c r="J423" t="str">
        <f>'[3]Results Lum Lab'!S385</f>
        <v>M23 - C1 : 2</v>
      </c>
      <c r="K423" s="117" t="str">
        <f t="shared" si="207"/>
        <v>-</v>
      </c>
      <c r="L423" t="str">
        <f>'[3]Results Lum Lab'!T385</f>
        <v>M21 - C2 : 1</v>
      </c>
      <c r="M423" s="117" t="str">
        <f t="shared" si="208"/>
        <v>Duplicate</v>
      </c>
      <c r="N423" t="str">
        <f>'[3]Results Lum Lab'!U385</f>
        <v>M16 - C3 : 2</v>
      </c>
      <c r="O423" s="117" t="str">
        <f t="shared" si="209"/>
        <v>Duplicate</v>
      </c>
      <c r="T423" t="str">
        <f>'[3]Results Lum Lab'!Z385</f>
        <v>M18</v>
      </c>
      <c r="U423" s="117" t="str">
        <f t="shared" si="210"/>
        <v>-</v>
      </c>
      <c r="W423" s="117"/>
      <c r="X423" t="str">
        <f>'[3]Results Lum Lab'!AF385</f>
        <v>M13</v>
      </c>
      <c r="Y423" s="117" t="str">
        <f t="shared" si="212"/>
        <v>Duplicate</v>
      </c>
      <c r="Z423" t="str">
        <f>'[3]Results Lum Lab'!AI385</f>
        <v>M23</v>
      </c>
      <c r="AA423" s="117" t="str">
        <f t="shared" si="213"/>
        <v>Duplicate</v>
      </c>
      <c r="AB423" t="str">
        <f>'[3]Results Lum Lab'!AL385</f>
        <v>M21</v>
      </c>
      <c r="AC423" s="117" t="str">
        <f t="shared" si="214"/>
        <v>Duplicate</v>
      </c>
      <c r="AD423" t="str">
        <f>'[3]Results Lum Lab'!AO385</f>
        <v>M16</v>
      </c>
      <c r="AE423" s="117" t="str">
        <f t="shared" si="215"/>
        <v>Duplicate</v>
      </c>
    </row>
    <row r="424" spans="4:33" ht="14.7" x14ac:dyDescent="0.6">
      <c r="D424" t="str">
        <f>'[3]Results Lum Lab'!P386</f>
        <v>C1 - M19 : 1</v>
      </c>
      <c r="E424" s="148" t="str">
        <f t="shared" si="204"/>
        <v>-</v>
      </c>
      <c r="H424" t="str">
        <f>'[3]Results Lum Lab'!R386</f>
        <v>C3 - M14 : 2</v>
      </c>
      <c r="I424" s="117" t="str">
        <f t="shared" si="206"/>
        <v>-</v>
      </c>
      <c r="J424" t="str">
        <f>'[3]Results Lum Lab'!S386</f>
        <v>M24 - C1 : 1</v>
      </c>
      <c r="K424" s="117" t="str">
        <f t="shared" si="207"/>
        <v>Duplicate</v>
      </c>
      <c r="N424" t="str">
        <f>'[3]Results Lum Lab'!U386</f>
        <v>M17 - C3 : 1</v>
      </c>
      <c r="O424" s="117" t="str">
        <f t="shared" si="209"/>
        <v>-</v>
      </c>
      <c r="T424" t="str">
        <f>'[3]Results Lum Lab'!Z386</f>
        <v>M19</v>
      </c>
      <c r="U424" s="117" t="str">
        <f t="shared" si="210"/>
        <v>Duplicate</v>
      </c>
      <c r="X424" t="str">
        <f>'[3]Results Lum Lab'!AF386</f>
        <v>M14</v>
      </c>
      <c r="Y424" s="117" t="str">
        <f t="shared" si="212"/>
        <v>-</v>
      </c>
      <c r="Z424" t="str">
        <f>'[3]Results Lum Lab'!AI386</f>
        <v>M24</v>
      </c>
      <c r="AA424" s="117" t="str">
        <f t="shared" si="213"/>
        <v>Duplicate</v>
      </c>
      <c r="AD424" t="str">
        <f>'[3]Results Lum Lab'!AO386</f>
        <v>M17</v>
      </c>
      <c r="AE424" s="117" t="str">
        <f t="shared" si="215"/>
        <v>Duplicate</v>
      </c>
    </row>
    <row r="425" spans="4:33" ht="14.7" x14ac:dyDescent="0.6">
      <c r="D425" t="str">
        <f>'[3]Results Lum Lab'!P387</f>
        <v>C1 - M20 : 1</v>
      </c>
      <c r="E425" s="148" t="str">
        <f t="shared" si="204"/>
        <v>Duplicate</v>
      </c>
      <c r="H425" t="str">
        <f>'[3]Results Lum Lab'!R387</f>
        <v>C3 - M13 : 1</v>
      </c>
      <c r="I425" s="117" t="str">
        <f t="shared" si="206"/>
        <v>Duplicate</v>
      </c>
      <c r="N425" t="str">
        <f>'[3]Results Lum Lab'!U387</f>
        <v>M16 - C3 : 2</v>
      </c>
      <c r="O425" s="117" t="str">
        <f t="shared" si="209"/>
        <v>Duplicate</v>
      </c>
      <c r="T425" t="str">
        <f>'[3]Results Lum Lab'!Z387</f>
        <v>M20</v>
      </c>
      <c r="U425" s="117" t="str">
        <f t="shared" si="210"/>
        <v>Duplicate</v>
      </c>
      <c r="X425" t="str">
        <f>'[3]Results Lum Lab'!AF387</f>
        <v>M13</v>
      </c>
      <c r="Y425" s="117" t="str">
        <f t="shared" si="212"/>
        <v>Duplicate</v>
      </c>
      <c r="AA425" s="117"/>
      <c r="AD425" t="str">
        <f>'[3]Results Lum Lab'!AO387</f>
        <v>M16</v>
      </c>
      <c r="AE425" s="117" t="str">
        <f t="shared" si="215"/>
        <v>Duplicate</v>
      </c>
    </row>
    <row r="426" spans="4:33" ht="14.7" x14ac:dyDescent="0.6">
      <c r="D426" t="str">
        <f>'[3]Results Lum Lab'!P388</f>
        <v>C1 - M21 : 2</v>
      </c>
      <c r="E426" s="148" t="str">
        <f t="shared" si="204"/>
        <v>Duplicate</v>
      </c>
      <c r="N426" t="str">
        <f>'[3]Results Lum Lab'!U388</f>
        <v>M17 - C3 : 2</v>
      </c>
      <c r="O426" s="117" t="str">
        <f t="shared" si="209"/>
        <v>-</v>
      </c>
      <c r="T426" t="str">
        <f>'[3]Results Lum Lab'!Z388</f>
        <v>M21</v>
      </c>
      <c r="U426" s="117" t="str">
        <f t="shared" si="210"/>
        <v>Duplicate</v>
      </c>
      <c r="Y426" s="117"/>
      <c r="AD426" t="str">
        <f>'[3]Results Lum Lab'!AO388</f>
        <v>M17</v>
      </c>
      <c r="AE426" s="117" t="str">
        <f t="shared" si="215"/>
        <v>Duplicate</v>
      </c>
    </row>
    <row r="427" spans="4:33" ht="14.7" x14ac:dyDescent="0.6">
      <c r="N427" t="str">
        <f>'[3]Results Lum Lab'!U389</f>
        <v>M18 - C3 : 1</v>
      </c>
      <c r="O427" s="117" t="str">
        <f t="shared" si="209"/>
        <v>Duplicate</v>
      </c>
      <c r="U427" s="117"/>
      <c r="AD427" t="str">
        <f>'[3]Results Lum Lab'!AO389</f>
        <v>M18</v>
      </c>
      <c r="AE427" s="117" t="str">
        <f t="shared" si="215"/>
        <v>Duplicate</v>
      </c>
    </row>
    <row r="429" spans="4:33" ht="14.7" x14ac:dyDescent="0.6">
      <c r="D429" s="2" t="s">
        <v>1064</v>
      </c>
      <c r="E429" s="130">
        <f>COUNTIF(E412:E426,"Duplicate")</f>
        <v>4</v>
      </c>
      <c r="F429" s="2" t="s">
        <v>1064</v>
      </c>
      <c r="G429" s="119">
        <f>COUNTIF(G412:G422,"Duplicate")</f>
        <v>2</v>
      </c>
      <c r="H429" s="2" t="s">
        <v>1064</v>
      </c>
      <c r="I429" s="119">
        <f>COUNTIF(I412:I425,"Duplicate")</f>
        <v>2</v>
      </c>
      <c r="J429" s="2" t="s">
        <v>1064</v>
      </c>
      <c r="K429" s="119">
        <f>COUNTIF(K412:K424,"Duplicate")</f>
        <v>4</v>
      </c>
      <c r="L429" s="2" t="s">
        <v>1064</v>
      </c>
      <c r="M429" s="119">
        <f>COUNTIF(M412:M423,"Duplicate")</f>
        <v>4</v>
      </c>
      <c r="N429" s="2" t="s">
        <v>1064</v>
      </c>
      <c r="O429" s="119">
        <f>COUNTIF(O412:O427,"Duplicate")</f>
        <v>7</v>
      </c>
      <c r="T429" s="2" t="s">
        <v>1064</v>
      </c>
      <c r="U429" s="119">
        <f>COUNTIF(U412:U426,"Duplicate")</f>
        <v>9</v>
      </c>
      <c r="V429" s="2" t="s">
        <v>1064</v>
      </c>
      <c r="W429" s="119">
        <f>COUNTIF(W412:W422,"Duplicate")</f>
        <v>5</v>
      </c>
      <c r="X429" s="2" t="s">
        <v>1064</v>
      </c>
      <c r="Y429" s="119">
        <f>COUNTIF(Y412:Y425,"Duplicate")</f>
        <v>6</v>
      </c>
      <c r="Z429" s="2" t="s">
        <v>1064</v>
      </c>
      <c r="AA429" s="119">
        <f>COUNTIF(AA412:AA424,"Duplicate")</f>
        <v>7</v>
      </c>
      <c r="AB429" s="2" t="s">
        <v>1064</v>
      </c>
      <c r="AC429" s="119">
        <f>COUNTIF(AC412:AC423,"Duplicate")</f>
        <v>6</v>
      </c>
      <c r="AD429" s="2" t="s">
        <v>1064</v>
      </c>
      <c r="AE429" s="119">
        <f>COUNTIF(AE412:AE427,"Duplicate")</f>
        <v>12</v>
      </c>
    </row>
    <row r="430" spans="4:33" ht="14.7" x14ac:dyDescent="0.6">
      <c r="D430" s="2" t="s">
        <v>1065</v>
      </c>
      <c r="E430" s="130">
        <f>COUNTA(D412:D426)</f>
        <v>15</v>
      </c>
      <c r="F430" s="2" t="s">
        <v>1065</v>
      </c>
      <c r="G430" s="119">
        <f>COUNTA(F412:F422)</f>
        <v>11</v>
      </c>
      <c r="H430" s="2" t="s">
        <v>1065</v>
      </c>
      <c r="I430" s="119">
        <f>COUNTA(H412:H425)</f>
        <v>14</v>
      </c>
      <c r="J430" s="2" t="s">
        <v>1065</v>
      </c>
      <c r="K430" s="119">
        <f>COUNTA(J412:J424)</f>
        <v>13</v>
      </c>
      <c r="L430" s="2" t="s">
        <v>1065</v>
      </c>
      <c r="M430" s="119">
        <f>COUNTA(L412:L423)</f>
        <v>12</v>
      </c>
      <c r="N430" s="2" t="s">
        <v>1065</v>
      </c>
      <c r="O430" s="119">
        <f>COUNTA(N412:N427)</f>
        <v>16</v>
      </c>
      <c r="P430" s="10" t="s">
        <v>431</v>
      </c>
      <c r="Q430" s="10"/>
      <c r="R430" s="10"/>
    </row>
    <row r="431" spans="4:33" ht="14.7" x14ac:dyDescent="0.6">
      <c r="D431" s="2"/>
      <c r="E431" s="130"/>
      <c r="F431" s="2"/>
      <c r="G431" s="119"/>
      <c r="H431" s="2"/>
      <c r="I431" s="119"/>
      <c r="J431" s="2"/>
      <c r="K431" s="119"/>
      <c r="L431" s="2"/>
      <c r="M431" s="119"/>
      <c r="N431" s="2"/>
      <c r="O431" s="119"/>
      <c r="P431" s="10"/>
      <c r="Q431" s="10"/>
      <c r="R431" s="10"/>
      <c r="S431" s="126" t="s">
        <v>1074</v>
      </c>
      <c r="T431" s="128">
        <f>E429/U429</f>
        <v>0.44444444444444442</v>
      </c>
      <c r="U431" s="127"/>
      <c r="V431" s="128">
        <f>G429/W429</f>
        <v>0.4</v>
      </c>
      <c r="W431" s="127"/>
      <c r="X431" s="128">
        <f>I429/Y429</f>
        <v>0.33333333333333331</v>
      </c>
      <c r="Y431" s="127"/>
      <c r="Z431" s="128">
        <f>K429/AA429</f>
        <v>0.5714285714285714</v>
      </c>
      <c r="AA431" s="127"/>
      <c r="AB431" s="128">
        <f>M429/AC429</f>
        <v>0.66666666666666663</v>
      </c>
      <c r="AC431" s="127"/>
      <c r="AD431" s="129">
        <f>O429/AE429</f>
        <v>0.58333333333333337</v>
      </c>
      <c r="AF431" t="s">
        <v>1075</v>
      </c>
      <c r="AG431" s="131">
        <f>MAX(T431:AD431)</f>
        <v>0.66666666666666663</v>
      </c>
    </row>
    <row r="432" spans="4:33" ht="14.7" x14ac:dyDescent="0.6">
      <c r="D432" s="2"/>
      <c r="E432" s="130"/>
      <c r="F432" s="2"/>
      <c r="G432" s="119"/>
      <c r="H432" s="2"/>
      <c r="I432" s="119"/>
      <c r="J432" s="2"/>
      <c r="K432" s="119"/>
      <c r="L432" s="2"/>
      <c r="M432" s="119"/>
      <c r="N432" s="2"/>
      <c r="O432" s="119"/>
      <c r="P432" s="10"/>
      <c r="Q432" s="10"/>
      <c r="R432" s="10"/>
      <c r="AF432" t="s">
        <v>1076</v>
      </c>
      <c r="AG432" s="131">
        <f>MIN(T431:AD431)</f>
        <v>0.33333333333333331</v>
      </c>
    </row>
    <row r="434" spans="3:31" x14ac:dyDescent="0.55000000000000004">
      <c r="C434">
        <f>'[3]Results Lum Lab'!O394</f>
        <v>19</v>
      </c>
      <c r="D434" t="str">
        <f>'[3]Results Lum Lab'!P394</f>
        <v>C1 - Mxx</v>
      </c>
      <c r="F434" t="str">
        <f>'[3]Results Lum Lab'!Q394</f>
        <v>C2 - Mxx</v>
      </c>
      <c r="H434" t="str">
        <f>'[3]Results Lum Lab'!R394</f>
        <v>C3 - Mxx</v>
      </c>
      <c r="J434" t="str">
        <f>'[3]Results Lum Lab'!S394</f>
        <v>Mxx -C1</v>
      </c>
      <c r="L434" t="str">
        <f>'[3]Results Lum Lab'!T394</f>
        <v>Mxx -C2</v>
      </c>
      <c r="N434" t="str">
        <f>'[3]Results Lum Lab'!U394</f>
        <v>Mxx - C3</v>
      </c>
      <c r="T434" t="str">
        <f>'[3]Results Lum Lab'!Z394</f>
        <v>C1 - Mxx</v>
      </c>
      <c r="V434" t="str">
        <f>'[3]Results Lum Lab'!AC394</f>
        <v>C2 - Mxx</v>
      </c>
      <c r="X434" t="str">
        <f>'[3]Results Lum Lab'!AF394</f>
        <v>C3 - Mxx</v>
      </c>
      <c r="Z434" t="str">
        <f>'[3]Results Lum Lab'!AI394</f>
        <v>Mxx -C1</v>
      </c>
      <c r="AB434" t="str">
        <f>'[3]Results Lum Lab'!AL394</f>
        <v>Mxx -C2</v>
      </c>
      <c r="AD434" t="str">
        <f>'[3]Results Lum Lab'!AO394</f>
        <v>Mxx - C3</v>
      </c>
    </row>
    <row r="435" spans="3:31" ht="14.7" x14ac:dyDescent="0.6">
      <c r="D435" t="str">
        <f>'[3]Results Lum Lab'!P395</f>
        <v>C1 - M08 : 1</v>
      </c>
      <c r="E435" s="148" t="str">
        <f>IF(COUNTIF($D$435:$D$452, D435)&gt;1, "Duplicate", "-")</f>
        <v>-</v>
      </c>
      <c r="F435" t="str">
        <f>'[3]Results Lum Lab'!Q395</f>
        <v>C2 - M08 : 1</v>
      </c>
      <c r="G435" s="117" t="str">
        <f>IF(COUNTIF($F$435:$F$450, F435)&gt;1, "Duplicate", "-")</f>
        <v>-</v>
      </c>
      <c r="H435" t="str">
        <f>'[3]Results Lum Lab'!R395</f>
        <v>C3 - M08 : 1</v>
      </c>
      <c r="I435" s="117" t="str">
        <f>IF(COUNTIF($H$435:$H$445, H435)&gt;1, "Duplicate", "-")</f>
        <v>-</v>
      </c>
      <c r="J435" t="str">
        <f>'[3]Results Lum Lab'!S395</f>
        <v>M08 - C1 : 2</v>
      </c>
      <c r="K435" s="117" t="str">
        <f>IF(COUNTIF($J$435:$J$451, J435)&gt;1, "Duplicate", "-")</f>
        <v>-</v>
      </c>
      <c r="L435" t="str">
        <f>'[3]Results Lum Lab'!T395</f>
        <v>M08 - C2 : 2</v>
      </c>
      <c r="M435" s="117" t="str">
        <f>IF(COUNTIF($L$435:$L$445, L435)&gt;1, "Duplicate", "-")</f>
        <v>-</v>
      </c>
      <c r="N435" t="str">
        <f>'[3]Results Lum Lab'!U395</f>
        <v>M08 - C3 : 1</v>
      </c>
      <c r="O435" s="117" t="str">
        <f>IF(COUNTIF($N$435:$N$443, N435)&gt;1, "Duplicate", "-")</f>
        <v>-</v>
      </c>
      <c r="T435" t="str">
        <f>'[3]Results Lum Lab'!Z395</f>
        <v>M08</v>
      </c>
      <c r="U435" s="117" t="str">
        <f>IF(COUNTIF($T$435:$T$452, T435)&gt;1, "Duplicate", "-")</f>
        <v>-</v>
      </c>
      <c r="V435" t="str">
        <f>'[3]Results Lum Lab'!AC395</f>
        <v>M08</v>
      </c>
      <c r="W435" s="117" t="str">
        <f>IF(COUNTIF($V$435:$V$450, V435)&gt;1, "Duplicate", "-")</f>
        <v>-</v>
      </c>
      <c r="X435" t="str">
        <f>'[3]Results Lum Lab'!AF395</f>
        <v>M08</v>
      </c>
      <c r="Y435" s="117" t="str">
        <f>IF(COUNTIF($X$435:$X$445, X435)&gt;1, "Duplicate", "-")</f>
        <v>-</v>
      </c>
      <c r="Z435" t="str">
        <f>'[3]Results Lum Lab'!AI395</f>
        <v>M08</v>
      </c>
      <c r="AA435" s="117" t="str">
        <f>IF(COUNTIF($Z$435:$Z$451, Z435)&gt;1, "Duplicate", "-")</f>
        <v>-</v>
      </c>
      <c r="AB435" t="str">
        <f>'[3]Results Lum Lab'!AL395</f>
        <v>M08</v>
      </c>
      <c r="AC435" s="117" t="str">
        <f>IF(COUNTIF($AB$435:$AB$445, AB435)&gt;1, "Duplicate", "-")</f>
        <v>-</v>
      </c>
      <c r="AD435" t="str">
        <f>'[3]Results Lum Lab'!AO395</f>
        <v>M08</v>
      </c>
      <c r="AE435" s="117" t="str">
        <f>IF(COUNTIF($AD$435:$AD$443, AD435)&gt;1, "Duplicate", "-")</f>
        <v>-</v>
      </c>
    </row>
    <row r="436" spans="3:31" ht="14.7" x14ac:dyDescent="0.6">
      <c r="D436" t="str">
        <f>'[3]Results Lum Lab'!P396</f>
        <v>C1 - M12 : 1</v>
      </c>
      <c r="E436" s="148" t="str">
        <f t="shared" ref="E436:E452" si="216">IF(COUNTIF($D$435:$D$452, D436)&gt;1, "Duplicate", "-")</f>
        <v>-</v>
      </c>
      <c r="F436" t="str">
        <f>'[3]Results Lum Lab'!Q396</f>
        <v>C2 - M12 : 1</v>
      </c>
      <c r="G436" s="117" t="str">
        <f t="shared" ref="G436:G450" si="217">IF(COUNTIF($F$435:$F$450, F436)&gt;1, "Duplicate", "-")</f>
        <v>-</v>
      </c>
      <c r="H436" t="str">
        <f>'[3]Results Lum Lab'!R396</f>
        <v>C3 - M12 : 1</v>
      </c>
      <c r="I436" s="117" t="str">
        <f t="shared" ref="I436:I445" si="218">IF(COUNTIF($H$435:$H$445, H436)&gt;1, "Duplicate", "-")</f>
        <v>-</v>
      </c>
      <c r="J436" t="str">
        <f>'[3]Results Lum Lab'!S396</f>
        <v>M12 - C1 : 2</v>
      </c>
      <c r="K436" s="117" t="str">
        <f t="shared" ref="K436:K451" si="219">IF(COUNTIF($J$435:$J$451, J436)&gt;1, "Duplicate", "-")</f>
        <v>Duplicate</v>
      </c>
      <c r="L436" t="str">
        <f>'[3]Results Lum Lab'!T396</f>
        <v>M12 - C2 : 2</v>
      </c>
      <c r="M436" s="117" t="str">
        <f t="shared" ref="M436:M445" si="220">IF(COUNTIF($L$435:$L$445, L436)&gt;1, "Duplicate", "-")</f>
        <v>-</v>
      </c>
      <c r="N436" t="str">
        <f>'[3]Results Lum Lab'!U396</f>
        <v>M04 - C3 : 1</v>
      </c>
      <c r="O436" s="117" t="str">
        <f t="shared" ref="O436:O443" si="221">IF(COUNTIF($N$435:$N$443, N436)&gt;1, "Duplicate", "-")</f>
        <v>-</v>
      </c>
      <c r="T436" t="str">
        <f>'[3]Results Lum Lab'!Z396</f>
        <v>M12</v>
      </c>
      <c r="U436" s="117" t="str">
        <f t="shared" ref="U436:U452" si="222">IF(COUNTIF($T$435:$T$452, T436)&gt;1, "Duplicate", "-")</f>
        <v>-</v>
      </c>
      <c r="V436" t="str">
        <f>'[3]Results Lum Lab'!AC396</f>
        <v>M12</v>
      </c>
      <c r="W436" s="117" t="str">
        <f t="shared" ref="W436:W450" si="223">IF(COUNTIF($T$435:$T$452, V436)&gt;1, "Duplicate", "-")</f>
        <v>-</v>
      </c>
      <c r="X436" t="str">
        <f>'[3]Results Lum Lab'!AF396</f>
        <v>M12</v>
      </c>
      <c r="Y436" s="117" t="str">
        <f t="shared" ref="Y436:Y445" si="224">IF(COUNTIF($X$435:$X$445, X436)&gt;1, "Duplicate", "-")</f>
        <v>-</v>
      </c>
      <c r="Z436" t="str">
        <f>'[3]Results Lum Lab'!AI396</f>
        <v>M12</v>
      </c>
      <c r="AA436" s="117" t="str">
        <f t="shared" ref="AA436:AA451" si="225">IF(COUNTIF($Z$435:$Z$451, Z436)&gt;1, "Duplicate", "-")</f>
        <v>Duplicate</v>
      </c>
      <c r="AB436" t="str">
        <f>'[3]Results Lum Lab'!AL396</f>
        <v>M12</v>
      </c>
      <c r="AC436" s="117" t="str">
        <f t="shared" ref="AC436:AC445" si="226">IF(COUNTIF($AB$435:$AB$445, AB436)&gt;1, "Duplicate", "-")</f>
        <v>Duplicate</v>
      </c>
      <c r="AD436" t="str">
        <f>'[3]Results Lum Lab'!AO396</f>
        <v>M04</v>
      </c>
      <c r="AE436" s="117" t="str">
        <f t="shared" ref="AE436:AE443" si="227">IF(COUNTIF($AD$435:$AD$443, AD436)&gt;1, "Duplicate", "-")</f>
        <v>-</v>
      </c>
    </row>
    <row r="437" spans="3:31" ht="14.7" x14ac:dyDescent="0.6">
      <c r="D437" t="str">
        <f>'[3]Results Lum Lab'!P397</f>
        <v>C1 - M16 : 1</v>
      </c>
      <c r="E437" s="148" t="str">
        <f t="shared" si="216"/>
        <v>-</v>
      </c>
      <c r="F437" t="str">
        <f>'[3]Results Lum Lab'!Q397</f>
        <v>C2 - M16 : 1</v>
      </c>
      <c r="G437" s="117" t="str">
        <f t="shared" si="217"/>
        <v>-</v>
      </c>
      <c r="H437" t="str">
        <f>'[3]Results Lum Lab'!R397</f>
        <v>C3 - M16 : 1</v>
      </c>
      <c r="I437" s="117" t="str">
        <f t="shared" si="218"/>
        <v>Duplicate</v>
      </c>
      <c r="J437" t="str">
        <f>'[3]Results Lum Lab'!S397</f>
        <v>M16 - C1 : 2</v>
      </c>
      <c r="K437" s="117" t="str">
        <f t="shared" si="219"/>
        <v>-</v>
      </c>
      <c r="L437" t="str">
        <f>'[3]Results Lum Lab'!T397</f>
        <v>M16 - C2 : 1</v>
      </c>
      <c r="M437" s="117" t="str">
        <f t="shared" si="220"/>
        <v>-</v>
      </c>
      <c r="N437" t="str">
        <f>'[3]Results Lum Lab'!U397</f>
        <v>M00 - C3 : 1</v>
      </c>
      <c r="O437" s="117" t="str">
        <f t="shared" si="221"/>
        <v>-</v>
      </c>
      <c r="T437" t="str">
        <f>'[3]Results Lum Lab'!Z397</f>
        <v>M16</v>
      </c>
      <c r="U437" s="117" t="str">
        <f t="shared" si="222"/>
        <v>-</v>
      </c>
      <c r="V437" t="str">
        <f>'[3]Results Lum Lab'!AC397</f>
        <v>M16</v>
      </c>
      <c r="W437" s="117" t="str">
        <f t="shared" si="223"/>
        <v>-</v>
      </c>
      <c r="X437" t="str">
        <f>'[3]Results Lum Lab'!AF397</f>
        <v>M16</v>
      </c>
      <c r="Y437" s="117" t="str">
        <f t="shared" si="224"/>
        <v>Duplicate</v>
      </c>
      <c r="Z437" t="str">
        <f>'[3]Results Lum Lab'!AI397</f>
        <v>M16</v>
      </c>
      <c r="AA437" s="117" t="str">
        <f t="shared" si="225"/>
        <v>Duplicate</v>
      </c>
      <c r="AB437" t="str">
        <f>'[3]Results Lum Lab'!AL397</f>
        <v>M16</v>
      </c>
      <c r="AC437" s="117" t="str">
        <f t="shared" si="226"/>
        <v>-</v>
      </c>
      <c r="AD437" t="str">
        <f>'[3]Results Lum Lab'!AO397</f>
        <v>M00</v>
      </c>
      <c r="AE437" s="117" t="str">
        <f t="shared" si="227"/>
        <v>Duplicate</v>
      </c>
    </row>
    <row r="438" spans="3:31" ht="14.7" x14ac:dyDescent="0.6">
      <c r="D438" t="str">
        <f>'[3]Results Lum Lab'!P398</f>
        <v>C1 - M20 : 1</v>
      </c>
      <c r="E438" s="148" t="str">
        <f t="shared" si="216"/>
        <v>Duplicate</v>
      </c>
      <c r="F438" t="str">
        <f>'[3]Results Lum Lab'!Q398</f>
        <v>C2 - M20 : 2</v>
      </c>
      <c r="G438" s="117" t="str">
        <f t="shared" si="217"/>
        <v>Duplicate</v>
      </c>
      <c r="H438" t="str">
        <f>'[3]Results Lum Lab'!R398</f>
        <v>C3 - M20 : 2</v>
      </c>
      <c r="I438" s="117" t="str">
        <f t="shared" si="218"/>
        <v>-</v>
      </c>
      <c r="J438" t="str">
        <f>'[3]Results Lum Lab'!S398</f>
        <v>M20 - C1 : 2</v>
      </c>
      <c r="K438" s="117" t="str">
        <f t="shared" si="219"/>
        <v>-</v>
      </c>
      <c r="L438" t="str">
        <f>'[3]Results Lum Lab'!T398</f>
        <v>M14 - C2 : 1</v>
      </c>
      <c r="M438" s="117" t="str">
        <f t="shared" si="220"/>
        <v>-</v>
      </c>
      <c r="N438" t="str">
        <f>'[3]Results Lum Lab'!U398</f>
        <v>M00 - C3 : 2</v>
      </c>
      <c r="O438" s="117" t="str">
        <f t="shared" si="221"/>
        <v>Duplicate</v>
      </c>
      <c r="T438" t="str">
        <f>'[3]Results Lum Lab'!Z398</f>
        <v>M20</v>
      </c>
      <c r="U438" s="117" t="str">
        <f t="shared" si="222"/>
        <v>Duplicate</v>
      </c>
      <c r="V438" t="str">
        <f>'[3]Results Lum Lab'!AC398</f>
        <v>M20</v>
      </c>
      <c r="W438" s="117" t="str">
        <f t="shared" si="223"/>
        <v>Duplicate</v>
      </c>
      <c r="X438" t="str">
        <f>'[3]Results Lum Lab'!AF398</f>
        <v>M20</v>
      </c>
      <c r="Y438" s="117" t="str">
        <f t="shared" si="224"/>
        <v>-</v>
      </c>
      <c r="Z438" t="str">
        <f>'[3]Results Lum Lab'!AI398</f>
        <v>M20</v>
      </c>
      <c r="AA438" s="117" t="str">
        <f t="shared" si="225"/>
        <v>Duplicate</v>
      </c>
      <c r="AB438" t="str">
        <f>'[3]Results Lum Lab'!AL398</f>
        <v>M14</v>
      </c>
      <c r="AC438" s="117" t="str">
        <f t="shared" si="226"/>
        <v>-</v>
      </c>
      <c r="AD438" t="str">
        <f>'[3]Results Lum Lab'!AO398</f>
        <v>M00</v>
      </c>
      <c r="AE438" s="117" t="str">
        <f t="shared" si="227"/>
        <v>Duplicate</v>
      </c>
    </row>
    <row r="439" spans="3:31" ht="14.7" x14ac:dyDescent="0.6">
      <c r="D439" t="str">
        <f>'[3]Results Lum Lab'!P399</f>
        <v>C1 - M24 : 1</v>
      </c>
      <c r="E439" s="148" t="str">
        <f t="shared" si="216"/>
        <v>-</v>
      </c>
      <c r="F439" t="str">
        <f>'[3]Results Lum Lab'!Q399</f>
        <v>C2 - M18 : 1</v>
      </c>
      <c r="G439" s="117" t="str">
        <f t="shared" si="217"/>
        <v>-</v>
      </c>
      <c r="H439" t="str">
        <f>'[3]Results Lum Lab'!R399</f>
        <v>C3 - M18 : 2</v>
      </c>
      <c r="I439" s="117" t="str">
        <f t="shared" si="218"/>
        <v>-</v>
      </c>
      <c r="J439" t="str">
        <f>'[3]Results Lum Lab'!S399</f>
        <v>M24 - C1 : 1</v>
      </c>
      <c r="K439" s="117" t="str">
        <f t="shared" si="219"/>
        <v>-</v>
      </c>
      <c r="L439" t="str">
        <f>'[3]Results Lum Lab'!T399</f>
        <v>M12 - C2 : 1</v>
      </c>
      <c r="M439" s="117" t="str">
        <f t="shared" si="220"/>
        <v>-</v>
      </c>
      <c r="N439" t="str">
        <f>'[3]Results Lum Lab'!U399</f>
        <v>M02 - C3 : 1</v>
      </c>
      <c r="O439" s="117" t="str">
        <f t="shared" si="221"/>
        <v>Duplicate</v>
      </c>
      <c r="T439" t="str">
        <f>'[3]Results Lum Lab'!Z399</f>
        <v>M24</v>
      </c>
      <c r="U439" s="117" t="str">
        <f t="shared" si="222"/>
        <v>Duplicate</v>
      </c>
      <c r="V439" t="str">
        <f>'[3]Results Lum Lab'!AC399</f>
        <v>M18</v>
      </c>
      <c r="W439" s="117" t="str">
        <f t="shared" si="223"/>
        <v>-</v>
      </c>
      <c r="X439" t="str">
        <f>'[3]Results Lum Lab'!AF399</f>
        <v>M18</v>
      </c>
      <c r="Y439" s="117" t="str">
        <f t="shared" si="224"/>
        <v>-</v>
      </c>
      <c r="Z439" t="str">
        <f>'[3]Results Lum Lab'!AI399</f>
        <v>M24</v>
      </c>
      <c r="AA439" s="117" t="str">
        <f t="shared" si="225"/>
        <v>-</v>
      </c>
      <c r="AB439" t="str">
        <f>'[3]Results Lum Lab'!AL399</f>
        <v>M12</v>
      </c>
      <c r="AC439" s="117" t="str">
        <f t="shared" si="226"/>
        <v>Duplicate</v>
      </c>
      <c r="AD439" t="str">
        <f>'[3]Results Lum Lab'!AO399</f>
        <v>M02</v>
      </c>
      <c r="AE439" s="117" t="str">
        <f t="shared" si="227"/>
        <v>Duplicate</v>
      </c>
    </row>
    <row r="440" spans="3:31" ht="14.7" x14ac:dyDescent="0.6">
      <c r="D440" t="str">
        <f>'[3]Results Lum Lab'!P400</f>
        <v>C1 - M28 : 2</v>
      </c>
      <c r="E440" s="148" t="str">
        <f t="shared" si="216"/>
        <v>-</v>
      </c>
      <c r="F440" t="str">
        <f>'[3]Results Lum Lab'!Q400</f>
        <v>C2 - M19 : 1</v>
      </c>
      <c r="G440" s="117" t="str">
        <f t="shared" si="217"/>
        <v>Duplicate</v>
      </c>
      <c r="H440" t="str">
        <f>'[3]Results Lum Lab'!R400</f>
        <v>C3 - M16 : 1</v>
      </c>
      <c r="I440" s="117" t="str">
        <f t="shared" si="218"/>
        <v>Duplicate</v>
      </c>
      <c r="J440" t="str">
        <f>'[3]Results Lum Lab'!S400</f>
        <v>M22 - C1 : 1</v>
      </c>
      <c r="K440" s="117" t="str">
        <f t="shared" si="219"/>
        <v>-</v>
      </c>
      <c r="L440" t="str">
        <f>'[3]Results Lum Lab'!T400</f>
        <v>M10 - C2 : 2</v>
      </c>
      <c r="M440" s="117" t="str">
        <f t="shared" si="220"/>
        <v>Duplicate</v>
      </c>
      <c r="N440" t="str">
        <f>'[3]Results Lum Lab'!U400</f>
        <v>M03 - C3 : 2</v>
      </c>
      <c r="O440" s="117" t="str">
        <f t="shared" si="221"/>
        <v>-</v>
      </c>
      <c r="T440" t="str">
        <f>'[3]Results Lum Lab'!Z400</f>
        <v>M28</v>
      </c>
      <c r="U440" s="117" t="str">
        <f t="shared" si="222"/>
        <v>-</v>
      </c>
      <c r="V440" t="str">
        <f>'[3]Results Lum Lab'!AC400</f>
        <v>M19</v>
      </c>
      <c r="W440" s="117" t="str">
        <f t="shared" si="223"/>
        <v>-</v>
      </c>
      <c r="X440" t="str">
        <f>'[3]Results Lum Lab'!AF400</f>
        <v>M16</v>
      </c>
      <c r="Y440" s="117" t="str">
        <f t="shared" si="224"/>
        <v>Duplicate</v>
      </c>
      <c r="Z440" t="str">
        <f>'[3]Results Lum Lab'!AI400</f>
        <v>M22</v>
      </c>
      <c r="AA440" s="117" t="str">
        <f t="shared" si="225"/>
        <v>-</v>
      </c>
      <c r="AB440" t="str">
        <f>'[3]Results Lum Lab'!AL400</f>
        <v>M10</v>
      </c>
      <c r="AC440" s="117" t="str">
        <f t="shared" si="226"/>
        <v>Duplicate</v>
      </c>
      <c r="AD440" t="str">
        <f>'[3]Results Lum Lab'!AO400</f>
        <v>M03</v>
      </c>
      <c r="AE440" s="117" t="str">
        <f t="shared" si="227"/>
        <v>-</v>
      </c>
    </row>
    <row r="441" spans="3:31" ht="14.7" x14ac:dyDescent="0.6">
      <c r="D441" t="str">
        <f>'[3]Results Lum Lab'!P401</f>
        <v>C1 - M26 : 2</v>
      </c>
      <c r="E441" s="148" t="str">
        <f t="shared" si="216"/>
        <v>-</v>
      </c>
      <c r="F441" t="str">
        <f>'[3]Results Lum Lab'!Q401</f>
        <v>C2 - M20 : 1</v>
      </c>
      <c r="G441" s="117" t="str">
        <f t="shared" si="217"/>
        <v>Duplicate</v>
      </c>
      <c r="H441" t="str">
        <f>'[3]Results Lum Lab'!R401</f>
        <v>C3 - M17 : 2</v>
      </c>
      <c r="I441" s="117" t="str">
        <f t="shared" si="218"/>
        <v>-</v>
      </c>
      <c r="J441" t="str">
        <f>'[3]Results Lum Lab'!S401</f>
        <v>M20 - C1 : 1</v>
      </c>
      <c r="K441" s="117" t="str">
        <f t="shared" si="219"/>
        <v>-</v>
      </c>
      <c r="L441" t="str">
        <f>'[3]Results Lum Lab'!T401</f>
        <v>M11 - C2 : 1</v>
      </c>
      <c r="M441" s="117" t="str">
        <f t="shared" si="220"/>
        <v>Duplicate</v>
      </c>
      <c r="N441" t="str">
        <f>'[3]Results Lum Lab'!U401</f>
        <v>M02 - C3 : 1</v>
      </c>
      <c r="O441" s="117" t="str">
        <f t="shared" si="221"/>
        <v>Duplicate</v>
      </c>
      <c r="T441" t="str">
        <f>'[3]Results Lum Lab'!Z401</f>
        <v>M26</v>
      </c>
      <c r="U441" s="117" t="str">
        <f t="shared" si="222"/>
        <v>-</v>
      </c>
      <c r="V441" t="str">
        <f>'[3]Results Lum Lab'!AC401</f>
        <v>M20</v>
      </c>
      <c r="W441" s="117" t="str">
        <f t="shared" si="223"/>
        <v>Duplicate</v>
      </c>
      <c r="X441" t="str">
        <f>'[3]Results Lum Lab'!AF401</f>
        <v>M17</v>
      </c>
      <c r="Y441" s="117" t="str">
        <f t="shared" si="224"/>
        <v>-</v>
      </c>
      <c r="Z441" t="str">
        <f>'[3]Results Lum Lab'!AI401</f>
        <v>M20</v>
      </c>
      <c r="AA441" s="117" t="str">
        <f t="shared" si="225"/>
        <v>Duplicate</v>
      </c>
      <c r="AB441" t="str">
        <f>'[3]Results Lum Lab'!AL401</f>
        <v>M11</v>
      </c>
      <c r="AC441" s="117" t="str">
        <f t="shared" si="226"/>
        <v>Duplicate</v>
      </c>
      <c r="AD441" t="str">
        <f>'[3]Results Lum Lab'!AO401</f>
        <v>M02</v>
      </c>
      <c r="AE441" s="117" t="str">
        <f t="shared" si="227"/>
        <v>Duplicate</v>
      </c>
    </row>
    <row r="442" spans="3:31" ht="14.7" x14ac:dyDescent="0.6">
      <c r="D442" t="str">
        <f>'[3]Results Lum Lab'!P402</f>
        <v>C1 - M24 : 2</v>
      </c>
      <c r="E442" s="148" t="str">
        <f t="shared" si="216"/>
        <v>Duplicate</v>
      </c>
      <c r="F442" t="str">
        <f>'[3]Results Lum Lab'!Q402</f>
        <v>C2 - M21 : 2</v>
      </c>
      <c r="G442" s="117" t="str">
        <f t="shared" si="217"/>
        <v>-</v>
      </c>
      <c r="H442" t="str">
        <f>'[3]Results Lum Lab'!R402</f>
        <v>C3 - M16 : 2</v>
      </c>
      <c r="I442" s="117" t="str">
        <f t="shared" si="218"/>
        <v>-</v>
      </c>
      <c r="J442" t="str">
        <f>'[3]Results Lum Lab'!S402</f>
        <v>M18 - C1 : 1</v>
      </c>
      <c r="K442" s="117" t="str">
        <f t="shared" si="219"/>
        <v>-</v>
      </c>
      <c r="L442" t="str">
        <f>'[3]Results Lum Lab'!T402</f>
        <v>M10 - C2 : 1</v>
      </c>
      <c r="M442" s="117" t="str">
        <f t="shared" si="220"/>
        <v>-</v>
      </c>
      <c r="N442" t="str">
        <f>'[3]Results Lum Lab'!U402</f>
        <v>M01 - C3 : 1</v>
      </c>
      <c r="O442" s="117" t="str">
        <f t="shared" si="221"/>
        <v>-</v>
      </c>
      <c r="T442" t="str">
        <f>'[3]Results Lum Lab'!Z402</f>
        <v>M24</v>
      </c>
      <c r="U442" s="117" t="str">
        <f t="shared" si="222"/>
        <v>Duplicate</v>
      </c>
      <c r="V442" t="str">
        <f>'[3]Results Lum Lab'!AC402</f>
        <v>M21</v>
      </c>
      <c r="W442" s="117" t="str">
        <f t="shared" si="223"/>
        <v>-</v>
      </c>
      <c r="X442" t="str">
        <f>'[3]Results Lum Lab'!AF402</f>
        <v>M16</v>
      </c>
      <c r="Y442" s="117" t="str">
        <f t="shared" si="224"/>
        <v>Duplicate</v>
      </c>
      <c r="Z442" t="str">
        <f>'[3]Results Lum Lab'!AI402</f>
        <v>M18</v>
      </c>
      <c r="AA442" s="117" t="str">
        <f t="shared" si="225"/>
        <v>-</v>
      </c>
      <c r="AB442" t="str">
        <f>'[3]Results Lum Lab'!AL402</f>
        <v>M10</v>
      </c>
      <c r="AC442" s="117" t="str">
        <f t="shared" si="226"/>
        <v>Duplicate</v>
      </c>
      <c r="AD442" t="str">
        <f>'[3]Results Lum Lab'!AO402</f>
        <v>M01</v>
      </c>
      <c r="AE442" s="117" t="str">
        <f t="shared" si="227"/>
        <v>-</v>
      </c>
    </row>
    <row r="443" spans="3:31" ht="14.7" x14ac:dyDescent="0.6">
      <c r="D443" t="str">
        <f>'[3]Results Lum Lab'!P403</f>
        <v>C1 - M22 : 2</v>
      </c>
      <c r="E443" s="148" t="str">
        <f t="shared" si="216"/>
        <v>-</v>
      </c>
      <c r="F443" t="str">
        <f>'[3]Results Lum Lab'!Q403</f>
        <v>C2 - M20 : 2</v>
      </c>
      <c r="G443" s="117" t="str">
        <f t="shared" si="217"/>
        <v>Duplicate</v>
      </c>
      <c r="H443" t="str">
        <f>'[3]Results Lum Lab'!R403</f>
        <v>C3 - M15 : 2</v>
      </c>
      <c r="I443" s="117" t="str">
        <f t="shared" si="218"/>
        <v>Duplicate</v>
      </c>
      <c r="J443" t="str">
        <f>'[3]Results Lum Lab'!S403</f>
        <v>M16 - C1 : 1</v>
      </c>
      <c r="K443" s="117" t="str">
        <f t="shared" si="219"/>
        <v>Duplicate</v>
      </c>
      <c r="L443" t="str">
        <f>'[3]Results Lum Lab'!T403</f>
        <v>M09 - C2 : 2</v>
      </c>
      <c r="M443" s="117" t="str">
        <f t="shared" si="220"/>
        <v>-</v>
      </c>
      <c r="N443" t="str">
        <f>'[3]Results Lum Lab'!U403</f>
        <v>M00 - C3 : 2</v>
      </c>
      <c r="O443" s="117" t="str">
        <f t="shared" si="221"/>
        <v>Duplicate</v>
      </c>
      <c r="T443" t="str">
        <f>'[3]Results Lum Lab'!Z403</f>
        <v>M22</v>
      </c>
      <c r="U443" s="117" t="str">
        <f t="shared" si="222"/>
        <v>Duplicate</v>
      </c>
      <c r="V443" t="str">
        <f>'[3]Results Lum Lab'!AC403</f>
        <v>M20</v>
      </c>
      <c r="W443" s="117" t="str">
        <f t="shared" si="223"/>
        <v>Duplicate</v>
      </c>
      <c r="X443" t="str">
        <f>'[3]Results Lum Lab'!AF403</f>
        <v>M15</v>
      </c>
      <c r="Y443" s="117" t="str">
        <f t="shared" si="224"/>
        <v>Duplicate</v>
      </c>
      <c r="Z443" t="str">
        <f>'[3]Results Lum Lab'!AI403</f>
        <v>M16</v>
      </c>
      <c r="AA443" s="117" t="str">
        <f t="shared" si="225"/>
        <v>Duplicate</v>
      </c>
      <c r="AB443" t="str">
        <f>'[3]Results Lum Lab'!AL403</f>
        <v>M09</v>
      </c>
      <c r="AC443" s="117" t="str">
        <f t="shared" si="226"/>
        <v>-</v>
      </c>
      <c r="AD443" t="str">
        <f>'[3]Results Lum Lab'!AO403</f>
        <v>M00</v>
      </c>
      <c r="AE443" s="117" t="str">
        <f t="shared" si="227"/>
        <v>Duplicate</v>
      </c>
    </row>
    <row r="444" spans="3:31" ht="14.7" x14ac:dyDescent="0.6">
      <c r="D444" t="str">
        <f>'[3]Results Lum Lab'!P404</f>
        <v>C1 - M20 : 1</v>
      </c>
      <c r="E444" s="148" t="str">
        <f t="shared" si="216"/>
        <v>Duplicate</v>
      </c>
      <c r="F444" t="str">
        <f>'[3]Results Lum Lab'!Q404</f>
        <v>C2 - M19 : 1</v>
      </c>
      <c r="G444" s="117" t="str">
        <f t="shared" si="217"/>
        <v>Duplicate</v>
      </c>
      <c r="H444" t="str">
        <f>'[3]Results Lum Lab'!R404</f>
        <v>C3 - M14 : 1</v>
      </c>
      <c r="I444" s="117" t="str">
        <f t="shared" si="218"/>
        <v>-</v>
      </c>
      <c r="J444" t="str">
        <f>'[3]Results Lum Lab'!S404</f>
        <v>M14 - C1 : 1</v>
      </c>
      <c r="K444" s="117" t="str">
        <f t="shared" si="219"/>
        <v>-</v>
      </c>
      <c r="L444" t="str">
        <f>'[3]Results Lum Lab'!T404</f>
        <v>M10 - C2 : 2</v>
      </c>
      <c r="M444" s="117" t="str">
        <f t="shared" si="220"/>
        <v>Duplicate</v>
      </c>
      <c r="T444" t="str">
        <f>'[3]Results Lum Lab'!Z404</f>
        <v>M20</v>
      </c>
      <c r="U444" s="117" t="str">
        <f t="shared" si="222"/>
        <v>Duplicate</v>
      </c>
      <c r="V444" t="str">
        <f>'[3]Results Lum Lab'!AC404</f>
        <v>M19</v>
      </c>
      <c r="W444" s="117" t="str">
        <f t="shared" si="223"/>
        <v>-</v>
      </c>
      <c r="X444" t="str">
        <f>'[3]Results Lum Lab'!AF404</f>
        <v>M14</v>
      </c>
      <c r="Y444" s="117" t="str">
        <f t="shared" si="224"/>
        <v>-</v>
      </c>
      <c r="Z444" t="str">
        <f>'[3]Results Lum Lab'!AI404</f>
        <v>M14</v>
      </c>
      <c r="AA444" s="117" t="str">
        <f t="shared" si="225"/>
        <v>Duplicate</v>
      </c>
      <c r="AB444" t="str">
        <f>'[3]Results Lum Lab'!AL404</f>
        <v>M10</v>
      </c>
      <c r="AC444" s="117" t="str">
        <f t="shared" si="226"/>
        <v>Duplicate</v>
      </c>
    </row>
    <row r="445" spans="3:31" ht="14.7" x14ac:dyDescent="0.6">
      <c r="D445" t="str">
        <f>'[3]Results Lum Lab'!P405</f>
        <v>C1 - M21 : 1</v>
      </c>
      <c r="E445" s="148" t="str">
        <f t="shared" si="216"/>
        <v>-</v>
      </c>
      <c r="F445" t="str">
        <f>'[3]Results Lum Lab'!Q405</f>
        <v>C2 - M20 : 1</v>
      </c>
      <c r="G445" s="117" t="str">
        <f t="shared" si="217"/>
        <v>Duplicate</v>
      </c>
      <c r="H445" t="str">
        <f>'[3]Results Lum Lab'!R405</f>
        <v>C3 - M15 : 2</v>
      </c>
      <c r="I445" s="117" t="str">
        <f t="shared" si="218"/>
        <v>Duplicate</v>
      </c>
      <c r="J445" t="str">
        <f>'[3]Results Lum Lab'!S405</f>
        <v>M12 - C1 : 2</v>
      </c>
      <c r="K445" s="117" t="str">
        <f t="shared" si="219"/>
        <v>Duplicate</v>
      </c>
      <c r="L445" t="str">
        <f>'[3]Results Lum Lab'!T405</f>
        <v>M11 - C2 : 1</v>
      </c>
      <c r="M445" s="117" t="str">
        <f t="shared" si="220"/>
        <v>Duplicate</v>
      </c>
      <c r="T445" t="str">
        <f>'[3]Results Lum Lab'!Z405</f>
        <v>M21</v>
      </c>
      <c r="U445" s="117" t="str">
        <f t="shared" si="222"/>
        <v>-</v>
      </c>
      <c r="V445" t="str">
        <f>'[3]Results Lum Lab'!AC405</f>
        <v>M20</v>
      </c>
      <c r="W445" s="117" t="str">
        <f t="shared" si="223"/>
        <v>Duplicate</v>
      </c>
      <c r="X445" t="str">
        <f>'[3]Results Lum Lab'!AF405</f>
        <v>M15</v>
      </c>
      <c r="Y445" s="117" t="str">
        <f t="shared" si="224"/>
        <v>Duplicate</v>
      </c>
      <c r="Z445" t="str">
        <f>'[3]Results Lum Lab'!AI405</f>
        <v>M12</v>
      </c>
      <c r="AA445" s="117" t="str">
        <f t="shared" si="225"/>
        <v>Duplicate</v>
      </c>
      <c r="AB445" t="str">
        <f>'[3]Results Lum Lab'!AL405</f>
        <v>M11</v>
      </c>
      <c r="AC445" s="117" t="str">
        <f t="shared" si="226"/>
        <v>Duplicate</v>
      </c>
    </row>
    <row r="446" spans="3:31" ht="14.7" x14ac:dyDescent="0.6">
      <c r="D446" t="str">
        <f>'[3]Results Lum Lab'!P406</f>
        <v>C1 - M22 : 1</v>
      </c>
      <c r="E446" s="148" t="str">
        <f t="shared" si="216"/>
        <v>Duplicate</v>
      </c>
      <c r="F446" t="str">
        <f>'[3]Results Lum Lab'!Q406</f>
        <v>C2 - M21 : 1</v>
      </c>
      <c r="G446" s="117" t="str">
        <f t="shared" si="217"/>
        <v>-</v>
      </c>
      <c r="J446" t="str">
        <f>'[3]Results Lum Lab'!S406</f>
        <v>M13 - C1 : 1</v>
      </c>
      <c r="K446" s="117" t="str">
        <f t="shared" si="219"/>
        <v>-</v>
      </c>
      <c r="T446" t="str">
        <f>'[3]Results Lum Lab'!Z406</f>
        <v>M22</v>
      </c>
      <c r="U446" s="117" t="str">
        <f t="shared" si="222"/>
        <v>Duplicate</v>
      </c>
      <c r="V446" t="str">
        <f>'[3]Results Lum Lab'!AC406</f>
        <v>M21</v>
      </c>
      <c r="W446" s="117" t="str">
        <f t="shared" si="223"/>
        <v>-</v>
      </c>
      <c r="Z446" t="str">
        <f>'[3]Results Lum Lab'!AI406</f>
        <v>M13</v>
      </c>
      <c r="AA446" s="117" t="str">
        <f t="shared" si="225"/>
        <v>Duplicate</v>
      </c>
    </row>
    <row r="447" spans="3:31" ht="14.7" x14ac:dyDescent="0.6">
      <c r="D447" t="str">
        <f>'[3]Results Lum Lab'!P407</f>
        <v>C1 - M23 : 1</v>
      </c>
      <c r="E447" s="148" t="str">
        <f t="shared" si="216"/>
        <v>Duplicate</v>
      </c>
      <c r="F447" t="str">
        <f>'[3]Results Lum Lab'!Q407</f>
        <v>C2 - M22 : 1</v>
      </c>
      <c r="G447" s="117" t="str">
        <f t="shared" si="217"/>
        <v>-</v>
      </c>
      <c r="J447" t="str">
        <f>'[3]Results Lum Lab'!S407</f>
        <v>M12 - C1 : 2</v>
      </c>
      <c r="K447" s="117" t="str">
        <f t="shared" si="219"/>
        <v>Duplicate</v>
      </c>
      <c r="T447" t="str">
        <f>'[3]Results Lum Lab'!Z407</f>
        <v>M23</v>
      </c>
      <c r="U447" s="117" t="str">
        <f t="shared" si="222"/>
        <v>Duplicate</v>
      </c>
      <c r="V447" t="str">
        <f>'[3]Results Lum Lab'!AC407</f>
        <v>M22</v>
      </c>
      <c r="W447" s="117" t="str">
        <f t="shared" si="223"/>
        <v>Duplicate</v>
      </c>
      <c r="Z447" t="str">
        <f>'[3]Results Lum Lab'!AI407</f>
        <v>M12</v>
      </c>
      <c r="AA447" s="117" t="str">
        <f t="shared" si="225"/>
        <v>Duplicate</v>
      </c>
    </row>
    <row r="448" spans="3:31" ht="14.7" x14ac:dyDescent="0.6">
      <c r="D448" t="str">
        <f>'[3]Results Lum Lab'!P408</f>
        <v>C1 - M24 : 2</v>
      </c>
      <c r="E448" s="148" t="str">
        <f t="shared" si="216"/>
        <v>Duplicate</v>
      </c>
      <c r="F448" t="str">
        <f>'[3]Results Lum Lab'!Q408</f>
        <v>C2 - M23 : 1</v>
      </c>
      <c r="G448" s="117" t="str">
        <f t="shared" si="217"/>
        <v>-</v>
      </c>
      <c r="J448" t="str">
        <f>'[3]Results Lum Lab'!S408</f>
        <v>M13 - C1 : 2</v>
      </c>
      <c r="K448" s="117" t="str">
        <f t="shared" si="219"/>
        <v>-</v>
      </c>
      <c r="T448" t="str">
        <f>'[3]Results Lum Lab'!Z408</f>
        <v>M24</v>
      </c>
      <c r="U448" s="117" t="str">
        <f t="shared" si="222"/>
        <v>Duplicate</v>
      </c>
      <c r="V448" t="str">
        <f>'[3]Results Lum Lab'!AC408</f>
        <v>M23</v>
      </c>
      <c r="W448" s="117" t="str">
        <f t="shared" si="223"/>
        <v>Duplicate</v>
      </c>
      <c r="Z448" t="str">
        <f>'[3]Results Lum Lab'!AI408</f>
        <v>M13</v>
      </c>
      <c r="AA448" s="117" t="str">
        <f t="shared" si="225"/>
        <v>Duplicate</v>
      </c>
    </row>
    <row r="449" spans="3:33" ht="14.7" x14ac:dyDescent="0.6">
      <c r="D449" t="str">
        <f>'[3]Results Lum Lab'!P409</f>
        <v>C1 - M23 : 2</v>
      </c>
      <c r="E449" s="148" t="str">
        <f t="shared" si="216"/>
        <v>-</v>
      </c>
      <c r="F449" t="str">
        <f>'[3]Results Lum Lab'!Q409</f>
        <v>C2 - M24 : 1</v>
      </c>
      <c r="G449" s="117" t="str">
        <f t="shared" si="217"/>
        <v>-</v>
      </c>
      <c r="J449" t="str">
        <f>'[3]Results Lum Lab'!S409</f>
        <v>M14 - C1 : 2</v>
      </c>
      <c r="K449" s="117" t="str">
        <f t="shared" si="219"/>
        <v>-</v>
      </c>
      <c r="T449" t="str">
        <f>'[3]Results Lum Lab'!Z409</f>
        <v>M23</v>
      </c>
      <c r="U449" s="117" t="str">
        <f t="shared" si="222"/>
        <v>Duplicate</v>
      </c>
      <c r="V449" t="str">
        <f>'[3]Results Lum Lab'!AC409</f>
        <v>M24</v>
      </c>
      <c r="W449" s="117" t="str">
        <f t="shared" si="223"/>
        <v>Duplicate</v>
      </c>
      <c r="Z449" t="str">
        <f>'[3]Results Lum Lab'!AI409</f>
        <v>M14</v>
      </c>
      <c r="AA449" s="117" t="str">
        <f t="shared" si="225"/>
        <v>Duplicate</v>
      </c>
    </row>
    <row r="450" spans="3:33" ht="14.7" x14ac:dyDescent="0.6">
      <c r="D450" t="str">
        <f>'[3]Results Lum Lab'!P410</f>
        <v>C1 - M22 : 1</v>
      </c>
      <c r="E450" s="148" t="str">
        <f t="shared" si="216"/>
        <v>Duplicate</v>
      </c>
      <c r="F450" t="str">
        <f>'[3]Results Lum Lab'!Q410</f>
        <v>C2 - M25 : 2</v>
      </c>
      <c r="G450" s="117" t="str">
        <f t="shared" si="217"/>
        <v>-</v>
      </c>
      <c r="J450" t="str">
        <f>'[3]Results Lum Lab'!S410</f>
        <v>M15 - C1 : 2</v>
      </c>
      <c r="K450" s="117" t="str">
        <f t="shared" si="219"/>
        <v>-</v>
      </c>
      <c r="T450" t="str">
        <f>'[3]Results Lum Lab'!Z410</f>
        <v>M22</v>
      </c>
      <c r="U450" s="117" t="str">
        <f t="shared" si="222"/>
        <v>Duplicate</v>
      </c>
      <c r="V450" t="str">
        <f>'[3]Results Lum Lab'!AC410</f>
        <v>M25</v>
      </c>
      <c r="W450" s="117" t="str">
        <f t="shared" si="223"/>
        <v>-</v>
      </c>
      <c r="Z450" t="str">
        <f>'[3]Results Lum Lab'!AI410</f>
        <v>M15</v>
      </c>
      <c r="AA450" s="117" t="str">
        <f t="shared" si="225"/>
        <v>-</v>
      </c>
    </row>
    <row r="451" spans="3:33" ht="14.7" x14ac:dyDescent="0.6">
      <c r="D451" t="str">
        <f>'[3]Results Lum Lab'!P411</f>
        <v>C1 - M23 : 1</v>
      </c>
      <c r="E451" s="148" t="str">
        <f t="shared" si="216"/>
        <v>Duplicate</v>
      </c>
      <c r="J451" t="str">
        <f>'[3]Results Lum Lab'!S411</f>
        <v>M16 - C1 : 1</v>
      </c>
      <c r="K451" s="117" t="str">
        <f t="shared" si="219"/>
        <v>Duplicate</v>
      </c>
      <c r="T451" t="str">
        <f>'[3]Results Lum Lab'!Z411</f>
        <v>M23</v>
      </c>
      <c r="U451" s="117" t="str">
        <f t="shared" si="222"/>
        <v>Duplicate</v>
      </c>
      <c r="Z451" t="str">
        <f>'[3]Results Lum Lab'!AI411</f>
        <v>M16</v>
      </c>
      <c r="AA451" s="117" t="str">
        <f t="shared" si="225"/>
        <v>Duplicate</v>
      </c>
    </row>
    <row r="452" spans="3:33" ht="14.7" x14ac:dyDescent="0.6">
      <c r="D452" t="str">
        <f>'[3]Results Lum Lab'!P412</f>
        <v>C1 - M24 : 2</v>
      </c>
      <c r="E452" s="148" t="str">
        <f t="shared" si="216"/>
        <v>Duplicate</v>
      </c>
      <c r="T452" t="str">
        <f>'[3]Results Lum Lab'!Z412</f>
        <v>M24</v>
      </c>
      <c r="U452" s="117" t="str">
        <f t="shared" si="222"/>
        <v>Duplicate</v>
      </c>
    </row>
    <row r="454" spans="3:33" ht="14.7" x14ac:dyDescent="0.6">
      <c r="D454" s="2" t="s">
        <v>1064</v>
      </c>
      <c r="E454" s="130">
        <f>COUNTIF(E435:E452,"Duplicate")</f>
        <v>9</v>
      </c>
      <c r="F454" s="2" t="s">
        <v>1064</v>
      </c>
      <c r="G454" s="119">
        <f>COUNTIF(G435:G450,"Duplicate")</f>
        <v>6</v>
      </c>
      <c r="H454" s="2" t="s">
        <v>1064</v>
      </c>
      <c r="I454" s="119">
        <f>COUNTIF(I435:I445,"Duplicate")</f>
        <v>4</v>
      </c>
      <c r="J454" s="2" t="s">
        <v>1064</v>
      </c>
      <c r="K454" s="119">
        <f>COUNTIF(K435:K451,"Duplicate")</f>
        <v>5</v>
      </c>
      <c r="L454" s="2" t="s">
        <v>1064</v>
      </c>
      <c r="M454" s="119">
        <f>COUNTIF(M435:M445,"Duplicate")</f>
        <v>4</v>
      </c>
      <c r="N454" s="2" t="s">
        <v>1064</v>
      </c>
      <c r="O454" s="119">
        <f>COUNTIF(O435:O443,"Duplicate")</f>
        <v>4</v>
      </c>
      <c r="T454" s="2" t="s">
        <v>1064</v>
      </c>
      <c r="U454" s="119">
        <f>COUNTIF(U435:U452,"Duplicate")</f>
        <v>12</v>
      </c>
      <c r="V454" s="2" t="s">
        <v>1064</v>
      </c>
      <c r="W454" s="119">
        <f>COUNTIF(W435:W450,"Duplicate")</f>
        <v>7</v>
      </c>
      <c r="X454" s="2" t="s">
        <v>1064</v>
      </c>
      <c r="Y454" s="119">
        <f>COUNTIF(Y435:Y445,"Duplicate")</f>
        <v>5</v>
      </c>
      <c r="Z454" s="2" t="s">
        <v>1064</v>
      </c>
      <c r="AA454" s="119">
        <f>COUNTIF(AA435:AA451,"Duplicate")</f>
        <v>12</v>
      </c>
      <c r="AB454" s="2" t="s">
        <v>1064</v>
      </c>
      <c r="AC454" s="119">
        <f>COUNTIF(AC435:AC445,"Duplicate")</f>
        <v>7</v>
      </c>
      <c r="AD454" s="2" t="s">
        <v>1064</v>
      </c>
      <c r="AE454" s="119">
        <f>COUNTIF(AE435:AE443,"Duplicate")</f>
        <v>5</v>
      </c>
    </row>
    <row r="455" spans="3:33" ht="14.7" x14ac:dyDescent="0.6">
      <c r="D455" s="2" t="s">
        <v>1065</v>
      </c>
      <c r="E455" s="130">
        <f>COUNTA(D435:D452)</f>
        <v>18</v>
      </c>
      <c r="F455" s="2" t="s">
        <v>1065</v>
      </c>
      <c r="G455" s="119">
        <f>COUNTA(F435:F450)</f>
        <v>16</v>
      </c>
      <c r="H455" s="2" t="s">
        <v>1065</v>
      </c>
      <c r="I455" s="119">
        <f>COUNTA(H435:H445)</f>
        <v>11</v>
      </c>
      <c r="J455" s="2" t="s">
        <v>1065</v>
      </c>
      <c r="K455" s="119">
        <f>COUNTA(J435:J451)</f>
        <v>17</v>
      </c>
      <c r="L455" s="2" t="s">
        <v>1065</v>
      </c>
      <c r="M455" s="119">
        <f>COUNTA(L435:L445)</f>
        <v>11</v>
      </c>
      <c r="N455" s="2" t="s">
        <v>1065</v>
      </c>
      <c r="O455" s="119">
        <f>COUNTA(N435:N443)</f>
        <v>9</v>
      </c>
      <c r="P455" s="10" t="s">
        <v>431</v>
      </c>
      <c r="Q455" s="10"/>
      <c r="R455" s="10"/>
    </row>
    <row r="456" spans="3:33" ht="14.7" x14ac:dyDescent="0.6">
      <c r="D456" s="2"/>
      <c r="E456" s="130"/>
      <c r="F456" s="2"/>
      <c r="G456" s="119"/>
      <c r="H456" s="2"/>
      <c r="I456" s="119"/>
      <c r="J456" s="2"/>
      <c r="K456" s="119"/>
      <c r="L456" s="2"/>
      <c r="M456" s="119"/>
      <c r="N456" s="2"/>
      <c r="O456" s="119"/>
      <c r="P456" s="10"/>
      <c r="Q456" s="10"/>
      <c r="R456" s="10"/>
      <c r="S456" s="126" t="s">
        <v>1074</v>
      </c>
      <c r="T456" s="128">
        <f>E454/U454</f>
        <v>0.75</v>
      </c>
      <c r="U456" s="127"/>
      <c r="V456" s="128">
        <f>G454/W454</f>
        <v>0.8571428571428571</v>
      </c>
      <c r="W456" s="127"/>
      <c r="X456" s="128">
        <f>I454/Y454</f>
        <v>0.8</v>
      </c>
      <c r="Y456" s="127"/>
      <c r="Z456" s="128">
        <f>K454/AA454</f>
        <v>0.41666666666666669</v>
      </c>
      <c r="AA456" s="127"/>
      <c r="AB456" s="128">
        <f>M454/AC454</f>
        <v>0.5714285714285714</v>
      </c>
      <c r="AC456" s="127"/>
      <c r="AD456" s="129">
        <f>O454/AE454</f>
        <v>0.8</v>
      </c>
      <c r="AF456" t="s">
        <v>1075</v>
      </c>
      <c r="AG456" s="131">
        <f>MAX(T456:AD456)</f>
        <v>0.8571428571428571</v>
      </c>
    </row>
    <row r="457" spans="3:33" x14ac:dyDescent="0.55000000000000004">
      <c r="AF457" t="s">
        <v>1076</v>
      </c>
      <c r="AG457" s="131">
        <f>MIN(T456:AD456)</f>
        <v>0.41666666666666669</v>
      </c>
    </row>
    <row r="459" spans="3:33" x14ac:dyDescent="0.55000000000000004">
      <c r="C459">
        <f>'[3]Results Lum Lab'!O416</f>
        <v>20</v>
      </c>
      <c r="D459" t="str">
        <f>'[3]Results Lum Lab'!P416</f>
        <v>C1 - Mxx</v>
      </c>
      <c r="F459" t="str">
        <f>'[3]Results Lum Lab'!Q416</f>
        <v>C2 - Mxx</v>
      </c>
      <c r="H459" t="str">
        <f>'[3]Results Lum Lab'!R416</f>
        <v>C3 - Mxx</v>
      </c>
      <c r="J459" t="str">
        <f>'[3]Results Lum Lab'!S416</f>
        <v>Mxx -C1</v>
      </c>
      <c r="L459" t="str">
        <f>'[3]Results Lum Lab'!T416</f>
        <v>Mxx -C2</v>
      </c>
      <c r="N459" t="str">
        <f>'[3]Results Lum Lab'!U416</f>
        <v>Mxx - C3</v>
      </c>
      <c r="T459" t="str">
        <f>'[3]Results Lum Lab'!Z416</f>
        <v>C1 - Mxx</v>
      </c>
      <c r="V459" t="str">
        <f>'[3]Results Lum Lab'!AC416</f>
        <v>C2 - Mxx</v>
      </c>
      <c r="X459" t="str">
        <f>'[3]Results Lum Lab'!AF416</f>
        <v>C3 - Mxx</v>
      </c>
      <c r="Z459" t="str">
        <f>'[3]Results Lum Lab'!AI416</f>
        <v>Mxx -C1</v>
      </c>
      <c r="AB459" t="str">
        <f>'[3]Results Lum Lab'!AL416</f>
        <v>Mxx -C2</v>
      </c>
      <c r="AD459" t="str">
        <f>'[3]Results Lum Lab'!AO416</f>
        <v>Mxx - C3</v>
      </c>
    </row>
    <row r="460" spans="3:33" ht="14.7" x14ac:dyDescent="0.6">
      <c r="D460" t="str">
        <f>'[3]Results Lum Lab'!P417</f>
        <v>C1 - M08 : 2</v>
      </c>
      <c r="E460" s="148" t="str">
        <f>IF(COUNTIF($D$460:$D$470, D460)&gt;1, "Duplicate", "-")</f>
        <v>-</v>
      </c>
      <c r="F460" t="str">
        <f>'[3]Results Lum Lab'!Q417</f>
        <v>C2 - M08 : 1</v>
      </c>
      <c r="G460" s="117" t="str">
        <f>IF(COUNTIF($F$460:$F$474, F460)&gt;1, "Duplicate", "-")</f>
        <v>Duplicate</v>
      </c>
      <c r="H460" t="str">
        <f>'[3]Results Lum Lab'!R417</f>
        <v>C3 - M08 : 1</v>
      </c>
      <c r="I460" s="117" t="str">
        <f>IF(COUNTIF($H$460:$H$467, H460)&gt;1, "Duplicate", "-")</f>
        <v>Duplicate</v>
      </c>
      <c r="J460" t="str">
        <f>'[3]Results Lum Lab'!S417</f>
        <v>M08 - C1 : 2</v>
      </c>
      <c r="K460" s="117" t="str">
        <f>IF(COUNTIF($J$460:$J$468, J460)&gt;1, "Duplicate", "-")</f>
        <v>-</v>
      </c>
      <c r="L460" t="str">
        <f>'[3]Results Lum Lab'!T417</f>
        <v>M08 - C2 : 1</v>
      </c>
      <c r="M460" s="117" t="str">
        <f>IF(COUNTIF($L$460:$L$469, L460)&gt;1, "Duplicate", "-")</f>
        <v>Duplicate</v>
      </c>
      <c r="N460" t="str">
        <f>'[3]Results Lum Lab'!U417</f>
        <v>M08 - C3 : 2</v>
      </c>
      <c r="O460" s="117" t="str">
        <f>IF(COUNTIF($N$460:$N$468, N460)&gt;1, "Duplicate", "-")</f>
        <v>-</v>
      </c>
      <c r="T460" t="str">
        <f>'[3]Results Lum Lab'!Z417</f>
        <v>M08</v>
      </c>
      <c r="U460" s="117" t="str">
        <f>IF(COUNTIF($T$460:$T$470, T460)&gt;1, "Duplicate", "-")</f>
        <v>-</v>
      </c>
      <c r="V460" t="str">
        <f>'[3]Results Lum Lab'!AC417</f>
        <v>M08</v>
      </c>
      <c r="W460" s="117" t="str">
        <f>IF(COUNTIF($V$460:$V$474, V460)&gt;1, "Duplicate", "-")</f>
        <v>Duplicate</v>
      </c>
      <c r="X460" t="str">
        <f>'[3]Results Lum Lab'!AF417</f>
        <v>M08</v>
      </c>
      <c r="Y460" s="117" t="str">
        <f>IF(COUNTIF($X$460:$X$467, X460)&gt;1, "Duplicate", "-")</f>
        <v>Duplicate</v>
      </c>
      <c r="Z460" t="str">
        <f>'[3]Results Lum Lab'!AI417</f>
        <v>M08</v>
      </c>
      <c r="AA460" s="117" t="str">
        <f>IF(COUNTIF($Z$460:$Z$468, Z460)&gt;1, "Duplicate", "-")</f>
        <v>-</v>
      </c>
      <c r="AB460" t="str">
        <f>'[3]Results Lum Lab'!AL417</f>
        <v>M08</v>
      </c>
      <c r="AC460" s="117" t="str">
        <f>IF(COUNTIF($AB$460:$AB$469, AB460)&gt;1, "Duplicate", "-")</f>
        <v>Duplicate</v>
      </c>
      <c r="AD460" t="str">
        <f>'[3]Results Lum Lab'!AO417</f>
        <v>M08</v>
      </c>
      <c r="AE460" s="117" t="str">
        <f>IF(COUNTIF($AD$460:$AD$468, AD460)&gt;1, "Duplicate", "-")</f>
        <v>-</v>
      </c>
    </row>
    <row r="461" spans="3:33" ht="14.7" x14ac:dyDescent="0.6">
      <c r="D461" t="str">
        <f>'[3]Results Lum Lab'!P418</f>
        <v>C1 - M04 : 2</v>
      </c>
      <c r="E461" s="148" t="str">
        <f t="shared" ref="E461:E470" si="228">IF(COUNTIF($D$460:$D$470, D461)&gt;1, "Duplicate", "-")</f>
        <v>-</v>
      </c>
      <c r="F461" t="str">
        <f>'[3]Results Lum Lab'!Q418</f>
        <v>C2 - M12 : 1</v>
      </c>
      <c r="G461" s="117" t="str">
        <f t="shared" ref="G461:G474" si="229">IF(COUNTIF($F$460:$F$474, F461)&gt;1, "Duplicate", "-")</f>
        <v>-</v>
      </c>
      <c r="H461" t="str">
        <f>'[3]Results Lum Lab'!R418</f>
        <v>C3 - M12 : 2</v>
      </c>
      <c r="I461" s="117" t="str">
        <f t="shared" ref="I461:I467" si="230">IF(COUNTIF($H$460:$H$467, H461)&gt;1, "Duplicate", "-")</f>
        <v>-</v>
      </c>
      <c r="J461" t="str">
        <f>'[3]Results Lum Lab'!S418</f>
        <v>M12 - C1 : 2</v>
      </c>
      <c r="K461" s="117" t="str">
        <f t="shared" ref="K461:K468" si="231">IF(COUNTIF($J$460:$J$468, J461)&gt;1, "Duplicate", "-")</f>
        <v>-</v>
      </c>
      <c r="L461" t="str">
        <f>'[3]Results Lum Lab'!T418</f>
        <v>M04 - C2 : 2</v>
      </c>
      <c r="M461" s="117" t="str">
        <f t="shared" ref="M461:M469" si="232">IF(COUNTIF($L$460:$L$469, L461)&gt;1, "Duplicate", "-")</f>
        <v>-</v>
      </c>
      <c r="N461" t="str">
        <f>'[3]Results Lum Lab'!U418</f>
        <v>M12 - C3 : 1</v>
      </c>
      <c r="O461" s="117" t="str">
        <f t="shared" ref="O461:O468" si="233">IF(COUNTIF($N$460:$N$468, N461)&gt;1, "Duplicate", "-")</f>
        <v>-</v>
      </c>
      <c r="T461" t="str">
        <f>'[3]Results Lum Lab'!Z418</f>
        <v>M04</v>
      </c>
      <c r="U461" s="117" t="str">
        <f t="shared" ref="U461:U470" si="234">IF(COUNTIF($T$460:$T$471, T461)&gt;1, "Duplicate", "-")</f>
        <v>Duplicate</v>
      </c>
      <c r="V461" t="str">
        <f>'[3]Results Lum Lab'!AC418</f>
        <v>M12</v>
      </c>
      <c r="W461" s="117" t="str">
        <f t="shared" ref="W461:W474" si="235">IF(COUNTIF($V$460:$V$474, V461)&gt;1, "Duplicate", "-")</f>
        <v>Duplicate</v>
      </c>
      <c r="X461" t="str">
        <f>'[3]Results Lum Lab'!AF418</f>
        <v>M12</v>
      </c>
      <c r="Y461" s="117" t="str">
        <f t="shared" ref="Y461:Y467" si="236">IF(COUNTIF($X$460:$X$467, X461)&gt;1, "Duplicate", "-")</f>
        <v>-</v>
      </c>
      <c r="Z461" t="str">
        <f>'[3]Results Lum Lab'!AI418</f>
        <v>M12</v>
      </c>
      <c r="AA461" s="117" t="str">
        <f t="shared" ref="AA461:AA468" si="237">IF(COUNTIF($Z$460:$Z$468, Z461)&gt;1, "Duplicate", "-")</f>
        <v>-</v>
      </c>
      <c r="AB461" t="str">
        <f>'[3]Results Lum Lab'!AL418</f>
        <v>M04</v>
      </c>
      <c r="AC461" s="117" t="str">
        <f t="shared" ref="AC461:AC469" si="238">IF(COUNTIF($AB$460:$AB$469, AB461)&gt;1, "Duplicate", "-")</f>
        <v>-</v>
      </c>
      <c r="AD461" t="str">
        <f>'[3]Results Lum Lab'!AO418</f>
        <v>M12</v>
      </c>
      <c r="AE461" s="117" t="str">
        <f t="shared" ref="AE461:AE468" si="239">IF(COUNTIF($AD$460:$AD$468, AD461)&gt;1, "Duplicate", "-")</f>
        <v>Duplicate</v>
      </c>
    </row>
    <row r="462" spans="3:33" ht="14.7" x14ac:dyDescent="0.6">
      <c r="D462" t="str">
        <f>'[3]Results Lum Lab'!P419</f>
        <v>C1 - M00 : 1</v>
      </c>
      <c r="E462" s="148" t="str">
        <f t="shared" si="228"/>
        <v>-</v>
      </c>
      <c r="F462" t="str">
        <f>'[3]Results Lum Lab'!Q419</f>
        <v>C2 - M16 : 1</v>
      </c>
      <c r="G462" s="117" t="str">
        <f t="shared" si="229"/>
        <v>-</v>
      </c>
      <c r="H462" t="str">
        <f>'[3]Results Lum Lab'!R419</f>
        <v>C3 - M10 : 2</v>
      </c>
      <c r="I462" s="117" t="str">
        <f t="shared" si="230"/>
        <v>Duplicate</v>
      </c>
      <c r="J462" t="str">
        <f>'[3]Results Lum Lab'!S419</f>
        <v>M16 - C1 : 2</v>
      </c>
      <c r="K462" s="117" t="str">
        <f t="shared" si="231"/>
        <v>-</v>
      </c>
      <c r="L462" t="str">
        <f>'[3]Results Lum Lab'!T419</f>
        <v>M06 - C2 : 2</v>
      </c>
      <c r="M462" s="117" t="str">
        <f t="shared" si="232"/>
        <v>-</v>
      </c>
      <c r="N462" t="str">
        <f>'[3]Results Lum Lab'!U419</f>
        <v>M10 - C3 : 2</v>
      </c>
      <c r="O462" s="117" t="str">
        <f t="shared" si="233"/>
        <v>Duplicate</v>
      </c>
      <c r="T462" t="str">
        <f>'[3]Results Lum Lab'!Z419</f>
        <v>M00</v>
      </c>
      <c r="U462" s="117" t="str">
        <f t="shared" si="234"/>
        <v>-</v>
      </c>
      <c r="V462" t="str">
        <f>'[3]Results Lum Lab'!AC419</f>
        <v>M16</v>
      </c>
      <c r="W462" s="117" t="str">
        <f t="shared" si="235"/>
        <v>Duplicate</v>
      </c>
      <c r="X462" t="str">
        <f>'[3]Results Lum Lab'!AF419</f>
        <v>M10</v>
      </c>
      <c r="Y462" s="117" t="str">
        <f t="shared" si="236"/>
        <v>Duplicate</v>
      </c>
      <c r="Z462" t="str">
        <f>'[3]Results Lum Lab'!AI419</f>
        <v>M16</v>
      </c>
      <c r="AA462" s="117" t="str">
        <f t="shared" si="237"/>
        <v>-</v>
      </c>
      <c r="AB462" t="str">
        <f>'[3]Results Lum Lab'!AL419</f>
        <v>M06</v>
      </c>
      <c r="AC462" s="117" t="str">
        <f t="shared" si="238"/>
        <v>-</v>
      </c>
      <c r="AD462" t="str">
        <f>'[3]Results Lum Lab'!AO419</f>
        <v>M10</v>
      </c>
      <c r="AE462" s="117" t="str">
        <f t="shared" si="239"/>
        <v>Duplicate</v>
      </c>
    </row>
    <row r="463" spans="3:33" ht="14.7" x14ac:dyDescent="0.6">
      <c r="D463" t="str">
        <f>'[3]Results Lum Lab'!P420</f>
        <v>C1 - M02 : 1</v>
      </c>
      <c r="E463" s="148" t="str">
        <f t="shared" si="228"/>
        <v>Duplicate</v>
      </c>
      <c r="F463" t="str">
        <f>'[3]Results Lum Lab'!Q420</f>
        <v>C2 - M20 : 2</v>
      </c>
      <c r="G463" s="117" t="str">
        <f t="shared" si="229"/>
        <v>-</v>
      </c>
      <c r="H463" t="str">
        <f>'[3]Results Lum Lab'!R420</f>
        <v>C3 - M08 : 1</v>
      </c>
      <c r="I463" s="117" t="str">
        <f t="shared" si="230"/>
        <v>Duplicate</v>
      </c>
      <c r="J463" t="str">
        <f>'[3]Results Lum Lab'!S420</f>
        <v>M20 - C1 : 1</v>
      </c>
      <c r="K463" s="117" t="str">
        <f t="shared" si="231"/>
        <v>-</v>
      </c>
      <c r="L463" t="str">
        <f>'[3]Results Lum Lab'!T420</f>
        <v>M08 - C2 : 2</v>
      </c>
      <c r="M463" s="117" t="str">
        <f t="shared" si="232"/>
        <v>Duplicate</v>
      </c>
      <c r="N463" t="str">
        <f>'[3]Results Lum Lab'!U420</f>
        <v>M11 - C3 : 1</v>
      </c>
      <c r="O463" s="117" t="str">
        <f t="shared" si="233"/>
        <v>-</v>
      </c>
      <c r="T463" t="str">
        <f>'[3]Results Lum Lab'!Z420</f>
        <v>M02</v>
      </c>
      <c r="U463" s="117" t="str">
        <f t="shared" si="234"/>
        <v>Duplicate</v>
      </c>
      <c r="V463" t="str">
        <f>'[3]Results Lum Lab'!AC420</f>
        <v>M20</v>
      </c>
      <c r="W463" s="117" t="str">
        <f t="shared" si="235"/>
        <v>-</v>
      </c>
      <c r="X463" t="str">
        <f>'[3]Results Lum Lab'!AF420</f>
        <v>M08</v>
      </c>
      <c r="Y463" s="117" t="str">
        <f t="shared" si="236"/>
        <v>Duplicate</v>
      </c>
      <c r="Z463" t="str">
        <f>'[3]Results Lum Lab'!AI420</f>
        <v>M20</v>
      </c>
      <c r="AA463" s="117" t="str">
        <f t="shared" si="237"/>
        <v>-</v>
      </c>
      <c r="AB463" t="str">
        <f>'[3]Results Lum Lab'!AL420</f>
        <v>M08</v>
      </c>
      <c r="AC463" s="117" t="str">
        <f t="shared" si="238"/>
        <v>Duplicate</v>
      </c>
      <c r="AD463" t="str">
        <f>'[3]Results Lum Lab'!AO420</f>
        <v>M11</v>
      </c>
      <c r="AE463" s="117" t="str">
        <f t="shared" si="239"/>
        <v>Duplicate</v>
      </c>
    </row>
    <row r="464" spans="3:33" ht="14.7" x14ac:dyDescent="0.6">
      <c r="D464" t="str">
        <f>'[3]Results Lum Lab'!P421</f>
        <v>C1 - M03 : 2</v>
      </c>
      <c r="E464" s="148" t="str">
        <f t="shared" si="228"/>
        <v>-</v>
      </c>
      <c r="F464" t="str">
        <f>'[3]Results Lum Lab'!Q421</f>
        <v>C2 - M18 : 2</v>
      </c>
      <c r="G464" s="117" t="str">
        <f t="shared" si="229"/>
        <v>-</v>
      </c>
      <c r="H464" t="str">
        <f>'[3]Results Lum Lab'!R421</f>
        <v>C3 - M09 : 2</v>
      </c>
      <c r="I464" s="117" t="str">
        <f t="shared" si="230"/>
        <v>-</v>
      </c>
      <c r="J464" t="str">
        <f>'[3]Results Lum Lab'!S421</f>
        <v>M18 - C1 : 2</v>
      </c>
      <c r="K464" s="117" t="str">
        <f t="shared" si="231"/>
        <v>-</v>
      </c>
      <c r="L464" t="str">
        <f>'[3]Results Lum Lab'!T421</f>
        <v>M10 - C2 : 1</v>
      </c>
      <c r="M464" s="117" t="str">
        <f t="shared" si="232"/>
        <v>-</v>
      </c>
      <c r="N464" t="str">
        <f>'[3]Results Lum Lab'!U421</f>
        <v>M10 - C3 : 2</v>
      </c>
      <c r="O464" s="117" t="str">
        <f t="shared" si="233"/>
        <v>Duplicate</v>
      </c>
      <c r="T464" t="str">
        <f>'[3]Results Lum Lab'!Z421</f>
        <v>M03</v>
      </c>
      <c r="U464" s="117" t="str">
        <f t="shared" si="234"/>
        <v>Duplicate</v>
      </c>
      <c r="V464" t="str">
        <f>'[3]Results Lum Lab'!AC421</f>
        <v>M18</v>
      </c>
      <c r="W464" s="117" t="str">
        <f t="shared" si="235"/>
        <v>-</v>
      </c>
      <c r="X464" t="str">
        <f>'[3]Results Lum Lab'!AF421</f>
        <v>M09</v>
      </c>
      <c r="Y464" s="117" t="str">
        <f t="shared" si="236"/>
        <v>Duplicate</v>
      </c>
      <c r="Z464" t="str">
        <f>'[3]Results Lum Lab'!AI421</f>
        <v>M18</v>
      </c>
      <c r="AA464" s="117" t="str">
        <f t="shared" si="237"/>
        <v>Duplicate</v>
      </c>
      <c r="AB464" t="str">
        <f>'[3]Results Lum Lab'!AL421</f>
        <v>M10</v>
      </c>
      <c r="AC464" s="117" t="str">
        <f t="shared" si="238"/>
        <v>-</v>
      </c>
      <c r="AD464" t="str">
        <f>'[3]Results Lum Lab'!AO421</f>
        <v>M10</v>
      </c>
      <c r="AE464" s="117" t="str">
        <f t="shared" si="239"/>
        <v>Duplicate</v>
      </c>
    </row>
    <row r="465" spans="4:33" ht="14.7" x14ac:dyDescent="0.6">
      <c r="D465" t="str">
        <f>'[3]Results Lum Lab'!P422</f>
        <v>C1 - M02 : 1</v>
      </c>
      <c r="E465" s="148" t="str">
        <f t="shared" si="228"/>
        <v>Duplicate</v>
      </c>
      <c r="F465" t="str">
        <f>'[3]Results Lum Lab'!Q422</f>
        <v>C2 - M16 : 2</v>
      </c>
      <c r="G465" s="117" t="str">
        <f t="shared" si="229"/>
        <v>-</v>
      </c>
      <c r="H465" t="str">
        <f>'[3]Results Lum Lab'!R422</f>
        <v>C3 - M08 : 1</v>
      </c>
      <c r="I465" s="117" t="str">
        <f t="shared" si="230"/>
        <v>Duplicate</v>
      </c>
      <c r="J465" t="str">
        <f>'[3]Results Lum Lab'!S422</f>
        <v>M19 - C1 : 1</v>
      </c>
      <c r="K465" s="117" t="str">
        <f t="shared" si="231"/>
        <v>-</v>
      </c>
      <c r="L465" t="str">
        <f>'[3]Results Lum Lab'!T422</f>
        <v>M09 - C2 : 1</v>
      </c>
      <c r="M465" s="117" t="str">
        <f t="shared" si="232"/>
        <v>Duplicate</v>
      </c>
      <c r="N465" t="str">
        <f>'[3]Results Lum Lab'!U422</f>
        <v>M11 - C3 : 2</v>
      </c>
      <c r="O465" s="117" t="str">
        <f t="shared" si="233"/>
        <v>-</v>
      </c>
      <c r="T465" t="str">
        <f>'[3]Results Lum Lab'!Z422</f>
        <v>M02</v>
      </c>
      <c r="U465" s="117" t="str">
        <f t="shared" si="234"/>
        <v>Duplicate</v>
      </c>
      <c r="V465" t="str">
        <f>'[3]Results Lum Lab'!AC422</f>
        <v>M16</v>
      </c>
      <c r="W465" s="117" t="str">
        <f t="shared" si="235"/>
        <v>Duplicate</v>
      </c>
      <c r="X465" t="str">
        <f>'[3]Results Lum Lab'!AF422</f>
        <v>M08</v>
      </c>
      <c r="Y465" s="117" t="str">
        <f t="shared" si="236"/>
        <v>Duplicate</v>
      </c>
      <c r="Z465" t="str">
        <f>'[3]Results Lum Lab'!AI422</f>
        <v>M19</v>
      </c>
      <c r="AA465" s="117" t="str">
        <f t="shared" si="237"/>
        <v>-</v>
      </c>
      <c r="AB465" t="str">
        <f>'[3]Results Lum Lab'!AL422</f>
        <v>M09</v>
      </c>
      <c r="AC465" s="117" t="str">
        <f t="shared" si="238"/>
        <v>Duplicate</v>
      </c>
      <c r="AD465" t="str">
        <f>'[3]Results Lum Lab'!AO422</f>
        <v>M11</v>
      </c>
      <c r="AE465" s="117" t="str">
        <f t="shared" si="239"/>
        <v>Duplicate</v>
      </c>
    </row>
    <row r="466" spans="4:33" ht="14.7" x14ac:dyDescent="0.6">
      <c r="D466" t="str">
        <f>'[3]Results Lum Lab'!P423</f>
        <v>C1 - M03 : 1</v>
      </c>
      <c r="E466" s="148" t="str">
        <f t="shared" si="228"/>
        <v>-</v>
      </c>
      <c r="F466" t="str">
        <f>'[3]Results Lum Lab'!Q423</f>
        <v>C2 - M14 : 2</v>
      </c>
      <c r="G466" s="117" t="str">
        <f t="shared" si="229"/>
        <v>-</v>
      </c>
      <c r="H466" t="str">
        <f>'[3]Results Lum Lab'!R423</f>
        <v>C3 - M09 : 1</v>
      </c>
      <c r="I466" s="117" t="str">
        <f t="shared" si="230"/>
        <v>-</v>
      </c>
      <c r="J466" t="str">
        <f>'[3]Results Lum Lab'!S423</f>
        <v>M18 - C1 : 1</v>
      </c>
      <c r="K466" s="117" t="str">
        <f t="shared" si="231"/>
        <v>Duplicate</v>
      </c>
      <c r="L466" t="str">
        <f>'[3]Results Lum Lab'!T423</f>
        <v>M08 - C2 : 2</v>
      </c>
      <c r="M466" s="117" t="str">
        <f t="shared" si="232"/>
        <v>Duplicate</v>
      </c>
      <c r="N466" t="str">
        <f>'[3]Results Lum Lab'!U423</f>
        <v>M12 - C3 : 2</v>
      </c>
      <c r="O466" s="117" t="str">
        <f t="shared" si="233"/>
        <v>-</v>
      </c>
      <c r="T466" t="str">
        <f>'[3]Results Lum Lab'!Z423</f>
        <v>M03</v>
      </c>
      <c r="U466" s="117" t="str">
        <f t="shared" si="234"/>
        <v>Duplicate</v>
      </c>
      <c r="V466" t="str">
        <f>'[3]Results Lum Lab'!AC423</f>
        <v>M14</v>
      </c>
      <c r="W466" s="117" t="str">
        <f t="shared" si="235"/>
        <v>-</v>
      </c>
      <c r="X466" t="str">
        <f>'[3]Results Lum Lab'!AF423</f>
        <v>M09</v>
      </c>
      <c r="Y466" s="117" t="str">
        <f t="shared" si="236"/>
        <v>Duplicate</v>
      </c>
      <c r="Z466" t="str">
        <f>'[3]Results Lum Lab'!AI423</f>
        <v>M18</v>
      </c>
      <c r="AA466" s="117" t="str">
        <f t="shared" si="237"/>
        <v>Duplicate</v>
      </c>
      <c r="AB466" t="str">
        <f>'[3]Results Lum Lab'!AL423</f>
        <v>M08</v>
      </c>
      <c r="AC466" s="117" t="str">
        <f t="shared" si="238"/>
        <v>Duplicate</v>
      </c>
      <c r="AD466" t="str">
        <f>'[3]Results Lum Lab'!AO423</f>
        <v>M12</v>
      </c>
      <c r="AE466" s="117" t="str">
        <f t="shared" si="239"/>
        <v>Duplicate</v>
      </c>
    </row>
    <row r="467" spans="4:33" ht="14.7" x14ac:dyDescent="0.6">
      <c r="D467" t="str">
        <f>'[3]Results Lum Lab'!P424</f>
        <v>C1 - M04 : 1</v>
      </c>
      <c r="E467" s="148" t="str">
        <f t="shared" si="228"/>
        <v>-</v>
      </c>
      <c r="F467" t="str">
        <f>'[3]Results Lum Lab'!Q424</f>
        <v>C2 - M12 : 2</v>
      </c>
      <c r="G467" s="117" t="str">
        <f t="shared" si="229"/>
        <v>-</v>
      </c>
      <c r="H467" t="str">
        <f>'[3]Results Lum Lab'!R424</f>
        <v>C3 - M10 : 2</v>
      </c>
      <c r="I467" s="117" t="str">
        <f t="shared" si="230"/>
        <v>Duplicate</v>
      </c>
      <c r="J467" t="str">
        <f>'[3]Results Lum Lab'!S424</f>
        <v>M17 - C1 : 2</v>
      </c>
      <c r="K467" s="117" t="str">
        <f t="shared" si="231"/>
        <v>-</v>
      </c>
      <c r="L467" t="str">
        <f>'[3]Results Lum Lab'!T424</f>
        <v>M09 - C2 : 1</v>
      </c>
      <c r="M467" s="117" t="str">
        <f t="shared" si="232"/>
        <v>Duplicate</v>
      </c>
      <c r="N467" t="str">
        <f>'[3]Results Lum Lab'!U424</f>
        <v>M13 - C3 : 2</v>
      </c>
      <c r="O467" s="117" t="str">
        <f t="shared" si="233"/>
        <v>-</v>
      </c>
      <c r="T467" t="str">
        <f>'[3]Results Lum Lab'!Z424</f>
        <v>M04</v>
      </c>
      <c r="U467" s="117" t="str">
        <f t="shared" si="234"/>
        <v>Duplicate</v>
      </c>
      <c r="V467" t="str">
        <f>'[3]Results Lum Lab'!AC424</f>
        <v>M12</v>
      </c>
      <c r="W467" s="117" t="str">
        <f t="shared" si="235"/>
        <v>Duplicate</v>
      </c>
      <c r="X467" t="str">
        <f>'[3]Results Lum Lab'!AF424</f>
        <v>M10</v>
      </c>
      <c r="Y467" s="117" t="str">
        <f t="shared" si="236"/>
        <v>Duplicate</v>
      </c>
      <c r="Z467" t="str">
        <f>'[3]Results Lum Lab'!AI424</f>
        <v>M17</v>
      </c>
      <c r="AA467" s="117" t="str">
        <f t="shared" si="237"/>
        <v>-</v>
      </c>
      <c r="AB467" t="str">
        <f>'[3]Results Lum Lab'!AL424</f>
        <v>M09</v>
      </c>
      <c r="AC467" s="117" t="str">
        <f t="shared" si="238"/>
        <v>Duplicate</v>
      </c>
      <c r="AD467" t="str">
        <f>'[3]Results Lum Lab'!AO424</f>
        <v>M13</v>
      </c>
      <c r="AE467" s="117" t="str">
        <f t="shared" si="239"/>
        <v>-</v>
      </c>
    </row>
    <row r="468" spans="4:33" ht="14.7" x14ac:dyDescent="0.6">
      <c r="D468" t="str">
        <f>'[3]Results Lum Lab'!P425</f>
        <v>C1 - M05 : 1</v>
      </c>
      <c r="E468" s="148" t="str">
        <f t="shared" si="228"/>
        <v>Duplicate</v>
      </c>
      <c r="F468" t="str">
        <f>'[3]Results Lum Lab'!Q425</f>
        <v>C2 - M10 : 2</v>
      </c>
      <c r="G468" s="117" t="str">
        <f>IF(COUNTIF($F$460:$F$474, F468)&gt;1, "Duplicate", "-")</f>
        <v>Duplicate</v>
      </c>
      <c r="J468" t="str">
        <f>'[3]Results Lum Lab'!S425</f>
        <v>M18 - C1 : 1</v>
      </c>
      <c r="K468" s="117" t="str">
        <f t="shared" si="231"/>
        <v>Duplicate</v>
      </c>
      <c r="L468" t="str">
        <f>'[3]Results Lum Lab'!T425</f>
        <v>M08 - C2 : 1</v>
      </c>
      <c r="M468" s="117" t="str">
        <f t="shared" si="232"/>
        <v>Duplicate</v>
      </c>
      <c r="N468" t="str">
        <f>'[3]Results Lum Lab'!U425</f>
        <v>M14 - C3 : 1</v>
      </c>
      <c r="O468" s="117" t="str">
        <f t="shared" si="233"/>
        <v>-</v>
      </c>
      <c r="T468" t="str">
        <f>'[3]Results Lum Lab'!Z425</f>
        <v>M05</v>
      </c>
      <c r="U468" s="117" t="str">
        <f t="shared" si="234"/>
        <v>Duplicate</v>
      </c>
      <c r="V468" t="str">
        <f>'[3]Results Lum Lab'!AC425</f>
        <v>M10</v>
      </c>
      <c r="W468" s="117" t="str">
        <f t="shared" si="235"/>
        <v>Duplicate</v>
      </c>
      <c r="Y468" s="117"/>
      <c r="Z468" t="str">
        <f>'[3]Results Lum Lab'!AI425</f>
        <v>M18</v>
      </c>
      <c r="AA468" s="117" t="str">
        <f t="shared" si="237"/>
        <v>Duplicate</v>
      </c>
      <c r="AB468" t="str">
        <f>'[3]Results Lum Lab'!AL425</f>
        <v>M08</v>
      </c>
      <c r="AC468" s="117" t="str">
        <f t="shared" si="238"/>
        <v>Duplicate</v>
      </c>
      <c r="AD468" t="str">
        <f>'[3]Results Lum Lab'!AO425</f>
        <v>M14</v>
      </c>
      <c r="AE468" s="117" t="str">
        <f t="shared" si="239"/>
        <v>-</v>
      </c>
    </row>
    <row r="469" spans="4:33" ht="14.7" x14ac:dyDescent="0.6">
      <c r="D469" t="str">
        <f>'[3]Results Lum Lab'!P426</f>
        <v>C1 - M06 : 2</v>
      </c>
      <c r="E469" s="148" t="str">
        <f t="shared" si="228"/>
        <v>-</v>
      </c>
      <c r="F469" t="str">
        <f>'[3]Results Lum Lab'!Q426</f>
        <v>C2 - M08 : 1</v>
      </c>
      <c r="G469" s="117" t="str">
        <f t="shared" si="229"/>
        <v>Duplicate</v>
      </c>
      <c r="L469" t="str">
        <f>'[3]Results Lum Lab'!T426</f>
        <v>M07 - C2 : 2</v>
      </c>
      <c r="M469" s="117" t="str">
        <f t="shared" si="232"/>
        <v>-</v>
      </c>
      <c r="T469" t="str">
        <f>'[3]Results Lum Lab'!Z426</f>
        <v>M06</v>
      </c>
      <c r="U469" s="117" t="str">
        <f t="shared" si="234"/>
        <v>-</v>
      </c>
      <c r="V469" t="str">
        <f>'[3]Results Lum Lab'!AC426</f>
        <v>M08</v>
      </c>
      <c r="W469" s="117" t="str">
        <f t="shared" si="235"/>
        <v>Duplicate</v>
      </c>
      <c r="AA469" s="117"/>
      <c r="AB469" t="str">
        <f>'[3]Results Lum Lab'!AL426</f>
        <v>M07</v>
      </c>
      <c r="AC469" s="117" t="str">
        <f t="shared" si="238"/>
        <v>-</v>
      </c>
    </row>
    <row r="470" spans="4:33" ht="14.7" x14ac:dyDescent="0.6">
      <c r="D470" t="str">
        <f>'[3]Results Lum Lab'!P427</f>
        <v>C1 - M05 : 1</v>
      </c>
      <c r="E470" s="148" t="str">
        <f t="shared" si="228"/>
        <v>Duplicate</v>
      </c>
      <c r="F470" t="str">
        <f>'[3]Results Lum Lab'!Q427</f>
        <v>C2 - M09 : 1</v>
      </c>
      <c r="G470" s="117" t="str">
        <f t="shared" si="229"/>
        <v>-</v>
      </c>
      <c r="T470" t="str">
        <f>'[3]Results Lum Lab'!Z427</f>
        <v>M05</v>
      </c>
      <c r="U470" s="117" t="str">
        <f t="shared" si="234"/>
        <v>Duplicate</v>
      </c>
      <c r="V470" t="str">
        <f>'[3]Results Lum Lab'!AC427</f>
        <v>M09</v>
      </c>
      <c r="W470" s="117" t="str">
        <f t="shared" si="235"/>
        <v>Duplicate</v>
      </c>
    </row>
    <row r="471" spans="4:33" ht="14.7" x14ac:dyDescent="0.6">
      <c r="F471" t="str">
        <f>'[3]Results Lum Lab'!Q428</f>
        <v>C2 - M10 : 2</v>
      </c>
      <c r="G471" s="117" t="str">
        <f t="shared" si="229"/>
        <v>Duplicate</v>
      </c>
      <c r="U471" s="117"/>
      <c r="V471" t="str">
        <f>'[3]Results Lum Lab'!AC428</f>
        <v>M10</v>
      </c>
      <c r="W471" s="117" t="str">
        <f t="shared" si="235"/>
        <v>Duplicate</v>
      </c>
    </row>
    <row r="472" spans="4:33" ht="14.7" x14ac:dyDescent="0.6">
      <c r="F472" t="str">
        <f>'[3]Results Lum Lab'!Q429</f>
        <v>C2 - M09 : 2</v>
      </c>
      <c r="G472" s="117" t="str">
        <f t="shared" si="229"/>
        <v>Duplicate</v>
      </c>
      <c r="V472" t="str">
        <f>'[3]Results Lum Lab'!AC429</f>
        <v>M09</v>
      </c>
      <c r="W472" s="117" t="str">
        <f t="shared" si="235"/>
        <v>Duplicate</v>
      </c>
    </row>
    <row r="473" spans="4:33" ht="14.7" x14ac:dyDescent="0.6">
      <c r="F473" t="str">
        <f>'[3]Results Lum Lab'!Q430</f>
        <v>C2 - M08 : 1</v>
      </c>
      <c r="G473" s="117" t="str">
        <f t="shared" si="229"/>
        <v>Duplicate</v>
      </c>
      <c r="V473" t="str">
        <f>'[3]Results Lum Lab'!AC430</f>
        <v>M08</v>
      </c>
      <c r="W473" s="117" t="str">
        <f t="shared" si="235"/>
        <v>Duplicate</v>
      </c>
    </row>
    <row r="474" spans="4:33" ht="14.7" x14ac:dyDescent="0.6">
      <c r="F474" t="str">
        <f>'[3]Results Lum Lab'!Q431</f>
        <v>C2 - M09 : 2</v>
      </c>
      <c r="G474" s="117" t="str">
        <f t="shared" si="229"/>
        <v>Duplicate</v>
      </c>
      <c r="V474" t="str">
        <f>'[3]Results Lum Lab'!AC431</f>
        <v>M09</v>
      </c>
      <c r="W474" s="117" t="str">
        <f t="shared" si="235"/>
        <v>Duplicate</v>
      </c>
    </row>
    <row r="475" spans="4:33" ht="14.7" x14ac:dyDescent="0.6">
      <c r="W475" s="117"/>
    </row>
    <row r="476" spans="4:33" ht="14.7" x14ac:dyDescent="0.6">
      <c r="D476" s="2" t="s">
        <v>1064</v>
      </c>
      <c r="E476" s="130">
        <f>COUNTIF(E460:E470,"Duplicate")</f>
        <v>4</v>
      </c>
      <c r="F476" s="2" t="s">
        <v>1064</v>
      </c>
      <c r="G476" s="119">
        <f>COUNTIF(G460:G474,"Duplicate")</f>
        <v>7</v>
      </c>
      <c r="H476" s="2" t="s">
        <v>1064</v>
      </c>
      <c r="I476" s="119">
        <f>COUNTIF(I460:I467,"Duplicate")</f>
        <v>5</v>
      </c>
      <c r="J476" s="2" t="s">
        <v>1064</v>
      </c>
      <c r="K476" s="119">
        <f>COUNTIF(K460:K468,"Duplicate")</f>
        <v>2</v>
      </c>
      <c r="L476" s="2" t="s">
        <v>1064</v>
      </c>
      <c r="M476" s="119">
        <f>COUNTIF(M460:M469,"Duplicate")</f>
        <v>6</v>
      </c>
      <c r="N476" s="2" t="s">
        <v>1064</v>
      </c>
      <c r="O476" s="119">
        <f>COUNTIF(O460:O468,"Duplicate")</f>
        <v>2</v>
      </c>
      <c r="T476" s="2" t="s">
        <v>1064</v>
      </c>
      <c r="U476" s="119">
        <f>COUNTIF(U460:U470,"Duplicate")</f>
        <v>8</v>
      </c>
      <c r="V476" s="2" t="s">
        <v>1064</v>
      </c>
      <c r="W476" s="119">
        <f>COUNTIF(W460:W474,"Duplicate")</f>
        <v>12</v>
      </c>
      <c r="X476" s="2" t="s">
        <v>1064</v>
      </c>
      <c r="Y476" s="119">
        <f>COUNTIF(Y460:Y467,"Duplicate")</f>
        <v>7</v>
      </c>
      <c r="Z476" s="2" t="s">
        <v>1064</v>
      </c>
      <c r="AA476" s="119">
        <f>COUNTIF(AA460:AA468,"Duplicate")</f>
        <v>3</v>
      </c>
      <c r="AB476" s="2" t="s">
        <v>1064</v>
      </c>
      <c r="AC476" s="119">
        <f>COUNTIF(AC460:AC469,"Duplicate")</f>
        <v>6</v>
      </c>
      <c r="AD476" s="2" t="s">
        <v>1064</v>
      </c>
      <c r="AE476" s="119">
        <f>COUNTIF(AE460:AE468,"Duplicate")</f>
        <v>6</v>
      </c>
      <c r="AF476" s="10" t="s">
        <v>431</v>
      </c>
    </row>
    <row r="477" spans="4:33" ht="14.7" x14ac:dyDescent="0.6">
      <c r="D477" s="2" t="s">
        <v>1065</v>
      </c>
      <c r="E477" s="130">
        <f>COUNTA(D460:D470)</f>
        <v>11</v>
      </c>
      <c r="F477" s="2" t="s">
        <v>1065</v>
      </c>
      <c r="G477" s="119">
        <f>COUNTA(F460:F474)</f>
        <v>15</v>
      </c>
      <c r="H477" s="2" t="s">
        <v>1065</v>
      </c>
      <c r="I477" s="119">
        <f>COUNTA(H460:H467)</f>
        <v>8</v>
      </c>
      <c r="J477" s="2" t="s">
        <v>1065</v>
      </c>
      <c r="K477" s="119">
        <f>COUNTA(J460:J468)</f>
        <v>9</v>
      </c>
      <c r="L477" s="2" t="s">
        <v>1065</v>
      </c>
      <c r="M477" s="119">
        <f>COUNTA(L460:L469)</f>
        <v>10</v>
      </c>
      <c r="N477" s="2" t="s">
        <v>1065</v>
      </c>
      <c r="O477" s="119">
        <f>COUNTA(N460:N468)</f>
        <v>9</v>
      </c>
      <c r="P477" s="10" t="s">
        <v>431</v>
      </c>
      <c r="Q477" s="10"/>
      <c r="R477" s="10"/>
    </row>
    <row r="478" spans="4:33" ht="14.7" x14ac:dyDescent="0.6">
      <c r="D478" s="2"/>
      <c r="E478" s="130"/>
      <c r="F478" s="2"/>
      <c r="G478" s="119"/>
      <c r="H478" s="2"/>
      <c r="I478" s="119"/>
      <c r="J478" s="2"/>
      <c r="K478" s="119"/>
      <c r="L478" s="2"/>
      <c r="M478" s="119"/>
      <c r="N478" s="2"/>
      <c r="O478" s="119"/>
      <c r="P478" s="10"/>
      <c r="Q478" s="10"/>
      <c r="R478" s="10"/>
      <c r="S478" s="126" t="s">
        <v>1074</v>
      </c>
      <c r="T478" s="128">
        <f>E476/U476</f>
        <v>0.5</v>
      </c>
      <c r="U478" s="127"/>
      <c r="V478" s="128">
        <f>G476/W476</f>
        <v>0.58333333333333337</v>
      </c>
      <c r="W478" s="127"/>
      <c r="X478" s="128">
        <f>I476/Y476</f>
        <v>0.7142857142857143</v>
      </c>
      <c r="Y478" s="127"/>
      <c r="Z478" s="128">
        <f>K476/AA476</f>
        <v>0.66666666666666663</v>
      </c>
      <c r="AA478" s="127"/>
      <c r="AB478" s="128">
        <f>M476/AC476</f>
        <v>1</v>
      </c>
      <c r="AC478" s="127"/>
      <c r="AD478" s="129">
        <f>O476/AE476</f>
        <v>0.33333333333333331</v>
      </c>
      <c r="AF478" t="s">
        <v>1075</v>
      </c>
      <c r="AG478" s="131">
        <f>MAX(T478:AD478)</f>
        <v>1</v>
      </c>
    </row>
    <row r="479" spans="4:33" x14ac:dyDescent="0.55000000000000004">
      <c r="AF479" t="s">
        <v>1076</v>
      </c>
      <c r="AG479" s="131">
        <f>MIN(T478:AD478)</f>
        <v>0.33333333333333331</v>
      </c>
    </row>
    <row r="481" spans="3:31" x14ac:dyDescent="0.55000000000000004">
      <c r="C481">
        <f>'[3]Results Lum Lab'!O435</f>
        <v>21</v>
      </c>
      <c r="D481" t="str">
        <f>'[3]Results Lum Lab'!P435</f>
        <v>C1 - Mxx</v>
      </c>
      <c r="F481" t="str">
        <f>'[3]Results Lum Lab'!Q435</f>
        <v>C2 - Mxx</v>
      </c>
      <c r="H481" t="str">
        <f>'[3]Results Lum Lab'!R435</f>
        <v>C3 - Mxx</v>
      </c>
      <c r="J481" t="str">
        <f>'[3]Results Lum Lab'!S435</f>
        <v>Mxx -C1</v>
      </c>
      <c r="L481" t="str">
        <f>'[3]Results Lum Lab'!T435</f>
        <v>Mxx -C2</v>
      </c>
      <c r="N481" t="str">
        <f>'[3]Results Lum Lab'!U435</f>
        <v>Mxx - C3</v>
      </c>
      <c r="T481" t="str">
        <f>'[3]Results Lum Lab'!Z435</f>
        <v>C1 - Mxx</v>
      </c>
      <c r="V481" t="str">
        <f>'[3]Results Lum Lab'!AC435</f>
        <v>C2 - Mxx</v>
      </c>
      <c r="X481" t="str">
        <f>'[3]Results Lum Lab'!AF435</f>
        <v>C3 - Mxx</v>
      </c>
      <c r="Z481" t="str">
        <f>'[3]Results Lum Lab'!AI435</f>
        <v>Mxx -C1</v>
      </c>
      <c r="AB481" t="str">
        <f>'[3]Results Lum Lab'!AL435</f>
        <v>Mxx -C2</v>
      </c>
      <c r="AD481" t="str">
        <f>'[3]Results Lum Lab'!AO435</f>
        <v>Mxx - C3</v>
      </c>
    </row>
    <row r="482" spans="3:31" ht="14.7" x14ac:dyDescent="0.6">
      <c r="D482" t="str">
        <f>'[3]Results Lum Lab'!P436</f>
        <v>C1 - M08 : 1</v>
      </c>
      <c r="E482" s="148" t="str">
        <f>IF(COUNTIF($D$482:$D$491, D482)&gt;1, "Duplicate", "-")</f>
        <v>-</v>
      </c>
      <c r="F482" t="str">
        <f>'[3]Results Lum Lab'!Q436</f>
        <v>C2 - M08 : 1</v>
      </c>
      <c r="G482" s="117" t="str">
        <f>IF(COUNTIF($F$482:$F$495, F482)&gt;1, "Duplicate", "-")</f>
        <v>-</v>
      </c>
      <c r="H482" t="str">
        <f>'[3]Results Lum Lab'!R436</f>
        <v>C3 - M08 : 1</v>
      </c>
      <c r="I482" s="117" t="str">
        <f>IF(COUNTIF($H$482:$H$494, H482)&gt;1, "Duplicate", "-")</f>
        <v>-</v>
      </c>
      <c r="J482" t="str">
        <f>'[3]Results Lum Lab'!S436</f>
        <v>M08 - C1 : 2</v>
      </c>
      <c r="K482" s="117" t="str">
        <f>IF(COUNTIF($J$482:$J$490, J482)&gt;1, "Duplicate", "-")</f>
        <v>-</v>
      </c>
      <c r="L482" t="str">
        <f>'[3]Results Lum Lab'!T436</f>
        <v>M08 - C2 : 2</v>
      </c>
      <c r="M482" s="117" t="str">
        <f>IF(COUNTIF($L$482:$L$494, L482)&gt;1, "Duplicate", "-")</f>
        <v>-</v>
      </c>
      <c r="N482" t="str">
        <f>'[3]Results Lum Lab'!U436</f>
        <v>M08 - C3 : 2</v>
      </c>
      <c r="O482" s="117" t="str">
        <f>IF(COUNTIF($N$482:$N$492, N482)&gt;1, "Duplicate", "-")</f>
        <v>Duplicate</v>
      </c>
      <c r="T482" t="str">
        <f>'[3]Results Lum Lab'!Z436</f>
        <v>M08</v>
      </c>
      <c r="U482" s="117" t="str">
        <f>IF(COUNTIF($T$482:$T$491, T482)&gt;1, "Duplicate", "-")</f>
        <v>-</v>
      </c>
      <c r="V482" t="str">
        <f>'[3]Results Lum Lab'!AC436</f>
        <v>M08</v>
      </c>
      <c r="W482" s="117" t="str">
        <f>IF(COUNTIF($V$482:$V$495, V482)&gt;1, "Duplicate", "-")</f>
        <v>-</v>
      </c>
      <c r="X482" t="str">
        <f>'[3]Results Lum Lab'!AF436</f>
        <v>M08</v>
      </c>
      <c r="Y482" s="117" t="str">
        <f>IF(COUNTIF($X$482:$X$494, X482)&gt;1, "Duplicate", "-")</f>
        <v>-</v>
      </c>
      <c r="Z482" t="str">
        <f>'[3]Results Lum Lab'!AI436</f>
        <v>M08</v>
      </c>
      <c r="AA482" s="117" t="str">
        <f>IF(COUNTIF($Z$482:$Z$490, Z482)&gt;1, "Duplicate", "-")</f>
        <v>-</v>
      </c>
      <c r="AB482" t="str">
        <f>'[3]Results Lum Lab'!AL436</f>
        <v>M08</v>
      </c>
      <c r="AC482" s="117" t="str">
        <f>IF(COUNTIF($AB$482:$AB$494, AB482)&gt;1, "Duplicate", "-")</f>
        <v>-</v>
      </c>
      <c r="AD482" t="str">
        <f>'[3]Results Lum Lab'!AO436</f>
        <v>M08</v>
      </c>
      <c r="AE482" s="117" t="str">
        <f>IF(COUNTIF($AD$482:$AD$492, AD482)&gt;1, "Duplicate", "-")</f>
        <v>Duplicate</v>
      </c>
    </row>
    <row r="483" spans="3:31" ht="14.7" x14ac:dyDescent="0.6">
      <c r="D483" t="str">
        <f>'[3]Results Lum Lab'!P437</f>
        <v>C1 - M12 : 1</v>
      </c>
      <c r="E483" s="148" t="str">
        <f t="shared" ref="E483:E491" si="240">IF(COUNTIF($D$482:$D$491, D483)&gt;1, "Duplicate", "-")</f>
        <v>-</v>
      </c>
      <c r="F483" t="str">
        <f>'[3]Results Lum Lab'!Q437</f>
        <v>C2 - M12 : 1</v>
      </c>
      <c r="G483" s="117" t="str">
        <f t="shared" ref="G483:G495" si="241">IF(COUNTIF($F$482:$F$495, F483)&gt;1, "Duplicate", "-")</f>
        <v>-</v>
      </c>
      <c r="H483" t="str">
        <f>'[3]Results Lum Lab'!R437</f>
        <v>C3 - M12 : 1</v>
      </c>
      <c r="I483" s="117" t="str">
        <f t="shared" ref="I483:I494" si="242">IF(COUNTIF($H$482:$H$494, H483)&gt;1, "Duplicate", "-")</f>
        <v>-</v>
      </c>
      <c r="J483" t="str">
        <f>'[3]Results Lum Lab'!S437</f>
        <v>M12 - C1 : 2</v>
      </c>
      <c r="K483" s="117" t="str">
        <f t="shared" ref="K483:K490" si="243">IF(COUNTIF($J$482:$J$490, J483)&gt;1, "Duplicate", "-")</f>
        <v>Duplicate</v>
      </c>
      <c r="L483" t="str">
        <f>'[3]Results Lum Lab'!T437</f>
        <v>M12 - C2 : 2</v>
      </c>
      <c r="M483" s="117" t="str">
        <f t="shared" ref="M483:M494" si="244">IF(COUNTIF($L$482:$L$494, L483)&gt;1, "Duplicate", "-")</f>
        <v>Duplicate</v>
      </c>
      <c r="N483" t="str">
        <f>'[3]Results Lum Lab'!U437</f>
        <v>M12 - C3 : 2</v>
      </c>
      <c r="O483" s="117" t="str">
        <f t="shared" ref="O483:O492" si="245">IF(COUNTIF($N$482:$N$492, N483)&gt;1, "Duplicate", "-")</f>
        <v>-</v>
      </c>
      <c r="T483" t="str">
        <f>'[3]Results Lum Lab'!Z437</f>
        <v>M12</v>
      </c>
      <c r="U483" s="117" t="str">
        <f t="shared" ref="U483:U491" si="246">IF(COUNTIF($T$482:$T$491, T483)&gt;1, "Duplicate", "-")</f>
        <v>-</v>
      </c>
      <c r="V483" t="str">
        <f>'[3]Results Lum Lab'!AC437</f>
        <v>M12</v>
      </c>
      <c r="W483" s="117" t="str">
        <f t="shared" ref="W483:W495" si="247">IF(COUNTIF($V$482:$V$495, V483)&gt;1, "Duplicate", "-")</f>
        <v>-</v>
      </c>
      <c r="X483" t="str">
        <f>'[3]Results Lum Lab'!AF437</f>
        <v>M12</v>
      </c>
      <c r="Y483" s="117" t="str">
        <f t="shared" ref="Y483:Y494" si="248">IF(COUNTIF($X$482:$X$494, X483)&gt;1, "Duplicate", "-")</f>
        <v>-</v>
      </c>
      <c r="Z483" t="str">
        <f>'[3]Results Lum Lab'!AI437</f>
        <v>M12</v>
      </c>
      <c r="AA483" s="117" t="str">
        <f t="shared" ref="AA483:AA490" si="249">IF(COUNTIF($Z$482:$Z$490, Z483)&gt;1, "Duplicate", "-")</f>
        <v>Duplicate</v>
      </c>
      <c r="AB483" t="str">
        <f>'[3]Results Lum Lab'!AL437</f>
        <v>M12</v>
      </c>
      <c r="AC483" s="117" t="str">
        <f t="shared" ref="AC483:AC494" si="250">IF(COUNTIF($AB$482:$AB$494, AB483)&gt;1, "Duplicate", "-")</f>
        <v>Duplicate</v>
      </c>
      <c r="AD483" t="str">
        <f>'[3]Results Lum Lab'!AO437</f>
        <v>M12</v>
      </c>
      <c r="AE483" s="117" t="str">
        <f t="shared" ref="AE483:AE492" si="251">IF(COUNTIF($AD$482:$AD$492, AD483)&gt;1, "Duplicate", "-")</f>
        <v>Duplicate</v>
      </c>
    </row>
    <row r="484" spans="3:31" ht="14.7" x14ac:dyDescent="0.6">
      <c r="D484" t="str">
        <f>'[3]Results Lum Lab'!P438</f>
        <v>C1 - M16 : 1</v>
      </c>
      <c r="E484" s="148" t="str">
        <f t="shared" si="240"/>
        <v>-</v>
      </c>
      <c r="F484" t="str">
        <f>'[3]Results Lum Lab'!Q438</f>
        <v>C2 - M16 : 1</v>
      </c>
      <c r="G484" s="117" t="str">
        <f t="shared" si="241"/>
        <v>-</v>
      </c>
      <c r="H484" t="str">
        <f>'[3]Results Lum Lab'!R438</f>
        <v>C3 - M16 : 1</v>
      </c>
      <c r="I484" s="117" t="str">
        <f t="shared" si="242"/>
        <v>-</v>
      </c>
      <c r="J484" t="str">
        <f>'[3]Results Lum Lab'!S438</f>
        <v>M16 - C1 : 1</v>
      </c>
      <c r="K484" s="117" t="str">
        <f t="shared" si="243"/>
        <v>-</v>
      </c>
      <c r="L484" t="str">
        <f>'[3]Results Lum Lab'!T438</f>
        <v>M16 - C2 : 2</v>
      </c>
      <c r="M484" s="117" t="str">
        <f t="shared" si="244"/>
        <v>-</v>
      </c>
      <c r="N484" t="str">
        <f>'[3]Results Lum Lab'!U438</f>
        <v>M16 - C3 : 1</v>
      </c>
      <c r="O484" s="117" t="str">
        <f t="shared" si="245"/>
        <v>-</v>
      </c>
      <c r="T484" t="str">
        <f>'[3]Results Lum Lab'!Z438</f>
        <v>M16</v>
      </c>
      <c r="U484" s="117" t="str">
        <f t="shared" si="246"/>
        <v>-</v>
      </c>
      <c r="V484" t="str">
        <f>'[3]Results Lum Lab'!AC438</f>
        <v>M16</v>
      </c>
      <c r="W484" s="117" t="str">
        <f t="shared" si="247"/>
        <v>-</v>
      </c>
      <c r="X484" t="str">
        <f>'[3]Results Lum Lab'!AF438</f>
        <v>M16</v>
      </c>
      <c r="Y484" s="117" t="str">
        <f t="shared" si="248"/>
        <v>-</v>
      </c>
      <c r="Z484" t="str">
        <f>'[3]Results Lum Lab'!AI438</f>
        <v>M16</v>
      </c>
      <c r="AA484" s="117" t="str">
        <f t="shared" si="249"/>
        <v>-</v>
      </c>
      <c r="AB484" t="str">
        <f>'[3]Results Lum Lab'!AL438</f>
        <v>M16</v>
      </c>
      <c r="AC484" s="117" t="str">
        <f t="shared" si="250"/>
        <v>Duplicate</v>
      </c>
      <c r="AD484" t="str">
        <f>'[3]Results Lum Lab'!AO438</f>
        <v>M16</v>
      </c>
      <c r="AE484" s="117" t="str">
        <f t="shared" si="251"/>
        <v>-</v>
      </c>
    </row>
    <row r="485" spans="3:31" ht="14.7" x14ac:dyDescent="0.6">
      <c r="D485" t="str">
        <f>'[3]Results Lum Lab'!P439</f>
        <v>C1 - M20 : 1</v>
      </c>
      <c r="E485" s="148" t="str">
        <f t="shared" si="240"/>
        <v>-</v>
      </c>
      <c r="F485" t="str">
        <f>'[3]Results Lum Lab'!Q439</f>
        <v>C2 - M20 : 2</v>
      </c>
      <c r="G485" s="117" t="str">
        <f t="shared" si="241"/>
        <v>Duplicate</v>
      </c>
      <c r="H485" t="str">
        <f>'[3]Results Lum Lab'!R439</f>
        <v>C3 - M20 : 1</v>
      </c>
      <c r="I485" s="117" t="str">
        <f t="shared" si="242"/>
        <v>Duplicate</v>
      </c>
      <c r="J485" t="str">
        <f>'[3]Results Lum Lab'!S439</f>
        <v>M14 - C1 : 1</v>
      </c>
      <c r="K485" s="117" t="str">
        <f t="shared" si="243"/>
        <v>Duplicate</v>
      </c>
      <c r="L485" t="str">
        <f>'[3]Results Lum Lab'!T439</f>
        <v>M20 - C2 : 1</v>
      </c>
      <c r="M485" s="117" t="str">
        <f t="shared" si="244"/>
        <v>-</v>
      </c>
      <c r="N485" t="str">
        <f>'[3]Results Lum Lab'!U439</f>
        <v>M14 - C3 : 1</v>
      </c>
      <c r="O485" s="117" t="str">
        <f t="shared" si="245"/>
        <v>-</v>
      </c>
      <c r="T485" t="str">
        <f>'[3]Results Lum Lab'!Z439</f>
        <v>M20</v>
      </c>
      <c r="U485" s="117" t="str">
        <f t="shared" si="246"/>
        <v>-</v>
      </c>
      <c r="V485" t="str">
        <f>'[3]Results Lum Lab'!AC439</f>
        <v>M20</v>
      </c>
      <c r="W485" s="117" t="str">
        <f t="shared" si="247"/>
        <v>Duplicate</v>
      </c>
      <c r="X485" t="str">
        <f>'[3]Results Lum Lab'!AF439</f>
        <v>M20</v>
      </c>
      <c r="Y485" s="117" t="str">
        <f t="shared" si="248"/>
        <v>Duplicate</v>
      </c>
      <c r="Z485" t="str">
        <f>'[3]Results Lum Lab'!AI439</f>
        <v>M14</v>
      </c>
      <c r="AA485" s="117" t="str">
        <f t="shared" si="249"/>
        <v>Duplicate</v>
      </c>
      <c r="AB485" t="str">
        <f>'[3]Results Lum Lab'!AL439</f>
        <v>M20</v>
      </c>
      <c r="AC485" s="117" t="str">
        <f t="shared" si="250"/>
        <v>-</v>
      </c>
      <c r="AD485" t="str">
        <f>'[3]Results Lum Lab'!AO439</f>
        <v>M14</v>
      </c>
      <c r="AE485" s="117" t="str">
        <f t="shared" si="251"/>
        <v>-</v>
      </c>
    </row>
    <row r="486" spans="3:31" ht="14.7" x14ac:dyDescent="0.6">
      <c r="D486" t="str">
        <f>'[3]Results Lum Lab'!P440</f>
        <v>C1 - M24 : 2</v>
      </c>
      <c r="E486" s="148" t="str">
        <f t="shared" si="240"/>
        <v>Duplicate</v>
      </c>
      <c r="F486" t="str">
        <f>'[3]Results Lum Lab'!Q440</f>
        <v>C2 - M18 : 1</v>
      </c>
      <c r="G486" s="117" t="str">
        <f t="shared" si="241"/>
        <v>Duplicate</v>
      </c>
      <c r="H486" t="str">
        <f>'[3]Results Lum Lab'!R440</f>
        <v>C3 - M24 : 2</v>
      </c>
      <c r="I486" s="117" t="str">
        <f t="shared" si="242"/>
        <v>-</v>
      </c>
      <c r="J486" t="str">
        <f>'[3]Results Lum Lab'!S440</f>
        <v>M12 - C1 : 2</v>
      </c>
      <c r="K486" s="117" t="str">
        <f t="shared" si="243"/>
        <v>Duplicate</v>
      </c>
      <c r="L486" t="str">
        <f>'[3]Results Lum Lab'!T440</f>
        <v>M18 - C2 : 1</v>
      </c>
      <c r="M486" s="117" t="str">
        <f t="shared" si="244"/>
        <v>-</v>
      </c>
      <c r="N486" t="str">
        <f>'[3]Results Lum Lab'!U440</f>
        <v>M12 - C3 : 1</v>
      </c>
      <c r="O486" s="117" t="str">
        <f t="shared" si="245"/>
        <v>-</v>
      </c>
      <c r="T486" t="str">
        <f>'[3]Results Lum Lab'!Z440</f>
        <v>M24</v>
      </c>
      <c r="U486" s="117" t="str">
        <f t="shared" si="246"/>
        <v>Duplicate</v>
      </c>
      <c r="V486" t="str">
        <f>'[3]Results Lum Lab'!AC440</f>
        <v>M18</v>
      </c>
      <c r="W486" s="117" t="str">
        <f t="shared" si="247"/>
        <v>Duplicate</v>
      </c>
      <c r="X486" t="str">
        <f>'[3]Results Lum Lab'!AF440</f>
        <v>M24</v>
      </c>
      <c r="Y486" s="117" t="str">
        <f t="shared" si="248"/>
        <v>-</v>
      </c>
      <c r="Z486" t="str">
        <f>'[3]Results Lum Lab'!AI440</f>
        <v>M12</v>
      </c>
      <c r="AA486" s="117" t="str">
        <f t="shared" si="249"/>
        <v>Duplicate</v>
      </c>
      <c r="AB486" t="str">
        <f>'[3]Results Lum Lab'!AL440</f>
        <v>M18</v>
      </c>
      <c r="AC486" s="117" t="str">
        <f t="shared" si="250"/>
        <v>-</v>
      </c>
      <c r="AD486" t="str">
        <f>'[3]Results Lum Lab'!AO440</f>
        <v>M12</v>
      </c>
      <c r="AE486" s="117" t="str">
        <f t="shared" si="251"/>
        <v>Duplicate</v>
      </c>
    </row>
    <row r="487" spans="3:31" ht="14.7" x14ac:dyDescent="0.6">
      <c r="D487" t="str">
        <f>'[3]Results Lum Lab'!P441</f>
        <v>C1 - M22 : 1</v>
      </c>
      <c r="E487" s="148" t="str">
        <f t="shared" si="240"/>
        <v>Duplicate</v>
      </c>
      <c r="F487" t="str">
        <f>'[3]Results Lum Lab'!Q441</f>
        <v>C2 - M19 : 1</v>
      </c>
      <c r="G487" s="117" t="str">
        <f t="shared" si="241"/>
        <v>Duplicate</v>
      </c>
      <c r="H487" t="str">
        <f>'[3]Results Lum Lab'!R441</f>
        <v>C3 - M22 : 2</v>
      </c>
      <c r="I487" s="117" t="str">
        <f t="shared" si="242"/>
        <v>-</v>
      </c>
      <c r="J487" t="str">
        <f>'[3]Results Lum Lab'!S441</f>
        <v>M13 - C1 : 1</v>
      </c>
      <c r="K487" s="117" t="str">
        <f t="shared" si="243"/>
        <v>-</v>
      </c>
      <c r="L487" t="str">
        <f>'[3]Results Lum Lab'!T441</f>
        <v>M16 - C2 : 1</v>
      </c>
      <c r="M487" s="117" t="str">
        <f t="shared" si="244"/>
        <v>-</v>
      </c>
      <c r="N487" t="str">
        <f>'[3]Results Lum Lab'!U441</f>
        <v>M10 - C3 : 1</v>
      </c>
      <c r="O487" s="117" t="str">
        <f t="shared" si="245"/>
        <v>Duplicate</v>
      </c>
      <c r="T487" t="str">
        <f>'[3]Results Lum Lab'!Z441</f>
        <v>M22</v>
      </c>
      <c r="U487" s="117" t="str">
        <f t="shared" si="246"/>
        <v>Duplicate</v>
      </c>
      <c r="V487" t="str">
        <f>'[3]Results Lum Lab'!AC441</f>
        <v>M19</v>
      </c>
      <c r="W487" s="117" t="str">
        <f t="shared" si="247"/>
        <v>Duplicate</v>
      </c>
      <c r="X487" t="str">
        <f>'[3]Results Lum Lab'!AF441</f>
        <v>M22</v>
      </c>
      <c r="Y487" s="117" t="str">
        <f t="shared" si="248"/>
        <v>-</v>
      </c>
      <c r="Z487" t="str">
        <f>'[3]Results Lum Lab'!AI441</f>
        <v>M13</v>
      </c>
      <c r="AA487" s="117" t="str">
        <f t="shared" si="249"/>
        <v>Duplicate</v>
      </c>
      <c r="AB487" t="str">
        <f>'[3]Results Lum Lab'!AL441</f>
        <v>M16</v>
      </c>
      <c r="AC487" s="117" t="str">
        <f t="shared" si="250"/>
        <v>Duplicate</v>
      </c>
      <c r="AD487" t="str">
        <f>'[3]Results Lum Lab'!AO441</f>
        <v>M10</v>
      </c>
      <c r="AE487" s="117" t="str">
        <f t="shared" si="251"/>
        <v>Duplicate</v>
      </c>
    </row>
    <row r="488" spans="3:31" ht="14.7" x14ac:dyDescent="0.6">
      <c r="D488" t="str">
        <f>'[3]Results Lum Lab'!P442</f>
        <v>C1 - M23 : 2</v>
      </c>
      <c r="E488" s="148" t="str">
        <f t="shared" si="240"/>
        <v>-</v>
      </c>
      <c r="F488" t="str">
        <f>'[3]Results Lum Lab'!Q442</f>
        <v>C2 - M20 : 2</v>
      </c>
      <c r="G488" s="117" t="str">
        <f t="shared" si="241"/>
        <v>Duplicate</v>
      </c>
      <c r="H488" t="str">
        <f>'[3]Results Lum Lab'!R442</f>
        <v>C3 - M20 : 2</v>
      </c>
      <c r="I488" s="117" t="str">
        <f t="shared" si="242"/>
        <v>-</v>
      </c>
      <c r="J488" t="str">
        <f>'[3]Results Lum Lab'!S442</f>
        <v>M12 - C1 : 2</v>
      </c>
      <c r="K488" s="117" t="str">
        <f t="shared" si="243"/>
        <v>Duplicate</v>
      </c>
      <c r="L488" t="str">
        <f>'[3]Results Lum Lab'!T442</f>
        <v>M14 - C2 : 1</v>
      </c>
      <c r="M488" s="117" t="str">
        <f t="shared" si="244"/>
        <v>-</v>
      </c>
      <c r="N488" t="str">
        <f>'[3]Results Lum Lab'!U442</f>
        <v>M08 - C3 : 2</v>
      </c>
      <c r="O488" s="117" t="str">
        <f t="shared" si="245"/>
        <v>Duplicate</v>
      </c>
      <c r="T488" t="str">
        <f>'[3]Results Lum Lab'!Z442</f>
        <v>M23</v>
      </c>
      <c r="U488" s="117" t="str">
        <f t="shared" si="246"/>
        <v>Duplicate</v>
      </c>
      <c r="V488" t="str">
        <f>'[3]Results Lum Lab'!AC442</f>
        <v>M20</v>
      </c>
      <c r="W488" s="117" t="str">
        <f t="shared" si="247"/>
        <v>Duplicate</v>
      </c>
      <c r="X488" t="str">
        <f>'[3]Results Lum Lab'!AF442</f>
        <v>M20</v>
      </c>
      <c r="Y488" s="117" t="str">
        <f t="shared" si="248"/>
        <v>Duplicate</v>
      </c>
      <c r="Z488" t="str">
        <f>'[3]Results Lum Lab'!AI442</f>
        <v>M12</v>
      </c>
      <c r="AA488" s="117" t="str">
        <f t="shared" si="249"/>
        <v>Duplicate</v>
      </c>
      <c r="AB488" t="str">
        <f>'[3]Results Lum Lab'!AL442</f>
        <v>M14</v>
      </c>
      <c r="AC488" s="117" t="str">
        <f t="shared" si="250"/>
        <v>Duplicate</v>
      </c>
      <c r="AD488" t="str">
        <f>'[3]Results Lum Lab'!AO442</f>
        <v>M08</v>
      </c>
      <c r="AE488" s="117" t="str">
        <f t="shared" si="251"/>
        <v>Duplicate</v>
      </c>
    </row>
    <row r="489" spans="3:31" ht="14.7" x14ac:dyDescent="0.6">
      <c r="D489" t="str">
        <f>'[3]Results Lum Lab'!P443</f>
        <v>C1 - M22 : 1</v>
      </c>
      <c r="E489" s="148" t="str">
        <f t="shared" si="240"/>
        <v>Duplicate</v>
      </c>
      <c r="F489" t="str">
        <f>'[3]Results Lum Lab'!Q443</f>
        <v>C2 - M19 : 2</v>
      </c>
      <c r="G489" s="117" t="str">
        <f t="shared" si="241"/>
        <v>-</v>
      </c>
      <c r="H489" t="str">
        <f>'[3]Results Lum Lab'!R443</f>
        <v>C3 - M18 : 1</v>
      </c>
      <c r="I489" s="117" t="str">
        <f t="shared" si="242"/>
        <v>Duplicate</v>
      </c>
      <c r="J489" t="str">
        <f>'[3]Results Lum Lab'!S443</f>
        <v>M13 - C1 : 2</v>
      </c>
      <c r="K489" s="117" t="str">
        <f t="shared" si="243"/>
        <v>-</v>
      </c>
      <c r="L489" t="str">
        <f>'[3]Results Lum Lab'!T443</f>
        <v>M12 - C2 : 2</v>
      </c>
      <c r="M489" s="117" t="str">
        <f t="shared" si="244"/>
        <v>Duplicate</v>
      </c>
      <c r="N489" t="str">
        <f>'[3]Results Lum Lab'!U443</f>
        <v>M09 - C3 : 2</v>
      </c>
      <c r="O489" s="117" t="str">
        <f t="shared" si="245"/>
        <v>Duplicate</v>
      </c>
      <c r="T489" t="str">
        <f>'[3]Results Lum Lab'!Z443</f>
        <v>M22</v>
      </c>
      <c r="U489" s="117" t="str">
        <f t="shared" si="246"/>
        <v>Duplicate</v>
      </c>
      <c r="V489" t="str">
        <f>'[3]Results Lum Lab'!AC443</f>
        <v>M19</v>
      </c>
      <c r="W489" s="117" t="str">
        <f t="shared" si="247"/>
        <v>Duplicate</v>
      </c>
      <c r="X489" t="str">
        <f>'[3]Results Lum Lab'!AF443</f>
        <v>M18</v>
      </c>
      <c r="Y489" s="117" t="str">
        <f t="shared" si="248"/>
        <v>Duplicate</v>
      </c>
      <c r="Z489" t="str">
        <f>'[3]Results Lum Lab'!AI443</f>
        <v>M13</v>
      </c>
      <c r="AA489" s="117" t="str">
        <f t="shared" si="249"/>
        <v>Duplicate</v>
      </c>
      <c r="AB489" t="str">
        <f>'[3]Results Lum Lab'!AL443</f>
        <v>M12</v>
      </c>
      <c r="AC489" s="117" t="str">
        <f t="shared" si="250"/>
        <v>Duplicate</v>
      </c>
      <c r="AD489" t="str">
        <f>'[3]Results Lum Lab'!AO443</f>
        <v>M09</v>
      </c>
      <c r="AE489" s="117" t="str">
        <f t="shared" si="251"/>
        <v>Duplicate</v>
      </c>
    </row>
    <row r="490" spans="3:31" ht="14.7" x14ac:dyDescent="0.6">
      <c r="D490" t="str">
        <f>'[3]Results Lum Lab'!P444</f>
        <v>C1 - M23 : 1</v>
      </c>
      <c r="E490" s="148" t="str">
        <f t="shared" si="240"/>
        <v>-</v>
      </c>
      <c r="F490" t="str">
        <f>'[3]Results Lum Lab'!Q444</f>
        <v>C2 - M18 : 2</v>
      </c>
      <c r="G490" s="117" t="str">
        <f t="shared" si="241"/>
        <v>-</v>
      </c>
      <c r="H490" t="str">
        <f>'[3]Results Lum Lab'!R444</f>
        <v>C3 - M19 : 2</v>
      </c>
      <c r="I490" s="117" t="str">
        <f t="shared" si="242"/>
        <v>-</v>
      </c>
      <c r="J490" t="str">
        <f>'[3]Results Lum Lab'!S444</f>
        <v>M14 - C1 : 1</v>
      </c>
      <c r="K490" s="117" t="str">
        <f t="shared" si="243"/>
        <v>Duplicate</v>
      </c>
      <c r="L490" t="str">
        <f>'[3]Results Lum Lab'!T444</f>
        <v>M13 - C2 : 1</v>
      </c>
      <c r="M490" s="117" t="str">
        <f t="shared" si="244"/>
        <v>-</v>
      </c>
      <c r="N490" t="str">
        <f>'[3]Results Lum Lab'!U444</f>
        <v>M10 - C3 : 1</v>
      </c>
      <c r="O490" s="117" t="str">
        <f t="shared" si="245"/>
        <v>Duplicate</v>
      </c>
      <c r="T490" t="str">
        <f>'[3]Results Lum Lab'!Z444</f>
        <v>M23</v>
      </c>
      <c r="U490" s="117" t="str">
        <f t="shared" si="246"/>
        <v>Duplicate</v>
      </c>
      <c r="V490" t="str">
        <f>'[3]Results Lum Lab'!AC444</f>
        <v>M18</v>
      </c>
      <c r="W490" s="117" t="str">
        <f t="shared" si="247"/>
        <v>Duplicate</v>
      </c>
      <c r="X490" t="str">
        <f>'[3]Results Lum Lab'!AF444</f>
        <v>M19</v>
      </c>
      <c r="Y490" s="117" t="str">
        <f t="shared" si="248"/>
        <v>Duplicate</v>
      </c>
      <c r="Z490" t="str">
        <f>'[3]Results Lum Lab'!AI444</f>
        <v>M14</v>
      </c>
      <c r="AA490" s="117" t="str">
        <f t="shared" si="249"/>
        <v>Duplicate</v>
      </c>
      <c r="AB490" t="str">
        <f>'[3]Results Lum Lab'!AL444</f>
        <v>M13</v>
      </c>
      <c r="AC490" s="117" t="str">
        <f t="shared" si="250"/>
        <v>Duplicate</v>
      </c>
      <c r="AD490" t="str">
        <f>'[3]Results Lum Lab'!AO444</f>
        <v>M10</v>
      </c>
      <c r="AE490" s="117" t="str">
        <f t="shared" si="251"/>
        <v>Duplicate</v>
      </c>
    </row>
    <row r="491" spans="3:31" ht="14.7" x14ac:dyDescent="0.6">
      <c r="D491" t="str">
        <f>'[3]Results Lum Lab'!P445</f>
        <v>C1 - M24 : 2</v>
      </c>
      <c r="E491" s="148" t="str">
        <f t="shared" si="240"/>
        <v>Duplicate</v>
      </c>
      <c r="F491" t="str">
        <f>'[3]Results Lum Lab'!Q445</f>
        <v>C2 - M17 : 1</v>
      </c>
      <c r="G491" s="117" t="str">
        <f t="shared" si="241"/>
        <v>-</v>
      </c>
      <c r="H491" t="str">
        <f>'[3]Results Lum Lab'!R445</f>
        <v>C3 - M18 : 1</v>
      </c>
      <c r="I491" s="117" t="str">
        <f t="shared" si="242"/>
        <v>Duplicate</v>
      </c>
      <c r="L491" t="str">
        <f>'[3]Results Lum Lab'!T445</f>
        <v>M12 - C2 : 2</v>
      </c>
      <c r="M491" s="117" t="str">
        <f t="shared" si="244"/>
        <v>Duplicate</v>
      </c>
      <c r="N491" t="str">
        <f>'[3]Results Lum Lab'!U445</f>
        <v>M09 - C3 : 2</v>
      </c>
      <c r="O491" s="117" t="str">
        <f t="shared" si="245"/>
        <v>Duplicate</v>
      </c>
      <c r="T491" t="str">
        <f>'[3]Results Lum Lab'!Z445</f>
        <v>M24</v>
      </c>
      <c r="U491" s="117" t="str">
        <f t="shared" si="246"/>
        <v>Duplicate</v>
      </c>
      <c r="V491" t="str">
        <f>'[3]Results Lum Lab'!AC445</f>
        <v>M17</v>
      </c>
      <c r="W491" s="117" t="str">
        <f t="shared" si="247"/>
        <v>-</v>
      </c>
      <c r="X491" t="str">
        <f>'[3]Results Lum Lab'!AF445</f>
        <v>M18</v>
      </c>
      <c r="Y491" s="117" t="str">
        <f t="shared" si="248"/>
        <v>Duplicate</v>
      </c>
      <c r="AB491" t="str">
        <f>'[3]Results Lum Lab'!AL445</f>
        <v>M12</v>
      </c>
      <c r="AC491" s="117" t="str">
        <f t="shared" si="250"/>
        <v>Duplicate</v>
      </c>
      <c r="AD491" t="str">
        <f>'[3]Results Lum Lab'!AO445</f>
        <v>M09</v>
      </c>
      <c r="AE491" s="117" t="str">
        <f t="shared" si="251"/>
        <v>Duplicate</v>
      </c>
    </row>
    <row r="492" spans="3:31" ht="14.7" x14ac:dyDescent="0.6">
      <c r="F492" t="str">
        <f>'[3]Results Lum Lab'!Q446</f>
        <v>C2 - M18 : 1</v>
      </c>
      <c r="G492" s="117" t="str">
        <f t="shared" si="241"/>
        <v>Duplicate</v>
      </c>
      <c r="H492" t="str">
        <f>'[3]Results Lum Lab'!R446</f>
        <v>C3 - M19 : 1</v>
      </c>
      <c r="I492" s="117" t="str">
        <f t="shared" si="242"/>
        <v>-</v>
      </c>
      <c r="L492" t="str">
        <f>'[3]Results Lum Lab'!T446</f>
        <v>M13 - C2 : 2</v>
      </c>
      <c r="M492" s="117" t="str">
        <f t="shared" si="244"/>
        <v>-</v>
      </c>
      <c r="N492" t="str">
        <f>'[3]Results Lum Lab'!U446</f>
        <v>M10 - C3 : 1</v>
      </c>
      <c r="O492" s="117" t="str">
        <f t="shared" si="245"/>
        <v>Duplicate</v>
      </c>
      <c r="V492" t="str">
        <f>'[3]Results Lum Lab'!AC446</f>
        <v>M18</v>
      </c>
      <c r="W492" s="117" t="str">
        <f t="shared" si="247"/>
        <v>Duplicate</v>
      </c>
      <c r="X492" t="str">
        <f>'[3]Results Lum Lab'!AF446</f>
        <v>M19</v>
      </c>
      <c r="Y492" s="117" t="str">
        <f t="shared" si="248"/>
        <v>Duplicate</v>
      </c>
      <c r="AB492" t="str">
        <f>'[3]Results Lum Lab'!AL446</f>
        <v>M13</v>
      </c>
      <c r="AC492" s="117" t="str">
        <f t="shared" si="250"/>
        <v>Duplicate</v>
      </c>
      <c r="AD492" t="str">
        <f>'[3]Results Lum Lab'!AO446</f>
        <v>M10</v>
      </c>
      <c r="AE492" s="117" t="str">
        <f t="shared" si="251"/>
        <v>Duplicate</v>
      </c>
    </row>
    <row r="493" spans="3:31" ht="14.7" x14ac:dyDescent="0.6">
      <c r="F493" t="str">
        <f>'[3]Results Lum Lab'!Q447</f>
        <v>C2 - M19 : 1</v>
      </c>
      <c r="G493" s="117" t="str">
        <f t="shared" si="241"/>
        <v>Duplicate</v>
      </c>
      <c r="H493" t="str">
        <f>'[3]Results Lum Lab'!R447</f>
        <v>C3 - M20 : 1</v>
      </c>
      <c r="I493" s="117" t="str">
        <f t="shared" si="242"/>
        <v>Duplicate</v>
      </c>
      <c r="L493" t="str">
        <f>'[3]Results Lum Lab'!T447</f>
        <v>M14 - C2 : 2</v>
      </c>
      <c r="M493" s="117" t="str">
        <f t="shared" si="244"/>
        <v>-</v>
      </c>
      <c r="V493" t="str">
        <f>'[3]Results Lum Lab'!AC447</f>
        <v>M19</v>
      </c>
      <c r="W493" s="117" t="str">
        <f t="shared" si="247"/>
        <v>Duplicate</v>
      </c>
      <c r="X493" t="str">
        <f>'[3]Results Lum Lab'!AF447</f>
        <v>M20</v>
      </c>
      <c r="Y493" s="117" t="str">
        <f t="shared" si="248"/>
        <v>Duplicate</v>
      </c>
      <c r="AB493" t="str">
        <f>'[3]Results Lum Lab'!AL447</f>
        <v>M14</v>
      </c>
      <c r="AC493" s="117" t="str">
        <f t="shared" si="250"/>
        <v>Duplicate</v>
      </c>
    </row>
    <row r="494" spans="3:31" ht="14.7" x14ac:dyDescent="0.6">
      <c r="F494" t="str">
        <f>'[3]Results Lum Lab'!Q448</f>
        <v>C2 - M20 : 1</v>
      </c>
      <c r="G494" s="117" t="str">
        <f t="shared" si="241"/>
        <v>-</v>
      </c>
      <c r="H494" t="str">
        <f>'[3]Results Lum Lab'!R448</f>
        <v>C3 - M21 : 2</v>
      </c>
      <c r="I494" s="117" t="str">
        <f t="shared" si="242"/>
        <v>-</v>
      </c>
      <c r="L494" t="str">
        <f>'[3]Results Lum Lab'!T448</f>
        <v>M15 - C2 : 1</v>
      </c>
      <c r="M494" s="117" t="str">
        <f t="shared" si="244"/>
        <v>-</v>
      </c>
      <c r="V494" t="str">
        <f>'[3]Results Lum Lab'!AC448</f>
        <v>M20</v>
      </c>
      <c r="W494" s="117" t="str">
        <f t="shared" si="247"/>
        <v>Duplicate</v>
      </c>
      <c r="X494" t="str">
        <f>'[3]Results Lum Lab'!AF448</f>
        <v>M21</v>
      </c>
      <c r="Y494" s="117" t="str">
        <f t="shared" si="248"/>
        <v>-</v>
      </c>
      <c r="AB494" t="str">
        <f>'[3]Results Lum Lab'!AL448</f>
        <v>M15</v>
      </c>
      <c r="AC494" s="117" t="str">
        <f t="shared" si="250"/>
        <v>-</v>
      </c>
    </row>
    <row r="495" spans="3:31" ht="14.7" x14ac:dyDescent="0.6">
      <c r="F495" t="str">
        <f>'[3]Results Lum Lab'!Q449</f>
        <v>C2 - M21 : 2</v>
      </c>
      <c r="G495" s="117" t="str">
        <f t="shared" si="241"/>
        <v>-</v>
      </c>
      <c r="V495" t="str">
        <f>'[3]Results Lum Lab'!AC449</f>
        <v>M21</v>
      </c>
      <c r="W495" s="117" t="str">
        <f t="shared" si="247"/>
        <v>-</v>
      </c>
    </row>
    <row r="497" spans="3:33" ht="14.7" x14ac:dyDescent="0.6">
      <c r="D497" s="2" t="s">
        <v>1064</v>
      </c>
      <c r="E497" s="130">
        <f>COUNTIF(E482:E491,"Duplicate")</f>
        <v>4</v>
      </c>
      <c r="F497" s="2" t="s">
        <v>1064</v>
      </c>
      <c r="G497" s="119">
        <f>COUNTIF(G482:G495,"Duplicate")</f>
        <v>6</v>
      </c>
      <c r="H497" s="2" t="s">
        <v>1064</v>
      </c>
      <c r="I497" s="119">
        <f>COUNTIF(I482:I494,"Duplicate")</f>
        <v>4</v>
      </c>
      <c r="J497" s="2" t="s">
        <v>1064</v>
      </c>
      <c r="K497" s="119">
        <f>COUNTIF(K482:K490,"Duplicate")</f>
        <v>5</v>
      </c>
      <c r="L497" s="2" t="s">
        <v>1064</v>
      </c>
      <c r="M497" s="119">
        <f>COUNTIF(M482:M494,"Duplicate")</f>
        <v>3</v>
      </c>
      <c r="N497" s="2" t="s">
        <v>1064</v>
      </c>
      <c r="O497" s="119">
        <f>COUNTIF(O482:O492,"Duplicate")</f>
        <v>7</v>
      </c>
      <c r="T497" s="2" t="s">
        <v>1064</v>
      </c>
      <c r="U497" s="119">
        <f>COUNTIF(U482:U491,"Duplicate")</f>
        <v>6</v>
      </c>
      <c r="V497" s="2" t="s">
        <v>1064</v>
      </c>
      <c r="W497" s="119">
        <f>COUNTIF(W482:W495,"Duplicate")</f>
        <v>9</v>
      </c>
      <c r="X497" s="2" t="s">
        <v>1064</v>
      </c>
      <c r="Y497" s="119">
        <f>COUNTIF(Y482:Y494,"Duplicate")</f>
        <v>7</v>
      </c>
      <c r="Z497" s="2" t="s">
        <v>1064</v>
      </c>
      <c r="AA497" s="119">
        <f>COUNTIF(AA482:AA490,"Duplicate")</f>
        <v>7</v>
      </c>
      <c r="AB497" s="2" t="s">
        <v>1064</v>
      </c>
      <c r="AC497" s="119">
        <f>COUNTIF(AC482:AC494,"Duplicate")</f>
        <v>9</v>
      </c>
      <c r="AD497" s="2" t="s">
        <v>1064</v>
      </c>
      <c r="AE497" s="119">
        <f>COUNTIF(AE482:AE492,"Duplicate")</f>
        <v>9</v>
      </c>
    </row>
    <row r="498" spans="3:33" ht="14.7" x14ac:dyDescent="0.6">
      <c r="D498" s="2" t="s">
        <v>1065</v>
      </c>
      <c r="E498" s="130">
        <f>COUNTA(D482:D491)</f>
        <v>10</v>
      </c>
      <c r="F498" s="2" t="s">
        <v>1065</v>
      </c>
      <c r="G498" s="119">
        <f>COUNTA(F482:F495)</f>
        <v>14</v>
      </c>
      <c r="H498" s="2" t="s">
        <v>1065</v>
      </c>
      <c r="I498" s="119">
        <f>COUNTA(H482:H494)</f>
        <v>13</v>
      </c>
      <c r="J498" s="2" t="s">
        <v>1065</v>
      </c>
      <c r="K498" s="119">
        <f>COUNTA(J482:J490)</f>
        <v>9</v>
      </c>
      <c r="L498" s="2" t="s">
        <v>1065</v>
      </c>
      <c r="M498" s="119">
        <f>COUNTA(L482:L494)</f>
        <v>13</v>
      </c>
      <c r="N498" s="2" t="s">
        <v>1065</v>
      </c>
      <c r="O498" s="119">
        <f>COUNTA(N482:N492)</f>
        <v>11</v>
      </c>
      <c r="P498" s="10" t="s">
        <v>431</v>
      </c>
      <c r="Q498" s="10"/>
      <c r="R498" s="10"/>
      <c r="AF498" s="10" t="s">
        <v>431</v>
      </c>
    </row>
    <row r="499" spans="3:33" ht="14.7" x14ac:dyDescent="0.6">
      <c r="D499" s="2"/>
      <c r="E499" s="130"/>
      <c r="F499" s="2"/>
      <c r="G499" s="119"/>
      <c r="H499" s="2"/>
      <c r="I499" s="119"/>
      <c r="J499" s="2"/>
      <c r="K499" s="119"/>
      <c r="L499" s="2"/>
      <c r="M499" s="119"/>
      <c r="N499" s="2"/>
      <c r="O499" s="119"/>
      <c r="P499" s="10"/>
      <c r="Q499" s="10"/>
      <c r="R499" s="10"/>
      <c r="S499" s="126" t="s">
        <v>1074</v>
      </c>
      <c r="T499" s="128">
        <f>E497/U497</f>
        <v>0.66666666666666663</v>
      </c>
      <c r="U499" s="127"/>
      <c r="V499" s="128">
        <f>G497/W497</f>
        <v>0.66666666666666663</v>
      </c>
      <c r="W499" s="127"/>
      <c r="X499" s="128">
        <f>I497/Y497</f>
        <v>0.5714285714285714</v>
      </c>
      <c r="Y499" s="127"/>
      <c r="Z499" s="128">
        <f>K497/AA497</f>
        <v>0.7142857142857143</v>
      </c>
      <c r="AA499" s="127"/>
      <c r="AB499" s="128">
        <f>M497/AC497</f>
        <v>0.33333333333333331</v>
      </c>
      <c r="AC499" s="127"/>
      <c r="AD499" s="129">
        <f>O497/AE497</f>
        <v>0.77777777777777779</v>
      </c>
      <c r="AF499" t="s">
        <v>1075</v>
      </c>
      <c r="AG499" s="131">
        <f>MAX(T499:AD499)</f>
        <v>0.77777777777777779</v>
      </c>
    </row>
    <row r="500" spans="3:33" x14ac:dyDescent="0.55000000000000004">
      <c r="AF500" t="s">
        <v>1076</v>
      </c>
      <c r="AG500" s="131">
        <f>MIN(T499:AD499)</f>
        <v>0.33333333333333331</v>
      </c>
    </row>
    <row r="502" spans="3:33" x14ac:dyDescent="0.55000000000000004">
      <c r="C502" s="2">
        <f>'[3]Results Lum Lab'!O453</f>
        <v>22</v>
      </c>
      <c r="D502" s="2" t="str">
        <f>'[3]Results Lum Lab'!P453</f>
        <v>C1 - Mxx</v>
      </c>
      <c r="E502" s="147"/>
      <c r="F502" s="2" t="str">
        <f>'[3]Results Lum Lab'!Q453</f>
        <v>C2 - Mxx</v>
      </c>
      <c r="G502" s="2"/>
      <c r="H502" s="2" t="str">
        <f>'[3]Results Lum Lab'!R453</f>
        <v>C3 - Mxx</v>
      </c>
      <c r="I502" s="2"/>
      <c r="J502" s="2" t="str">
        <f>'[3]Results Lum Lab'!S453</f>
        <v>Mxx -C1</v>
      </c>
      <c r="K502" s="2"/>
      <c r="L502" s="2" t="str">
        <f>'[3]Results Lum Lab'!T453</f>
        <v>Mxx -C2</v>
      </c>
      <c r="M502" s="2"/>
      <c r="N502" s="2" t="str">
        <f>'[3]Results Lum Lab'!U453</f>
        <v>Mxx - C3</v>
      </c>
      <c r="O502" s="2"/>
      <c r="P502" s="2"/>
      <c r="Q502" s="2"/>
      <c r="R502" s="2"/>
      <c r="S502" s="2"/>
      <c r="T502" s="2" t="str">
        <f>'[3]Results Lum Lab'!Z453</f>
        <v>C1 - Mxx</v>
      </c>
      <c r="U502" s="2"/>
      <c r="V502" s="2" t="str">
        <f>'[3]Results Lum Lab'!AC453</f>
        <v>C2 - Mxx</v>
      </c>
      <c r="W502" s="2"/>
      <c r="X502" s="2" t="str">
        <f>'[3]Results Lum Lab'!AF453</f>
        <v>C3 - Mxx</v>
      </c>
      <c r="Y502" s="2"/>
      <c r="Z502" s="2" t="str">
        <f>'[3]Results Lum Lab'!AI453</f>
        <v>Mxx -C1</v>
      </c>
      <c r="AA502" s="2"/>
      <c r="AB502" s="2" t="str">
        <f>'[3]Results Lum Lab'!AL453</f>
        <v>Mxx -C2</v>
      </c>
      <c r="AC502" s="2"/>
      <c r="AD502" s="2" t="str">
        <f>'[3]Results Lum Lab'!AO453</f>
        <v>Mxx - C3</v>
      </c>
    </row>
    <row r="503" spans="3:33" ht="14.7" x14ac:dyDescent="0.6">
      <c r="D503" t="str">
        <f>'[3]Results Lum Lab'!P454</f>
        <v>C1 - M08 : 1</v>
      </c>
      <c r="E503" s="148" t="str">
        <f>IF(COUNTIF($D$503:$D$516, D503)&gt;1, "Duplicate", "-")</f>
        <v>-</v>
      </c>
      <c r="F503" t="str">
        <f>'[3]Results Lum Lab'!Q454</f>
        <v>C2 - M08 : 1</v>
      </c>
      <c r="G503" s="117" t="str">
        <f>IF(COUNTIF($F$503:$F$516, F503)&gt;1, "Duplicate", "-")</f>
        <v>-</v>
      </c>
      <c r="H503" t="str">
        <f>'[3]Results Lum Lab'!R454</f>
        <v>C3 - M08 : 1</v>
      </c>
      <c r="I503" s="117" t="str">
        <f>IF(COUNTIF($H$503:$H$510, H503)&gt;1, "Duplicate", "-")</f>
        <v>-</v>
      </c>
      <c r="J503" t="str">
        <f>'[3]Results Lum Lab'!S454</f>
        <v>M08 - C1 : 1</v>
      </c>
      <c r="K503" s="117" t="str">
        <f>IF(COUNTIF($J$503:$J$517, J503)&gt;1, "Duplicate", "-")</f>
        <v>-</v>
      </c>
      <c r="L503" t="str">
        <f>'[3]Results Lum Lab'!T454</f>
        <v>M08 - C2 : 1</v>
      </c>
      <c r="M503" s="117" t="str">
        <f>IF(COUNTIF($L$503:$L$515, L503)&gt;1, "Duplicate", "-")</f>
        <v>-</v>
      </c>
      <c r="N503" t="str">
        <f>'[3]Results Lum Lab'!U454</f>
        <v>M08 - C3 : 2</v>
      </c>
      <c r="O503" s="117" t="str">
        <f>IF(COUNTIF($N$503:$N$513, N503)&gt;1, "Duplicate", "-")</f>
        <v>-</v>
      </c>
      <c r="T503" t="str">
        <f>'[3]Results Lum Lab'!Z454</f>
        <v>M08</v>
      </c>
      <c r="U503" s="117" t="str">
        <f>IF(COUNTIF($T$503:$T$516, T503)&gt;1, "Duplicate", "-")</f>
        <v>-</v>
      </c>
      <c r="V503" t="str">
        <f>'[3]Results Lum Lab'!AC454</f>
        <v>M08</v>
      </c>
      <c r="W503" s="117" t="str">
        <f>IF(COUNTIF($V$503:$V$516, V503)&gt;1, "Duplicate", "-")</f>
        <v>-</v>
      </c>
      <c r="X503" t="str">
        <f>'[3]Results Lum Lab'!AF454</f>
        <v>M08</v>
      </c>
      <c r="Y503" s="117" t="str">
        <f>IF(COUNTIF($X$503:$X$510, X503)&gt;1, "Duplicate", "-")</f>
        <v>-</v>
      </c>
      <c r="Z503" t="str">
        <f>'[3]Results Lum Lab'!AI454</f>
        <v>M08</v>
      </c>
      <c r="AA503" s="117" t="str">
        <f>IF(COUNTIF($Z$503:$Z$517, Z503)&gt;1, "Duplicate", "-")</f>
        <v>Duplicate</v>
      </c>
      <c r="AB503" t="str">
        <f>'[3]Results Lum Lab'!AL454</f>
        <v>M08</v>
      </c>
      <c r="AC503" s="117" t="str">
        <f>IF(COUNTIF($AB$503:$AB$515, AB503)&gt;1, "Duplicate", "-")</f>
        <v>Duplicate</v>
      </c>
      <c r="AD503" t="str">
        <f>'[3]Results Lum Lab'!AO454</f>
        <v>M08</v>
      </c>
      <c r="AE503" s="117" t="str">
        <f>IF(COUNTIF($AD$503:$AD$513, AD503)&gt;1, "Duplicate", "-")</f>
        <v>-</v>
      </c>
    </row>
    <row r="504" spans="3:33" ht="14.7" x14ac:dyDescent="0.6">
      <c r="D504" t="str">
        <f>'[3]Results Lum Lab'!P455</f>
        <v>C1 - M12 : 1</v>
      </c>
      <c r="E504" s="148" t="str">
        <f t="shared" ref="E504:E516" si="252">IF(COUNTIF($D$503:$D$516, D504)&gt;1, "Duplicate", "-")</f>
        <v>-</v>
      </c>
      <c r="F504" t="str">
        <f>'[3]Results Lum Lab'!Q455</f>
        <v>C2 - M12 : 1</v>
      </c>
      <c r="G504" s="117" t="str">
        <f t="shared" ref="G504:G516" si="253">IF(COUNTIF($F$503:$F$516, F504)&gt;1, "Duplicate", "-")</f>
        <v>Duplicate</v>
      </c>
      <c r="H504" t="str">
        <f>'[3]Results Lum Lab'!R455</f>
        <v>C3 - M12 : 1</v>
      </c>
      <c r="I504" s="117" t="str">
        <f t="shared" ref="I504:I510" si="254">IF(COUNTIF($H$503:$H$510, H504)&gt;1, "Duplicate", "-")</f>
        <v>-</v>
      </c>
      <c r="J504" t="str">
        <f>'[3]Results Lum Lab'!S455</f>
        <v>M04 - C1 : 2</v>
      </c>
      <c r="K504" s="117" t="str">
        <f t="shared" ref="K504:K517" si="255">IF(COUNTIF($J$503:$J$517, J504)&gt;1, "Duplicate", "-")</f>
        <v>-</v>
      </c>
      <c r="L504" t="str">
        <f>'[3]Results Lum Lab'!T455</f>
        <v>M04 - C2 : 2</v>
      </c>
      <c r="M504" s="117" t="str">
        <f t="shared" ref="M504:M515" si="256">IF(COUNTIF($L$503:$L$515, L504)&gt;1, "Duplicate", "-")</f>
        <v>-</v>
      </c>
      <c r="N504" t="str">
        <f>'[3]Results Lum Lab'!U455</f>
        <v>M12 - C3 : 2</v>
      </c>
      <c r="O504" s="117" t="str">
        <f t="shared" ref="O504:O513" si="257">IF(COUNTIF($N$503:$N$513, N504)&gt;1, "Duplicate", "-")</f>
        <v>Duplicate</v>
      </c>
      <c r="T504" t="str">
        <f>'[3]Results Lum Lab'!Z455</f>
        <v>M12</v>
      </c>
      <c r="U504" s="117" t="str">
        <f t="shared" ref="U504:U516" si="258">IF(COUNTIF($T$503:$T$516, T504)&gt;1, "Duplicate", "-")</f>
        <v>-</v>
      </c>
      <c r="V504" t="str">
        <f>'[3]Results Lum Lab'!AC455</f>
        <v>M12</v>
      </c>
      <c r="W504" s="117" t="str">
        <f t="shared" ref="W504:W516" si="259">IF(COUNTIF($V$503:$V$516, V504)&gt;1, "Duplicate", "-")</f>
        <v>Duplicate</v>
      </c>
      <c r="X504" t="str">
        <f>'[3]Results Lum Lab'!AF455</f>
        <v>M12</v>
      </c>
      <c r="Y504" s="117" t="str">
        <f t="shared" ref="Y504:Y510" si="260">IF(COUNTIF($X$503:$X$510, X504)&gt;1, "Duplicate", "-")</f>
        <v>-</v>
      </c>
      <c r="Z504" t="str">
        <f>'[3]Results Lum Lab'!AI455</f>
        <v>M04</v>
      </c>
      <c r="AA504" s="117" t="str">
        <f t="shared" ref="AA504:AA517" si="261">IF(COUNTIF($Z$503:$Z$517, Z504)&gt;1, "Duplicate", "-")</f>
        <v>-</v>
      </c>
      <c r="AB504" t="str">
        <f>'[3]Results Lum Lab'!AL455</f>
        <v>M04</v>
      </c>
      <c r="AC504" s="117" t="str">
        <f t="shared" ref="AC504:AC515" si="262">IF(COUNTIF($AB$503:$AB$515, AB504)&gt;1, "Duplicate", "-")</f>
        <v>-</v>
      </c>
      <c r="AD504" t="str">
        <f>'[3]Results Lum Lab'!AO455</f>
        <v>M12</v>
      </c>
      <c r="AE504" s="117" t="str">
        <f t="shared" ref="AE504:AE513" si="263">IF(COUNTIF($AD$503:$AD$513, AD504)&gt;1, "Duplicate", "-")</f>
        <v>Duplicate</v>
      </c>
    </row>
    <row r="505" spans="3:33" ht="14.7" x14ac:dyDescent="0.6">
      <c r="D505" t="str">
        <f>'[3]Results Lum Lab'!P456</f>
        <v>C1 - M16 : 1</v>
      </c>
      <c r="E505" s="148" t="str">
        <f t="shared" si="252"/>
        <v>-</v>
      </c>
      <c r="F505" t="str">
        <f>'[3]Results Lum Lab'!Q456</f>
        <v>C2 - M16 : 1</v>
      </c>
      <c r="G505" s="117" t="str">
        <f t="shared" si="253"/>
        <v>-</v>
      </c>
      <c r="H505" t="str">
        <f>'[3]Results Lum Lab'!R456</f>
        <v>C3 - M16 : 2</v>
      </c>
      <c r="I505" s="117" t="str">
        <f t="shared" si="254"/>
        <v>Duplicate</v>
      </c>
      <c r="J505" t="str">
        <f>'[3]Results Lum Lab'!S456</f>
        <v>M06 - C1 : 1</v>
      </c>
      <c r="K505" s="117" t="str">
        <f t="shared" si="255"/>
        <v>-</v>
      </c>
      <c r="L505" t="str">
        <f>'[3]Results Lum Lab'!T456</f>
        <v>M06 - C2 : 2</v>
      </c>
      <c r="M505" s="117" t="str">
        <f t="shared" si="256"/>
        <v>-</v>
      </c>
      <c r="N505" t="str">
        <f>'[3]Results Lum Lab'!U456</f>
        <v>M16 - C3 : 1</v>
      </c>
      <c r="O505" s="117" t="str">
        <f t="shared" si="257"/>
        <v>-</v>
      </c>
      <c r="T505" t="str">
        <f>'[3]Results Lum Lab'!Z456</f>
        <v>M16</v>
      </c>
      <c r="U505" s="117" t="str">
        <f t="shared" si="258"/>
        <v>-</v>
      </c>
      <c r="V505" t="str">
        <f>'[3]Results Lum Lab'!AC456</f>
        <v>M16</v>
      </c>
      <c r="W505" s="117" t="str">
        <f t="shared" si="259"/>
        <v>Duplicate</v>
      </c>
      <c r="X505" t="str">
        <f>'[3]Results Lum Lab'!AF456</f>
        <v>M16</v>
      </c>
      <c r="Y505" s="117" t="str">
        <f t="shared" si="260"/>
        <v>Duplicate</v>
      </c>
      <c r="Z505" t="str">
        <f>'[3]Results Lum Lab'!AI456</f>
        <v>M06</v>
      </c>
      <c r="AA505" s="117" t="str">
        <f t="shared" si="261"/>
        <v>Duplicate</v>
      </c>
      <c r="AB505" t="str">
        <f>'[3]Results Lum Lab'!AL456</f>
        <v>M06</v>
      </c>
      <c r="AC505" s="117" t="str">
        <f t="shared" si="262"/>
        <v>-</v>
      </c>
      <c r="AD505" t="str">
        <f>'[3]Results Lum Lab'!AO456</f>
        <v>M16</v>
      </c>
      <c r="AE505" s="117" t="str">
        <f t="shared" si="263"/>
        <v>-</v>
      </c>
    </row>
    <row r="506" spans="3:33" ht="14.7" x14ac:dyDescent="0.6">
      <c r="D506" t="str">
        <f>'[3]Results Lum Lab'!P457</f>
        <v>C1 - M20 : 1</v>
      </c>
      <c r="E506" s="148" t="str">
        <f t="shared" si="252"/>
        <v>-</v>
      </c>
      <c r="F506" t="str">
        <f>'[3]Results Lum Lab'!Q457</f>
        <v>C2 - M20 : 2</v>
      </c>
      <c r="G506" s="117" t="str">
        <f t="shared" si="253"/>
        <v>-</v>
      </c>
      <c r="H506" t="str">
        <f>'[3]Results Lum Lab'!R457</f>
        <v>C3 - M14 : 1</v>
      </c>
      <c r="I506" s="117" t="str">
        <f t="shared" si="254"/>
        <v>Duplicate</v>
      </c>
      <c r="J506" t="str">
        <f>'[3]Results Lum Lab'!S457</f>
        <v>M05 - C1 : 2</v>
      </c>
      <c r="K506" s="117" t="str">
        <f t="shared" si="255"/>
        <v>-</v>
      </c>
      <c r="L506" t="str">
        <f>'[3]Results Lum Lab'!T457</f>
        <v>M08 - C2 : 2</v>
      </c>
      <c r="M506" s="117" t="str">
        <f t="shared" si="256"/>
        <v>-</v>
      </c>
      <c r="N506" t="str">
        <f>'[3]Results Lum Lab'!U457</f>
        <v>M14 - C3 : 1</v>
      </c>
      <c r="O506" s="117" t="str">
        <f t="shared" si="257"/>
        <v>-</v>
      </c>
      <c r="T506" t="str">
        <f>'[3]Results Lum Lab'!Z457</f>
        <v>M20</v>
      </c>
      <c r="U506" s="117" t="str">
        <f t="shared" si="258"/>
        <v>Duplicate</v>
      </c>
      <c r="V506" t="str">
        <f>'[3]Results Lum Lab'!AC457</f>
        <v>M20</v>
      </c>
      <c r="W506" s="117" t="str">
        <f t="shared" si="259"/>
        <v>-</v>
      </c>
      <c r="X506" t="str">
        <f>'[3]Results Lum Lab'!AF457</f>
        <v>M14</v>
      </c>
      <c r="Y506" s="117" t="str">
        <f t="shared" si="260"/>
        <v>Duplicate</v>
      </c>
      <c r="Z506" t="str">
        <f>'[3]Results Lum Lab'!AI457</f>
        <v>M05</v>
      </c>
      <c r="AA506" s="117" t="str">
        <f t="shared" si="261"/>
        <v>-</v>
      </c>
      <c r="AB506" t="str">
        <f>'[3]Results Lum Lab'!AL457</f>
        <v>M08</v>
      </c>
      <c r="AC506" s="117" t="str">
        <f t="shared" si="262"/>
        <v>Duplicate</v>
      </c>
      <c r="AD506" t="str">
        <f>'[3]Results Lum Lab'!AO457</f>
        <v>M14</v>
      </c>
      <c r="AE506" s="117" t="str">
        <f t="shared" si="263"/>
        <v>-</v>
      </c>
    </row>
    <row r="507" spans="3:33" ht="14.7" x14ac:dyDescent="0.6">
      <c r="D507" t="str">
        <f>'[3]Results Lum Lab'!P458</f>
        <v>C1 - M24 : 2</v>
      </c>
      <c r="E507" s="148" t="str">
        <f t="shared" si="252"/>
        <v>-</v>
      </c>
      <c r="F507" t="str">
        <f>'[3]Results Lum Lab'!Q458</f>
        <v>C2 - M18 : 2</v>
      </c>
      <c r="G507" s="117" t="str">
        <f t="shared" si="253"/>
        <v>-</v>
      </c>
      <c r="H507" t="str">
        <f>'[3]Results Lum Lab'!R458</f>
        <v>C3 - M15 : 2</v>
      </c>
      <c r="I507" s="117" t="str">
        <f t="shared" si="254"/>
        <v>-</v>
      </c>
      <c r="J507" t="str">
        <f>'[3]Results Lum Lab'!S458</f>
        <v>M06 - C1 : 2</v>
      </c>
      <c r="K507" s="117" t="str">
        <f t="shared" si="255"/>
        <v>-</v>
      </c>
      <c r="L507" t="str">
        <f>'[3]Results Lum Lab'!T458</f>
        <v>M10 - C2 : 2</v>
      </c>
      <c r="M507" s="117" t="str">
        <f t="shared" si="256"/>
        <v>-</v>
      </c>
      <c r="N507" t="str">
        <f>'[3]Results Lum Lab'!U458</f>
        <v>M12 - C3 : 1</v>
      </c>
      <c r="O507" s="117" t="str">
        <f t="shared" si="257"/>
        <v>Duplicate</v>
      </c>
      <c r="T507" t="str">
        <f>'[3]Results Lum Lab'!Z458</f>
        <v>M24</v>
      </c>
      <c r="U507" s="117" t="str">
        <f t="shared" si="258"/>
        <v>-</v>
      </c>
      <c r="V507" t="str">
        <f>'[3]Results Lum Lab'!AC458</f>
        <v>M18</v>
      </c>
      <c r="W507" s="117" t="str">
        <f t="shared" si="259"/>
        <v>-</v>
      </c>
      <c r="X507" t="str">
        <f>'[3]Results Lum Lab'!AF458</f>
        <v>M15</v>
      </c>
      <c r="Y507" s="117" t="str">
        <f t="shared" si="260"/>
        <v>Duplicate</v>
      </c>
      <c r="Z507" t="str">
        <f>'[3]Results Lum Lab'!AI458</f>
        <v>M06</v>
      </c>
      <c r="AA507" s="117" t="str">
        <f t="shared" si="261"/>
        <v>Duplicate</v>
      </c>
      <c r="AB507" t="str">
        <f>'[3]Results Lum Lab'!AL458</f>
        <v>M10</v>
      </c>
      <c r="AC507" s="117" t="str">
        <f t="shared" si="262"/>
        <v>-</v>
      </c>
      <c r="AD507" t="str">
        <f>'[3]Results Lum Lab'!AO458</f>
        <v>M12</v>
      </c>
      <c r="AE507" s="117" t="str">
        <f t="shared" si="263"/>
        <v>Duplicate</v>
      </c>
    </row>
    <row r="508" spans="3:33" ht="14.7" x14ac:dyDescent="0.6">
      <c r="D508" t="str">
        <f>'[3]Results Lum Lab'!P459</f>
        <v>C1 - M22 : 1</v>
      </c>
      <c r="E508" s="148" t="str">
        <f t="shared" si="252"/>
        <v>-</v>
      </c>
      <c r="F508" t="str">
        <f>'[3]Results Lum Lab'!Q459</f>
        <v>C2 - M16 : 2</v>
      </c>
      <c r="G508" s="117" t="str">
        <f t="shared" si="253"/>
        <v>Duplicate</v>
      </c>
      <c r="H508" t="str">
        <f>'[3]Results Lum Lab'!R459</f>
        <v>C3 - M14 : 1</v>
      </c>
      <c r="I508" s="117" t="str">
        <f t="shared" si="254"/>
        <v>Duplicate</v>
      </c>
      <c r="J508" t="str">
        <f>'[3]Results Lum Lab'!S459</f>
        <v>M07 - C1 : 2</v>
      </c>
      <c r="K508" s="117" t="str">
        <f t="shared" si="255"/>
        <v>-</v>
      </c>
      <c r="L508" t="str">
        <f>'[3]Results Lum Lab'!T459</f>
        <v>M12 - C2 : 2</v>
      </c>
      <c r="M508" s="117" t="str">
        <f t="shared" si="256"/>
        <v>Duplicate</v>
      </c>
      <c r="N508" t="str">
        <f>'[3]Results Lum Lab'!U459</f>
        <v>M10 - C3 : 2</v>
      </c>
      <c r="O508" s="117" t="str">
        <f t="shared" si="257"/>
        <v>-</v>
      </c>
      <c r="T508" t="str">
        <f>'[3]Results Lum Lab'!Z459</f>
        <v>M22</v>
      </c>
      <c r="U508" s="117" t="str">
        <f t="shared" si="258"/>
        <v>Duplicate</v>
      </c>
      <c r="V508" t="str">
        <f>'[3]Results Lum Lab'!AC459</f>
        <v>M16</v>
      </c>
      <c r="W508" s="117" t="str">
        <f t="shared" si="259"/>
        <v>Duplicate</v>
      </c>
      <c r="X508" t="str">
        <f>'[3]Results Lum Lab'!AF459</f>
        <v>M14</v>
      </c>
      <c r="Y508" s="117" t="str">
        <f t="shared" si="260"/>
        <v>Duplicate</v>
      </c>
      <c r="Z508" t="str">
        <f>'[3]Results Lum Lab'!AI459</f>
        <v>M07</v>
      </c>
      <c r="AA508" s="117" t="str">
        <f t="shared" si="261"/>
        <v>-</v>
      </c>
      <c r="AB508" t="str">
        <f>'[3]Results Lum Lab'!AL459</f>
        <v>M12</v>
      </c>
      <c r="AC508" s="117" t="str">
        <f t="shared" si="262"/>
        <v>Duplicate</v>
      </c>
      <c r="AD508" t="str">
        <f>'[3]Results Lum Lab'!AO459</f>
        <v>M10</v>
      </c>
      <c r="AE508" s="117" t="str">
        <f t="shared" si="263"/>
        <v>-</v>
      </c>
    </row>
    <row r="509" spans="3:33" ht="14.7" x14ac:dyDescent="0.6">
      <c r="D509" t="str">
        <f>'[3]Results Lum Lab'!P460</f>
        <v>C1 - M23 : 2</v>
      </c>
      <c r="E509" s="148" t="str">
        <f t="shared" si="252"/>
        <v>-</v>
      </c>
      <c r="F509" t="str">
        <f>'[3]Results Lum Lab'!Q460</f>
        <v>C2 - M14 : 2</v>
      </c>
      <c r="G509" s="117" t="str">
        <f t="shared" si="253"/>
        <v>-</v>
      </c>
      <c r="H509" t="str">
        <f>'[3]Results Lum Lab'!R460</f>
        <v>C3 - M15 : 1</v>
      </c>
      <c r="I509" s="117" t="str">
        <f t="shared" si="254"/>
        <v>-</v>
      </c>
      <c r="J509" t="str">
        <f>'[3]Results Lum Lab'!S460</f>
        <v>M08 - C1 : 2</v>
      </c>
      <c r="K509" s="117" t="str">
        <f t="shared" si="255"/>
        <v>-</v>
      </c>
      <c r="L509" t="str">
        <f>'[3]Results Lum Lab'!T460</f>
        <v>M14 - C2 : 1</v>
      </c>
      <c r="M509" s="117" t="str">
        <f t="shared" si="256"/>
        <v>Duplicate</v>
      </c>
      <c r="N509" t="str">
        <f>'[3]Results Lum Lab'!U460</f>
        <v>M11 - C3 : 2</v>
      </c>
      <c r="O509" s="117" t="str">
        <f t="shared" si="257"/>
        <v>Duplicate</v>
      </c>
      <c r="T509" t="str">
        <f>'[3]Results Lum Lab'!Z460</f>
        <v>M23</v>
      </c>
      <c r="U509" s="117" t="str">
        <f t="shared" si="258"/>
        <v>-</v>
      </c>
      <c r="V509" t="str">
        <f>'[3]Results Lum Lab'!AC460</f>
        <v>M14</v>
      </c>
      <c r="W509" s="117" t="str">
        <f t="shared" si="259"/>
        <v>Duplicate</v>
      </c>
      <c r="X509" t="str">
        <f>'[3]Results Lum Lab'!AF460</f>
        <v>M15</v>
      </c>
      <c r="Y509" s="117" t="str">
        <f t="shared" si="260"/>
        <v>Duplicate</v>
      </c>
      <c r="Z509" t="str">
        <f>'[3]Results Lum Lab'!AI460</f>
        <v>M08</v>
      </c>
      <c r="AA509" s="117" t="str">
        <f t="shared" si="261"/>
        <v>Duplicate</v>
      </c>
      <c r="AB509" t="str">
        <f>'[3]Results Lum Lab'!AL460</f>
        <v>M14</v>
      </c>
      <c r="AC509" s="117" t="str">
        <f t="shared" si="262"/>
        <v>Duplicate</v>
      </c>
      <c r="AD509" t="str">
        <f>'[3]Results Lum Lab'!AO460</f>
        <v>M11</v>
      </c>
      <c r="AE509" s="117" t="str">
        <f t="shared" si="263"/>
        <v>Duplicate</v>
      </c>
    </row>
    <row r="510" spans="3:33" ht="14.7" x14ac:dyDescent="0.6">
      <c r="D510" t="str">
        <f>'[3]Results Lum Lab'!P461</f>
        <v>C1 - M22 : 2</v>
      </c>
      <c r="E510" s="148" t="str">
        <f t="shared" si="252"/>
        <v>-</v>
      </c>
      <c r="F510" t="str">
        <f>'[3]Results Lum Lab'!Q461</f>
        <v>C2 - M12 : 1</v>
      </c>
      <c r="G510" s="117" t="str">
        <f t="shared" si="253"/>
        <v>Duplicate</v>
      </c>
      <c r="H510" t="str">
        <f>'[3]Results Lum Lab'!R461</f>
        <v>C3 - M16 : 2</v>
      </c>
      <c r="I510" s="117" t="str">
        <f t="shared" si="254"/>
        <v>Duplicate</v>
      </c>
      <c r="J510" t="str">
        <f>'[3]Results Lum Lab'!S461</f>
        <v>M09 - C1 : 2</v>
      </c>
      <c r="K510" s="117" t="str">
        <f t="shared" si="255"/>
        <v>-</v>
      </c>
      <c r="L510" t="str">
        <f>'[3]Results Lum Lab'!T461</f>
        <v>M13 - C2 : 1</v>
      </c>
      <c r="M510" s="117" t="str">
        <f t="shared" si="256"/>
        <v>Duplicate</v>
      </c>
      <c r="N510" t="str">
        <f>'[3]Results Lum Lab'!U461</f>
        <v>M12 - C3 : 1</v>
      </c>
      <c r="O510" s="117" t="str">
        <f t="shared" si="257"/>
        <v>Duplicate</v>
      </c>
      <c r="T510" t="str">
        <f>'[3]Results Lum Lab'!Z461</f>
        <v>M22</v>
      </c>
      <c r="U510" s="117" t="str">
        <f t="shared" si="258"/>
        <v>Duplicate</v>
      </c>
      <c r="V510" t="str">
        <f>'[3]Results Lum Lab'!AC461</f>
        <v>M12</v>
      </c>
      <c r="W510" s="117" t="str">
        <f t="shared" si="259"/>
        <v>Duplicate</v>
      </c>
      <c r="X510" t="str">
        <f>'[3]Results Lum Lab'!AF461</f>
        <v>M16</v>
      </c>
      <c r="Y510" s="117" t="str">
        <f t="shared" si="260"/>
        <v>Duplicate</v>
      </c>
      <c r="Z510" t="str">
        <f>'[3]Results Lum Lab'!AI461</f>
        <v>M09</v>
      </c>
      <c r="AA510" s="117" t="str">
        <f t="shared" si="261"/>
        <v>-</v>
      </c>
      <c r="AB510" t="str">
        <f>'[3]Results Lum Lab'!AL461</f>
        <v>M13</v>
      </c>
      <c r="AC510" s="117" t="str">
        <f t="shared" si="262"/>
        <v>Duplicate</v>
      </c>
      <c r="AD510" t="str">
        <f>'[3]Results Lum Lab'!AO461</f>
        <v>M12</v>
      </c>
      <c r="AE510" s="117" t="str">
        <f t="shared" si="263"/>
        <v>Duplicate</v>
      </c>
    </row>
    <row r="511" spans="3:33" ht="14.7" x14ac:dyDescent="0.6">
      <c r="D511" t="str">
        <f>'[3]Results Lum Lab'!P462</f>
        <v>C1 - M21 : 2</v>
      </c>
      <c r="E511" s="148" t="str">
        <f t="shared" si="252"/>
        <v>-</v>
      </c>
      <c r="F511" t="str">
        <f>'[3]Results Lum Lab'!Q462</f>
        <v>C2 - M13 : 1</v>
      </c>
      <c r="G511" s="117" t="str">
        <f t="shared" si="253"/>
        <v>-</v>
      </c>
      <c r="J511" t="str">
        <f>'[3]Results Lum Lab'!S462</f>
        <v>M10 - C1 : 2</v>
      </c>
      <c r="K511" s="117" t="str">
        <f t="shared" si="255"/>
        <v>-</v>
      </c>
      <c r="L511" t="str">
        <f>'[3]Results Lum Lab'!T462</f>
        <v>M12 - C2 : 2</v>
      </c>
      <c r="M511" s="117" t="str">
        <f t="shared" si="256"/>
        <v>Duplicate</v>
      </c>
      <c r="N511" t="str">
        <f>'[3]Results Lum Lab'!U462</f>
        <v>M11 - C3 : 2</v>
      </c>
      <c r="O511" s="117" t="str">
        <f t="shared" si="257"/>
        <v>Duplicate</v>
      </c>
      <c r="T511" t="str">
        <f>'[3]Results Lum Lab'!Z462</f>
        <v>M21</v>
      </c>
      <c r="U511" s="117" t="str">
        <f t="shared" si="258"/>
        <v>-</v>
      </c>
      <c r="V511" t="str">
        <f>'[3]Results Lum Lab'!AC462</f>
        <v>M13</v>
      </c>
      <c r="W511" s="117" t="str">
        <f t="shared" si="259"/>
        <v>-</v>
      </c>
      <c r="Z511" t="str">
        <f>'[3]Results Lum Lab'!AI462</f>
        <v>M10</v>
      </c>
      <c r="AA511" s="117" t="str">
        <f t="shared" si="261"/>
        <v>-</v>
      </c>
      <c r="AB511" t="str">
        <f>'[3]Results Lum Lab'!AL462</f>
        <v>M12</v>
      </c>
      <c r="AC511" s="117" t="str">
        <f t="shared" si="262"/>
        <v>Duplicate</v>
      </c>
      <c r="AD511" t="str">
        <f>'[3]Results Lum Lab'!AO462</f>
        <v>M11</v>
      </c>
      <c r="AE511" s="117" t="str">
        <f t="shared" si="263"/>
        <v>Duplicate</v>
      </c>
    </row>
    <row r="512" spans="3:33" ht="14.7" x14ac:dyDescent="0.6">
      <c r="D512" t="str">
        <f>'[3]Results Lum Lab'!P463</f>
        <v>C1 - M20 : 2</v>
      </c>
      <c r="E512" s="148" t="str">
        <f t="shared" si="252"/>
        <v>-</v>
      </c>
      <c r="F512" t="str">
        <f>'[3]Results Lum Lab'!Q463</f>
        <v>C2 - M14 : 1</v>
      </c>
      <c r="G512" s="117" t="str">
        <f t="shared" si="253"/>
        <v>Duplicate</v>
      </c>
      <c r="J512" t="str">
        <f>'[3]Results Lum Lab'!S463</f>
        <v>M11 - C1 : 2</v>
      </c>
      <c r="K512" s="117" t="str">
        <f t="shared" si="255"/>
        <v>-</v>
      </c>
      <c r="L512" t="str">
        <f>'[3]Results Lum Lab'!T463</f>
        <v>M13 - C2 : 2</v>
      </c>
      <c r="M512" s="117" t="str">
        <f t="shared" si="256"/>
        <v>-</v>
      </c>
      <c r="N512" t="str">
        <f>'[3]Results Lum Lab'!U463</f>
        <v>M12 - C3 : 2</v>
      </c>
      <c r="O512" s="117" t="str">
        <f t="shared" si="257"/>
        <v>Duplicate</v>
      </c>
      <c r="T512" t="str">
        <f>'[3]Results Lum Lab'!Z463</f>
        <v>M20</v>
      </c>
      <c r="U512" s="117" t="str">
        <f t="shared" si="258"/>
        <v>Duplicate</v>
      </c>
      <c r="V512" t="str">
        <f>'[3]Results Lum Lab'!AC463</f>
        <v>M14</v>
      </c>
      <c r="W512" s="117" t="str">
        <f t="shared" si="259"/>
        <v>Duplicate</v>
      </c>
      <c r="Z512" t="str">
        <f>'[3]Results Lum Lab'!AI463</f>
        <v>M11</v>
      </c>
      <c r="AA512" s="117" t="str">
        <f t="shared" si="261"/>
        <v>-</v>
      </c>
      <c r="AB512" t="str">
        <f>'[3]Results Lum Lab'!AL463</f>
        <v>M13</v>
      </c>
      <c r="AC512" s="117" t="str">
        <f t="shared" si="262"/>
        <v>Duplicate</v>
      </c>
      <c r="AD512" t="str">
        <f>'[3]Results Lum Lab'!AO463</f>
        <v>M12</v>
      </c>
      <c r="AE512" s="117" t="str">
        <f t="shared" si="263"/>
        <v>Duplicate</v>
      </c>
    </row>
    <row r="513" spans="3:33" ht="14.7" x14ac:dyDescent="0.6">
      <c r="D513" t="str">
        <f>'[3]Results Lum Lab'!P464</f>
        <v>C1 - M19 : 2</v>
      </c>
      <c r="E513" s="148" t="str">
        <f t="shared" si="252"/>
        <v>-</v>
      </c>
      <c r="F513" t="str">
        <f>'[3]Results Lum Lab'!Q464</f>
        <v>C2 - M15 : 2</v>
      </c>
      <c r="G513" s="117" t="str">
        <f t="shared" si="253"/>
        <v>-</v>
      </c>
      <c r="J513" t="str">
        <f>'[3]Results Lum Lab'!S464</f>
        <v>M12 - C1 : 2</v>
      </c>
      <c r="K513" s="117" t="str">
        <f t="shared" si="255"/>
        <v>Duplicate</v>
      </c>
      <c r="L513" t="str">
        <f>'[3]Results Lum Lab'!T464</f>
        <v>M14 - C2 : 1</v>
      </c>
      <c r="M513" s="117" t="str">
        <f t="shared" si="256"/>
        <v>Duplicate</v>
      </c>
      <c r="N513" t="str">
        <f>'[3]Results Lum Lab'!U464</f>
        <v>M13 - C3 : 1</v>
      </c>
      <c r="O513" s="117" t="str">
        <f t="shared" si="257"/>
        <v>-</v>
      </c>
      <c r="T513" t="str">
        <f>'[3]Results Lum Lab'!Z464</f>
        <v>M19</v>
      </c>
      <c r="U513" s="117" t="str">
        <f t="shared" si="258"/>
        <v>-</v>
      </c>
      <c r="V513" t="str">
        <f>'[3]Results Lum Lab'!AC464</f>
        <v>M15</v>
      </c>
      <c r="W513" s="117" t="str">
        <f t="shared" si="259"/>
        <v>Duplicate</v>
      </c>
      <c r="Z513" t="str">
        <f>'[3]Results Lum Lab'!AI464</f>
        <v>M12</v>
      </c>
      <c r="AA513" s="117" t="str">
        <f t="shared" si="261"/>
        <v>Duplicate</v>
      </c>
      <c r="AB513" t="str">
        <f>'[3]Results Lum Lab'!AL464</f>
        <v>M14</v>
      </c>
      <c r="AC513" s="117" t="str">
        <f t="shared" si="262"/>
        <v>Duplicate</v>
      </c>
      <c r="AD513" t="str">
        <f>'[3]Results Lum Lab'!AO464</f>
        <v>M13</v>
      </c>
      <c r="AE513" s="117" t="str">
        <f t="shared" si="263"/>
        <v>-</v>
      </c>
    </row>
    <row r="514" spans="3:33" ht="14.7" x14ac:dyDescent="0.6">
      <c r="D514" t="str">
        <f>'[3]Results Lum Lab'!P465</f>
        <v>C1 - M18 : 2</v>
      </c>
      <c r="E514" s="148" t="str">
        <f t="shared" si="252"/>
        <v>Duplicate</v>
      </c>
      <c r="F514" t="str">
        <f>'[3]Results Lum Lab'!Q465</f>
        <v>C2 - M14 : 1</v>
      </c>
      <c r="G514" s="117" t="str">
        <f t="shared" si="253"/>
        <v>Duplicate</v>
      </c>
      <c r="J514" t="str">
        <f>'[3]Results Lum Lab'!S465</f>
        <v>M13 - C1 : 2</v>
      </c>
      <c r="K514" s="117" t="str">
        <f t="shared" si="255"/>
        <v>-</v>
      </c>
      <c r="L514" t="str">
        <f>'[3]Results Lum Lab'!T465</f>
        <v>M13 - C2 : 1</v>
      </c>
      <c r="M514" s="117" t="str">
        <f t="shared" si="256"/>
        <v>Duplicate</v>
      </c>
      <c r="T514" t="str">
        <f>'[3]Results Lum Lab'!Z465</f>
        <v>M18</v>
      </c>
      <c r="U514" s="117" t="str">
        <f t="shared" si="258"/>
        <v>Duplicate</v>
      </c>
      <c r="V514" t="str">
        <f>'[3]Results Lum Lab'!AC465</f>
        <v>M14</v>
      </c>
      <c r="W514" s="117" t="str">
        <f t="shared" si="259"/>
        <v>Duplicate</v>
      </c>
      <c r="Z514" t="str">
        <f>'[3]Results Lum Lab'!AI465</f>
        <v>M13</v>
      </c>
      <c r="AA514" s="117" t="str">
        <f t="shared" si="261"/>
        <v>Duplicate</v>
      </c>
      <c r="AB514" t="str">
        <f>'[3]Results Lum Lab'!AL465</f>
        <v>M13</v>
      </c>
      <c r="AC514" s="117" t="str">
        <f t="shared" si="262"/>
        <v>Duplicate</v>
      </c>
    </row>
    <row r="515" spans="3:33" ht="14.7" x14ac:dyDescent="0.6">
      <c r="D515" t="str">
        <f>'[3]Results Lum Lab'!P466</f>
        <v>C1 - M17 : 1</v>
      </c>
      <c r="E515" s="148" t="str">
        <f t="shared" si="252"/>
        <v>-</v>
      </c>
      <c r="F515" t="str">
        <f>'[3]Results Lum Lab'!Q466</f>
        <v>C2 - M15 : 1</v>
      </c>
      <c r="G515" s="117" t="str">
        <f t="shared" si="253"/>
        <v>-</v>
      </c>
      <c r="J515" t="str">
        <f>'[3]Results Lum Lab'!S466</f>
        <v>M14 - C1 : 1</v>
      </c>
      <c r="K515" s="117" t="str">
        <f t="shared" si="255"/>
        <v>-</v>
      </c>
      <c r="L515" t="str">
        <f>'[3]Results Lum Lab'!T466</f>
        <v>M12 - C2 : 2</v>
      </c>
      <c r="M515" s="117" t="str">
        <f t="shared" si="256"/>
        <v>Duplicate</v>
      </c>
      <c r="T515" t="str">
        <f>'[3]Results Lum Lab'!Z466</f>
        <v>M17</v>
      </c>
      <c r="U515" s="117" t="str">
        <f t="shared" si="258"/>
        <v>-</v>
      </c>
      <c r="V515" t="str">
        <f>'[3]Results Lum Lab'!AC466</f>
        <v>M15</v>
      </c>
      <c r="W515" s="117" t="str">
        <f t="shared" si="259"/>
        <v>Duplicate</v>
      </c>
      <c r="Z515" t="str">
        <f>'[3]Results Lum Lab'!AI466</f>
        <v>M14</v>
      </c>
      <c r="AA515" s="117" t="str">
        <f t="shared" si="261"/>
        <v>-</v>
      </c>
      <c r="AB515" t="str">
        <f>'[3]Results Lum Lab'!AL466</f>
        <v>M12</v>
      </c>
      <c r="AC515" s="117" t="str">
        <f t="shared" si="262"/>
        <v>Duplicate</v>
      </c>
    </row>
    <row r="516" spans="3:33" ht="14.7" x14ac:dyDescent="0.6">
      <c r="D516" t="str">
        <f>'[3]Results Lum Lab'!P467</f>
        <v>C1 - M18 : 2</v>
      </c>
      <c r="E516" s="148" t="str">
        <f t="shared" si="252"/>
        <v>Duplicate</v>
      </c>
      <c r="F516" t="str">
        <f>'[3]Results Lum Lab'!Q467</f>
        <v>C2 - M16 : 2</v>
      </c>
      <c r="G516" s="117" t="str">
        <f t="shared" si="253"/>
        <v>Duplicate</v>
      </c>
      <c r="J516" t="str">
        <f>'[3]Results Lum Lab'!S467</f>
        <v>M13 - C1 : 1</v>
      </c>
      <c r="K516" s="117" t="str">
        <f t="shared" si="255"/>
        <v>-</v>
      </c>
      <c r="T516" t="str">
        <f>'[3]Results Lum Lab'!Z467</f>
        <v>M18</v>
      </c>
      <c r="U516" s="117" t="str">
        <f t="shared" si="258"/>
        <v>Duplicate</v>
      </c>
      <c r="V516" t="str">
        <f>'[3]Results Lum Lab'!AC467</f>
        <v>M16</v>
      </c>
      <c r="W516" s="117" t="str">
        <f t="shared" si="259"/>
        <v>Duplicate</v>
      </c>
      <c r="Z516" t="str">
        <f>'[3]Results Lum Lab'!AI467</f>
        <v>M13</v>
      </c>
      <c r="AA516" s="117" t="str">
        <f t="shared" si="261"/>
        <v>Duplicate</v>
      </c>
    </row>
    <row r="517" spans="3:33" ht="14.7" x14ac:dyDescent="0.6">
      <c r="J517" t="str">
        <f>'[3]Results Lum Lab'!S468</f>
        <v>M12 - C1 : 2</v>
      </c>
      <c r="K517" s="117" t="str">
        <f t="shared" si="255"/>
        <v>Duplicate</v>
      </c>
      <c r="Z517" t="str">
        <f>'[3]Results Lum Lab'!AI468</f>
        <v>M12</v>
      </c>
      <c r="AA517" s="117" t="str">
        <f t="shared" si="261"/>
        <v>Duplicate</v>
      </c>
    </row>
    <row r="518" spans="3:33" ht="14.7" x14ac:dyDescent="0.6">
      <c r="K518" s="117"/>
    </row>
    <row r="519" spans="3:33" ht="14.7" x14ac:dyDescent="0.6">
      <c r="D519" s="2" t="s">
        <v>1064</v>
      </c>
      <c r="E519" s="130">
        <f>COUNTIF(E503:E516,"Duplicate")</f>
        <v>2</v>
      </c>
      <c r="F519" s="2" t="s">
        <v>1064</v>
      </c>
      <c r="G519" s="119">
        <f>COUNTIF(G503:G516,"Duplicate")</f>
        <v>6</v>
      </c>
      <c r="H519" s="2" t="s">
        <v>1064</v>
      </c>
      <c r="I519" s="119">
        <f>COUNTIF(I503:I510,"Duplicate")</f>
        <v>4</v>
      </c>
      <c r="J519" s="2" t="s">
        <v>1064</v>
      </c>
      <c r="K519" s="119">
        <f>COUNTIF(K503:K517,"Duplicate")</f>
        <v>2</v>
      </c>
      <c r="L519" s="2" t="s">
        <v>1064</v>
      </c>
      <c r="M519" s="119">
        <f>COUNTIF(M503:M515,"Duplicate")</f>
        <v>7</v>
      </c>
      <c r="N519" s="2" t="s">
        <v>1064</v>
      </c>
      <c r="O519" s="119">
        <f>COUNTIF(O503:O513,"Duplicate")</f>
        <v>6</v>
      </c>
      <c r="T519" s="2" t="s">
        <v>1064</v>
      </c>
      <c r="U519" s="119">
        <f>COUNTIF(U503:U516,"Duplicate")</f>
        <v>6</v>
      </c>
      <c r="V519" s="2" t="s">
        <v>1064</v>
      </c>
      <c r="W519" s="119">
        <f>COUNTIF(W503:W516,"Duplicate")</f>
        <v>10</v>
      </c>
      <c r="X519" s="2" t="s">
        <v>1064</v>
      </c>
      <c r="Y519" s="119">
        <f>COUNTIF(Y503:Y510,"Duplicate")</f>
        <v>6</v>
      </c>
      <c r="Z519" s="2" t="s">
        <v>1064</v>
      </c>
      <c r="AA519" s="119">
        <f>COUNTIF(AA503:AA517,"Duplicate")</f>
        <v>8</v>
      </c>
      <c r="AB519" s="2" t="s">
        <v>1064</v>
      </c>
      <c r="AC519" s="119">
        <f>COUNTIF(AC503:AC515,"Duplicate")</f>
        <v>10</v>
      </c>
      <c r="AD519" s="2" t="s">
        <v>1064</v>
      </c>
      <c r="AE519" s="119">
        <f>COUNTIF(AE503:AE513,"Duplicate")</f>
        <v>6</v>
      </c>
    </row>
    <row r="520" spans="3:33" ht="14.7" x14ac:dyDescent="0.6">
      <c r="D520" s="2" t="s">
        <v>1065</v>
      </c>
      <c r="E520" s="130">
        <f>COUNTA(D503:D516)</f>
        <v>14</v>
      </c>
      <c r="F520" s="2" t="s">
        <v>1065</v>
      </c>
      <c r="G520" s="119">
        <f>COUNTA(F503:F516)</f>
        <v>14</v>
      </c>
      <c r="H520" s="2" t="s">
        <v>1065</v>
      </c>
      <c r="I520" s="119">
        <f>COUNTA(H503:H510)</f>
        <v>8</v>
      </c>
      <c r="J520" s="2" t="s">
        <v>1065</v>
      </c>
      <c r="K520" s="119">
        <f>COUNTA(J503:J517)</f>
        <v>15</v>
      </c>
      <c r="L520" s="2" t="s">
        <v>1065</v>
      </c>
      <c r="M520" s="119">
        <f>COUNTA(L503:L515)</f>
        <v>13</v>
      </c>
      <c r="N520" s="2" t="s">
        <v>1065</v>
      </c>
      <c r="O520" s="119">
        <f>COUNTA(N503:N513)</f>
        <v>11</v>
      </c>
      <c r="P520" s="10" t="s">
        <v>431</v>
      </c>
      <c r="Q520" s="10"/>
      <c r="R520" s="10"/>
      <c r="AF520" s="10" t="s">
        <v>431</v>
      </c>
    </row>
    <row r="521" spans="3:33" ht="14.7" x14ac:dyDescent="0.6">
      <c r="D521" s="2"/>
      <c r="E521" s="130"/>
      <c r="F521" s="2"/>
      <c r="G521" s="119"/>
      <c r="H521" s="2"/>
      <c r="I521" s="119"/>
      <c r="J521" s="2"/>
      <c r="K521" s="119"/>
      <c r="L521" s="2"/>
      <c r="M521" s="119"/>
      <c r="N521" s="2"/>
      <c r="O521" s="119"/>
      <c r="P521" s="10"/>
      <c r="Q521" s="10"/>
      <c r="R521" s="10"/>
      <c r="S521" s="126" t="s">
        <v>1074</v>
      </c>
      <c r="T521" s="128">
        <f>E519/U519</f>
        <v>0.33333333333333331</v>
      </c>
      <c r="U521" s="127"/>
      <c r="V521" s="128">
        <f>G519/W519</f>
        <v>0.6</v>
      </c>
      <c r="W521" s="127"/>
      <c r="X521" s="128">
        <f>I519/Y519</f>
        <v>0.66666666666666663</v>
      </c>
      <c r="Y521" s="127"/>
      <c r="Z521" s="128">
        <f>K519/AA519</f>
        <v>0.25</v>
      </c>
      <c r="AA521" s="127"/>
      <c r="AB521" s="128">
        <f>M519/AC519</f>
        <v>0.7</v>
      </c>
      <c r="AC521" s="127"/>
      <c r="AD521" s="129">
        <f>O519/AE519</f>
        <v>1</v>
      </c>
      <c r="AF521" t="s">
        <v>1075</v>
      </c>
      <c r="AG521" s="131">
        <f>MAX(T521:AD521)</f>
        <v>1</v>
      </c>
    </row>
    <row r="522" spans="3:33" x14ac:dyDescent="0.55000000000000004">
      <c r="AF522" t="s">
        <v>1076</v>
      </c>
      <c r="AG522" s="131">
        <f>MIN(T521:AD521)</f>
        <v>0.25</v>
      </c>
    </row>
    <row r="524" spans="3:33" x14ac:dyDescent="0.55000000000000004">
      <c r="C524" s="2">
        <f>'[3]Results Lum Lab'!O472</f>
        <v>23</v>
      </c>
      <c r="D524" s="2" t="str">
        <f>'[3]Results Lum Lab'!P472</f>
        <v>C1 - Mxx</v>
      </c>
      <c r="E524" s="147"/>
      <c r="F524" s="2" t="str">
        <f>'[3]Results Lum Lab'!Q472</f>
        <v>C2 - Mxx</v>
      </c>
      <c r="G524" s="2"/>
      <c r="H524" s="2" t="str">
        <f>'[3]Results Lum Lab'!R472</f>
        <v>C3 - Mxx</v>
      </c>
      <c r="I524" s="2"/>
      <c r="J524" s="2" t="str">
        <f>'[3]Results Lum Lab'!S472</f>
        <v>Mxx -C1</v>
      </c>
      <c r="K524" s="2"/>
      <c r="L524" s="2" t="str">
        <f>'[3]Results Lum Lab'!T472</f>
        <v>Mxx -C2</v>
      </c>
      <c r="M524" s="2"/>
      <c r="N524" s="2" t="str">
        <f>'[3]Results Lum Lab'!U472</f>
        <v>Mxx - C3</v>
      </c>
      <c r="O524" s="2"/>
      <c r="P524" s="2"/>
      <c r="Q524" s="2"/>
      <c r="R524" s="2"/>
      <c r="S524" s="2"/>
      <c r="T524" s="2" t="str">
        <f>'[3]Results Lum Lab'!Z472</f>
        <v>C1 - Mxx</v>
      </c>
      <c r="U524" s="2"/>
      <c r="V524" s="2" t="str">
        <f>'[3]Results Lum Lab'!AC472</f>
        <v>C2 - Mxx</v>
      </c>
      <c r="W524" s="2"/>
      <c r="X524" s="2" t="str">
        <f>'[3]Results Lum Lab'!AF472</f>
        <v>C3 - Mxx</v>
      </c>
      <c r="Y524" s="2"/>
      <c r="Z524" s="2" t="str">
        <f>'[3]Results Lum Lab'!AI472</f>
        <v>Mxx -C1</v>
      </c>
      <c r="AA524" s="2"/>
      <c r="AB524" s="2" t="str">
        <f>'[3]Results Lum Lab'!AL472</f>
        <v>Mxx -C2</v>
      </c>
      <c r="AC524" s="2"/>
      <c r="AD524" s="2" t="str">
        <f>'[3]Results Lum Lab'!AO472</f>
        <v>Mxx - C3</v>
      </c>
    </row>
    <row r="525" spans="3:33" ht="14.7" x14ac:dyDescent="0.6">
      <c r="D525" t="str">
        <f>'[3]Results Lum Lab'!P473</f>
        <v>C1 - M08 : 1</v>
      </c>
      <c r="E525" s="148" t="str">
        <f>IF(COUNTIF($D$525:$D$538, D525)&gt;1, "Duplicate", "-")</f>
        <v>-</v>
      </c>
      <c r="F525" t="str">
        <f>'[3]Results Lum Lab'!Q473</f>
        <v>C2 - M08 : 1</v>
      </c>
      <c r="G525" s="117" t="str">
        <f>IF(COUNTIF($F$525:$F$533, F525)&gt;1, "Duplicate", "-")</f>
        <v>-</v>
      </c>
      <c r="H525" t="str">
        <f>'[3]Results Lum Lab'!R473</f>
        <v>C3 - M08 : 1</v>
      </c>
      <c r="I525" s="117" t="str">
        <f>IF(COUNTIF($H$525:$H$533, H525)&gt;1, "Duplicate", "-")</f>
        <v>-</v>
      </c>
      <c r="J525" t="str">
        <f>'[3]Results Lum Lab'!S473</f>
        <v>M08 - C1 : 2</v>
      </c>
      <c r="K525" s="117" t="str">
        <f>IF(COUNTIF($J$525:$J$531, J525)&gt;1, "Duplicate", "-")</f>
        <v>-</v>
      </c>
      <c r="L525" t="str">
        <f>'[3]Results Lum Lab'!T473</f>
        <v>M08 - C2 : 2</v>
      </c>
      <c r="M525" s="117" t="str">
        <f>IF(COUNTIF($L$525:$L$531, L525)&gt;1, "Duplicate", "-")</f>
        <v>-</v>
      </c>
      <c r="N525" t="str">
        <f>'[3]Results Lum Lab'!U473</f>
        <v>M08 - C3 : 1</v>
      </c>
      <c r="O525" s="117" t="str">
        <f>IF(COUNTIF($N$525:$N$532, N525)&gt;1, "Duplicate", "-")</f>
        <v>-</v>
      </c>
      <c r="T525" t="str">
        <f>'[3]Results Lum Lab'!Z473</f>
        <v>M08</v>
      </c>
      <c r="U525" s="117" t="str">
        <f>IF(COUNTIF($T$525:$T$538, T525)&gt;1, "Duplicate", "-")</f>
        <v>-</v>
      </c>
      <c r="V525" t="str">
        <f>'[3]Results Lum Lab'!AC473</f>
        <v>M08</v>
      </c>
      <c r="W525" s="117" t="str">
        <f>IF(COUNTIF($V$525:$V$533, V525)&gt;1, "Duplicate", "-")</f>
        <v>-</v>
      </c>
      <c r="X525" t="str">
        <f>'[3]Results Lum Lab'!AF473</f>
        <v>M08</v>
      </c>
      <c r="Y525" s="117" t="str">
        <f>IF(COUNTIF($X$525:$X$533, X525)&gt;1, "Duplicate", "-")</f>
        <v>-</v>
      </c>
      <c r="Z525" t="str">
        <f>'[3]Results Lum Lab'!AI473</f>
        <v>M08</v>
      </c>
      <c r="AA525" s="117" t="str">
        <f>IF(COUNTIF($Z$525:$Z$531, Z525)&gt;1, "Duplicate", "-")</f>
        <v>-</v>
      </c>
      <c r="AB525" t="str">
        <f>'[3]Results Lum Lab'!AL473</f>
        <v>M08</v>
      </c>
      <c r="AC525" s="117" t="str">
        <f>IF(COUNTIF($AB$525:$AB$531, AB525)&gt;1, "Duplicate", "-")</f>
        <v>-</v>
      </c>
      <c r="AD525" t="str">
        <f>'[3]Results Lum Lab'!AO473</f>
        <v>M08</v>
      </c>
      <c r="AE525" s="117" t="str">
        <f>IF(COUNTIF($AD$525:$AD$532, AD525)&gt;1, "Duplicate", "-")</f>
        <v>-</v>
      </c>
    </row>
    <row r="526" spans="3:33" ht="14.7" x14ac:dyDescent="0.6">
      <c r="D526" t="str">
        <f>'[3]Results Lum Lab'!P474</f>
        <v>C1 - M12 : 1</v>
      </c>
      <c r="E526" s="148" t="str">
        <f t="shared" ref="E526:E538" si="264">IF(COUNTIF($D$525:$D$538, D526)&gt;1, "Duplicate", "-")</f>
        <v>-</v>
      </c>
      <c r="F526" t="str">
        <f>'[3]Results Lum Lab'!Q474</f>
        <v>C2 - M12 : 1</v>
      </c>
      <c r="G526" s="117" t="str">
        <f t="shared" ref="G526:G533" si="265">IF(COUNTIF($F$525:$F$533, F526)&gt;1, "Duplicate", "-")</f>
        <v>Duplicate</v>
      </c>
      <c r="H526" t="str">
        <f>'[3]Results Lum Lab'!R474</f>
        <v>C3 - M12 : 1</v>
      </c>
      <c r="I526" s="117" t="str">
        <f t="shared" ref="I526:I533" si="266">IF(COUNTIF($H$525:$H$533, H526)&gt;1, "Duplicate", "-")</f>
        <v>-</v>
      </c>
      <c r="J526" t="str">
        <f>'[3]Results Lum Lab'!S474</f>
        <v>M12 - C1 : 2</v>
      </c>
      <c r="K526" s="117" t="str">
        <f t="shared" ref="K526:K531" si="267">IF(COUNTIF($J$525:$J$531, J526)&gt;1, "Duplicate", "-")</f>
        <v>-</v>
      </c>
      <c r="L526" t="str">
        <f>'[3]Results Lum Lab'!T474</f>
        <v>M12 - C2 : 1</v>
      </c>
      <c r="M526" s="117" t="str">
        <f t="shared" ref="M526:M531" si="268">IF(COUNTIF($L$525:$L$531, L526)&gt;1, "Duplicate", "-")</f>
        <v>Duplicate</v>
      </c>
      <c r="N526" t="str">
        <f>'[3]Results Lum Lab'!U474</f>
        <v>M04 - C3 : 1</v>
      </c>
      <c r="O526" s="117" t="str">
        <f t="shared" ref="O526:O532" si="269">IF(COUNTIF($N$525:$N$532, N526)&gt;1, "Duplicate", "-")</f>
        <v>-</v>
      </c>
      <c r="T526" t="str">
        <f>'[3]Results Lum Lab'!Z474</f>
        <v>M12</v>
      </c>
      <c r="U526" s="117" t="str">
        <f t="shared" ref="U526:U538" si="270">IF(COUNTIF($T$525:$T$538, T526)&gt;1, "Duplicate", "-")</f>
        <v>-</v>
      </c>
      <c r="V526" t="str">
        <f>'[3]Results Lum Lab'!AC474</f>
        <v>M12</v>
      </c>
      <c r="W526" s="117" t="str">
        <f t="shared" ref="W526:W533" si="271">IF(COUNTIF($V$525:$V$533, V526)&gt;1, "Duplicate", "-")</f>
        <v>Duplicate</v>
      </c>
      <c r="X526" t="str">
        <f>'[3]Results Lum Lab'!AF474</f>
        <v>M12</v>
      </c>
      <c r="Y526" s="117" t="str">
        <f t="shared" ref="Y526:Y533" si="272">IF(COUNTIF($X$525:$X$533, X526)&gt;1, "Duplicate", "-")</f>
        <v>Duplicate</v>
      </c>
      <c r="Z526" t="str">
        <f>'[3]Results Lum Lab'!AI474</f>
        <v>M12</v>
      </c>
      <c r="AA526" s="117" t="str">
        <f t="shared" ref="AA526:AA531" si="273">IF(COUNTIF($Z$525:$Z$531, Z526)&gt;1, "Duplicate", "-")</f>
        <v>-</v>
      </c>
      <c r="AB526" t="str">
        <f>'[3]Results Lum Lab'!AL474</f>
        <v>M12</v>
      </c>
      <c r="AC526" s="117" t="str">
        <f t="shared" ref="AC526:AC531" si="274">IF(COUNTIF($AB$525:$AB$531, AB526)&gt;1, "Duplicate", "-")</f>
        <v>Duplicate</v>
      </c>
      <c r="AD526" t="str">
        <f>'[3]Results Lum Lab'!AO474</f>
        <v>M04</v>
      </c>
      <c r="AE526" s="117" t="str">
        <f t="shared" ref="AE526:AE532" si="275">IF(COUNTIF($AD$525:$AD$532, AD526)&gt;1, "Duplicate", "-")</f>
        <v>-</v>
      </c>
    </row>
    <row r="527" spans="3:33" ht="14.7" x14ac:dyDescent="0.6">
      <c r="D527" t="str">
        <f>'[3]Results Lum Lab'!P475</f>
        <v>C1 - M16 : 1</v>
      </c>
      <c r="E527" s="148" t="str">
        <f t="shared" si="264"/>
        <v>-</v>
      </c>
      <c r="F527" t="str">
        <f>'[3]Results Lum Lab'!Q475</f>
        <v>C2 - M16 : 2</v>
      </c>
      <c r="G527" s="117" t="str">
        <f t="shared" si="265"/>
        <v>-</v>
      </c>
      <c r="H527" t="str">
        <f>'[3]Results Lum Lab'!R475</f>
        <v>C3 - M16 : 2</v>
      </c>
      <c r="I527" s="117" t="str">
        <f t="shared" si="266"/>
        <v>Duplicate</v>
      </c>
      <c r="J527" t="str">
        <f>'[3]Results Lum Lab'!S475</f>
        <v>M16 - C1 : 1</v>
      </c>
      <c r="K527" s="117" t="str">
        <f t="shared" si="267"/>
        <v>-</v>
      </c>
      <c r="L527" t="str">
        <f>'[3]Results Lum Lab'!T475</f>
        <v>M10 - C2 : 2</v>
      </c>
      <c r="M527" s="117" t="str">
        <f t="shared" si="268"/>
        <v>-</v>
      </c>
      <c r="N527" t="str">
        <f>'[3]Results Lum Lab'!U475</f>
        <v>M00 - C3 : 2</v>
      </c>
      <c r="O527" s="117" t="str">
        <f t="shared" si="269"/>
        <v>-</v>
      </c>
      <c r="T527" t="str">
        <f>'[3]Results Lum Lab'!Z475</f>
        <v>M16</v>
      </c>
      <c r="U527" s="117" t="str">
        <f t="shared" si="270"/>
        <v>-</v>
      </c>
      <c r="V527" t="str">
        <f>'[3]Results Lum Lab'!AC475</f>
        <v>M16</v>
      </c>
      <c r="W527" s="117" t="str">
        <f t="shared" si="271"/>
        <v>-</v>
      </c>
      <c r="X527" t="str">
        <f>'[3]Results Lum Lab'!AF475</f>
        <v>M12</v>
      </c>
      <c r="Y527" s="117" t="str">
        <f t="shared" si="272"/>
        <v>Duplicate</v>
      </c>
      <c r="Z527" t="str">
        <f>'[3]Results Lum Lab'!AI475</f>
        <v>M16</v>
      </c>
      <c r="AA527" s="117" t="str">
        <f t="shared" si="273"/>
        <v>-</v>
      </c>
      <c r="AB527" t="str">
        <f>'[3]Results Lum Lab'!AL475</f>
        <v>M10</v>
      </c>
      <c r="AC527" s="117" t="str">
        <f t="shared" si="274"/>
        <v>-</v>
      </c>
      <c r="AD527" t="str">
        <f>'[3]Results Lum Lab'!AO475</f>
        <v>M00</v>
      </c>
      <c r="AE527" s="117" t="str">
        <f t="shared" si="275"/>
        <v>-</v>
      </c>
    </row>
    <row r="528" spans="3:33" ht="14.7" x14ac:dyDescent="0.6">
      <c r="D528" t="str">
        <f>'[3]Results Lum Lab'!P476</f>
        <v>C1 - M20 : 1</v>
      </c>
      <c r="E528" s="148" t="str">
        <f t="shared" si="264"/>
        <v>-</v>
      </c>
      <c r="F528" t="str">
        <f>'[3]Results Lum Lab'!Q476</f>
        <v>C2 - M14 : 1</v>
      </c>
      <c r="G528" s="117" t="str">
        <f t="shared" si="265"/>
        <v>-</v>
      </c>
      <c r="H528" t="str">
        <f>'[3]Results Lum Lab'!R476</f>
        <v>C3 - M14 : 1</v>
      </c>
      <c r="I528" s="117" t="str">
        <f t="shared" si="266"/>
        <v>-</v>
      </c>
      <c r="J528" t="str">
        <f>'[3]Results Lum Lab'!S476</f>
        <v>M14 - C1 : 2</v>
      </c>
      <c r="K528" s="117" t="str">
        <f t="shared" si="267"/>
        <v>Duplicate</v>
      </c>
      <c r="L528" t="str">
        <f>'[3]Results Lum Lab'!T476</f>
        <v>M11 - C2 : 2</v>
      </c>
      <c r="M528" s="117" t="str">
        <f t="shared" si="268"/>
        <v>Duplicate</v>
      </c>
      <c r="N528" t="str">
        <f>'[3]Results Lum Lab'!U476</f>
        <v>M02 - C3 : 1</v>
      </c>
      <c r="O528" s="117" t="str">
        <f t="shared" si="269"/>
        <v>-</v>
      </c>
      <c r="T528" t="str">
        <f>'[3]Results Lum Lab'!Z476</f>
        <v>M20</v>
      </c>
      <c r="U528" s="117" t="str">
        <f t="shared" si="270"/>
        <v>Duplicate</v>
      </c>
      <c r="V528" t="str">
        <f>'[3]Results Lum Lab'!AC476</f>
        <v>m14</v>
      </c>
      <c r="W528" s="117" t="str">
        <f t="shared" si="271"/>
        <v>Duplicate</v>
      </c>
      <c r="X528" t="str">
        <f>'[3]Results Lum Lab'!AF476</f>
        <v>M14</v>
      </c>
      <c r="Y528" s="117" t="str">
        <f t="shared" si="272"/>
        <v>-</v>
      </c>
      <c r="Z528" t="str">
        <f>'[3]Results Lum Lab'!AI476</f>
        <v>M14</v>
      </c>
      <c r="AA528" s="117" t="str">
        <f t="shared" si="273"/>
        <v>Duplicate</v>
      </c>
      <c r="AB528" t="str">
        <f>'[3]Results Lum Lab'!AL476</f>
        <v>M11</v>
      </c>
      <c r="AC528" s="117" t="str">
        <f t="shared" si="274"/>
        <v>Duplicate</v>
      </c>
      <c r="AD528" t="str">
        <f>'[3]Results Lum Lab'!AO476</f>
        <v>M02</v>
      </c>
      <c r="AE528" s="117" t="str">
        <f t="shared" si="275"/>
        <v>Duplicate</v>
      </c>
    </row>
    <row r="529" spans="4:33" ht="14.7" x14ac:dyDescent="0.6">
      <c r="D529" t="str">
        <f>'[3]Results Lum Lab'!P477</f>
        <v>C1 - M24 : 2</v>
      </c>
      <c r="E529" s="148" t="str">
        <f t="shared" si="264"/>
        <v>-</v>
      </c>
      <c r="F529" t="str">
        <f>'[3]Results Lum Lab'!Q477</f>
        <v>C2 - M15 : 2</v>
      </c>
      <c r="G529" s="117" t="str">
        <f t="shared" si="265"/>
        <v>-</v>
      </c>
      <c r="H529" t="str">
        <f>'[3]Results Lum Lab'!R477</f>
        <v>C3 - M15 : 1</v>
      </c>
      <c r="I529" s="117" t="str">
        <f t="shared" si="266"/>
        <v>Duplicate</v>
      </c>
      <c r="J529" t="str">
        <f>'[3]Results Lum Lab'!S477</f>
        <v>M15 - C1 : 1</v>
      </c>
      <c r="K529" s="117" t="str">
        <f t="shared" si="267"/>
        <v>-</v>
      </c>
      <c r="L529" t="str">
        <f>'[3]Results Lum Lab'!T477</f>
        <v>M12 - C2 : 1</v>
      </c>
      <c r="M529" s="117" t="str">
        <f t="shared" si="268"/>
        <v>Duplicate</v>
      </c>
      <c r="N529" t="str">
        <f>'[3]Results Lum Lab'!U477</f>
        <v>M01 - C3 : 2</v>
      </c>
      <c r="O529" s="117" t="str">
        <f t="shared" si="269"/>
        <v>-</v>
      </c>
      <c r="T529" t="str">
        <f>'[3]Results Lum Lab'!Z477</f>
        <v>M24</v>
      </c>
      <c r="U529" s="117" t="str">
        <f t="shared" si="270"/>
        <v>-</v>
      </c>
      <c r="V529" t="str">
        <f>'[3]Results Lum Lab'!AC477</f>
        <v>M15</v>
      </c>
      <c r="W529" s="117" t="str">
        <f t="shared" si="271"/>
        <v>-</v>
      </c>
      <c r="X529" t="str">
        <f>'[3]Results Lum Lab'!AF477</f>
        <v>M15</v>
      </c>
      <c r="Y529" s="117" t="str">
        <f t="shared" si="272"/>
        <v>Duplicate</v>
      </c>
      <c r="Z529" t="str">
        <f>'[3]Results Lum Lab'!AI477</f>
        <v>M15</v>
      </c>
      <c r="AA529" s="117" t="str">
        <f t="shared" si="273"/>
        <v>Duplicate</v>
      </c>
      <c r="AB529" t="str">
        <f>'[3]Results Lum Lab'!AL477</f>
        <v>M12</v>
      </c>
      <c r="AC529" s="117" t="str">
        <f t="shared" si="274"/>
        <v>Duplicate</v>
      </c>
      <c r="AD529" t="str">
        <f>'[3]Results Lum Lab'!AO477</f>
        <v>M01</v>
      </c>
      <c r="AE529" s="117" t="str">
        <f t="shared" si="275"/>
        <v>-</v>
      </c>
    </row>
    <row r="530" spans="4:33" ht="14.7" x14ac:dyDescent="0.6">
      <c r="D530" t="str">
        <f>'[3]Results Lum Lab'!P478</f>
        <v>C1 - M22 : 2</v>
      </c>
      <c r="E530" s="148" t="str">
        <f t="shared" si="264"/>
        <v>-</v>
      </c>
      <c r="F530" t="str">
        <f>'[3]Results Lum Lab'!Q478</f>
        <v>C2 - M14 : 2</v>
      </c>
      <c r="G530" s="117" t="str">
        <f t="shared" si="265"/>
        <v>-</v>
      </c>
      <c r="H530" t="str">
        <f>'[3]Results Lum Lab'!R478</f>
        <v>C3 - M16 : 2</v>
      </c>
      <c r="I530" s="117" t="str">
        <f t="shared" si="266"/>
        <v>Duplicate</v>
      </c>
      <c r="J530" t="str">
        <f>'[3]Results Lum Lab'!S478</f>
        <v>M14 - C1 : 2</v>
      </c>
      <c r="K530" s="117" t="str">
        <f t="shared" si="267"/>
        <v>Duplicate</v>
      </c>
      <c r="L530" t="str">
        <f>'[3]Results Lum Lab'!T478</f>
        <v>M11 - C2 : 2</v>
      </c>
      <c r="M530" s="117" t="str">
        <f t="shared" si="268"/>
        <v>Duplicate</v>
      </c>
      <c r="N530" t="str">
        <f>'[3]Results Lum Lab'!U478</f>
        <v>M02 - C3 : 2</v>
      </c>
      <c r="O530" s="117" t="str">
        <f t="shared" si="269"/>
        <v>Duplicate</v>
      </c>
      <c r="T530" t="str">
        <f>'[3]Results Lum Lab'!Z478</f>
        <v>M22</v>
      </c>
      <c r="U530" s="117" t="str">
        <f t="shared" si="270"/>
        <v>-</v>
      </c>
      <c r="V530" t="str">
        <f>'[3]Results Lum Lab'!AC478</f>
        <v>M14</v>
      </c>
      <c r="W530" s="117" t="str">
        <f t="shared" si="271"/>
        <v>Duplicate</v>
      </c>
      <c r="X530" t="str">
        <f>'[3]Results Lum Lab'!AF478</f>
        <v>M16</v>
      </c>
      <c r="Y530" s="117" t="str">
        <f t="shared" si="272"/>
        <v>Duplicate</v>
      </c>
      <c r="Z530" t="str">
        <f>'[3]Results Lum Lab'!AI478</f>
        <v>M14</v>
      </c>
      <c r="AA530" s="117" t="str">
        <f t="shared" si="273"/>
        <v>Duplicate</v>
      </c>
      <c r="AB530" t="str">
        <f>'[3]Results Lum Lab'!AL478</f>
        <v>M11</v>
      </c>
      <c r="AC530" s="117" t="str">
        <f t="shared" si="274"/>
        <v>Duplicate</v>
      </c>
      <c r="AD530" t="str">
        <f>'[3]Results Lum Lab'!AO478</f>
        <v>M02</v>
      </c>
      <c r="AE530" s="117" t="str">
        <f t="shared" si="275"/>
        <v>Duplicate</v>
      </c>
    </row>
    <row r="531" spans="4:33" ht="14.7" x14ac:dyDescent="0.6">
      <c r="D531" t="str">
        <f>'[3]Results Lum Lab'!P479</f>
        <v>C1 - M20 : 2</v>
      </c>
      <c r="E531" s="148" t="str">
        <f t="shared" si="264"/>
        <v>Duplicate</v>
      </c>
      <c r="F531" t="str">
        <f>'[3]Results Lum Lab'!Q479</f>
        <v>C2 - M13 : 2</v>
      </c>
      <c r="G531" s="117" t="str">
        <f t="shared" si="265"/>
        <v>Duplicate</v>
      </c>
      <c r="H531" t="str">
        <f>'[3]Results Lum Lab'!R479</f>
        <v>C3 - M15 : 1</v>
      </c>
      <c r="I531" s="117" t="str">
        <f t="shared" si="266"/>
        <v>Duplicate</v>
      </c>
      <c r="J531" t="str">
        <f>'[3]Results Lum Lab'!S479</f>
        <v>M15 - C1 : 2</v>
      </c>
      <c r="K531" s="117" t="str">
        <f t="shared" si="267"/>
        <v>-</v>
      </c>
      <c r="L531" t="str">
        <f>'[3]Results Lum Lab'!T479</f>
        <v>M12 - C2 : 1</v>
      </c>
      <c r="M531" s="117" t="str">
        <f t="shared" si="268"/>
        <v>Duplicate</v>
      </c>
      <c r="N531" t="str">
        <f>'[3]Results Lum Lab'!U479</f>
        <v>M03 - C3 : 1</v>
      </c>
      <c r="O531" s="117" t="str">
        <f t="shared" si="269"/>
        <v>-</v>
      </c>
      <c r="T531" t="str">
        <f>'[3]Results Lum Lab'!Z479</f>
        <v>M20</v>
      </c>
      <c r="U531" s="117" t="str">
        <f t="shared" si="270"/>
        <v>Duplicate</v>
      </c>
      <c r="V531" t="str">
        <f>'[3]Results Lum Lab'!AC479</f>
        <v>M13</v>
      </c>
      <c r="W531" s="117" t="str">
        <f t="shared" si="271"/>
        <v>Duplicate</v>
      </c>
      <c r="X531" t="str">
        <f>'[3]Results Lum Lab'!AF479</f>
        <v>M15</v>
      </c>
      <c r="Y531" s="117" t="str">
        <f t="shared" si="272"/>
        <v>Duplicate</v>
      </c>
      <c r="Z531" t="str">
        <f>'[3]Results Lum Lab'!AI479</f>
        <v>M15</v>
      </c>
      <c r="AA531" s="117" t="str">
        <f t="shared" si="273"/>
        <v>Duplicate</v>
      </c>
      <c r="AB531" t="str">
        <f>'[3]Results Lum Lab'!AL479</f>
        <v>M12</v>
      </c>
      <c r="AC531" s="117" t="str">
        <f t="shared" si="274"/>
        <v>Duplicate</v>
      </c>
      <c r="AD531" t="str">
        <f>'[3]Results Lum Lab'!AO479</f>
        <v>M03</v>
      </c>
      <c r="AE531" s="117" t="str">
        <f t="shared" si="275"/>
        <v>-</v>
      </c>
    </row>
    <row r="532" spans="4:33" ht="14.7" x14ac:dyDescent="0.6">
      <c r="D532" t="str">
        <f>'[3]Results Lum Lab'!P480</f>
        <v>C1 - M18 : 1</v>
      </c>
      <c r="E532" s="148" t="str">
        <f t="shared" si="264"/>
        <v>Duplicate</v>
      </c>
      <c r="F532" t="str">
        <f>'[3]Results Lum Lab'!Q480</f>
        <v>C2 - M12 : 1</v>
      </c>
      <c r="G532" s="117" t="str">
        <f t="shared" si="265"/>
        <v>Duplicate</v>
      </c>
      <c r="H532" t="str">
        <f>'[3]Results Lum Lab'!R480</f>
        <v>C3 - M16 : 1</v>
      </c>
      <c r="I532" s="117" t="str">
        <f t="shared" si="266"/>
        <v>-</v>
      </c>
      <c r="N532" t="str">
        <f>'[3]Results Lum Lab'!U480</f>
        <v>M02 - C3 : 2</v>
      </c>
      <c r="O532" s="117" t="str">
        <f t="shared" si="269"/>
        <v>Duplicate</v>
      </c>
      <c r="T532" t="str">
        <f>'[3]Results Lum Lab'!Z480</f>
        <v>M18</v>
      </c>
      <c r="U532" s="117" t="str">
        <f t="shared" si="270"/>
        <v>Duplicate</v>
      </c>
      <c r="V532" t="str">
        <f>'[3]Results Lum Lab'!AC480</f>
        <v>M12</v>
      </c>
      <c r="W532" s="117" t="str">
        <f t="shared" si="271"/>
        <v>Duplicate</v>
      </c>
      <c r="X532" t="str">
        <f>'[3]Results Lum Lab'!AF480</f>
        <v>M16</v>
      </c>
      <c r="Y532" s="117" t="str">
        <f t="shared" si="272"/>
        <v>Duplicate</v>
      </c>
      <c r="AD532" t="str">
        <f>'[3]Results Lum Lab'!AO480</f>
        <v>M02</v>
      </c>
      <c r="AE532" s="117" t="str">
        <f t="shared" si="275"/>
        <v>Duplicate</v>
      </c>
    </row>
    <row r="533" spans="4:33" ht="14.7" x14ac:dyDescent="0.6">
      <c r="D533" t="str">
        <f>'[3]Results Lum Lab'!P481</f>
        <v>C1 - M19 : 2</v>
      </c>
      <c r="E533" s="148" t="str">
        <f t="shared" si="264"/>
        <v>-</v>
      </c>
      <c r="F533" t="str">
        <f>'[3]Results Lum Lab'!Q481</f>
        <v>C2 - M13 : 2</v>
      </c>
      <c r="G533" s="117" t="str">
        <f t="shared" si="265"/>
        <v>Duplicate</v>
      </c>
      <c r="H533" t="str">
        <f>'[3]Results Lum Lab'!R481</f>
        <v>C3 - M17 : 2</v>
      </c>
      <c r="I533" s="117" t="str">
        <f t="shared" si="266"/>
        <v>-</v>
      </c>
      <c r="T533" t="str">
        <f>'[3]Results Lum Lab'!Z481</f>
        <v>M19</v>
      </c>
      <c r="U533" s="117" t="str">
        <f t="shared" si="270"/>
        <v>Duplicate</v>
      </c>
      <c r="V533" t="str">
        <f>'[3]Results Lum Lab'!AC481</f>
        <v>M13</v>
      </c>
      <c r="W533" s="117" t="str">
        <f t="shared" si="271"/>
        <v>Duplicate</v>
      </c>
      <c r="X533" t="str">
        <f>'[3]Results Lum Lab'!AF481</f>
        <v>M17</v>
      </c>
      <c r="Y533" s="117" t="str">
        <f t="shared" si="272"/>
        <v>-</v>
      </c>
    </row>
    <row r="534" spans="4:33" ht="14.7" x14ac:dyDescent="0.6">
      <c r="D534" t="str">
        <f>'[3]Results Lum Lab'!P482</f>
        <v>C1 - M18 : 2</v>
      </c>
      <c r="E534" s="148" t="str">
        <f t="shared" si="264"/>
        <v>-</v>
      </c>
      <c r="T534" t="str">
        <f>'[3]Results Lum Lab'!Z482</f>
        <v>M18</v>
      </c>
      <c r="U534" s="117" t="str">
        <f t="shared" si="270"/>
        <v>Duplicate</v>
      </c>
    </row>
    <row r="535" spans="4:33" ht="14.7" x14ac:dyDescent="0.6">
      <c r="D535" t="str">
        <f>'[3]Results Lum Lab'!P483</f>
        <v>C1 - M17 : 1</v>
      </c>
      <c r="E535" s="148" t="str">
        <f t="shared" si="264"/>
        <v>-</v>
      </c>
      <c r="T535" t="str">
        <f>'[3]Results Lum Lab'!Z483</f>
        <v>M17</v>
      </c>
      <c r="U535" s="117" t="str">
        <f t="shared" si="270"/>
        <v>-</v>
      </c>
    </row>
    <row r="536" spans="4:33" ht="14.7" x14ac:dyDescent="0.6">
      <c r="D536" t="str">
        <f>'[3]Results Lum Lab'!P484</f>
        <v>C1 - M18 : 1</v>
      </c>
      <c r="E536" s="148" t="str">
        <f t="shared" si="264"/>
        <v>Duplicate</v>
      </c>
      <c r="T536" t="str">
        <f>'[3]Results Lum Lab'!Z484</f>
        <v>M18</v>
      </c>
      <c r="U536" s="117" t="str">
        <f t="shared" si="270"/>
        <v>Duplicate</v>
      </c>
    </row>
    <row r="537" spans="4:33" ht="14.7" x14ac:dyDescent="0.6">
      <c r="D537" t="str">
        <f>'[3]Results Lum Lab'!P485</f>
        <v>C1 - M19 : 1</v>
      </c>
      <c r="E537" s="148" t="str">
        <f t="shared" si="264"/>
        <v>-</v>
      </c>
      <c r="T537" t="str">
        <f>'[3]Results Lum Lab'!Z485</f>
        <v>M19</v>
      </c>
      <c r="U537" s="117" t="str">
        <f t="shared" si="270"/>
        <v>Duplicate</v>
      </c>
    </row>
    <row r="538" spans="4:33" ht="14.7" x14ac:dyDescent="0.6">
      <c r="D538" t="str">
        <f>'[3]Results Lum Lab'!P486</f>
        <v>C1 - M20 : 2</v>
      </c>
      <c r="E538" s="148" t="str">
        <f t="shared" si="264"/>
        <v>Duplicate</v>
      </c>
      <c r="T538" t="str">
        <f>'[3]Results Lum Lab'!Z486</f>
        <v>M20</v>
      </c>
      <c r="U538" s="117" t="str">
        <f t="shared" si="270"/>
        <v>Duplicate</v>
      </c>
    </row>
    <row r="540" spans="4:33" ht="14.7" x14ac:dyDescent="0.6">
      <c r="D540" s="2" t="s">
        <v>1064</v>
      </c>
      <c r="E540" s="130">
        <f>COUNTIF(E525:E538,"Duplicate")</f>
        <v>4</v>
      </c>
      <c r="F540" s="2" t="s">
        <v>1064</v>
      </c>
      <c r="G540" s="119">
        <f>COUNTIF(G525:G533,"Duplicate")</f>
        <v>4</v>
      </c>
      <c r="H540" s="2" t="s">
        <v>1064</v>
      </c>
      <c r="I540" s="119">
        <f>COUNTIF(I525:I533,"Duplicate")</f>
        <v>4</v>
      </c>
      <c r="J540" s="2" t="s">
        <v>1064</v>
      </c>
      <c r="K540" s="119">
        <f>COUNTIF(K525:K531,"Duplicate")</f>
        <v>2</v>
      </c>
      <c r="L540" s="2" t="s">
        <v>1064</v>
      </c>
      <c r="M540" s="119">
        <f>COUNTIF(M525:M531,"Duplicate")</f>
        <v>5</v>
      </c>
      <c r="N540" s="2" t="s">
        <v>1064</v>
      </c>
      <c r="O540" s="119">
        <f>COUNTIF(O525:O532,"Duplicate")</f>
        <v>2</v>
      </c>
      <c r="T540" s="2" t="s">
        <v>1064</v>
      </c>
      <c r="U540" s="119">
        <f>COUNTIF(U525:U538,"Duplicate")</f>
        <v>8</v>
      </c>
      <c r="V540" s="2" t="s">
        <v>1064</v>
      </c>
      <c r="W540" s="119">
        <f>COUNTIF(W525:W533,"Duplicate")</f>
        <v>6</v>
      </c>
      <c r="X540" s="2" t="s">
        <v>1064</v>
      </c>
      <c r="Y540" s="119">
        <f>COUNTIF(Y525:Y533,"Duplicate")</f>
        <v>6</v>
      </c>
      <c r="Z540" s="2" t="s">
        <v>1064</v>
      </c>
      <c r="AA540" s="119">
        <f>COUNTIF(AA525:AA531,"Duplicate")</f>
        <v>4</v>
      </c>
      <c r="AB540" s="2" t="s">
        <v>1064</v>
      </c>
      <c r="AC540" s="119">
        <f>COUNTIF(AC525:AC531,"Duplicate")</f>
        <v>5</v>
      </c>
      <c r="AD540" s="2" t="s">
        <v>1064</v>
      </c>
      <c r="AE540" s="119">
        <f>COUNTIF(AE525:AE532,"Duplicate")</f>
        <v>3</v>
      </c>
    </row>
    <row r="541" spans="4:33" ht="14.7" x14ac:dyDescent="0.6">
      <c r="D541" s="2" t="s">
        <v>1065</v>
      </c>
      <c r="E541" s="130">
        <f>COUNTA(D525:D538)</f>
        <v>14</v>
      </c>
      <c r="F541" s="2" t="s">
        <v>1065</v>
      </c>
      <c r="G541" s="119">
        <f>COUNTA(F525:F533)</f>
        <v>9</v>
      </c>
      <c r="H541" s="2" t="s">
        <v>1065</v>
      </c>
      <c r="I541" s="119">
        <f>COUNTA(H525:H533)</f>
        <v>9</v>
      </c>
      <c r="J541" s="2" t="s">
        <v>1065</v>
      </c>
      <c r="K541" s="119">
        <f>COUNTA(J525:J531)</f>
        <v>7</v>
      </c>
      <c r="L541" s="2" t="s">
        <v>1065</v>
      </c>
      <c r="M541" s="119">
        <f>COUNTA(L525:L531)</f>
        <v>7</v>
      </c>
      <c r="N541" s="2" t="s">
        <v>1065</v>
      </c>
      <c r="O541" s="119">
        <f>COUNTA(N525:N532)</f>
        <v>8</v>
      </c>
      <c r="P541" s="10" t="s">
        <v>431</v>
      </c>
      <c r="Q541" s="10"/>
      <c r="R541" s="10"/>
    </row>
    <row r="542" spans="4:33" ht="14.7" x14ac:dyDescent="0.6">
      <c r="D542" s="2"/>
      <c r="E542" s="130"/>
      <c r="F542" s="2"/>
      <c r="G542" s="119"/>
      <c r="H542" s="2"/>
      <c r="I542" s="119"/>
      <c r="J542" s="2"/>
      <c r="K542" s="119"/>
      <c r="L542" s="2"/>
      <c r="M542" s="119"/>
      <c r="N542" s="2"/>
      <c r="O542" s="119"/>
      <c r="P542" s="10"/>
      <c r="Q542" s="10"/>
      <c r="R542" s="10"/>
      <c r="S542" s="126" t="s">
        <v>1074</v>
      </c>
      <c r="T542" s="128">
        <f>E540/U540</f>
        <v>0.5</v>
      </c>
      <c r="U542" s="127"/>
      <c r="V542" s="128">
        <f>G540/W540</f>
        <v>0.66666666666666663</v>
      </c>
      <c r="W542" s="127"/>
      <c r="X542" s="128">
        <f>I540/Y540</f>
        <v>0.66666666666666663</v>
      </c>
      <c r="Y542" s="127"/>
      <c r="Z542" s="128">
        <f>K540/AA540</f>
        <v>0.5</v>
      </c>
      <c r="AA542" s="127"/>
      <c r="AB542" s="128">
        <f>M540/AC540</f>
        <v>1</v>
      </c>
      <c r="AC542" s="127"/>
      <c r="AD542" s="129">
        <f>O540/AE540</f>
        <v>0.66666666666666663</v>
      </c>
      <c r="AF542" t="s">
        <v>1075</v>
      </c>
      <c r="AG542" s="131">
        <f>MAX(T542:AD542)</f>
        <v>1</v>
      </c>
    </row>
    <row r="543" spans="4:33" x14ac:dyDescent="0.55000000000000004">
      <c r="AF543" t="s">
        <v>1076</v>
      </c>
      <c r="AG543" s="131">
        <f>MIN(T542:AD542)</f>
        <v>0.5</v>
      </c>
    </row>
    <row r="545" spans="3:31" x14ac:dyDescent="0.55000000000000004">
      <c r="C545" s="2">
        <f>'[3]Results Lum Lab'!O490</f>
        <v>24</v>
      </c>
      <c r="D545" s="2" t="str">
        <f>'[3]Results Lum Lab'!P490</f>
        <v>C1 - Mxx</v>
      </c>
      <c r="E545" s="147"/>
      <c r="F545" s="2" t="str">
        <f>'[3]Results Lum Lab'!Q490</f>
        <v>C2 - Mxx</v>
      </c>
      <c r="G545" s="2"/>
      <c r="H545" s="2" t="str">
        <f>'[3]Results Lum Lab'!R490</f>
        <v>C3 - Mxx</v>
      </c>
      <c r="I545" s="2"/>
      <c r="J545" s="2" t="str">
        <f>'[3]Results Lum Lab'!S490</f>
        <v>Mxx -C1</v>
      </c>
      <c r="K545" s="2"/>
      <c r="L545" s="2" t="str">
        <f>'[3]Results Lum Lab'!T490</f>
        <v>Mxx -C2</v>
      </c>
      <c r="M545" s="2"/>
      <c r="N545" s="2" t="str">
        <f>'[3]Results Lum Lab'!U490</f>
        <v>Mxx - C3</v>
      </c>
      <c r="O545" s="2"/>
      <c r="P545" s="2"/>
      <c r="Q545" s="2"/>
      <c r="R545" s="2"/>
      <c r="S545" s="2"/>
      <c r="T545" s="2" t="str">
        <f>'[3]Results Lum Lab'!Z490</f>
        <v>C1 - Mxx</v>
      </c>
      <c r="U545" s="2"/>
      <c r="V545" s="2" t="str">
        <f>'[3]Results Lum Lab'!AC490</f>
        <v>C2 - Mxx</v>
      </c>
      <c r="W545" s="2"/>
      <c r="X545" s="2" t="str">
        <f>'[3]Results Lum Lab'!AF490</f>
        <v>C3 - Mxx</v>
      </c>
      <c r="Y545" s="2"/>
      <c r="Z545" s="2" t="str">
        <f>'[3]Results Lum Lab'!AI490</f>
        <v>Mxx -C1</v>
      </c>
      <c r="AA545" s="2"/>
      <c r="AB545" s="2" t="str">
        <f>'[3]Results Lum Lab'!AL490</f>
        <v>Mxx -C2</v>
      </c>
      <c r="AC545" s="2"/>
      <c r="AD545" s="2" t="str">
        <f>'[3]Results Lum Lab'!AO490</f>
        <v>Mxx - C3</v>
      </c>
    </row>
    <row r="546" spans="3:31" ht="14.7" x14ac:dyDescent="0.6">
      <c r="D546" t="str">
        <f>'[3]Results Lum Lab'!P491</f>
        <v>C1 - M08 : 1</v>
      </c>
      <c r="E546" s="148" t="str">
        <f>IF(COUNTIF($D$546:$D$560, D546)&gt;1, "Duplicate", "-")</f>
        <v>-</v>
      </c>
      <c r="F546" t="str">
        <f>'[3]Results Lum Lab'!Q491</f>
        <v>C2 - M08 : 1</v>
      </c>
      <c r="G546" s="117" t="str">
        <f>IF(COUNTIF($F$546:$F$553, F546)&gt;1, "Duplicate", "-")</f>
        <v>-</v>
      </c>
      <c r="H546" t="str">
        <f>'[3]Results Lum Lab'!R491</f>
        <v>C3 - M08 : 2</v>
      </c>
      <c r="I546" s="117" t="str">
        <f>IF(COUNTIF($H$546:$H$558, H546)&gt;1, "Duplicate", "-")</f>
        <v>-</v>
      </c>
      <c r="J546" t="str">
        <f>'[3]Results Lum Lab'!S491</f>
        <v>M08 - C1 : 2</v>
      </c>
      <c r="K546" s="117" t="str">
        <f>IF(COUNTIF($J$546:$J$552, J546)&gt;1, "Duplicate", "-")</f>
        <v>-</v>
      </c>
      <c r="L546" t="str">
        <f>'[3]Results Lum Lab'!T491</f>
        <v>M08 - C2 : 2</v>
      </c>
      <c r="M546" s="117" t="str">
        <f>IF(COUNTIF($L$546:$L$563, L546)&gt;1, "Duplicate", "-")</f>
        <v>-</v>
      </c>
      <c r="N546" t="str">
        <f>'[3]Results Lum Lab'!U491</f>
        <v>M08 - C3 : 1</v>
      </c>
      <c r="O546" s="117" t="str">
        <f>IF(COUNTIF($N$546:$N$554, N546)&gt;1, "Duplicate", "-")</f>
        <v>-</v>
      </c>
      <c r="T546" t="str">
        <f>'[3]Results Lum Lab'!Z491</f>
        <v>M08</v>
      </c>
      <c r="U546" s="117" t="str">
        <f t="shared" ref="U546:U559" si="276">IF(COUNTIF($T$546:$T$560, T546)&gt;1, "Duplicate", "-")</f>
        <v>-</v>
      </c>
      <c r="V546" t="str">
        <f>'[3]Results Lum Lab'!AC491</f>
        <v>M08</v>
      </c>
      <c r="W546" s="117" t="str">
        <f>IF(COUNTIF($V$546:$V$553, V546)&gt;1, "Duplicate", "-")</f>
        <v>-</v>
      </c>
      <c r="X546" t="str">
        <f>'[3]Results Lum Lab'!AF491</f>
        <v>M08</v>
      </c>
      <c r="Y546" s="117" t="str">
        <f>IF(COUNTIF($X$546:$X$558, X546)&gt;1, "Duplicate", "-")</f>
        <v>Duplicate</v>
      </c>
      <c r="Z546" t="str">
        <f>'[3]Results Lum Lab'!AI491</f>
        <v>M08</v>
      </c>
      <c r="AA546" s="117" t="str">
        <f>IF(COUNTIF($Z$546:$Z$552, Z546)&gt;1, "Duplicate", "-")</f>
        <v>-</v>
      </c>
      <c r="AB546" t="str">
        <f>'[3]Results Lum Lab'!AL491</f>
        <v>M08</v>
      </c>
      <c r="AC546" s="117" t="str">
        <f>IF(COUNTIF($AB$546:$AB$563, AB546)&gt;1, "Duplicate", "-")</f>
        <v>-</v>
      </c>
      <c r="AD546" t="str">
        <f>'[3]Results Lum Lab'!AO491</f>
        <v>M08</v>
      </c>
      <c r="AE546" s="117" t="str">
        <f>IF(COUNTIF($AD$546:$AD$554, AD546)&gt;1, "Duplicate", "-")</f>
        <v>Duplicate</v>
      </c>
    </row>
    <row r="547" spans="3:31" ht="14.7" x14ac:dyDescent="0.6">
      <c r="D547" t="str">
        <f>'[3]Results Lum Lab'!P492</f>
        <v>C1 - M12 : 1</v>
      </c>
      <c r="E547" s="148" t="str">
        <f t="shared" ref="E547:E560" si="277">IF(COUNTIF($D$546:$D$560, D547)&gt;1, "Duplicate", "-")</f>
        <v>-</v>
      </c>
      <c r="F547" t="str">
        <f>'[3]Results Lum Lab'!Q492</f>
        <v>C2 - M12 : 1</v>
      </c>
      <c r="G547" s="117" t="str">
        <f t="shared" ref="G547:G553" si="278">IF(COUNTIF($F$546:$F$553, F547)&gt;1, "Duplicate", "-")</f>
        <v>-</v>
      </c>
      <c r="H547" t="str">
        <f>'[3]Results Lum Lab'!R492</f>
        <v>C3 - M04 : 1</v>
      </c>
      <c r="I547" s="117" t="str">
        <f t="shared" ref="I547:I558" si="279">IF(COUNTIF($H$546:$H$558, H547)&gt;1, "Duplicate", "-")</f>
        <v>-</v>
      </c>
      <c r="J547" t="str">
        <f>'[3]Results Lum Lab'!S492</f>
        <v>M12 - C1 : 2</v>
      </c>
      <c r="K547" s="117" t="str">
        <f t="shared" ref="K547:K552" si="280">IF(COUNTIF($J$546:$J$552, J547)&gt;1, "Duplicate", "-")</f>
        <v>-</v>
      </c>
      <c r="L547" t="str">
        <f>'[3]Results Lum Lab'!T492</f>
        <v>M12 - C2 : 2</v>
      </c>
      <c r="M547" s="117" t="str">
        <f t="shared" ref="M547:M563" si="281">IF(COUNTIF($L$546:$L$563, L547)&gt;1, "Duplicate", "-")</f>
        <v>Duplicate</v>
      </c>
      <c r="N547" t="str">
        <f>'[3]Results Lum Lab'!U492</f>
        <v>M04 - C3 : 2</v>
      </c>
      <c r="O547" s="117" t="str">
        <f t="shared" ref="O547:O554" si="282">IF(COUNTIF($N$546:$N$554, N547)&gt;1, "Duplicate", "-")</f>
        <v>-</v>
      </c>
      <c r="T547" t="str">
        <f>'[3]Results Lum Lab'!Z492</f>
        <v>M12</v>
      </c>
      <c r="U547" s="117" t="str">
        <f t="shared" si="276"/>
        <v>-</v>
      </c>
      <c r="V547" t="str">
        <f>'[3]Results Lum Lab'!AC492</f>
        <v>M12</v>
      </c>
      <c r="W547" s="117" t="str">
        <f t="shared" ref="W547:W553" si="283">IF(COUNTIF($V$546:$V$553, V547)&gt;1, "Duplicate", "-")</f>
        <v>-</v>
      </c>
      <c r="X547" t="str">
        <f>'[3]Results Lum Lab'!AF492</f>
        <v>M04</v>
      </c>
      <c r="Y547" s="117" t="str">
        <f t="shared" ref="Y547:Y558" si="284">IF(COUNTIF($X$546:$X$558, X547)&gt;1, "Duplicate", "-")</f>
        <v>-</v>
      </c>
      <c r="Z547" t="str">
        <f>'[3]Results Lum Lab'!AI492</f>
        <v>M12</v>
      </c>
      <c r="AA547" s="117" t="str">
        <f t="shared" ref="AA547:AA552" si="285">IF(COUNTIF($Z$546:$Z$552, Z547)&gt;1, "Duplicate", "-")</f>
        <v>-</v>
      </c>
      <c r="AB547" t="str">
        <f>'[3]Results Lum Lab'!AL492</f>
        <v>M12</v>
      </c>
      <c r="AC547" s="117" t="str">
        <f t="shared" ref="AC547:AC563" si="286">IF(COUNTIF($AB$546:$AB$563, AB547)&gt;1, "Duplicate", "-")</f>
        <v>Duplicate</v>
      </c>
      <c r="AD547" t="str">
        <f>'[3]Results Lum Lab'!AO492</f>
        <v>M04</v>
      </c>
      <c r="AE547" s="117" t="str">
        <f t="shared" ref="AE547:AE554" si="287">IF(COUNTIF($AD$546:$AD$554, AD547)&gt;1, "Duplicate", "-")</f>
        <v>-</v>
      </c>
    </row>
    <row r="548" spans="3:31" ht="14.7" x14ac:dyDescent="0.6">
      <c r="D548" t="str">
        <f>'[3]Results Lum Lab'!P493</f>
        <v>C1 - M16 : 1</v>
      </c>
      <c r="E548" s="148" t="str">
        <f t="shared" si="277"/>
        <v>-</v>
      </c>
      <c r="F548" t="str">
        <f>'[3]Results Lum Lab'!Q493</f>
        <v>C2 - M16 : 2</v>
      </c>
      <c r="G548" s="117" t="str">
        <f t="shared" si="278"/>
        <v>-</v>
      </c>
      <c r="H548" t="str">
        <f>'[3]Results Lum Lab'!R493</f>
        <v>C3 - M06 : 1</v>
      </c>
      <c r="I548" s="117" t="str">
        <f t="shared" si="279"/>
        <v>-</v>
      </c>
      <c r="J548" t="str">
        <f>'[3]Results Lum Lab'!S493</f>
        <v>M16 - C1 : 1</v>
      </c>
      <c r="K548" s="117" t="str">
        <f t="shared" si="280"/>
        <v>-</v>
      </c>
      <c r="L548" t="str">
        <f>'[3]Results Lum Lab'!T493</f>
        <v>M16 - C2 : 2</v>
      </c>
      <c r="M548" s="117" t="str">
        <f t="shared" si="281"/>
        <v>-</v>
      </c>
      <c r="N548" t="str">
        <f>'[3]Results Lum Lab'!U493</f>
        <v>M06 - C3 : 2</v>
      </c>
      <c r="O548" s="117" t="str">
        <f t="shared" si="282"/>
        <v>-</v>
      </c>
      <c r="T548" t="str">
        <f>'[3]Results Lum Lab'!Z493</f>
        <v>M16</v>
      </c>
      <c r="U548" s="117" t="str">
        <f t="shared" si="276"/>
        <v>-</v>
      </c>
      <c r="V548" t="str">
        <f>'[3]Results Lum Lab'!AC493</f>
        <v>M16</v>
      </c>
      <c r="W548" s="117" t="str">
        <f t="shared" si="283"/>
        <v>-</v>
      </c>
      <c r="X548" t="str">
        <f>'[3]Results Lum Lab'!AF493</f>
        <v>M06</v>
      </c>
      <c r="Y548" s="117" t="str">
        <f t="shared" si="284"/>
        <v>-</v>
      </c>
      <c r="Z548" t="str">
        <f>'[3]Results Lum Lab'!AI493</f>
        <v>M16</v>
      </c>
      <c r="AA548" s="117" t="str">
        <f t="shared" si="285"/>
        <v>-</v>
      </c>
      <c r="AB548" t="str">
        <f>'[3]Results Lum Lab'!AL493</f>
        <v>M16</v>
      </c>
      <c r="AC548" s="117" t="str">
        <f t="shared" si="286"/>
        <v>Duplicate</v>
      </c>
      <c r="AD548" t="str">
        <f>'[3]Results Lum Lab'!AO493</f>
        <v>M06</v>
      </c>
      <c r="AE548" s="117" t="str">
        <f t="shared" si="287"/>
        <v>-</v>
      </c>
    </row>
    <row r="549" spans="3:31" ht="14.7" x14ac:dyDescent="0.6">
      <c r="D549" t="str">
        <f>'[3]Results Lum Lab'!P494</f>
        <v>C1 - M20 : 1</v>
      </c>
      <c r="E549" s="148" t="str">
        <f t="shared" si="277"/>
        <v>Duplicate</v>
      </c>
      <c r="F549" t="str">
        <f>'[3]Results Lum Lab'!Q494</f>
        <v>C2 - M14 : 1</v>
      </c>
      <c r="G549" s="117" t="str">
        <f t="shared" si="278"/>
        <v>-</v>
      </c>
      <c r="H549" t="str">
        <f>'[3]Results Lum Lab'!R494</f>
        <v>C3 - M08 : 1</v>
      </c>
      <c r="I549" s="117" t="str">
        <f t="shared" si="279"/>
        <v>-</v>
      </c>
      <c r="J549" t="str">
        <f>'[3]Results Lum Lab'!S494</f>
        <v>M14 - C1 : 2</v>
      </c>
      <c r="K549" s="117" t="str">
        <f t="shared" si="280"/>
        <v>Duplicate</v>
      </c>
      <c r="L549" t="str">
        <f>'[3]Results Lum Lab'!T494</f>
        <v>M20 - C2 : 1</v>
      </c>
      <c r="M549" s="117" t="str">
        <f t="shared" si="281"/>
        <v>-</v>
      </c>
      <c r="N549" t="str">
        <f>'[3]Results Lum Lab'!U494</f>
        <v>M08 - C3 : 2</v>
      </c>
      <c r="O549" s="117" t="str">
        <f t="shared" si="282"/>
        <v>-</v>
      </c>
      <c r="T549" t="str">
        <f>'[3]Results Lum Lab'!Z494</f>
        <v>M20</v>
      </c>
      <c r="U549" s="117" t="str">
        <f t="shared" si="276"/>
        <v>Duplicate</v>
      </c>
      <c r="V549" t="str">
        <f>'[3]Results Lum Lab'!AC494</f>
        <v>M14</v>
      </c>
      <c r="W549" s="117" t="str">
        <f t="shared" si="283"/>
        <v>Duplicate</v>
      </c>
      <c r="X549" t="str">
        <f>'[3]Results Lum Lab'!AF494</f>
        <v>M08</v>
      </c>
      <c r="Y549" s="117" t="str">
        <f t="shared" si="284"/>
        <v>Duplicate</v>
      </c>
      <c r="Z549" t="str">
        <f>'[3]Results Lum Lab'!AI494</f>
        <v>M14</v>
      </c>
      <c r="AA549" s="117" t="str">
        <f t="shared" si="285"/>
        <v>Duplicate</v>
      </c>
      <c r="AB549" t="str">
        <f>'[3]Results Lum Lab'!AL494</f>
        <v>M20</v>
      </c>
      <c r="AC549" s="117" t="str">
        <f t="shared" si="286"/>
        <v>-</v>
      </c>
      <c r="AD549" t="str">
        <f>'[3]Results Lum Lab'!AO494</f>
        <v>M08</v>
      </c>
      <c r="AE549" s="117" t="str">
        <f t="shared" si="287"/>
        <v>Duplicate</v>
      </c>
    </row>
    <row r="550" spans="3:31" ht="14.7" x14ac:dyDescent="0.6">
      <c r="D550" t="str">
        <f>'[3]Results Lum Lab'!P495</f>
        <v>C1 - M24 : 2</v>
      </c>
      <c r="E550" s="148" t="str">
        <f t="shared" si="277"/>
        <v>-</v>
      </c>
      <c r="F550" t="str">
        <f>'[3]Results Lum Lab'!Q495</f>
        <v>C2 - M15 : 2</v>
      </c>
      <c r="G550" s="117" t="str">
        <f t="shared" si="278"/>
        <v>-</v>
      </c>
      <c r="H550" t="str">
        <f>'[3]Results Lum Lab'!R495</f>
        <v>C3 - M10 : 1</v>
      </c>
      <c r="I550" s="117" t="str">
        <f t="shared" si="279"/>
        <v>-</v>
      </c>
      <c r="J550" t="str">
        <f>'[3]Results Lum Lab'!S495</f>
        <v>M15 - C1 : 1</v>
      </c>
      <c r="K550" s="117" t="str">
        <f t="shared" si="280"/>
        <v>Duplicate</v>
      </c>
      <c r="L550" t="str">
        <f>'[3]Results Lum Lab'!T495</f>
        <v>M18 - C2 : 1</v>
      </c>
      <c r="M550" s="117" t="str">
        <f t="shared" si="281"/>
        <v>-</v>
      </c>
      <c r="N550" t="str">
        <f>'[3]Results Lum Lab'!U495</f>
        <v>M10 - C3 : 2</v>
      </c>
      <c r="O550" s="117" t="str">
        <f t="shared" si="282"/>
        <v>-</v>
      </c>
      <c r="T550" t="str">
        <f>'[3]Results Lum Lab'!Z495</f>
        <v>M24</v>
      </c>
      <c r="U550" s="117" t="str">
        <f t="shared" si="276"/>
        <v>-</v>
      </c>
      <c r="V550" t="str">
        <f>'[3]Results Lum Lab'!AC495</f>
        <v>M15</v>
      </c>
      <c r="W550" s="117" t="str">
        <f t="shared" si="283"/>
        <v>-</v>
      </c>
      <c r="X550" t="str">
        <f>'[3]Results Lum Lab'!AF495</f>
        <v>M10</v>
      </c>
      <c r="Y550" s="117" t="str">
        <f t="shared" si="284"/>
        <v>-</v>
      </c>
      <c r="Z550" t="str">
        <f>'[3]Results Lum Lab'!AI495</f>
        <v>M15</v>
      </c>
      <c r="AA550" s="117" t="str">
        <f t="shared" si="285"/>
        <v>Duplicate</v>
      </c>
      <c r="AB550" t="str">
        <f>'[3]Results Lum Lab'!AL495</f>
        <v>M18</v>
      </c>
      <c r="AC550" s="117" t="str">
        <f t="shared" si="286"/>
        <v>-</v>
      </c>
      <c r="AD550" t="str">
        <f>'[3]Results Lum Lab'!AO495</f>
        <v>M10</v>
      </c>
      <c r="AE550" s="117" t="str">
        <f t="shared" si="287"/>
        <v>-</v>
      </c>
    </row>
    <row r="551" spans="3:31" ht="14.7" x14ac:dyDescent="0.6">
      <c r="D551" t="str">
        <f>'[3]Results Lum Lab'!P496</f>
        <v>C1 - M22 : 2</v>
      </c>
      <c r="E551" s="148" t="str">
        <f t="shared" si="277"/>
        <v>Duplicate</v>
      </c>
      <c r="F551" t="str">
        <f>'[3]Results Lum Lab'!Q496</f>
        <v>C2 - M14 : 2</v>
      </c>
      <c r="G551" s="117" t="str">
        <f t="shared" si="278"/>
        <v>Duplicate</v>
      </c>
      <c r="H551" t="str">
        <f>'[3]Results Lum Lab'!R496</f>
        <v>C3 - M12 : 1</v>
      </c>
      <c r="I551" s="117" t="str">
        <f t="shared" si="279"/>
        <v>-</v>
      </c>
      <c r="J551" t="str">
        <f>'[3]Results Lum Lab'!S496</f>
        <v>M14 - C1 : 2</v>
      </c>
      <c r="K551" s="117" t="str">
        <f t="shared" si="280"/>
        <v>Duplicate</v>
      </c>
      <c r="L551" t="str">
        <f>'[3]Results Lum Lab'!T496</f>
        <v>M16 - C2 : 1</v>
      </c>
      <c r="M551" s="117" t="str">
        <f t="shared" si="281"/>
        <v>-</v>
      </c>
      <c r="N551" t="str">
        <f>'[3]Results Lum Lab'!U496</f>
        <v>M12 - C3 : 1</v>
      </c>
      <c r="O551" s="117" t="str">
        <f t="shared" si="282"/>
        <v>Duplicate</v>
      </c>
      <c r="T551" t="str">
        <f>'[3]Results Lum Lab'!Z496</f>
        <v>M22</v>
      </c>
      <c r="U551" s="117" t="str">
        <f t="shared" si="276"/>
        <v>Duplicate</v>
      </c>
      <c r="V551" t="str">
        <f>'[3]Results Lum Lab'!AC496</f>
        <v>M14</v>
      </c>
      <c r="W551" s="117" t="str">
        <f t="shared" si="283"/>
        <v>Duplicate</v>
      </c>
      <c r="X551" t="str">
        <f>'[3]Results Lum Lab'!AF496</f>
        <v>M12</v>
      </c>
      <c r="Y551" s="117" t="str">
        <f t="shared" si="284"/>
        <v>-</v>
      </c>
      <c r="Z551" t="str">
        <f>'[3]Results Lum Lab'!AI496</f>
        <v>M14</v>
      </c>
      <c r="AA551" s="117" t="str">
        <f t="shared" si="285"/>
        <v>Duplicate</v>
      </c>
      <c r="AB551" t="str">
        <f>'[3]Results Lum Lab'!AL496</f>
        <v>M16</v>
      </c>
      <c r="AC551" s="117" t="str">
        <f t="shared" si="286"/>
        <v>Duplicate</v>
      </c>
      <c r="AD551" t="str">
        <f>'[3]Results Lum Lab'!AO496</f>
        <v>M12</v>
      </c>
      <c r="AE551" s="117" t="str">
        <f t="shared" si="287"/>
        <v>Duplicate</v>
      </c>
    </row>
    <row r="552" spans="3:31" ht="14.7" x14ac:dyDescent="0.6">
      <c r="D552" t="str">
        <f>'[3]Results Lum Lab'!P497</f>
        <v>C1 - M20 : 1</v>
      </c>
      <c r="E552" s="148" t="str">
        <f t="shared" si="277"/>
        <v>Duplicate</v>
      </c>
      <c r="F552" t="str">
        <f>'[3]Results Lum Lab'!Q497</f>
        <v>C2 - M13 : 1</v>
      </c>
      <c r="G552" s="117" t="str">
        <f t="shared" si="278"/>
        <v>-</v>
      </c>
      <c r="H552" t="str">
        <f>'[3]Results Lum Lab'!R497</f>
        <v>C3 - M14 : 1</v>
      </c>
      <c r="I552" s="117" t="str">
        <f t="shared" si="279"/>
        <v>Duplicate</v>
      </c>
      <c r="J552" t="str">
        <f>'[3]Results Lum Lab'!S497</f>
        <v>M15 - C1 : 1</v>
      </c>
      <c r="K552" s="117" t="str">
        <f t="shared" si="280"/>
        <v>Duplicate</v>
      </c>
      <c r="L552" t="str">
        <f>'[3]Results Lum Lab'!T497</f>
        <v>M14 - C2 : 1</v>
      </c>
      <c r="M552" s="117" t="str">
        <f t="shared" si="281"/>
        <v>Duplicate</v>
      </c>
      <c r="N552" t="str">
        <f>'[3]Results Lum Lab'!U497</f>
        <v>M11 - C3 : 2</v>
      </c>
      <c r="O552" s="117" t="str">
        <f t="shared" si="282"/>
        <v>Duplicate</v>
      </c>
      <c r="T552" t="str">
        <f>'[3]Results Lum Lab'!Z497</f>
        <v>M20</v>
      </c>
      <c r="U552" s="117" t="str">
        <f t="shared" si="276"/>
        <v>Duplicate</v>
      </c>
      <c r="V552" t="str">
        <f>'[3]Results Lum Lab'!AC497</f>
        <v>M13</v>
      </c>
      <c r="W552" s="117" t="str">
        <f t="shared" si="283"/>
        <v>-</v>
      </c>
      <c r="X552" t="str">
        <f>'[3]Results Lum Lab'!AF497</f>
        <v>M14</v>
      </c>
      <c r="Y552" s="117" t="str">
        <f t="shared" si="284"/>
        <v>Duplicate</v>
      </c>
      <c r="Z552" t="str">
        <f>'[3]Results Lum Lab'!AI497</f>
        <v>M15</v>
      </c>
      <c r="AA552" s="117" t="str">
        <f t="shared" si="285"/>
        <v>Duplicate</v>
      </c>
      <c r="AB552" t="str">
        <f>'[3]Results Lum Lab'!AL497</f>
        <v>M14</v>
      </c>
      <c r="AC552" s="117" t="str">
        <f t="shared" si="286"/>
        <v>Duplicate</v>
      </c>
      <c r="AD552" t="str">
        <f>'[3]Results Lum Lab'!AO497</f>
        <v>M11</v>
      </c>
      <c r="AE552" s="117" t="str">
        <f t="shared" si="287"/>
        <v>Duplicate</v>
      </c>
    </row>
    <row r="553" spans="3:31" ht="14.7" x14ac:dyDescent="0.6">
      <c r="D553" t="str">
        <f>'[3]Results Lum Lab'!P498</f>
        <v>C1 - M21 : 1</v>
      </c>
      <c r="E553" s="148" t="str">
        <f t="shared" si="277"/>
        <v>Duplicate</v>
      </c>
      <c r="F553" t="str">
        <f>'[3]Results Lum Lab'!Q498</f>
        <v>C2 - M14 : 2</v>
      </c>
      <c r="G553" s="117" t="str">
        <f t="shared" si="278"/>
        <v>Duplicate</v>
      </c>
      <c r="H553" t="str">
        <f>'[3]Results Lum Lab'!R498</f>
        <v>C3 - M16 : 2</v>
      </c>
      <c r="I553" s="117" t="str">
        <f t="shared" si="279"/>
        <v>-</v>
      </c>
      <c r="L553" t="str">
        <f>'[3]Results Lum Lab'!T498</f>
        <v>M12 - C2 : 2</v>
      </c>
      <c r="M553" s="117" t="str">
        <f t="shared" si="281"/>
        <v>Duplicate</v>
      </c>
      <c r="N553" t="str">
        <f>'[3]Results Lum Lab'!U498</f>
        <v>M12 - C3 : 1</v>
      </c>
      <c r="O553" s="117" t="str">
        <f t="shared" si="282"/>
        <v>Duplicate</v>
      </c>
      <c r="T553" t="str">
        <f>'[3]Results Lum Lab'!Z498</f>
        <v>M21</v>
      </c>
      <c r="U553" s="117" t="str">
        <f t="shared" si="276"/>
        <v>Duplicate</v>
      </c>
      <c r="V553" t="str">
        <f>'[3]Results Lum Lab'!AC498</f>
        <v>M14</v>
      </c>
      <c r="W553" s="117" t="str">
        <f t="shared" si="283"/>
        <v>Duplicate</v>
      </c>
      <c r="X553" t="str">
        <f>'[3]Results Lum Lab'!AF498</f>
        <v>M16</v>
      </c>
      <c r="Y553" s="117" t="str">
        <f t="shared" si="284"/>
        <v>-</v>
      </c>
      <c r="AB553" t="str">
        <f>'[3]Results Lum Lab'!AL498</f>
        <v>M12</v>
      </c>
      <c r="AC553" s="117" t="str">
        <f t="shared" si="286"/>
        <v>Duplicate</v>
      </c>
      <c r="AD553" t="str">
        <f>'[3]Results Lum Lab'!AO498</f>
        <v>M12</v>
      </c>
      <c r="AE553" s="117" t="str">
        <f t="shared" si="287"/>
        <v>Duplicate</v>
      </c>
    </row>
    <row r="554" spans="3:31" ht="14.7" x14ac:dyDescent="0.6">
      <c r="D554" t="str">
        <f>'[3]Results Lum Lab'!P499</f>
        <v>C1 - M22 : 2</v>
      </c>
      <c r="E554" s="148" t="str">
        <f t="shared" si="277"/>
        <v>Duplicate</v>
      </c>
      <c r="H554" t="str">
        <f>'[3]Results Lum Lab'!R499</f>
        <v>C3 - M15 : 2</v>
      </c>
      <c r="I554" s="117" t="str">
        <f t="shared" si="279"/>
        <v>Duplicate</v>
      </c>
      <c r="L554" t="str">
        <f>'[3]Results Lum Lab'!T499</f>
        <v>M13 - C2 : 2</v>
      </c>
      <c r="M554" s="117" t="str">
        <f t="shared" si="281"/>
        <v>Duplicate</v>
      </c>
      <c r="N554" t="str">
        <f>'[3]Results Lum Lab'!U499</f>
        <v>M11 - C3 : 2</v>
      </c>
      <c r="O554" s="117" t="str">
        <f t="shared" si="282"/>
        <v>Duplicate</v>
      </c>
      <c r="T554" t="str">
        <f>'[3]Results Lum Lab'!Z499</f>
        <v>M22</v>
      </c>
      <c r="U554" s="117" t="str">
        <f t="shared" si="276"/>
        <v>Duplicate</v>
      </c>
      <c r="X554" t="str">
        <f>'[3]Results Lum Lab'!AF499</f>
        <v>M15</v>
      </c>
      <c r="Y554" s="117" t="str">
        <f t="shared" si="284"/>
        <v>Duplicate</v>
      </c>
      <c r="AB554" t="str">
        <f>'[3]Results Lum Lab'!AL499</f>
        <v>M13</v>
      </c>
      <c r="AC554" s="117" t="str">
        <f t="shared" si="286"/>
        <v>Duplicate</v>
      </c>
      <c r="AD554" t="str">
        <f>'[3]Results Lum Lab'!AO499</f>
        <v>M11</v>
      </c>
      <c r="AE554" s="117" t="str">
        <f t="shared" si="287"/>
        <v>Duplicate</v>
      </c>
    </row>
    <row r="555" spans="3:31" ht="14.7" x14ac:dyDescent="0.6">
      <c r="D555" t="str">
        <f>'[3]Results Lum Lab'!P500</f>
        <v>C1 - M21 : 2</v>
      </c>
      <c r="E555" s="148" t="str">
        <f t="shared" si="277"/>
        <v>-</v>
      </c>
      <c r="H555" t="str">
        <f>'[3]Results Lum Lab'!R500</f>
        <v>C3 - M14 : 1</v>
      </c>
      <c r="I555" s="117" t="str">
        <f t="shared" si="279"/>
        <v>Duplicate</v>
      </c>
      <c r="L555" t="str">
        <f>'[3]Results Lum Lab'!T500</f>
        <v>M14 - C2 : 2</v>
      </c>
      <c r="M555" s="117" t="str">
        <f t="shared" si="281"/>
        <v>-</v>
      </c>
      <c r="T555" t="str">
        <f>'[3]Results Lum Lab'!Z500</f>
        <v>M21</v>
      </c>
      <c r="U555" s="117" t="str">
        <f t="shared" si="276"/>
        <v>Duplicate</v>
      </c>
      <c r="X555" t="str">
        <f>'[3]Results Lum Lab'!AF500</f>
        <v>M14</v>
      </c>
      <c r="Y555" s="117" t="str">
        <f t="shared" si="284"/>
        <v>Duplicate</v>
      </c>
      <c r="AB555" t="str">
        <f>'[3]Results Lum Lab'!AL500</f>
        <v>M14</v>
      </c>
      <c r="AC555" s="117" t="str">
        <f t="shared" si="286"/>
        <v>Duplicate</v>
      </c>
    </row>
    <row r="556" spans="3:31" ht="14.7" x14ac:dyDescent="0.6">
      <c r="D556" t="str">
        <f>'[3]Results Lum Lab'!P501</f>
        <v>C1 - M20 : 2</v>
      </c>
      <c r="E556" s="148" t="str">
        <f t="shared" si="277"/>
        <v>-</v>
      </c>
      <c r="H556" t="str">
        <f>'[3]Results Lum Lab'!R501</f>
        <v>C3 - M15 : 2</v>
      </c>
      <c r="I556" s="117" t="str">
        <f t="shared" si="279"/>
        <v>Duplicate</v>
      </c>
      <c r="L556" t="str">
        <f>'[3]Results Lum Lab'!T501</f>
        <v>M15 - C2 : 1</v>
      </c>
      <c r="M556" s="117" t="str">
        <f t="shared" si="281"/>
        <v>-</v>
      </c>
      <c r="T556" t="str">
        <f>'[3]Results Lum Lab'!Z501</f>
        <v>M20</v>
      </c>
      <c r="U556" s="117" t="str">
        <f t="shared" si="276"/>
        <v>Duplicate</v>
      </c>
      <c r="X556" t="str">
        <f>'[3]Results Lum Lab'!AF501</f>
        <v>M15</v>
      </c>
      <c r="Y556" s="117" t="str">
        <f t="shared" si="284"/>
        <v>Duplicate</v>
      </c>
      <c r="AB556" t="str">
        <f>'[3]Results Lum Lab'!AL501</f>
        <v>M15</v>
      </c>
      <c r="AC556" s="117" t="str">
        <f t="shared" si="286"/>
        <v>-</v>
      </c>
    </row>
    <row r="557" spans="3:31" ht="14.7" x14ac:dyDescent="0.6">
      <c r="D557" t="str">
        <f>'[3]Results Lum Lab'!P502</f>
        <v>C1 - M19 : 1</v>
      </c>
      <c r="E557" s="148" t="str">
        <f t="shared" si="277"/>
        <v>-</v>
      </c>
      <c r="H557" t="str">
        <f>'[3]Results Lum Lab'!R502</f>
        <v>C3 - M14 : 2</v>
      </c>
      <c r="I557" s="117" t="str">
        <f t="shared" si="279"/>
        <v>-</v>
      </c>
      <c r="L557" t="str">
        <f>'[3]Results Lum Lab'!T502</f>
        <v>M14 - C2 : 1</v>
      </c>
      <c r="M557" s="117" t="str">
        <f t="shared" si="281"/>
        <v>Duplicate</v>
      </c>
      <c r="T557" t="str">
        <f>'[3]Results Lum Lab'!Z502</f>
        <v>M19</v>
      </c>
      <c r="U557" s="117" t="str">
        <f t="shared" si="276"/>
        <v>-</v>
      </c>
      <c r="X557" t="str">
        <f>'[3]Results Lum Lab'!AF502</f>
        <v>M14</v>
      </c>
      <c r="Y557" s="117" t="str">
        <f t="shared" si="284"/>
        <v>Duplicate</v>
      </c>
      <c r="AB557" t="str">
        <f>'[3]Results Lum Lab'!AL502</f>
        <v>M14</v>
      </c>
      <c r="AC557" s="117" t="str">
        <f t="shared" si="286"/>
        <v>Duplicate</v>
      </c>
    </row>
    <row r="558" spans="3:31" ht="14.7" x14ac:dyDescent="0.6">
      <c r="D558" t="str">
        <f>'[3]Results Lum Lab'!P503</f>
        <v>C1 - M20 : 1</v>
      </c>
      <c r="E558" s="148" t="str">
        <f t="shared" si="277"/>
        <v>Duplicate</v>
      </c>
      <c r="H558" t="str">
        <f>'[3]Results Lum Lab'!R503</f>
        <v>C3 - M13 : 1</v>
      </c>
      <c r="I558" s="117" t="str">
        <f t="shared" si="279"/>
        <v>-</v>
      </c>
      <c r="L558" t="str">
        <f>'[3]Results Lum Lab'!T503</f>
        <v>M13 - C2 : 1</v>
      </c>
      <c r="M558" s="117" t="str">
        <f t="shared" si="281"/>
        <v>-</v>
      </c>
      <c r="T558" t="str">
        <f>'[3]Results Lum Lab'!Z503</f>
        <v>M20</v>
      </c>
      <c r="U558" s="117" t="str">
        <f t="shared" si="276"/>
        <v>Duplicate</v>
      </c>
      <c r="X558" t="str">
        <f>'[3]Results Lum Lab'!AF503</f>
        <v>M13</v>
      </c>
      <c r="Y558" s="117" t="str">
        <f t="shared" si="284"/>
        <v>-</v>
      </c>
      <c r="AB558" t="str">
        <f>'[3]Results Lum Lab'!AL503</f>
        <v>M13</v>
      </c>
      <c r="AC558" s="117" t="str">
        <f t="shared" si="286"/>
        <v>Duplicate</v>
      </c>
    </row>
    <row r="559" spans="3:31" ht="14.7" x14ac:dyDescent="0.6">
      <c r="D559" t="str">
        <f>'[3]Results Lum Lab'!P504</f>
        <v>C1 - M21 : 1</v>
      </c>
      <c r="E559" s="148" t="str">
        <f t="shared" si="277"/>
        <v>Duplicate</v>
      </c>
      <c r="L559" t="str">
        <f>'[3]Results Lum Lab'!T504</f>
        <v>M12 - C2 : 1</v>
      </c>
      <c r="M559" s="117" t="str">
        <f t="shared" si="281"/>
        <v>-</v>
      </c>
      <c r="T559" t="str">
        <f>'[3]Results Lum Lab'!Z504</f>
        <v>M21</v>
      </c>
      <c r="U559" s="117" t="str">
        <f t="shared" si="276"/>
        <v>Duplicate</v>
      </c>
      <c r="AB559" t="str">
        <f>'[3]Results Lum Lab'!AL504</f>
        <v>M12</v>
      </c>
      <c r="AC559" s="117" t="str">
        <f t="shared" si="286"/>
        <v>Duplicate</v>
      </c>
    </row>
    <row r="560" spans="3:31" ht="14.7" x14ac:dyDescent="0.6">
      <c r="D560" t="str">
        <f>'[3]Results Lum Lab'!P505</f>
        <v>C1 - M22 : 2</v>
      </c>
      <c r="E560" s="148" t="str">
        <f t="shared" si="277"/>
        <v>Duplicate</v>
      </c>
      <c r="L560" t="str">
        <f>'[3]Results Lum Lab'!T505</f>
        <v>M11 - C2 : 2</v>
      </c>
      <c r="M560" s="117" t="str">
        <f t="shared" si="281"/>
        <v>-</v>
      </c>
      <c r="T560" t="str">
        <f>'[3]Results Lum Lab'!Z505</f>
        <v>M22</v>
      </c>
      <c r="U560" s="117" t="str">
        <f>IF(COUNTIF($T$546:$T$560, T560)&gt;1, "Duplicate", "-")</f>
        <v>Duplicate</v>
      </c>
      <c r="AB560" t="str">
        <f>'[3]Results Lum Lab'!AL505</f>
        <v>M11</v>
      </c>
      <c r="AC560" s="117" t="str">
        <f t="shared" si="286"/>
        <v>-</v>
      </c>
    </row>
    <row r="561" spans="3:33" ht="14.7" x14ac:dyDescent="0.6">
      <c r="L561" t="str">
        <f>'[3]Results Lum Lab'!T506</f>
        <v>M12 - C2 : 2</v>
      </c>
      <c r="M561" s="117" t="str">
        <f t="shared" si="281"/>
        <v>Duplicate</v>
      </c>
      <c r="AB561" t="str">
        <f>'[3]Results Lum Lab'!AL506</f>
        <v>M12</v>
      </c>
      <c r="AC561" s="117" t="str">
        <f t="shared" si="286"/>
        <v>Duplicate</v>
      </c>
    </row>
    <row r="562" spans="3:33" ht="14.7" x14ac:dyDescent="0.6">
      <c r="L562" t="str">
        <f>'[3]Results Lum Lab'!T507</f>
        <v>M13 - C2 : 2</v>
      </c>
      <c r="M562" s="117" t="str">
        <f t="shared" si="281"/>
        <v>Duplicate</v>
      </c>
      <c r="AB562" t="str">
        <f>'[3]Results Lum Lab'!AL507</f>
        <v>M13</v>
      </c>
      <c r="AC562" s="117" t="str">
        <f t="shared" si="286"/>
        <v>Duplicate</v>
      </c>
    </row>
    <row r="563" spans="3:33" ht="14.7" x14ac:dyDescent="0.6">
      <c r="L563" t="str">
        <f>'[3]Results Lum Lab'!T508</f>
        <v>M14 - C2 : 1</v>
      </c>
      <c r="M563" s="117" t="str">
        <f t="shared" si="281"/>
        <v>Duplicate</v>
      </c>
      <c r="AB563" t="str">
        <f>'[3]Results Lum Lab'!AL508</f>
        <v>M14</v>
      </c>
      <c r="AC563" s="117" t="str">
        <f t="shared" si="286"/>
        <v>Duplicate</v>
      </c>
    </row>
    <row r="565" spans="3:33" ht="14.7" x14ac:dyDescent="0.6">
      <c r="D565" s="2" t="s">
        <v>1064</v>
      </c>
      <c r="E565" s="130">
        <f>COUNTIF(E546:E560,"Duplicate")</f>
        <v>8</v>
      </c>
      <c r="F565" s="2" t="s">
        <v>1064</v>
      </c>
      <c r="G565" s="119">
        <f>COUNTIF(G546:G553,"Duplicate")</f>
        <v>2</v>
      </c>
      <c r="H565" s="2" t="s">
        <v>1064</v>
      </c>
      <c r="I565" s="119">
        <f>COUNTIF(I546:I558,"Duplicate")</f>
        <v>4</v>
      </c>
      <c r="J565" s="2" t="s">
        <v>1064</v>
      </c>
      <c r="K565" s="119">
        <f>COUNTIF(K546:K552,"Duplicate")</f>
        <v>4</v>
      </c>
      <c r="L565" s="2" t="s">
        <v>1064</v>
      </c>
      <c r="M565" s="119">
        <f>COUNTIF(M546:M563,"Duplicate")</f>
        <v>8</v>
      </c>
      <c r="N565" s="2" t="s">
        <v>1064</v>
      </c>
      <c r="O565" s="119">
        <f>COUNTIF(O546:O554,"Duplicate")</f>
        <v>4</v>
      </c>
      <c r="T565" s="2" t="s">
        <v>1064</v>
      </c>
      <c r="U565" s="119">
        <f>COUNTIF(U546:U560,"Duplicate")</f>
        <v>10</v>
      </c>
      <c r="V565" s="2" t="s">
        <v>1064</v>
      </c>
      <c r="W565" s="119">
        <f>COUNTIF(W546:W553,"Duplicate")</f>
        <v>3</v>
      </c>
      <c r="X565" s="2" t="s">
        <v>1064</v>
      </c>
      <c r="Y565" s="119">
        <f>COUNTIF(Y546:Y558,"Duplicate")</f>
        <v>7</v>
      </c>
      <c r="Z565" s="2" t="s">
        <v>1064</v>
      </c>
      <c r="AA565" s="119">
        <f>COUNTIF(AA546:AA552,"Duplicate")</f>
        <v>4</v>
      </c>
      <c r="AB565" s="2" t="s">
        <v>1064</v>
      </c>
      <c r="AC565" s="119">
        <f>COUNTIF(AC546:AC563,"Duplicate")</f>
        <v>13</v>
      </c>
      <c r="AD565" s="2" t="s">
        <v>1064</v>
      </c>
      <c r="AE565" s="119">
        <f>COUNTIF(AE546:AE554,"Duplicate")</f>
        <v>6</v>
      </c>
      <c r="AF565" s="10" t="s">
        <v>431</v>
      </c>
    </row>
    <row r="566" spans="3:33" ht="14.7" x14ac:dyDescent="0.6">
      <c r="D566" s="2" t="s">
        <v>1065</v>
      </c>
      <c r="E566" s="130">
        <f>COUNTA(D546:D560)</f>
        <v>15</v>
      </c>
      <c r="F566" s="2" t="s">
        <v>1065</v>
      </c>
      <c r="G566" s="119">
        <f>COUNTA(F546:F553)</f>
        <v>8</v>
      </c>
      <c r="H566" s="2" t="s">
        <v>1065</v>
      </c>
      <c r="I566" s="119">
        <f>COUNTA(H546:H558)</f>
        <v>13</v>
      </c>
      <c r="J566" s="2" t="s">
        <v>1065</v>
      </c>
      <c r="K566" s="119">
        <f>COUNTA(J546:J552)</f>
        <v>7</v>
      </c>
      <c r="L566" s="2" t="s">
        <v>1065</v>
      </c>
      <c r="M566" s="119">
        <f>COUNTA(L546:L563)</f>
        <v>18</v>
      </c>
      <c r="N566" s="2" t="s">
        <v>1065</v>
      </c>
      <c r="O566" s="119">
        <f>COUNTA(N546:N554)</f>
        <v>9</v>
      </c>
      <c r="P566" s="10" t="s">
        <v>431</v>
      </c>
      <c r="Q566" s="10"/>
      <c r="R566" s="10"/>
    </row>
    <row r="567" spans="3:33" ht="14.7" x14ac:dyDescent="0.6">
      <c r="D567" s="2"/>
      <c r="E567" s="130"/>
      <c r="F567" s="2"/>
      <c r="G567" s="119"/>
      <c r="H567" s="2"/>
      <c r="I567" s="119"/>
      <c r="J567" s="2"/>
      <c r="K567" s="119"/>
      <c r="L567" s="2"/>
      <c r="M567" s="119"/>
      <c r="N567" s="2"/>
      <c r="O567" s="119"/>
      <c r="P567" s="10"/>
      <c r="Q567" s="10"/>
      <c r="R567" s="10"/>
      <c r="S567" s="126" t="s">
        <v>1074</v>
      </c>
      <c r="T567" s="128">
        <f>E565/U565</f>
        <v>0.8</v>
      </c>
      <c r="U567" s="127"/>
      <c r="V567" s="128">
        <f>G565/W565</f>
        <v>0.66666666666666663</v>
      </c>
      <c r="W567" s="127"/>
      <c r="X567" s="128">
        <f>I565/Y565</f>
        <v>0.5714285714285714</v>
      </c>
      <c r="Y567" s="127"/>
      <c r="Z567" s="128">
        <f>K565/AA565</f>
        <v>1</v>
      </c>
      <c r="AA567" s="127"/>
      <c r="AB567" s="128">
        <f>M565/AC565</f>
        <v>0.61538461538461542</v>
      </c>
      <c r="AC567" s="127"/>
      <c r="AD567" s="129">
        <f>O565/AE565</f>
        <v>0.66666666666666663</v>
      </c>
      <c r="AF567" t="s">
        <v>1075</v>
      </c>
      <c r="AG567" s="131">
        <f>MAX(T567:AD567)</f>
        <v>1</v>
      </c>
    </row>
    <row r="568" spans="3:33" ht="14.7" x14ac:dyDescent="0.6">
      <c r="D568" s="2"/>
      <c r="E568" s="130"/>
      <c r="F568" s="2"/>
      <c r="G568" s="119"/>
      <c r="H568" s="2"/>
      <c r="I568" s="119"/>
      <c r="J568" s="2"/>
      <c r="K568" s="119"/>
      <c r="L568" s="2"/>
      <c r="M568" s="119"/>
      <c r="N568" s="2"/>
      <c r="O568" s="119"/>
      <c r="P568" s="10"/>
      <c r="Q568" s="10"/>
      <c r="R568" s="10"/>
      <c r="AF568" t="s">
        <v>1076</v>
      </c>
      <c r="AG568" s="131">
        <f>MIN(T567:AD567)</f>
        <v>0.5714285714285714</v>
      </c>
    </row>
    <row r="570" spans="3:33" x14ac:dyDescent="0.55000000000000004">
      <c r="C570" s="2">
        <f>'[3]Results Lum Lab'!O513</f>
        <v>25</v>
      </c>
      <c r="D570" s="2" t="str">
        <f>'[3]Results Lum Lab'!P513</f>
        <v>C1 - Mxx</v>
      </c>
      <c r="E570" s="147"/>
      <c r="F570" s="2" t="str">
        <f>'[3]Results Lum Lab'!Q513</f>
        <v>C2 - Mxx</v>
      </c>
      <c r="G570" s="2"/>
      <c r="H570" s="2" t="str">
        <f>'[3]Results Lum Lab'!R513</f>
        <v>C3 - Mxx</v>
      </c>
      <c r="I570" s="2"/>
      <c r="J570" s="2" t="str">
        <f>'[3]Results Lum Lab'!S513</f>
        <v>Mxx -C1</v>
      </c>
      <c r="K570" s="2"/>
      <c r="L570" s="2" t="str">
        <f>'[3]Results Lum Lab'!T513</f>
        <v>Mxx -C2</v>
      </c>
      <c r="M570" s="2"/>
      <c r="N570" s="2" t="str">
        <f>'[3]Results Lum Lab'!U513</f>
        <v>Mxx - C3</v>
      </c>
      <c r="O570" s="2"/>
      <c r="P570" s="2"/>
      <c r="Q570" s="2"/>
      <c r="R570" s="2"/>
      <c r="S570" s="2"/>
      <c r="T570" s="2" t="str">
        <f>'[3]Results Lum Lab'!Z513</f>
        <v>C1 - Mxx</v>
      </c>
      <c r="U570" s="2"/>
      <c r="V570" s="2" t="str">
        <f>'[3]Results Lum Lab'!AC513</f>
        <v>C2 - Mxx</v>
      </c>
      <c r="W570" s="2"/>
      <c r="X570" s="2" t="str">
        <f>'[3]Results Lum Lab'!AF513</f>
        <v>C3 - Mxx</v>
      </c>
      <c r="Y570" s="2"/>
      <c r="Z570" s="2" t="str">
        <f>'[3]Results Lum Lab'!AI513</f>
        <v>Mxx -C1</v>
      </c>
      <c r="AA570" s="2"/>
      <c r="AB570" s="2" t="str">
        <f>'[3]Results Lum Lab'!AL513</f>
        <v>Mxx -C2</v>
      </c>
      <c r="AC570" s="2"/>
      <c r="AD570" s="2" t="str">
        <f>'[3]Results Lum Lab'!AO513</f>
        <v>Mxx - C3</v>
      </c>
    </row>
    <row r="571" spans="3:33" ht="14.7" x14ac:dyDescent="0.6">
      <c r="D571" t="str">
        <f>'[3]Results Lum Lab'!P514</f>
        <v>C1 - M08 : 1</v>
      </c>
      <c r="E571" s="148" t="str">
        <f>IF(COUNTIF($D$571:$D$581, D571)&gt;1, "Duplicate", "-")</f>
        <v>-</v>
      </c>
      <c r="F571" t="str">
        <f>'[3]Results Lum Lab'!Q514</f>
        <v>C2 - M08 : 1</v>
      </c>
      <c r="G571" s="117" t="str">
        <f>IF(COUNTIF($F$571:$F$580, F571)&gt;1, "Duplicate", "-")</f>
        <v>-</v>
      </c>
      <c r="H571" t="str">
        <f>'[3]Results Lum Lab'!R514</f>
        <v>C3 - M08 : 1</v>
      </c>
      <c r="I571" s="117" t="str">
        <f>IF(COUNTIF($H$571:$H$577, H571)&gt;1, "Duplicate", "-")</f>
        <v>-</v>
      </c>
      <c r="J571" t="str">
        <f>'[3]Results Lum Lab'!S514</f>
        <v>M08 - C1 : 2</v>
      </c>
      <c r="K571" s="117" t="str">
        <f>IF(COUNTIF($J$571:$J$581, J571)&gt;1, "Duplicate", "-")</f>
        <v>-</v>
      </c>
      <c r="L571" t="str">
        <f>'[3]Results Lum Lab'!T514</f>
        <v>M08 - C2 : 2</v>
      </c>
      <c r="M571" s="117" t="str">
        <f>IF(COUNTIF($L$571:$L$584, L571)&gt;1, "Duplicate", "-")</f>
        <v>-</v>
      </c>
      <c r="N571" t="str">
        <f>'[3]Results Lum Lab'!U514</f>
        <v>M08 - C3 : 2</v>
      </c>
      <c r="O571" s="117" t="str">
        <f>IF(COUNTIF($N$571:$N$582, N571)&gt;1, "Duplicate", "-")</f>
        <v>-</v>
      </c>
      <c r="T571" t="str">
        <f>'[3]Results Lum Lab'!Z514</f>
        <v>M08</v>
      </c>
      <c r="U571" s="117" t="str">
        <f>IF(COUNTIF($T$571:$T$581, T571)&gt;1, "Duplicate", "-")</f>
        <v>-</v>
      </c>
      <c r="V571" t="str">
        <f>'[3]Results Lum Lab'!AC514</f>
        <v>M08</v>
      </c>
      <c r="W571" s="117" t="str">
        <f>IF(COUNTIF($V$571:$V$580, V571)&gt;1, "Duplicate", "-")</f>
        <v>-</v>
      </c>
      <c r="X571" t="str">
        <f>'[3]Results Lum Lab'!AF514</f>
        <v>M08</v>
      </c>
      <c r="Y571" s="117" t="str">
        <f>IF(COUNTIF($X$571:$X$577, X571)&gt;1, "Duplicate", "-")</f>
        <v>-</v>
      </c>
      <c r="Z571" t="str">
        <f>'[3]Results Lum Lab'!AI514</f>
        <v>M08</v>
      </c>
      <c r="AA571" s="117" t="str">
        <f>IF(COUNTIF($Z$571:$Z$581, Z571)&gt;1, "Duplicate", "-")</f>
        <v>-</v>
      </c>
      <c r="AB571" t="str">
        <f>'[3]Results Lum Lab'!AL514</f>
        <v>M08</v>
      </c>
      <c r="AC571" s="117" t="str">
        <f>IF(COUNTIF($AB$571:$AB$584, AB571)&gt;1, "Duplicate", "-")</f>
        <v>-</v>
      </c>
      <c r="AD571" t="str">
        <f>'[3]Results Lum Lab'!AO514</f>
        <v>M08</v>
      </c>
      <c r="AE571" s="117" t="str">
        <f>IF(COUNTIF($AD$571:$AD$582, AD571)&gt;1, "Duplicate", "-")</f>
        <v>-</v>
      </c>
    </row>
    <row r="572" spans="3:33" ht="14.7" x14ac:dyDescent="0.6">
      <c r="D572" t="str">
        <f>'[3]Results Lum Lab'!P515</f>
        <v>C1 - M12 : 1</v>
      </c>
      <c r="E572" s="148" t="str">
        <f t="shared" ref="E572:E581" si="288">IF(COUNTIF($D$571:$D$581, D572)&gt;1, "Duplicate", "-")</f>
        <v>-</v>
      </c>
      <c r="F572" t="str">
        <f>'[3]Results Lum Lab'!Q515</f>
        <v>C2 - M12 : 1</v>
      </c>
      <c r="G572" s="117" t="str">
        <f t="shared" ref="G572:G580" si="289">IF(COUNTIF($F$571:$F$580, F572)&gt;1, "Duplicate", "-")</f>
        <v>-</v>
      </c>
      <c r="H572" t="str">
        <f>'[3]Results Lum Lab'!R515</f>
        <v>C3 - M12 : 2</v>
      </c>
      <c r="I572" s="117" t="str">
        <f t="shared" ref="I572:I577" si="290">IF(COUNTIF($H$571:$H$577, H572)&gt;1, "Duplicate", "-")</f>
        <v>-</v>
      </c>
      <c r="J572" t="str">
        <f>'[3]Results Lum Lab'!S515</f>
        <v>M12 - C1 : 1</v>
      </c>
      <c r="K572" s="117" t="str">
        <f t="shared" ref="K572:K581" si="291">IF(COUNTIF($J$571:$J$581, J572)&gt;1, "Duplicate", "-")</f>
        <v>-</v>
      </c>
      <c r="L572" t="str">
        <f>'[3]Results Lum Lab'!T515</f>
        <v>M12 - C2 : 2</v>
      </c>
      <c r="M572" s="117" t="str">
        <f t="shared" ref="M572:M584" si="292">IF(COUNTIF($L$571:$L$584, L572)&gt;1, "Duplicate", "-")</f>
        <v>-</v>
      </c>
      <c r="N572" t="str">
        <f>'[3]Results Lum Lab'!U515</f>
        <v>M12 - C3 : 2</v>
      </c>
      <c r="O572" s="117" t="str">
        <f t="shared" ref="O572:O582" si="293">IF(COUNTIF($N$571:$N$582, N572)&gt;1, "Duplicate", "-")</f>
        <v>Duplicate</v>
      </c>
      <c r="T572" t="str">
        <f>'[3]Results Lum Lab'!Z515</f>
        <v>M12</v>
      </c>
      <c r="U572" s="117" t="str">
        <f t="shared" ref="U572:U581" si="294">IF(COUNTIF($T$571:$T$581, T572)&gt;1, "Duplicate", "-")</f>
        <v>-</v>
      </c>
      <c r="V572" t="str">
        <f>'[3]Results Lum Lab'!AC515</f>
        <v>M12</v>
      </c>
      <c r="W572" s="117" t="str">
        <f t="shared" ref="W572:W580" si="295">IF(COUNTIF($V$571:$V$580, V572)&gt;1, "Duplicate", "-")</f>
        <v>-</v>
      </c>
      <c r="X572" t="str">
        <f>'[3]Results Lum Lab'!AF515</f>
        <v>M12</v>
      </c>
      <c r="Y572" s="117" t="str">
        <f t="shared" ref="Y572:Y577" si="296">IF(COUNTIF($X$571:$X$577, X572)&gt;1, "Duplicate", "-")</f>
        <v>-</v>
      </c>
      <c r="Z572" t="str">
        <f>'[3]Results Lum Lab'!AI515</f>
        <v>M12</v>
      </c>
      <c r="AA572" s="117" t="str">
        <f t="shared" ref="AA572:AA581" si="297">IF(COUNTIF($Z$571:$Z$581, Z572)&gt;1, "Duplicate", "-")</f>
        <v>Duplicate</v>
      </c>
      <c r="AB572" t="str">
        <f>'[3]Results Lum Lab'!AL515</f>
        <v>M12</v>
      </c>
      <c r="AC572" s="117" t="str">
        <f t="shared" ref="AC572:AC584" si="298">IF(COUNTIF($AB$571:$AB$584, AB572)&gt;1, "Duplicate", "-")</f>
        <v>-</v>
      </c>
      <c r="AD572" t="str">
        <f>'[3]Results Lum Lab'!AO515</f>
        <v>M12</v>
      </c>
      <c r="AE572" s="117" t="str">
        <f t="shared" ref="AE572:AE582" si="299">IF(COUNTIF($AD$571:$AD$582, AD572)&gt;1, "Duplicate", "-")</f>
        <v>Duplicate</v>
      </c>
    </row>
    <row r="573" spans="3:33" ht="14.7" x14ac:dyDescent="0.6">
      <c r="D573" t="str">
        <f>'[3]Results Lum Lab'!P516</f>
        <v>C1 - M16 : 1</v>
      </c>
      <c r="E573" s="148" t="str">
        <f t="shared" si="288"/>
        <v>-</v>
      </c>
      <c r="F573" t="str">
        <f>'[3]Results Lum Lab'!Q516</f>
        <v>C2 - M16 : 1</v>
      </c>
      <c r="G573" s="117" t="str">
        <f t="shared" si="289"/>
        <v>-</v>
      </c>
      <c r="H573" t="str">
        <f>'[3]Results Lum Lab'!R516</f>
        <v>C3 - M10 : 1</v>
      </c>
      <c r="I573" s="117" t="str">
        <f t="shared" si="290"/>
        <v>-</v>
      </c>
      <c r="J573" t="str">
        <f>'[3]Results Lum Lab'!S516</f>
        <v>M10 - C1 : 2</v>
      </c>
      <c r="K573" s="117" t="str">
        <f t="shared" si="291"/>
        <v>Duplicate</v>
      </c>
      <c r="L573" t="str">
        <f>'[3]Results Lum Lab'!T516</f>
        <v>M16 - C2 : 1</v>
      </c>
      <c r="M573" s="117" t="str">
        <f t="shared" si="292"/>
        <v>Duplicate</v>
      </c>
      <c r="N573" t="str">
        <f>'[3]Results Lum Lab'!U516</f>
        <v>M16 - C3 : 1</v>
      </c>
      <c r="O573" s="117" t="str">
        <f t="shared" si="293"/>
        <v>-</v>
      </c>
      <c r="T573" t="str">
        <f>'[3]Results Lum Lab'!Z516</f>
        <v>M16</v>
      </c>
      <c r="U573" s="117" t="str">
        <f t="shared" si="294"/>
        <v>-</v>
      </c>
      <c r="V573" t="str">
        <f>'[3]Results Lum Lab'!AC516</f>
        <v>M16</v>
      </c>
      <c r="W573" s="117" t="str">
        <f t="shared" si="295"/>
        <v>-</v>
      </c>
      <c r="X573" t="str">
        <f>'[3]Results Lum Lab'!AF516</f>
        <v>M10</v>
      </c>
      <c r="Y573" s="117" t="str">
        <f t="shared" si="296"/>
        <v>Duplicate</v>
      </c>
      <c r="Z573" t="str">
        <f>'[3]Results Lum Lab'!AI516</f>
        <v>M10</v>
      </c>
      <c r="AA573" s="117" t="str">
        <f t="shared" si="297"/>
        <v>Duplicate</v>
      </c>
      <c r="AB573" t="str">
        <f>'[3]Results Lum Lab'!AL516</f>
        <v>M16</v>
      </c>
      <c r="AC573" s="117" t="str">
        <f t="shared" si="298"/>
        <v>Duplicate</v>
      </c>
      <c r="AD573" t="str">
        <f>'[3]Results Lum Lab'!AO516</f>
        <v>M16</v>
      </c>
      <c r="AE573" s="117" t="str">
        <f t="shared" si="299"/>
        <v>-</v>
      </c>
    </row>
    <row r="574" spans="3:33" ht="14.7" x14ac:dyDescent="0.6">
      <c r="D574" t="str">
        <f>'[3]Results Lum Lab'!P517</f>
        <v>C1 - M20 : 1</v>
      </c>
      <c r="E574" s="148" t="str">
        <f t="shared" si="288"/>
        <v>Duplicate</v>
      </c>
      <c r="F574" t="str">
        <f>'[3]Results Lum Lab'!Q517</f>
        <v>C2 - M20 : 1</v>
      </c>
      <c r="G574" s="117" t="str">
        <f t="shared" si="289"/>
        <v>-</v>
      </c>
      <c r="H574" t="str">
        <f>'[3]Results Lum Lab'!R517</f>
        <v>C3 - M11 : 2</v>
      </c>
      <c r="I574" s="117" t="str">
        <f t="shared" si="290"/>
        <v>-</v>
      </c>
      <c r="J574" t="str">
        <f>'[3]Results Lum Lab'!S517</f>
        <v>M11 - C1 : 1</v>
      </c>
      <c r="K574" s="117" t="str">
        <f t="shared" si="291"/>
        <v>-</v>
      </c>
      <c r="L574" t="str">
        <f>'[3]Results Lum Lab'!T517</f>
        <v>M14 - C2 : 2</v>
      </c>
      <c r="M574" s="117" t="str">
        <f t="shared" si="292"/>
        <v>-</v>
      </c>
      <c r="N574" t="str">
        <f>'[3]Results Lum Lab'!U517</f>
        <v>M14 - C3 : 1</v>
      </c>
      <c r="O574" s="117" t="str">
        <f t="shared" si="293"/>
        <v>Duplicate</v>
      </c>
      <c r="T574" t="str">
        <f>'[3]Results Lum Lab'!Z517</f>
        <v>M20</v>
      </c>
      <c r="U574" s="117" t="str">
        <f t="shared" si="294"/>
        <v>Duplicate</v>
      </c>
      <c r="V574" t="str">
        <f>'[3]Results Lum Lab'!AC517</f>
        <v>M20</v>
      </c>
      <c r="W574" s="117" t="str">
        <f t="shared" si="295"/>
        <v>-</v>
      </c>
      <c r="X574" t="str">
        <f>'[3]Results Lum Lab'!AF517</f>
        <v>M11</v>
      </c>
      <c r="Y574" s="117" t="str">
        <f t="shared" si="296"/>
        <v>-</v>
      </c>
      <c r="Z574" t="str">
        <f>'[3]Results Lum Lab'!AI517</f>
        <v>M11</v>
      </c>
      <c r="AA574" s="117" t="str">
        <f t="shared" si="297"/>
        <v>Duplicate</v>
      </c>
      <c r="AB574" t="str">
        <f>'[3]Results Lum Lab'!AL517</f>
        <v>M14</v>
      </c>
      <c r="AC574" s="117" t="str">
        <f t="shared" si="298"/>
        <v>-</v>
      </c>
      <c r="AD574" t="str">
        <f>'[3]Results Lum Lab'!AO517</f>
        <v>M14</v>
      </c>
      <c r="AE574" s="117" t="str">
        <f t="shared" si="299"/>
        <v>Duplicate</v>
      </c>
    </row>
    <row r="575" spans="3:33" ht="14.7" x14ac:dyDescent="0.6">
      <c r="D575" t="str">
        <f>'[3]Results Lum Lab'!P518</f>
        <v>C1 - M24 : 2</v>
      </c>
      <c r="E575" s="148" t="str">
        <f t="shared" si="288"/>
        <v>-</v>
      </c>
      <c r="F575" t="str">
        <f>'[3]Results Lum Lab'!Q518</f>
        <v>C2 - M24 : 2</v>
      </c>
      <c r="G575" s="117" t="str">
        <f t="shared" si="289"/>
        <v>Duplicate</v>
      </c>
      <c r="H575" t="str">
        <f>'[3]Results Lum Lab'!R518</f>
        <v>C3 - M10 : 2</v>
      </c>
      <c r="I575" s="117" t="str">
        <f t="shared" si="290"/>
        <v>Duplicate</v>
      </c>
      <c r="J575" t="str">
        <f>'[3]Results Lum Lab'!S518</f>
        <v>M10 - C1 : 2</v>
      </c>
      <c r="K575" s="117" t="str">
        <f t="shared" si="291"/>
        <v>Duplicate</v>
      </c>
      <c r="L575" t="str">
        <f>'[3]Results Lum Lab'!T518</f>
        <v>M15 - C2 : 2</v>
      </c>
      <c r="M575" s="117" t="str">
        <f t="shared" si="292"/>
        <v>Duplicate</v>
      </c>
      <c r="N575" t="str">
        <f>'[3]Results Lum Lab'!U518</f>
        <v>M12 - C3 : 1</v>
      </c>
      <c r="O575" s="117" t="str">
        <f t="shared" si="293"/>
        <v>-</v>
      </c>
      <c r="T575" t="str">
        <f>'[3]Results Lum Lab'!Z518</f>
        <v>M24</v>
      </c>
      <c r="U575" s="117" t="str">
        <f t="shared" si="294"/>
        <v>-</v>
      </c>
      <c r="V575" t="str">
        <f>'[3]Results Lum Lab'!AC518</f>
        <v>M24</v>
      </c>
      <c r="W575" s="117" t="str">
        <f t="shared" si="295"/>
        <v>Duplicate</v>
      </c>
      <c r="X575" t="str">
        <f>'[3]Results Lum Lab'!AF518</f>
        <v>M10</v>
      </c>
      <c r="Y575" s="117" t="str">
        <f t="shared" si="296"/>
        <v>Duplicate</v>
      </c>
      <c r="Z575" t="str">
        <f>'[3]Results Lum Lab'!AI518</f>
        <v>M10</v>
      </c>
      <c r="AA575" s="117" t="str">
        <f t="shared" si="297"/>
        <v>Duplicate</v>
      </c>
      <c r="AB575" t="str">
        <f>'[3]Results Lum Lab'!AL518</f>
        <v>M15</v>
      </c>
      <c r="AC575" s="117" t="str">
        <f t="shared" si="298"/>
        <v>Duplicate</v>
      </c>
      <c r="AD575" t="str">
        <f>'[3]Results Lum Lab'!AO518</f>
        <v>M12</v>
      </c>
      <c r="AE575" s="117" t="str">
        <f t="shared" si="299"/>
        <v>Duplicate</v>
      </c>
    </row>
    <row r="576" spans="3:33" ht="14.7" x14ac:dyDescent="0.6">
      <c r="D576" t="str">
        <f>'[3]Results Lum Lab'!P519</f>
        <v>C1 - M22 : 2</v>
      </c>
      <c r="E576" s="148" t="str">
        <f t="shared" si="288"/>
        <v>Duplicate</v>
      </c>
      <c r="F576" t="str">
        <f>'[3]Results Lum Lab'!Q519</f>
        <v>C2 - M22 : 1</v>
      </c>
      <c r="G576" s="117" t="str">
        <f t="shared" si="289"/>
        <v>-</v>
      </c>
      <c r="H576" t="str">
        <f>'[3]Results Lum Lab'!R519</f>
        <v>C3 - M09 : 1</v>
      </c>
      <c r="I576" s="117" t="str">
        <f t="shared" si="290"/>
        <v>-</v>
      </c>
      <c r="J576" t="str">
        <f>'[3]Results Lum Lab'!S519</f>
        <v>M11 - C1 : 2</v>
      </c>
      <c r="K576" s="117" t="str">
        <f t="shared" si="291"/>
        <v>-</v>
      </c>
      <c r="L576" t="str">
        <f>'[3]Results Lum Lab'!T519</f>
        <v>M16 - C2 : 1</v>
      </c>
      <c r="M576" s="117" t="str">
        <f t="shared" si="292"/>
        <v>Duplicate</v>
      </c>
      <c r="N576" t="str">
        <f>'[3]Results Lum Lab'!U519</f>
        <v>M10 - C3 : 2</v>
      </c>
      <c r="O576" s="117" t="str">
        <f t="shared" si="293"/>
        <v>-</v>
      </c>
      <c r="T576" t="str">
        <f>'[3]Results Lum Lab'!Z519</f>
        <v>M22</v>
      </c>
      <c r="U576" s="117" t="str">
        <f t="shared" si="294"/>
        <v>Duplicate</v>
      </c>
      <c r="V576" t="str">
        <f>'[3]Results Lum Lab'!AC519</f>
        <v>M22</v>
      </c>
      <c r="W576" s="117" t="str">
        <f t="shared" si="295"/>
        <v>-</v>
      </c>
      <c r="X576" t="str">
        <f>'[3]Results Lum Lab'!AF519</f>
        <v>M09</v>
      </c>
      <c r="Y576" s="117" t="str">
        <f t="shared" si="296"/>
        <v>-</v>
      </c>
      <c r="Z576" t="str">
        <f>'[3]Results Lum Lab'!AI519</f>
        <v>M11</v>
      </c>
      <c r="AA576" s="117" t="str">
        <f t="shared" si="297"/>
        <v>Duplicate</v>
      </c>
      <c r="AB576" t="str">
        <f>'[3]Results Lum Lab'!AL519</f>
        <v>M16</v>
      </c>
      <c r="AC576" s="117" t="str">
        <f t="shared" si="298"/>
        <v>Duplicate</v>
      </c>
      <c r="AD576" t="str">
        <f>'[3]Results Lum Lab'!AO519</f>
        <v>M10</v>
      </c>
      <c r="AE576" s="117" t="str">
        <f t="shared" si="299"/>
        <v>-</v>
      </c>
    </row>
    <row r="577" spans="3:33" ht="14.7" x14ac:dyDescent="0.6">
      <c r="D577" t="str">
        <f>'[3]Results Lum Lab'!P520</f>
        <v>C1 - M20 : 1</v>
      </c>
      <c r="E577" s="148" t="str">
        <f t="shared" si="288"/>
        <v>Duplicate</v>
      </c>
      <c r="F577" t="str">
        <f>'[3]Results Lum Lab'!Q520</f>
        <v>C2 - M23 : 1</v>
      </c>
      <c r="G577" s="117" t="str">
        <f t="shared" si="289"/>
        <v>Duplicate</v>
      </c>
      <c r="H577" t="str">
        <f>'[3]Results Lum Lab'!R520</f>
        <v>C3 - M10 : 2</v>
      </c>
      <c r="I577" s="117" t="str">
        <f t="shared" si="290"/>
        <v>Duplicate</v>
      </c>
      <c r="J577" t="str">
        <f>'[3]Results Lum Lab'!S520</f>
        <v>M12 - C1 : 2</v>
      </c>
      <c r="K577" s="117" t="str">
        <f t="shared" si="291"/>
        <v>-</v>
      </c>
      <c r="L577" t="str">
        <f>'[3]Results Lum Lab'!T520</f>
        <v>M15 - C2 : 2</v>
      </c>
      <c r="M577" s="117" t="str">
        <f t="shared" si="292"/>
        <v>Duplicate</v>
      </c>
      <c r="N577" t="str">
        <f>'[3]Results Lum Lab'!U520</f>
        <v>M11 - C3 : 2</v>
      </c>
      <c r="O577" s="117" t="str">
        <f t="shared" si="293"/>
        <v>-</v>
      </c>
      <c r="T577" t="str">
        <f>'[3]Results Lum Lab'!Z520</f>
        <v>M20</v>
      </c>
      <c r="U577" s="117" t="str">
        <f t="shared" si="294"/>
        <v>Duplicate</v>
      </c>
      <c r="V577" t="str">
        <f>'[3]Results Lum Lab'!AC520</f>
        <v>M23</v>
      </c>
      <c r="W577" s="117" t="str">
        <f t="shared" si="295"/>
        <v>Duplicate</v>
      </c>
      <c r="X577" t="str">
        <f>'[3]Results Lum Lab'!AF520</f>
        <v>M10</v>
      </c>
      <c r="Y577" s="117" t="str">
        <f t="shared" si="296"/>
        <v>Duplicate</v>
      </c>
      <c r="Z577" t="str">
        <f>'[3]Results Lum Lab'!AI520</f>
        <v>M12</v>
      </c>
      <c r="AA577" s="117" t="str">
        <f t="shared" si="297"/>
        <v>Duplicate</v>
      </c>
      <c r="AB577" t="str">
        <f>'[3]Results Lum Lab'!AL520</f>
        <v>M15</v>
      </c>
      <c r="AC577" s="117" t="str">
        <f t="shared" si="298"/>
        <v>Duplicate</v>
      </c>
      <c r="AD577" t="str">
        <f>'[3]Results Lum Lab'!AO520</f>
        <v>M11</v>
      </c>
      <c r="AE577" s="117" t="str">
        <f t="shared" si="299"/>
        <v>-</v>
      </c>
    </row>
    <row r="578" spans="3:33" ht="14.7" x14ac:dyDescent="0.6">
      <c r="D578" t="str">
        <f>'[3]Results Lum Lab'!P521</f>
        <v>C1 - M21 : 2</v>
      </c>
      <c r="E578" s="148" t="str">
        <f t="shared" si="288"/>
        <v>-</v>
      </c>
      <c r="F578" t="str">
        <f>'[3]Results Lum Lab'!Q521</f>
        <v>C2 - M24 : 2</v>
      </c>
      <c r="G578" s="117" t="str">
        <f t="shared" si="289"/>
        <v>Duplicate</v>
      </c>
      <c r="J578" t="str">
        <f>'[3]Results Lum Lab'!S521</f>
        <v>M13 - C1 : 2</v>
      </c>
      <c r="K578" s="117" t="str">
        <f t="shared" si="291"/>
        <v>-</v>
      </c>
      <c r="L578" t="str">
        <f>'[3]Results Lum Lab'!T521</f>
        <v>M16 - C2 : 2</v>
      </c>
      <c r="M578" s="117" t="str">
        <f t="shared" si="292"/>
        <v>-</v>
      </c>
      <c r="N578" t="str">
        <f>'[3]Results Lum Lab'!U521</f>
        <v>M12 - C3 : 2</v>
      </c>
      <c r="O578" s="117" t="str">
        <f t="shared" si="293"/>
        <v>Duplicate</v>
      </c>
      <c r="T578" t="str">
        <f>'[3]Results Lum Lab'!Z521</f>
        <v>M21</v>
      </c>
      <c r="U578" s="117" t="str">
        <f t="shared" si="294"/>
        <v>Duplicate</v>
      </c>
      <c r="V578" t="str">
        <f>'[3]Results Lum Lab'!AC521</f>
        <v>M24</v>
      </c>
      <c r="W578" s="117" t="str">
        <f t="shared" si="295"/>
        <v>Duplicate</v>
      </c>
      <c r="Z578" t="str">
        <f>'[3]Results Lum Lab'!AI521</f>
        <v>M13</v>
      </c>
      <c r="AA578" s="117" t="str">
        <f t="shared" si="297"/>
        <v>-</v>
      </c>
      <c r="AB578" t="str">
        <f>'[3]Results Lum Lab'!AL521</f>
        <v>M16</v>
      </c>
      <c r="AC578" s="117" t="str">
        <f t="shared" si="298"/>
        <v>Duplicate</v>
      </c>
      <c r="AD578" t="str">
        <f>'[3]Results Lum Lab'!AO521</f>
        <v>M12</v>
      </c>
      <c r="AE578" s="117" t="str">
        <f t="shared" si="299"/>
        <v>Duplicate</v>
      </c>
    </row>
    <row r="579" spans="3:33" ht="14.7" x14ac:dyDescent="0.6">
      <c r="D579" t="str">
        <f>'[3]Results Lum Lab'!P522</f>
        <v>C1 - M20 : 1</v>
      </c>
      <c r="E579" s="148" t="str">
        <f t="shared" si="288"/>
        <v>Duplicate</v>
      </c>
      <c r="F579" t="str">
        <f>'[3]Results Lum Lab'!Q522</f>
        <v>C2 - M23 : 1</v>
      </c>
      <c r="G579" s="117" t="str">
        <f t="shared" si="289"/>
        <v>Duplicate</v>
      </c>
      <c r="J579" t="str">
        <f>'[3]Results Lum Lab'!S522</f>
        <v>M14 - C1 : 2</v>
      </c>
      <c r="K579" s="117" t="str">
        <f t="shared" si="291"/>
        <v>-</v>
      </c>
      <c r="L579" t="str">
        <f>'[3]Results Lum Lab'!T522</f>
        <v>M17 - C2 : 2</v>
      </c>
      <c r="M579" s="117" t="str">
        <f t="shared" si="292"/>
        <v>-</v>
      </c>
      <c r="N579" t="str">
        <f>'[3]Results Lum Lab'!U522</f>
        <v>M13 - C3 : 1</v>
      </c>
      <c r="O579" s="117" t="str">
        <f t="shared" si="293"/>
        <v>-</v>
      </c>
      <c r="T579" t="str">
        <f>'[3]Results Lum Lab'!Z522</f>
        <v>M20</v>
      </c>
      <c r="U579" s="117" t="str">
        <f t="shared" si="294"/>
        <v>Duplicate</v>
      </c>
      <c r="V579" t="str">
        <f>'[3]Results Lum Lab'!AC522</f>
        <v>M23</v>
      </c>
      <c r="W579" s="117" t="str">
        <f t="shared" si="295"/>
        <v>Duplicate</v>
      </c>
      <c r="Z579" t="str">
        <f>'[3]Results Lum Lab'!AI522</f>
        <v>M14</v>
      </c>
      <c r="AA579" s="117" t="str">
        <f t="shared" si="297"/>
        <v>-</v>
      </c>
      <c r="AB579" t="str">
        <f>'[3]Results Lum Lab'!AL522</f>
        <v>M17</v>
      </c>
      <c r="AC579" s="117" t="str">
        <f t="shared" si="298"/>
        <v>-</v>
      </c>
      <c r="AD579" t="str">
        <f>'[3]Results Lum Lab'!AO522</f>
        <v>M13</v>
      </c>
      <c r="AE579" s="117" t="str">
        <f t="shared" si="299"/>
        <v>Duplicate</v>
      </c>
    </row>
    <row r="580" spans="3:33" ht="14.7" x14ac:dyDescent="0.6">
      <c r="D580" t="str">
        <f>'[3]Results Lum Lab'!P523</f>
        <v>C1 - M21 : 1</v>
      </c>
      <c r="E580" s="148" t="str">
        <f t="shared" si="288"/>
        <v>-</v>
      </c>
      <c r="F580" t="str">
        <f>'[3]Results Lum Lab'!Q523</f>
        <v>C2 - M24 : 2</v>
      </c>
      <c r="G580" s="117" t="str">
        <f t="shared" si="289"/>
        <v>Duplicate</v>
      </c>
      <c r="J580" t="str">
        <f>'[3]Results Lum Lab'!S523</f>
        <v>M15 - C1 : 2</v>
      </c>
      <c r="K580" s="117" t="str">
        <f t="shared" si="291"/>
        <v>-</v>
      </c>
      <c r="L580" t="str">
        <f>'[3]Results Lum Lab'!T523</f>
        <v>M18 - C2 : 2</v>
      </c>
      <c r="M580" s="117" t="str">
        <f t="shared" si="292"/>
        <v>-</v>
      </c>
      <c r="N580" t="str">
        <f>'[3]Results Lum Lab'!U523</f>
        <v>M12 - C3 : 2</v>
      </c>
      <c r="O580" s="117" t="str">
        <f t="shared" si="293"/>
        <v>Duplicate</v>
      </c>
      <c r="T580" t="str">
        <f>'[3]Results Lum Lab'!Z523</f>
        <v>M21</v>
      </c>
      <c r="U580" s="117" t="str">
        <f t="shared" si="294"/>
        <v>Duplicate</v>
      </c>
      <c r="V580" t="str">
        <f>'[3]Results Lum Lab'!AC523</f>
        <v>M24</v>
      </c>
      <c r="W580" s="117" t="str">
        <f t="shared" si="295"/>
        <v>Duplicate</v>
      </c>
      <c r="Z580" t="str">
        <f>'[3]Results Lum Lab'!AI523</f>
        <v>M15</v>
      </c>
      <c r="AA580" s="117" t="str">
        <f t="shared" si="297"/>
        <v>-</v>
      </c>
      <c r="AB580" t="str">
        <f>'[3]Results Lum Lab'!AL523</f>
        <v>M18</v>
      </c>
      <c r="AC580" s="117" t="str">
        <f t="shared" si="298"/>
        <v>-</v>
      </c>
      <c r="AD580" t="str">
        <f>'[3]Results Lum Lab'!AO523</f>
        <v>M12</v>
      </c>
      <c r="AE580" s="117" t="str">
        <f t="shared" si="299"/>
        <v>Duplicate</v>
      </c>
    </row>
    <row r="581" spans="3:33" ht="14.7" x14ac:dyDescent="0.6">
      <c r="D581" t="str">
        <f>'[3]Results Lum Lab'!P524</f>
        <v>C1 - M22 : 2</v>
      </c>
      <c r="E581" s="148" t="str">
        <f t="shared" si="288"/>
        <v>Duplicate</v>
      </c>
      <c r="J581" t="str">
        <f>'[3]Results Lum Lab'!S524</f>
        <v>M16 - C1 : 1</v>
      </c>
      <c r="K581" s="117" t="str">
        <f t="shared" si="291"/>
        <v>-</v>
      </c>
      <c r="L581" t="str">
        <f>'[3]Results Lum Lab'!T524</f>
        <v>M19 - C2 : 2</v>
      </c>
      <c r="M581" s="117" t="str">
        <f t="shared" si="292"/>
        <v>-</v>
      </c>
      <c r="N581" t="str">
        <f>'[3]Results Lum Lab'!U524</f>
        <v>M13 - C3 : 2</v>
      </c>
      <c r="O581" s="117" t="str">
        <f t="shared" si="293"/>
        <v>-</v>
      </c>
      <c r="T581" t="str">
        <f>'[3]Results Lum Lab'!Z524</f>
        <v>M22</v>
      </c>
      <c r="U581" s="117" t="str">
        <f t="shared" si="294"/>
        <v>Duplicate</v>
      </c>
      <c r="Z581" t="str">
        <f>'[3]Results Lum Lab'!AI524</f>
        <v>M16</v>
      </c>
      <c r="AA581" s="117" t="str">
        <f t="shared" si="297"/>
        <v>-</v>
      </c>
      <c r="AB581" t="str">
        <f>'[3]Results Lum Lab'!AL524</f>
        <v>M19</v>
      </c>
      <c r="AC581" s="117" t="str">
        <f t="shared" si="298"/>
        <v>-</v>
      </c>
      <c r="AD581" t="str">
        <f>'[3]Results Lum Lab'!AO524</f>
        <v>M13</v>
      </c>
      <c r="AE581" s="117" t="str">
        <f t="shared" si="299"/>
        <v>Duplicate</v>
      </c>
    </row>
    <row r="582" spans="3:33" ht="14.7" x14ac:dyDescent="0.6">
      <c r="L582" t="str">
        <f>'[3]Results Lum Lab'!T525</f>
        <v>M20 - C2 : 2</v>
      </c>
      <c r="M582" s="117" t="str">
        <f t="shared" si="292"/>
        <v>-</v>
      </c>
      <c r="N582" t="str">
        <f>'[3]Results Lum Lab'!U525</f>
        <v>M14 - C3 : 1</v>
      </c>
      <c r="O582" s="117" t="str">
        <f t="shared" si="293"/>
        <v>Duplicate</v>
      </c>
      <c r="AB582" t="str">
        <f>'[3]Results Lum Lab'!AL525</f>
        <v>M20</v>
      </c>
      <c r="AC582" s="117" t="str">
        <f t="shared" si="298"/>
        <v>-</v>
      </c>
      <c r="AD582" t="str">
        <f>'[3]Results Lum Lab'!AO525</f>
        <v>M14</v>
      </c>
      <c r="AE582" s="117" t="str">
        <f t="shared" si="299"/>
        <v>Duplicate</v>
      </c>
    </row>
    <row r="583" spans="3:33" ht="14.7" x14ac:dyDescent="0.6">
      <c r="L583" t="str">
        <f>'[3]Results Lum Lab'!T526</f>
        <v>M21 - C2 : 2</v>
      </c>
      <c r="M583" s="117" t="str">
        <f t="shared" si="292"/>
        <v>-</v>
      </c>
      <c r="AB583" t="str">
        <f>'[3]Results Lum Lab'!AL526</f>
        <v>M21</v>
      </c>
      <c r="AC583" s="117" t="str">
        <f t="shared" si="298"/>
        <v>-</v>
      </c>
    </row>
    <row r="584" spans="3:33" ht="14.7" x14ac:dyDescent="0.6">
      <c r="L584" t="str">
        <f>'[3]Results Lum Lab'!T527</f>
        <v>M22 - C2 : 1</v>
      </c>
      <c r="M584" s="117" t="str">
        <f t="shared" si="292"/>
        <v>-</v>
      </c>
      <c r="AB584" t="str">
        <f>'[3]Results Lum Lab'!AL527</f>
        <v>M22</v>
      </c>
      <c r="AC584" s="117" t="str">
        <f t="shared" si="298"/>
        <v>-</v>
      </c>
    </row>
    <row r="586" spans="3:33" ht="14.7" x14ac:dyDescent="0.6">
      <c r="D586" s="2" t="s">
        <v>1064</v>
      </c>
      <c r="E586" s="130">
        <f>COUNTIF(E571:E581,"Duplicate")</f>
        <v>5</v>
      </c>
      <c r="F586" s="2" t="s">
        <v>1064</v>
      </c>
      <c r="G586" s="119">
        <f>COUNTIF(G571:G580,"Duplicate")</f>
        <v>5</v>
      </c>
      <c r="H586" s="2" t="s">
        <v>1064</v>
      </c>
      <c r="I586" s="119">
        <f>COUNTIF(I571:I577,"Duplicate")</f>
        <v>2</v>
      </c>
      <c r="J586" s="2" t="s">
        <v>1064</v>
      </c>
      <c r="K586" s="119">
        <f>COUNTIF(K571:K581,"Duplicate")</f>
        <v>2</v>
      </c>
      <c r="L586" s="2" t="s">
        <v>1064</v>
      </c>
      <c r="M586" s="119">
        <f>COUNTIF(M571:M584,"Duplicate")</f>
        <v>4</v>
      </c>
      <c r="N586" s="2" t="s">
        <v>1064</v>
      </c>
      <c r="O586" s="119">
        <f>COUNTIF(O571:O582,"Duplicate")</f>
        <v>5</v>
      </c>
      <c r="T586" s="2" t="s">
        <v>1064</v>
      </c>
      <c r="U586" s="119">
        <f>COUNTIF(U571:U581,"Duplicate")</f>
        <v>7</v>
      </c>
      <c r="V586" s="2" t="s">
        <v>1064</v>
      </c>
      <c r="W586" s="119">
        <f>COUNTIF(W571:W580,"Duplicate")</f>
        <v>5</v>
      </c>
      <c r="X586" s="2" t="s">
        <v>1064</v>
      </c>
      <c r="Y586" s="119">
        <f>COUNTIF(Y571:Y577,"Duplicate")</f>
        <v>3</v>
      </c>
      <c r="Z586" s="2" t="s">
        <v>1064</v>
      </c>
      <c r="AA586" s="119">
        <f>COUNTIF(AA571:AA581,"Duplicate")</f>
        <v>6</v>
      </c>
      <c r="AB586" s="2" t="s">
        <v>1064</v>
      </c>
      <c r="AC586" s="119">
        <f>COUNTIF(AC571:AC584,"Duplicate")</f>
        <v>5</v>
      </c>
      <c r="AD586" s="2" t="s">
        <v>1064</v>
      </c>
      <c r="AE586" s="119">
        <f>COUNTIF(AE571:AE582,"Duplicate")</f>
        <v>8</v>
      </c>
      <c r="AF586" s="10" t="s">
        <v>431</v>
      </c>
    </row>
    <row r="587" spans="3:33" ht="14.7" x14ac:dyDescent="0.6">
      <c r="D587" s="2" t="s">
        <v>1065</v>
      </c>
      <c r="E587" s="130">
        <f>COUNTA(D571:D581)</f>
        <v>11</v>
      </c>
      <c r="F587" s="2" t="s">
        <v>1065</v>
      </c>
      <c r="G587" s="119">
        <f>COUNTA(F571:F580)</f>
        <v>10</v>
      </c>
      <c r="H587" s="2" t="s">
        <v>1065</v>
      </c>
      <c r="I587" s="119">
        <f>COUNTA(H571:H577)</f>
        <v>7</v>
      </c>
      <c r="J587" s="2" t="s">
        <v>1065</v>
      </c>
      <c r="K587" s="119">
        <f>COUNTA(J571:J581)</f>
        <v>11</v>
      </c>
      <c r="L587" s="2" t="s">
        <v>1065</v>
      </c>
      <c r="M587" s="119">
        <f>COUNTA(L571:L584)</f>
        <v>14</v>
      </c>
      <c r="N587" s="2" t="s">
        <v>1065</v>
      </c>
      <c r="O587" s="119">
        <f>COUNTA(N571:N582)</f>
        <v>12</v>
      </c>
      <c r="P587" s="10" t="s">
        <v>431</v>
      </c>
      <c r="Q587" s="10"/>
      <c r="R587" s="10"/>
    </row>
    <row r="588" spans="3:33" ht="14.7" x14ac:dyDescent="0.6">
      <c r="D588" s="2"/>
      <c r="E588" s="130"/>
      <c r="F588" s="2"/>
      <c r="G588" s="119"/>
      <c r="H588" s="2"/>
      <c r="I588" s="119"/>
      <c r="J588" s="2"/>
      <c r="K588" s="119"/>
      <c r="L588" s="2"/>
      <c r="M588" s="119"/>
      <c r="N588" s="2"/>
      <c r="O588" s="119"/>
      <c r="P588" s="10"/>
      <c r="Q588" s="10"/>
      <c r="R588" s="10"/>
      <c r="S588" s="126" t="s">
        <v>1074</v>
      </c>
      <c r="T588" s="128">
        <f>E586/U586</f>
        <v>0.7142857142857143</v>
      </c>
      <c r="U588" s="127"/>
      <c r="V588" s="128">
        <f>G586/W586</f>
        <v>1</v>
      </c>
      <c r="W588" s="127"/>
      <c r="X588" s="128">
        <f>I586/Y586</f>
        <v>0.66666666666666663</v>
      </c>
      <c r="Y588" s="127"/>
      <c r="Z588" s="128">
        <f>K586/AA586</f>
        <v>0.33333333333333331</v>
      </c>
      <c r="AA588" s="127"/>
      <c r="AB588" s="128">
        <f>M586/AC586</f>
        <v>0.8</v>
      </c>
      <c r="AC588" s="127"/>
      <c r="AD588" s="129">
        <f>O586/AE586</f>
        <v>0.625</v>
      </c>
      <c r="AF588" t="s">
        <v>1075</v>
      </c>
      <c r="AG588" s="131">
        <f>MAX(T588:AD588)</f>
        <v>1</v>
      </c>
    </row>
    <row r="589" spans="3:33" x14ac:dyDescent="0.55000000000000004">
      <c r="AF589" t="s">
        <v>1076</v>
      </c>
      <c r="AG589" s="131">
        <f>MIN(T588:AD588)</f>
        <v>0.33333333333333331</v>
      </c>
    </row>
    <row r="591" spans="3:33" x14ac:dyDescent="0.55000000000000004">
      <c r="C591" s="2">
        <f>'[3]Results Lum Lab'!O531</f>
        <v>26</v>
      </c>
      <c r="D591" s="2" t="str">
        <f>'[3]Results Lum Lab'!P531</f>
        <v>C1 - Mxx</v>
      </c>
      <c r="E591" s="147"/>
      <c r="F591" s="2" t="str">
        <f>'[3]Results Lum Lab'!Q531</f>
        <v>C2 - Mxx</v>
      </c>
      <c r="G591" s="2"/>
      <c r="H591" s="2" t="str">
        <f>'[3]Results Lum Lab'!R531</f>
        <v>C3 - Mxx</v>
      </c>
      <c r="I591" s="2"/>
      <c r="J591" s="2" t="str">
        <f>'[3]Results Lum Lab'!S531</f>
        <v>Mxx -C1</v>
      </c>
      <c r="K591" s="2"/>
      <c r="L591" s="2" t="str">
        <f>'[3]Results Lum Lab'!T531</f>
        <v>Mxx -C2</v>
      </c>
      <c r="M591" s="2"/>
      <c r="N591" s="2" t="str">
        <f>'[3]Results Lum Lab'!U531</f>
        <v>Mxx - C3</v>
      </c>
      <c r="O591" s="2"/>
      <c r="P591" s="2"/>
      <c r="Q591" s="2"/>
      <c r="R591" s="2"/>
      <c r="S591" s="2"/>
      <c r="T591" s="2" t="str">
        <f>'[3]Results Lum Lab'!Z531</f>
        <v>C1 - Mxx</v>
      </c>
      <c r="U591" s="2"/>
      <c r="V591" s="2" t="str">
        <f>'[3]Results Lum Lab'!AC531</f>
        <v>C2 - Mxx</v>
      </c>
      <c r="W591" s="2"/>
      <c r="X591" s="2" t="str">
        <f>'[3]Results Lum Lab'!AF531</f>
        <v>C3 - Mxx</v>
      </c>
      <c r="Y591" s="2"/>
      <c r="Z591" s="2" t="str">
        <f>'[3]Results Lum Lab'!AI531</f>
        <v>Mxx -C1</v>
      </c>
      <c r="AA591" s="2"/>
      <c r="AB591" s="2" t="str">
        <f>'[3]Results Lum Lab'!AL531</f>
        <v>Mxx -C2</v>
      </c>
      <c r="AC591" s="2"/>
      <c r="AD591" s="2" t="str">
        <f>'[3]Results Lum Lab'!AO531</f>
        <v>Mxx - C3</v>
      </c>
    </row>
    <row r="592" spans="3:33" ht="14.7" x14ac:dyDescent="0.6">
      <c r="D592" t="str">
        <f>'[3]Results Lum Lab'!P532</f>
        <v>C1 - M08 : 1</v>
      </c>
      <c r="E592" s="148" t="str">
        <f>IF(COUNTIF($D$592:$D$599, D592)&gt;1, "Duplicate", "-")</f>
        <v>-</v>
      </c>
      <c r="F592" t="str">
        <f>'[3]Results Lum Lab'!Q532</f>
        <v>C2 - M08 : 1</v>
      </c>
      <c r="G592" s="117" t="str">
        <f>IF(COUNTIF($F$592:$F$603, F592)&gt;1, "Duplicate", "-")</f>
        <v>-</v>
      </c>
      <c r="H592" t="str">
        <f>'[3]Results Lum Lab'!R532</f>
        <v>C3 - M08 : 1</v>
      </c>
      <c r="I592" s="117" t="str">
        <f>IF(COUNTIF($H$592:$H$599, H592)&gt;1, "Duplicate", "-")</f>
        <v>-</v>
      </c>
      <c r="J592" t="str">
        <f>'[3]Results Lum Lab'!S532</f>
        <v>M08 - C1 : 2</v>
      </c>
      <c r="K592" s="117" t="str">
        <f>IF(COUNTIF($J$592:$J$600, J592)&gt;1, "Duplicate", "-")</f>
        <v>-</v>
      </c>
      <c r="L592" t="str">
        <f>'[3]Results Lum Lab'!T532</f>
        <v>M08 - C2 : 2</v>
      </c>
      <c r="M592" s="117" t="str">
        <f>IF(COUNTIF($L$592:$L$600, L592)&gt;1, "Duplicate", "-")</f>
        <v>-</v>
      </c>
      <c r="N592" t="str">
        <f>'[3]Results Lum Lab'!U532</f>
        <v>M08 - C3 : 2</v>
      </c>
      <c r="O592" s="117" t="str">
        <f>IF(COUNTIF($N$592:$N$606, N592)&gt;1, "Duplicate", "-")</f>
        <v>Duplicate</v>
      </c>
      <c r="T592" t="str">
        <f>'[3]Results Lum Lab'!Z532</f>
        <v>M08</v>
      </c>
      <c r="U592" s="117" t="str">
        <f>IF(COUNTIF($T$592:$T$599, T592)&gt;1, "Duplicate", "-")</f>
        <v>-</v>
      </c>
      <c r="V592" t="str">
        <f>'[3]Results Lum Lab'!AC532</f>
        <v>M08</v>
      </c>
      <c r="W592" s="117" t="str">
        <f>IF(COUNTIF($V$592:$V$603, V592)&gt;1, "Duplicate", "-")</f>
        <v>-</v>
      </c>
      <c r="X592" t="str">
        <f>'[3]Results Lum Lab'!AF532</f>
        <v>M08</v>
      </c>
      <c r="Y592" s="117" t="str">
        <f>IF(COUNTIF($X$592:$X$599, X592)&gt;1, "Duplicate", "-")</f>
        <v>-</v>
      </c>
      <c r="Z592" t="str">
        <f>'[3]Results Lum Lab'!AI532</f>
        <v>M08</v>
      </c>
      <c r="AA592" s="117" t="str">
        <f>IF(COUNTIF($Z$592:$Z$600, Z592)&gt;1, "Duplicate", "-")</f>
        <v>-</v>
      </c>
      <c r="AB592" t="str">
        <f>'[3]Results Lum Lab'!AL532</f>
        <v>M08</v>
      </c>
      <c r="AC592" s="117" t="str">
        <f>IF(COUNTIF($AB$592:$AB$600, AB592)&gt;1, "Duplicate", "-")</f>
        <v>-</v>
      </c>
      <c r="AD592" t="str">
        <f>'[3]Results Lum Lab'!AO532</f>
        <v>M08</v>
      </c>
      <c r="AE592" s="117" t="str">
        <f>IF(COUNTIF($AD$592:$AD$606, AD592)&gt;1, "Duplicate", "-")</f>
        <v>Duplicate</v>
      </c>
    </row>
    <row r="593" spans="4:31" ht="14.7" x14ac:dyDescent="0.6">
      <c r="D593" t="str">
        <f>'[3]Results Lum Lab'!P533</f>
        <v>C1 - M12 : 1</v>
      </c>
      <c r="E593" s="148" t="str">
        <f t="shared" ref="E593:E599" si="300">IF(COUNTIF($D$592:$D$599, D593)&gt;1, "Duplicate", "-")</f>
        <v>-</v>
      </c>
      <c r="F593" t="str">
        <f>'[3]Results Lum Lab'!Q533</f>
        <v>C2 - M12 : 1</v>
      </c>
      <c r="G593" s="117" t="str">
        <f t="shared" ref="G593:G603" si="301">IF(COUNTIF($F$592:$F$603, F593)&gt;1, "Duplicate", "-")</f>
        <v>Duplicate</v>
      </c>
      <c r="H593" t="str">
        <f>'[3]Results Lum Lab'!R533</f>
        <v>C3 - M12 : 1</v>
      </c>
      <c r="I593" s="117" t="str">
        <f t="shared" ref="I593:I599" si="302">IF(COUNTIF($H$592:$H$599, H593)&gt;1, "Duplicate", "-")</f>
        <v>-</v>
      </c>
      <c r="J593" t="str">
        <f>'[3]Results Lum Lab'!S533</f>
        <v>M12 - C1 : 2</v>
      </c>
      <c r="K593" s="117" t="str">
        <f t="shared" ref="K593:K600" si="303">IF(COUNTIF($J$592:$J$600, J593)&gt;1, "Duplicate", "-")</f>
        <v>-</v>
      </c>
      <c r="L593" t="str">
        <f>'[3]Results Lum Lab'!T533</f>
        <v>M12 - C2 : 1</v>
      </c>
      <c r="M593" s="117" t="str">
        <f t="shared" ref="M593:M600" si="304">IF(COUNTIF($L$592:$L$600, L593)&gt;1, "Duplicate", "-")</f>
        <v>-</v>
      </c>
      <c r="N593" t="str">
        <f>'[3]Results Lum Lab'!U533</f>
        <v>M12 - C3 : 2</v>
      </c>
      <c r="O593" s="117" t="str">
        <f t="shared" ref="O593:O606" si="305">IF(COUNTIF($N$592:$N$606, N593)&gt;1, "Duplicate", "-")</f>
        <v>Duplicate</v>
      </c>
      <c r="T593" t="str">
        <f>'[3]Results Lum Lab'!Z533</f>
        <v>M12</v>
      </c>
      <c r="U593" s="117" t="str">
        <f t="shared" ref="U593:U599" si="306">IF(COUNTIF($T$592:$T$599, T593)&gt;1, "Duplicate", "-")</f>
        <v>-</v>
      </c>
      <c r="V593" t="str">
        <f>'[3]Results Lum Lab'!AC533</f>
        <v>M12</v>
      </c>
      <c r="W593" s="117" t="str">
        <f t="shared" ref="W593:W603" si="307">IF(COUNTIF($V$592:$V$603, V593)&gt;1, "Duplicate", "-")</f>
        <v>Duplicate</v>
      </c>
      <c r="X593" t="str">
        <f>'[3]Results Lum Lab'!AF533</f>
        <v>M12</v>
      </c>
      <c r="Y593" s="117" t="str">
        <f t="shared" ref="Y593:Y599" si="308">IF(COUNTIF($X$592:$X$599, X593)&gt;1, "Duplicate", "-")</f>
        <v>-</v>
      </c>
      <c r="Z593" t="str">
        <f>'[3]Results Lum Lab'!AI533</f>
        <v>M12</v>
      </c>
      <c r="AA593" s="117" t="str">
        <f t="shared" ref="AA593:AA600" si="309">IF(COUNTIF($Z$592:$Z$600, Z593)&gt;1, "Duplicate", "-")</f>
        <v>-</v>
      </c>
      <c r="AB593" t="str">
        <f>'[3]Results Lum Lab'!AL533</f>
        <v>M12</v>
      </c>
      <c r="AC593" s="117" t="str">
        <f t="shared" ref="AC593:AC600" si="310">IF(COUNTIF($AB$592:$AB$600, AB593)&gt;1, "Duplicate", "-")</f>
        <v>Duplicate</v>
      </c>
      <c r="AD593" t="str">
        <f>'[3]Results Lum Lab'!AO533</f>
        <v>M12</v>
      </c>
      <c r="AE593" s="117" t="str">
        <f t="shared" ref="AE593:AE606" si="311">IF(COUNTIF($AD$592:$AD$606, AD593)&gt;1, "Duplicate", "-")</f>
        <v>Duplicate</v>
      </c>
    </row>
    <row r="594" spans="4:31" ht="14.7" x14ac:dyDescent="0.6">
      <c r="D594" t="str">
        <f>'[3]Results Lum Lab'!P534</f>
        <v>C1 - M16 : 2</v>
      </c>
      <c r="E594" s="148" t="str">
        <f t="shared" si="300"/>
        <v>Duplicate</v>
      </c>
      <c r="F594" t="str">
        <f>'[3]Results Lum Lab'!Q534</f>
        <v>C2 - M16 : 2</v>
      </c>
      <c r="G594" s="117" t="str">
        <f t="shared" si="301"/>
        <v>Duplicate</v>
      </c>
      <c r="H594" t="str">
        <f>'[3]Results Lum Lab'!R534</f>
        <v>C3 - M16 : 2</v>
      </c>
      <c r="I594" s="117" t="str">
        <f t="shared" si="302"/>
        <v>-</v>
      </c>
      <c r="J594" t="str">
        <f>'[3]Results Lum Lab'!S534</f>
        <v>M16 - C1 : 2</v>
      </c>
      <c r="K594" s="117" t="str">
        <f t="shared" si="303"/>
        <v>Duplicate</v>
      </c>
      <c r="L594" t="str">
        <f>'[3]Results Lum Lab'!T534</f>
        <v>M10 - C2 : 2</v>
      </c>
      <c r="M594" s="117" t="str">
        <f t="shared" si="304"/>
        <v>-</v>
      </c>
      <c r="N594" t="str">
        <f>'[3]Results Lum Lab'!U534</f>
        <v>M16 - C3 : 1</v>
      </c>
      <c r="O594" s="117" t="str">
        <f t="shared" si="305"/>
        <v>-</v>
      </c>
      <c r="T594" t="str">
        <f>'[3]Results Lum Lab'!Z534</f>
        <v>M16</v>
      </c>
      <c r="U594" s="117" t="str">
        <f t="shared" si="306"/>
        <v>Duplicate</v>
      </c>
      <c r="V594" t="str">
        <f>'[3]Results Lum Lab'!AC534</f>
        <v>M16</v>
      </c>
      <c r="W594" s="117" t="str">
        <f t="shared" si="307"/>
        <v>Duplicate</v>
      </c>
      <c r="X594" t="str">
        <f>'[3]Results Lum Lab'!AF534</f>
        <v>M16</v>
      </c>
      <c r="Y594" s="117" t="str">
        <f t="shared" si="308"/>
        <v>-</v>
      </c>
      <c r="Z594" t="str">
        <f>'[3]Results Lum Lab'!AI534</f>
        <v>M16</v>
      </c>
      <c r="AA594" s="117" t="str">
        <f t="shared" si="309"/>
        <v>Duplicate</v>
      </c>
      <c r="AB594" t="str">
        <f>'[3]Results Lum Lab'!AL534</f>
        <v>M10</v>
      </c>
      <c r="AC594" s="117" t="str">
        <f t="shared" si="310"/>
        <v>-</v>
      </c>
      <c r="AD594" t="str">
        <f>'[3]Results Lum Lab'!AO534</f>
        <v>M16</v>
      </c>
      <c r="AE594" s="117" t="str">
        <f t="shared" si="311"/>
        <v>-</v>
      </c>
    </row>
    <row r="595" spans="4:31" ht="14.7" x14ac:dyDescent="0.6">
      <c r="D595" t="str">
        <f>'[3]Results Lum Lab'!P535</f>
        <v>C1 - M14 : 1</v>
      </c>
      <c r="E595" s="148" t="str">
        <f t="shared" si="300"/>
        <v>-</v>
      </c>
      <c r="F595" t="str">
        <f>'[3]Results Lum Lab'!Q535</f>
        <v>C2 - M14 : 1</v>
      </c>
      <c r="G595" s="117" t="str">
        <f t="shared" si="301"/>
        <v>-</v>
      </c>
      <c r="H595" t="str">
        <f>'[3]Results Lum Lab'!R535</f>
        <v>C3 - M14 : 1</v>
      </c>
      <c r="I595" s="117" t="str">
        <f t="shared" si="302"/>
        <v>-</v>
      </c>
      <c r="J595" t="str">
        <f>'[3]Results Lum Lab'!S535</f>
        <v>M20 - C1 : 1</v>
      </c>
      <c r="K595" s="117" t="str">
        <f t="shared" si="303"/>
        <v>-</v>
      </c>
      <c r="L595" t="str">
        <f>'[3]Results Lum Lab'!T535</f>
        <v>M11 - C2 : 2</v>
      </c>
      <c r="M595" s="117" t="str">
        <f t="shared" si="304"/>
        <v>-</v>
      </c>
      <c r="N595" t="str">
        <f>'[3]Results Lum Lab'!U535</f>
        <v>M14 - C3 : 1</v>
      </c>
      <c r="O595" s="117" t="str">
        <f t="shared" si="305"/>
        <v>Duplicate</v>
      </c>
      <c r="T595" t="str">
        <f>'[3]Results Lum Lab'!Z535</f>
        <v>M14</v>
      </c>
      <c r="U595" s="117" t="str">
        <f t="shared" si="306"/>
        <v>-</v>
      </c>
      <c r="V595" t="str">
        <f>'[3]Results Lum Lab'!AC535</f>
        <v>M14</v>
      </c>
      <c r="W595" s="117" t="str">
        <f t="shared" si="307"/>
        <v>Duplicate</v>
      </c>
      <c r="X595" t="str">
        <f>'[3]Results Lum Lab'!AF535</f>
        <v>M14</v>
      </c>
      <c r="Y595" s="117" t="str">
        <f t="shared" si="308"/>
        <v>Duplicate</v>
      </c>
      <c r="Z595" t="str">
        <f>'[3]Results Lum Lab'!AI535</f>
        <v>M20</v>
      </c>
      <c r="AA595" s="117" t="str">
        <f t="shared" si="309"/>
        <v>-</v>
      </c>
      <c r="AB595" t="str">
        <f>'[3]Results Lum Lab'!AL535</f>
        <v>M11</v>
      </c>
      <c r="AC595" s="117" t="str">
        <f t="shared" si="310"/>
        <v>-</v>
      </c>
      <c r="AD595" t="str">
        <f>'[3]Results Lum Lab'!AO535</f>
        <v>M14</v>
      </c>
      <c r="AE595" s="117" t="str">
        <f t="shared" si="311"/>
        <v>Duplicate</v>
      </c>
    </row>
    <row r="596" spans="4:31" ht="14.7" x14ac:dyDescent="0.6">
      <c r="D596" t="str">
        <f>'[3]Results Lum Lab'!P536</f>
        <v>C1 - M15 : 1</v>
      </c>
      <c r="E596" s="148" t="str">
        <f t="shared" si="300"/>
        <v>Duplicate</v>
      </c>
      <c r="F596" t="str">
        <f>'[3]Results Lum Lab'!Q536</f>
        <v>C2 - M15 : 1</v>
      </c>
      <c r="G596" s="117" t="str">
        <f t="shared" si="301"/>
        <v>-</v>
      </c>
      <c r="H596" t="str">
        <f>'[3]Results Lum Lab'!R536</f>
        <v>C3 - M15 : 2</v>
      </c>
      <c r="I596" s="117" t="str">
        <f t="shared" si="302"/>
        <v>-</v>
      </c>
      <c r="J596" t="str">
        <f>'[3]Results Lum Lab'!S536</f>
        <v>M18 - C1 : 1</v>
      </c>
      <c r="K596" s="117" t="str">
        <f t="shared" si="303"/>
        <v>-</v>
      </c>
      <c r="L596" t="str">
        <f>'[3]Results Lum Lab'!T536</f>
        <v>M12 - C2 : 2</v>
      </c>
      <c r="M596" s="117" t="str">
        <f t="shared" si="304"/>
        <v>-</v>
      </c>
      <c r="N596" t="str">
        <f>'[3]Results Lum Lab'!U536</f>
        <v>M12 - C3 : 1</v>
      </c>
      <c r="O596" s="117" t="str">
        <f t="shared" si="305"/>
        <v>-</v>
      </c>
      <c r="T596" t="str">
        <f>'[3]Results Lum Lab'!Z536</f>
        <v>M15</v>
      </c>
      <c r="U596" s="117" t="str">
        <f t="shared" si="306"/>
        <v>Duplicate</v>
      </c>
      <c r="V596" t="str">
        <f>'[3]Results Lum Lab'!AC536</f>
        <v>M15</v>
      </c>
      <c r="W596" s="117" t="str">
        <f t="shared" si="307"/>
        <v>Duplicate</v>
      </c>
      <c r="X596" t="str">
        <f>'[3]Results Lum Lab'!AF536</f>
        <v>M15</v>
      </c>
      <c r="Y596" s="117" t="str">
        <f t="shared" si="308"/>
        <v>-</v>
      </c>
      <c r="Z596" t="str">
        <f>'[3]Results Lum Lab'!AI536</f>
        <v>M18</v>
      </c>
      <c r="AA596" s="117" t="str">
        <f t="shared" si="309"/>
        <v>-</v>
      </c>
      <c r="AB596" t="str">
        <f>'[3]Results Lum Lab'!AL536</f>
        <v>M12</v>
      </c>
      <c r="AC596" s="117" t="str">
        <f t="shared" si="310"/>
        <v>Duplicate</v>
      </c>
      <c r="AD596" t="str">
        <f>'[3]Results Lum Lab'!AO536</f>
        <v>M12</v>
      </c>
      <c r="AE596" s="117" t="str">
        <f t="shared" si="311"/>
        <v>Duplicate</v>
      </c>
    </row>
    <row r="597" spans="4:31" ht="14.7" x14ac:dyDescent="0.6">
      <c r="D597" t="str">
        <f>'[3]Results Lum Lab'!P537</f>
        <v>C1 - M16 : 2</v>
      </c>
      <c r="E597" s="148" t="str">
        <f t="shared" si="300"/>
        <v>Duplicate</v>
      </c>
      <c r="F597" t="str">
        <f>'[3]Results Lum Lab'!Q537</f>
        <v>C2 - M16 : 2</v>
      </c>
      <c r="G597" s="117" t="str">
        <f t="shared" si="301"/>
        <v>Duplicate</v>
      </c>
      <c r="H597" t="str">
        <f>'[3]Results Lum Lab'!R537</f>
        <v>C3 - M14 : 2</v>
      </c>
      <c r="I597" s="117" t="str">
        <f t="shared" si="302"/>
        <v>Duplicate</v>
      </c>
      <c r="J597" t="str">
        <f>'[3]Results Lum Lab'!S537</f>
        <v>M16 - C1 : 2</v>
      </c>
      <c r="K597" s="117" t="str">
        <f t="shared" si="303"/>
        <v>Duplicate</v>
      </c>
      <c r="L597" t="str">
        <f>'[3]Results Lum Lab'!T537</f>
        <v>M13 - C2 : 2</v>
      </c>
      <c r="M597" s="117" t="str">
        <f t="shared" si="304"/>
        <v>Duplicate</v>
      </c>
      <c r="N597" t="str">
        <f>'[3]Results Lum Lab'!U537</f>
        <v>M10 - C3 : 1</v>
      </c>
      <c r="O597" s="117" t="str">
        <f t="shared" si="305"/>
        <v>-</v>
      </c>
      <c r="T597" t="str">
        <f>'[3]Results Lum Lab'!Z537</f>
        <v>M16</v>
      </c>
      <c r="U597" s="117" t="str">
        <f t="shared" si="306"/>
        <v>Duplicate</v>
      </c>
      <c r="V597" t="str">
        <f>'[3]Results Lum Lab'!AC537</f>
        <v>M16</v>
      </c>
      <c r="W597" s="117" t="str">
        <f t="shared" si="307"/>
        <v>Duplicate</v>
      </c>
      <c r="X597" t="str">
        <f>'[3]Results Lum Lab'!AF537</f>
        <v>M14</v>
      </c>
      <c r="Y597" s="117" t="str">
        <f t="shared" si="308"/>
        <v>Duplicate</v>
      </c>
      <c r="Z597" t="str">
        <f>'[3]Results Lum Lab'!AI537</f>
        <v>M16</v>
      </c>
      <c r="AA597" s="117" t="str">
        <f t="shared" si="309"/>
        <v>Duplicate</v>
      </c>
      <c r="AB597" t="str">
        <f>'[3]Results Lum Lab'!AL537</f>
        <v>M13</v>
      </c>
      <c r="AC597" s="117" t="str">
        <f t="shared" si="310"/>
        <v>Duplicate</v>
      </c>
      <c r="AD597" t="str">
        <f>'[3]Results Lum Lab'!AO537</f>
        <v>M10</v>
      </c>
      <c r="AE597" s="117" t="str">
        <f t="shared" si="311"/>
        <v>Duplicate</v>
      </c>
    </row>
    <row r="598" spans="4:31" ht="14.7" x14ac:dyDescent="0.6">
      <c r="D598" t="str">
        <f>'[3]Results Lum Lab'!P538</f>
        <v>C1 - M15 : 1</v>
      </c>
      <c r="E598" s="148" t="str">
        <f t="shared" si="300"/>
        <v>Duplicate</v>
      </c>
      <c r="F598" t="str">
        <f>'[3]Results Lum Lab'!Q538</f>
        <v>C2 - M15 : 2</v>
      </c>
      <c r="G598" s="117" t="str">
        <f t="shared" si="301"/>
        <v>-</v>
      </c>
      <c r="H598" t="str">
        <f>'[3]Results Lum Lab'!R538</f>
        <v>C3 - M13 : 1</v>
      </c>
      <c r="I598" s="117" t="str">
        <f t="shared" si="302"/>
        <v>-</v>
      </c>
      <c r="J598" t="str">
        <f>'[3]Results Lum Lab'!S538</f>
        <v>M17 - C1 : 1</v>
      </c>
      <c r="K598" s="117" t="str">
        <f t="shared" si="303"/>
        <v>Duplicate</v>
      </c>
      <c r="L598" t="str">
        <f>'[3]Results Lum Lab'!T538</f>
        <v>M14 - C2 : 1</v>
      </c>
      <c r="M598" s="117" t="str">
        <f t="shared" si="304"/>
        <v>Duplicate</v>
      </c>
      <c r="N598" t="str">
        <f>'[3]Results Lum Lab'!U538</f>
        <v>M08 - C3 : 2</v>
      </c>
      <c r="O598" s="117" t="str">
        <f t="shared" si="305"/>
        <v>Duplicate</v>
      </c>
      <c r="T598" t="str">
        <f>'[3]Results Lum Lab'!Z538</f>
        <v>M15</v>
      </c>
      <c r="U598" s="117" t="str">
        <f t="shared" si="306"/>
        <v>Duplicate</v>
      </c>
      <c r="V598" t="str">
        <f>'[3]Results Lum Lab'!AC538</f>
        <v>M15</v>
      </c>
      <c r="W598" s="117" t="str">
        <f t="shared" si="307"/>
        <v>Duplicate</v>
      </c>
      <c r="X598" t="str">
        <f>'[3]Results Lum Lab'!AF538</f>
        <v>M13</v>
      </c>
      <c r="Y598" s="117" t="str">
        <f t="shared" si="308"/>
        <v>-</v>
      </c>
      <c r="Z598" t="str">
        <f>'[3]Results Lum Lab'!AI538</f>
        <v>M17</v>
      </c>
      <c r="AA598" s="117" t="str">
        <f t="shared" si="309"/>
        <v>Duplicate</v>
      </c>
      <c r="AB598" t="str">
        <f>'[3]Results Lum Lab'!AL538</f>
        <v>M14</v>
      </c>
      <c r="AC598" s="117" t="str">
        <f t="shared" si="310"/>
        <v>Duplicate</v>
      </c>
      <c r="AD598" t="str">
        <f>'[3]Results Lum Lab'!AO538</f>
        <v>M08</v>
      </c>
      <c r="AE598" s="117" t="str">
        <f t="shared" si="311"/>
        <v>Duplicate</v>
      </c>
    </row>
    <row r="599" spans="4:31" ht="14.7" x14ac:dyDescent="0.6">
      <c r="D599" t="str">
        <f>'[3]Results Lum Lab'!P539</f>
        <v>C1 - M16 : 2</v>
      </c>
      <c r="E599" s="148" t="str">
        <f t="shared" si="300"/>
        <v>Duplicate</v>
      </c>
      <c r="F599" t="str">
        <f>'[3]Results Lum Lab'!Q539</f>
        <v>C2 - M14 : 2</v>
      </c>
      <c r="G599" s="117" t="str">
        <f t="shared" si="301"/>
        <v>Duplicate</v>
      </c>
      <c r="H599" t="str">
        <f>'[3]Results Lum Lab'!R539</f>
        <v>C3 - M14 : 2</v>
      </c>
      <c r="I599" s="117" t="str">
        <f t="shared" si="302"/>
        <v>Duplicate</v>
      </c>
      <c r="J599" t="str">
        <f>'[3]Results Lum Lab'!S539</f>
        <v>M16 - C1 : 2</v>
      </c>
      <c r="K599" s="117" t="str">
        <f t="shared" si="303"/>
        <v>Duplicate</v>
      </c>
      <c r="L599" t="str">
        <f>'[3]Results Lum Lab'!T539</f>
        <v>M13 - C2 : 2</v>
      </c>
      <c r="M599" s="117" t="str">
        <f t="shared" si="304"/>
        <v>Duplicate</v>
      </c>
      <c r="N599" t="str">
        <f>'[3]Results Lum Lab'!U539</f>
        <v>M09 - C3 : 2</v>
      </c>
      <c r="O599" s="117" t="str">
        <f t="shared" si="305"/>
        <v>-</v>
      </c>
      <c r="T599" t="str">
        <f>'[3]Results Lum Lab'!Z539</f>
        <v>M16</v>
      </c>
      <c r="U599" s="117" t="str">
        <f t="shared" si="306"/>
        <v>Duplicate</v>
      </c>
      <c r="V599" t="str">
        <f>'[3]Results Lum Lab'!AC539</f>
        <v>M14</v>
      </c>
      <c r="W599" s="117" t="str">
        <f t="shared" si="307"/>
        <v>Duplicate</v>
      </c>
      <c r="X599" t="str">
        <f>'[3]Results Lum Lab'!AF539</f>
        <v>M14</v>
      </c>
      <c r="Y599" s="117" t="str">
        <f t="shared" si="308"/>
        <v>Duplicate</v>
      </c>
      <c r="Z599" t="str">
        <f>'[3]Results Lum Lab'!AI539</f>
        <v>M16</v>
      </c>
      <c r="AA599" s="117" t="str">
        <f t="shared" si="309"/>
        <v>Duplicate</v>
      </c>
      <c r="AB599" t="str">
        <f>'[3]Results Lum Lab'!AL539</f>
        <v>M13</v>
      </c>
      <c r="AC599" s="117" t="str">
        <f t="shared" si="310"/>
        <v>Duplicate</v>
      </c>
      <c r="AD599" t="str">
        <f>'[3]Results Lum Lab'!AO539</f>
        <v>M09</v>
      </c>
      <c r="AE599" s="117" t="str">
        <f t="shared" si="311"/>
        <v>-</v>
      </c>
    </row>
    <row r="600" spans="4:31" ht="14.7" x14ac:dyDescent="0.6">
      <c r="F600" t="str">
        <f>'[3]Results Lum Lab'!Q540</f>
        <v>C2 - M13 : 2</v>
      </c>
      <c r="G600" s="117" t="str">
        <f t="shared" si="301"/>
        <v>-</v>
      </c>
      <c r="J600" t="str">
        <f>'[3]Results Lum Lab'!S540</f>
        <v>M17 - C1 : 1</v>
      </c>
      <c r="K600" s="117" t="str">
        <f t="shared" si="303"/>
        <v>Duplicate</v>
      </c>
      <c r="L600" t="str">
        <f>'[3]Results Lum Lab'!T540</f>
        <v>M14 - C2 : 1</v>
      </c>
      <c r="M600" s="117" t="str">
        <f t="shared" si="304"/>
        <v>Duplicate</v>
      </c>
      <c r="N600" t="str">
        <f>'[3]Results Lum Lab'!U540</f>
        <v>M10 - C3 : 2</v>
      </c>
      <c r="O600" s="117" t="str">
        <f t="shared" si="305"/>
        <v>-</v>
      </c>
      <c r="V600" t="str">
        <f>'[3]Results Lum Lab'!AC540</f>
        <v>M13</v>
      </c>
      <c r="W600" s="117" t="str">
        <f t="shared" si="307"/>
        <v>Duplicate</v>
      </c>
      <c r="Z600" t="str">
        <f>'[3]Results Lum Lab'!AI540</f>
        <v>M17</v>
      </c>
      <c r="AA600" s="117" t="str">
        <f t="shared" si="309"/>
        <v>Duplicate</v>
      </c>
      <c r="AB600" t="str">
        <f>'[3]Results Lum Lab'!AL540</f>
        <v>M14</v>
      </c>
      <c r="AC600" s="117" t="str">
        <f t="shared" si="310"/>
        <v>Duplicate</v>
      </c>
      <c r="AD600" t="str">
        <f>'[3]Results Lum Lab'!AO540</f>
        <v>M10</v>
      </c>
      <c r="AE600" s="117" t="str">
        <f t="shared" si="311"/>
        <v>Duplicate</v>
      </c>
    </row>
    <row r="601" spans="4:31" ht="14.7" x14ac:dyDescent="0.6">
      <c r="F601" t="str">
        <f>'[3]Results Lum Lab'!Q541</f>
        <v>C2 - M12 : 1</v>
      </c>
      <c r="G601" s="117" t="str">
        <f t="shared" si="301"/>
        <v>Duplicate</v>
      </c>
      <c r="N601" t="str">
        <f>'[3]Results Lum Lab'!U541</f>
        <v>M11 - C3 : 2</v>
      </c>
      <c r="O601" s="117" t="str">
        <f t="shared" si="305"/>
        <v>-</v>
      </c>
      <c r="V601" t="str">
        <f>'[3]Results Lum Lab'!AC541</f>
        <v>M12</v>
      </c>
      <c r="W601" s="117" t="str">
        <f t="shared" si="307"/>
        <v>Duplicate</v>
      </c>
      <c r="AD601" t="str">
        <f>'[3]Results Lum Lab'!AO541</f>
        <v>M11</v>
      </c>
      <c r="AE601" s="117" t="str">
        <f t="shared" si="311"/>
        <v>-</v>
      </c>
    </row>
    <row r="602" spans="4:31" ht="14.7" x14ac:dyDescent="0.6">
      <c r="F602" t="str">
        <f>'[3]Results Lum Lab'!Q542</f>
        <v>C2 - M13 : 1</v>
      </c>
      <c r="G602" s="117" t="str">
        <f t="shared" si="301"/>
        <v>-</v>
      </c>
      <c r="N602" t="str">
        <f>'[3]Results Lum Lab'!U542</f>
        <v>M12 - C3 : 2</v>
      </c>
      <c r="O602" s="117" t="str">
        <f t="shared" si="305"/>
        <v>Duplicate</v>
      </c>
      <c r="V602" t="str">
        <f>'[3]Results Lum Lab'!AC542</f>
        <v>M13</v>
      </c>
      <c r="W602" s="117" t="str">
        <f t="shared" si="307"/>
        <v>Duplicate</v>
      </c>
      <c r="AD602" t="str">
        <f>'[3]Results Lum Lab'!AO542</f>
        <v>M12</v>
      </c>
      <c r="AE602" s="117" t="str">
        <f t="shared" si="311"/>
        <v>Duplicate</v>
      </c>
    </row>
    <row r="603" spans="4:31" ht="14.7" x14ac:dyDescent="0.6">
      <c r="F603" t="str">
        <f>'[3]Results Lum Lab'!Q543</f>
        <v>C2 - M14 : 2</v>
      </c>
      <c r="G603" s="117" t="str">
        <f t="shared" si="301"/>
        <v>Duplicate</v>
      </c>
      <c r="N603" t="str">
        <f>'[3]Results Lum Lab'!U543</f>
        <v>M13 - C3 : 2</v>
      </c>
      <c r="O603" s="117" t="str">
        <f t="shared" si="305"/>
        <v>Duplicate</v>
      </c>
      <c r="V603" t="str">
        <f>'[3]Results Lum Lab'!AC543</f>
        <v>M14</v>
      </c>
      <c r="W603" s="117" t="str">
        <f t="shared" si="307"/>
        <v>Duplicate</v>
      </c>
      <c r="AD603" t="str">
        <f>'[3]Results Lum Lab'!AO543</f>
        <v>M13</v>
      </c>
      <c r="AE603" s="117" t="str">
        <f t="shared" si="311"/>
        <v>Duplicate</v>
      </c>
    </row>
    <row r="604" spans="4:31" ht="14.7" x14ac:dyDescent="0.6">
      <c r="N604" t="str">
        <f>'[3]Results Lum Lab'!U544</f>
        <v>M14 - C3 : 1</v>
      </c>
      <c r="O604" s="117" t="str">
        <f t="shared" si="305"/>
        <v>Duplicate</v>
      </c>
      <c r="AD604" t="str">
        <f>'[3]Results Lum Lab'!AO544</f>
        <v>M14</v>
      </c>
      <c r="AE604" s="117" t="str">
        <f t="shared" si="311"/>
        <v>Duplicate</v>
      </c>
    </row>
    <row r="605" spans="4:31" ht="14.7" x14ac:dyDescent="0.6">
      <c r="N605" t="str">
        <f>'[3]Results Lum Lab'!U545</f>
        <v>M13 - C3 : 2</v>
      </c>
      <c r="O605" s="117" t="str">
        <f t="shared" si="305"/>
        <v>Duplicate</v>
      </c>
      <c r="AD605" t="str">
        <f>'[3]Results Lum Lab'!AO545</f>
        <v>M13</v>
      </c>
      <c r="AE605" s="117" t="str">
        <f t="shared" si="311"/>
        <v>Duplicate</v>
      </c>
    </row>
    <row r="606" spans="4:31" ht="14.7" x14ac:dyDescent="0.6">
      <c r="N606" t="str">
        <f>'[3]Results Lum Lab'!U546</f>
        <v>M14 - C3 : 1</v>
      </c>
      <c r="O606" s="117" t="str">
        <f t="shared" si="305"/>
        <v>Duplicate</v>
      </c>
      <c r="AD606" t="str">
        <f>'[3]Results Lum Lab'!AO546</f>
        <v>M14</v>
      </c>
      <c r="AE606" s="117" t="str">
        <f t="shared" si="311"/>
        <v>Duplicate</v>
      </c>
    </row>
    <row r="608" spans="4:31" ht="14.7" x14ac:dyDescent="0.6">
      <c r="D608" s="2" t="s">
        <v>1064</v>
      </c>
      <c r="E608" s="130">
        <f>COUNTIF(E592:E599,"Duplicate")</f>
        <v>5</v>
      </c>
      <c r="F608" s="2" t="s">
        <v>1064</v>
      </c>
      <c r="G608" s="119">
        <f>COUNTIF(G592:G603,"Duplicate")</f>
        <v>6</v>
      </c>
      <c r="H608" s="2" t="s">
        <v>1064</v>
      </c>
      <c r="I608" s="119">
        <f>COUNTIF(I592:I599,"Duplicate")</f>
        <v>2</v>
      </c>
      <c r="J608" s="2" t="s">
        <v>1064</v>
      </c>
      <c r="K608" s="119">
        <f>COUNTIF(K592:K600,"Duplicate")</f>
        <v>5</v>
      </c>
      <c r="L608" s="2" t="s">
        <v>1064</v>
      </c>
      <c r="M608" s="119">
        <f>COUNTIF(M592:M600,"Duplicate")</f>
        <v>4</v>
      </c>
      <c r="N608" s="2" t="s">
        <v>1064</v>
      </c>
      <c r="O608" s="119">
        <f>COUNTIF(O592:O606,"Duplicate")</f>
        <v>9</v>
      </c>
      <c r="T608" s="2" t="s">
        <v>1064</v>
      </c>
      <c r="U608" s="119">
        <f>COUNTIF(U592:U599,"Duplicate")</f>
        <v>5</v>
      </c>
      <c r="V608" s="2" t="s">
        <v>1064</v>
      </c>
      <c r="W608" s="119">
        <f>COUNTIF(W592:W603,"Duplicate")</f>
        <v>11</v>
      </c>
      <c r="X608" s="2" t="s">
        <v>1064</v>
      </c>
      <c r="Y608" s="119">
        <f>COUNTIF(Y592:Y599,"Duplicate")</f>
        <v>3</v>
      </c>
      <c r="Z608" s="2" t="s">
        <v>1064</v>
      </c>
      <c r="AA608" s="119">
        <f>COUNTIF(AA592:AA600,"Duplicate")</f>
        <v>5</v>
      </c>
      <c r="AB608" s="2" t="s">
        <v>1064</v>
      </c>
      <c r="AC608" s="119">
        <f>COUNTIF(AC592:AC600,"Duplicate")</f>
        <v>6</v>
      </c>
      <c r="AD608" s="2" t="s">
        <v>1064</v>
      </c>
      <c r="AE608" s="119">
        <f>COUNTIF(AE592:AE606,"Duplicate")</f>
        <v>12</v>
      </c>
    </row>
    <row r="609" spans="3:33" ht="14.7" x14ac:dyDescent="0.6">
      <c r="D609" s="2" t="s">
        <v>1065</v>
      </c>
      <c r="E609" s="130">
        <f>COUNTA(D592:D599)</f>
        <v>8</v>
      </c>
      <c r="F609" s="2" t="s">
        <v>1065</v>
      </c>
      <c r="G609" s="119">
        <f>COUNTA(F592:F603)</f>
        <v>12</v>
      </c>
      <c r="H609" s="2" t="s">
        <v>1065</v>
      </c>
      <c r="I609" s="119">
        <f>COUNTA(H592:H599)</f>
        <v>8</v>
      </c>
      <c r="J609" s="2" t="s">
        <v>1065</v>
      </c>
      <c r="K609" s="119">
        <f>COUNTA(J592:J600)</f>
        <v>9</v>
      </c>
      <c r="L609" s="2" t="s">
        <v>1065</v>
      </c>
      <c r="M609" s="119">
        <f>COUNTA(L592:L600)</f>
        <v>9</v>
      </c>
      <c r="N609" s="2" t="s">
        <v>1065</v>
      </c>
      <c r="O609" s="119">
        <f>COUNTA(N592:N606)</f>
        <v>15</v>
      </c>
      <c r="P609" s="10" t="s">
        <v>431</v>
      </c>
      <c r="Q609" s="10"/>
      <c r="R609" s="10"/>
    </row>
    <row r="610" spans="3:33" x14ac:dyDescent="0.55000000000000004">
      <c r="S610" s="126" t="s">
        <v>1074</v>
      </c>
      <c r="T610" s="128">
        <f>E608/U608</f>
        <v>1</v>
      </c>
      <c r="U610" s="127"/>
      <c r="V610" s="128">
        <f>G608/W608</f>
        <v>0.54545454545454541</v>
      </c>
      <c r="W610" s="127"/>
      <c r="X610" s="128">
        <f>I608/Y608</f>
        <v>0.66666666666666663</v>
      </c>
      <c r="Y610" s="127"/>
      <c r="Z610" s="128">
        <f>K608/AA608</f>
        <v>1</v>
      </c>
      <c r="AA610" s="127"/>
      <c r="AB610" s="128">
        <f>M608/AC608</f>
        <v>0.66666666666666663</v>
      </c>
      <c r="AC610" s="127"/>
      <c r="AD610" s="129">
        <f>O608/AE608</f>
        <v>0.75</v>
      </c>
      <c r="AF610" t="s">
        <v>1075</v>
      </c>
      <c r="AG610" s="131">
        <f>MAX(T610:AD610)</f>
        <v>1</v>
      </c>
    </row>
    <row r="611" spans="3:33" x14ac:dyDescent="0.55000000000000004">
      <c r="AF611" t="s">
        <v>1076</v>
      </c>
      <c r="AG611" s="131">
        <f>MIN(T610:AD610)</f>
        <v>0.54545454545454541</v>
      </c>
    </row>
    <row r="613" spans="3:33" x14ac:dyDescent="0.55000000000000004">
      <c r="C613" s="2">
        <f>'[3]Results Lum Lab'!O550</f>
        <v>27</v>
      </c>
      <c r="D613" s="2" t="str">
        <f>'[3]Results Lum Lab'!P550</f>
        <v>C1 - Mxx</v>
      </c>
      <c r="E613" s="147"/>
      <c r="F613" s="2" t="str">
        <f>'[3]Results Lum Lab'!Q550</f>
        <v>C2 - Mxx</v>
      </c>
      <c r="G613" s="2"/>
      <c r="H613" s="2" t="str">
        <f>'[3]Results Lum Lab'!R550</f>
        <v>C3 - Mxx</v>
      </c>
      <c r="I613" s="2"/>
      <c r="J613" s="2" t="str">
        <f>'[3]Results Lum Lab'!S550</f>
        <v>Mxx -C1</v>
      </c>
      <c r="K613" s="2"/>
      <c r="L613" s="2" t="str">
        <f>'[3]Results Lum Lab'!T550</f>
        <v>Mxx -C2</v>
      </c>
      <c r="M613" s="2"/>
      <c r="N613" s="2" t="str">
        <f>'[3]Results Lum Lab'!U550</f>
        <v>Mxx - C3</v>
      </c>
      <c r="O613" s="2"/>
      <c r="P613" s="2"/>
      <c r="Q613" s="2"/>
      <c r="R613" s="2"/>
      <c r="S613" s="2"/>
      <c r="T613" s="2" t="str">
        <f>'[3]Results Lum Lab'!Z550</f>
        <v>C1 - Mxx</v>
      </c>
      <c r="U613" s="2"/>
      <c r="V613" s="2" t="str">
        <f>'[3]Results Lum Lab'!AC550</f>
        <v>C2 - Mxx</v>
      </c>
      <c r="W613" s="2"/>
      <c r="X613" s="2" t="str">
        <f>'[3]Results Lum Lab'!AF550</f>
        <v>C3 - Mxx</v>
      </c>
      <c r="Y613" s="2"/>
      <c r="Z613" s="2" t="str">
        <f>'[3]Results Lum Lab'!AI550</f>
        <v>Mxx -C1</v>
      </c>
      <c r="AA613" s="2"/>
      <c r="AB613" s="2" t="str">
        <f>'[3]Results Lum Lab'!AL550</f>
        <v>Mxx -C2</v>
      </c>
      <c r="AC613" s="2"/>
      <c r="AD613" s="2" t="str">
        <f>'[3]Results Lum Lab'!AO550</f>
        <v>Mxx - C3</v>
      </c>
    </row>
    <row r="614" spans="3:33" ht="14.7" x14ac:dyDescent="0.6">
      <c r="D614" t="str">
        <f>'[3]Results Lum Lab'!P551</f>
        <v>C1 - M08 : 1</v>
      </c>
      <c r="E614" s="148" t="str">
        <f>IF(COUNTIF($D$614:$D$622, D614)&gt;1, "Duplicate", "-")</f>
        <v>-</v>
      </c>
      <c r="F614" t="str">
        <f>'[3]Results Lum Lab'!Q551</f>
        <v>C2 - M08 : 1</v>
      </c>
      <c r="G614" s="117" t="str">
        <f>IF(COUNTIF($F$614:$F$625, F614)&gt;1, "Duplicate", "-")</f>
        <v>-</v>
      </c>
      <c r="H614" t="str">
        <f>'[3]Results Lum Lab'!R551</f>
        <v>C3 - M08 : 2</v>
      </c>
      <c r="I614" s="117" t="str">
        <f>IF(COUNTIF($H$614:$H$623, H614)&gt;1, "Duplicate", "-")</f>
        <v>-</v>
      </c>
      <c r="J614" t="str">
        <f>'[3]Results Lum Lab'!S551</f>
        <v>M08 - C1 : 2</v>
      </c>
      <c r="K614" s="117" t="str">
        <f>IF(COUNTIF($J$614:$J$624, J614)&gt;1, "Duplicate", "-")</f>
        <v>-</v>
      </c>
      <c r="L614" t="str">
        <f>'[3]Results Lum Lab'!T551</f>
        <v>M08 - C2 : 2</v>
      </c>
      <c r="M614" s="117" t="str">
        <f>IF(COUNTIF($L$614:$L$627, L614)&gt;1, "Duplicate", "-")</f>
        <v>-</v>
      </c>
      <c r="N614" t="str">
        <f>'[3]Results Lum Lab'!U551</f>
        <v>M08 - C3 : 1</v>
      </c>
      <c r="O614" s="117" t="str">
        <f>IF(COUNTIF($N$614:$N$623, N614)&gt;1, "Duplicate", "-")</f>
        <v>-</v>
      </c>
      <c r="T614" t="str">
        <f>'[3]Results Lum Lab'!Z551</f>
        <v>M08</v>
      </c>
      <c r="U614" s="117" t="str">
        <f>IF(COUNTIF($T$614:$T$622, T614)&gt;1, "Duplicate", "-")</f>
        <v>-</v>
      </c>
      <c r="V614" t="str">
        <f>'[3]Results Lum Lab'!AC551</f>
        <v>M08</v>
      </c>
      <c r="W614" s="117" t="str">
        <f>IF(COUNTIF($V$614:$V$625, V614)&gt;1, "Duplicate", "-")</f>
        <v>-</v>
      </c>
      <c r="X614" t="str">
        <f>'[3]Results Lum Lab'!AF551</f>
        <v>M08</v>
      </c>
      <c r="Y614" s="117" t="str">
        <f>IF(COUNTIF($X$614:$X$623, X614)&gt;1, "Duplicate", "-")</f>
        <v>Duplicate</v>
      </c>
      <c r="Z614" t="str">
        <f>'[3]Results Lum Lab'!AI551</f>
        <v>M08</v>
      </c>
      <c r="AA614" s="117" t="str">
        <f>IF(COUNTIF($Z$614:$Z$624, Z614)&gt;1, "Duplicate", "-")</f>
        <v>-</v>
      </c>
      <c r="AB614" t="str">
        <f>'[3]Results Lum Lab'!AL551</f>
        <v>M08</v>
      </c>
      <c r="AC614" s="117" t="str">
        <f>IF(COUNTIF($AB$614:$AB$627, AB614)&gt;1, "Duplicate", "-")</f>
        <v>-</v>
      </c>
      <c r="AD614" t="str">
        <f>'[3]Results Lum Lab'!AO551</f>
        <v>M08</v>
      </c>
      <c r="AE614" s="117" t="str">
        <f>IF(COUNTIF($AD$614:$AD$623, AD614)&gt;1, "Duplicate", "-")</f>
        <v>Duplicate</v>
      </c>
    </row>
    <row r="615" spans="3:33" ht="14.7" x14ac:dyDescent="0.6">
      <c r="D615" t="str">
        <f>'[3]Results Lum Lab'!P552</f>
        <v>C1 - M12 : 1</v>
      </c>
      <c r="E615" s="148" t="str">
        <f t="shared" ref="E615:E621" si="312">IF(COUNTIF($D$614:$D$622, D615)&gt;1, "Duplicate", "-")</f>
        <v>-</v>
      </c>
      <c r="F615" t="str">
        <f>'[3]Results Lum Lab'!Q552</f>
        <v>C2 - M12 : 1</v>
      </c>
      <c r="G615" s="117" t="str">
        <f t="shared" ref="G615:G624" si="313">IF(COUNTIF($F$614:$F$625, F615)&gt;1, "Duplicate", "-")</f>
        <v>-</v>
      </c>
      <c r="H615" t="str">
        <f>'[3]Results Lum Lab'!R552</f>
        <v>C3 - M04 : 1</v>
      </c>
      <c r="I615" s="117" t="str">
        <f t="shared" ref="I615:I622" si="314">IF(COUNTIF($H$614:$H$623, H615)&gt;1, "Duplicate", "-")</f>
        <v>-</v>
      </c>
      <c r="J615" t="str">
        <f>'[3]Results Lum Lab'!S552</f>
        <v>M12 - C1 : 2</v>
      </c>
      <c r="K615" s="117" t="str">
        <f t="shared" ref="K615:K623" si="315">IF(COUNTIF($J$614:$J$624, J615)&gt;1, "Duplicate", "-")</f>
        <v>-</v>
      </c>
      <c r="L615" t="str">
        <f>'[3]Results Lum Lab'!T552</f>
        <v>M12 - C2 : 2</v>
      </c>
      <c r="M615" s="117" t="str">
        <f t="shared" ref="M615:M626" si="316">IF(COUNTIF($L$614:$L$627, L615)&gt;1, "Duplicate", "-")</f>
        <v>-</v>
      </c>
      <c r="N615" t="str">
        <f>'[3]Results Lum Lab'!U552</f>
        <v>M04 - C3 : 2</v>
      </c>
      <c r="O615" s="117" t="str">
        <f t="shared" ref="O615:O622" si="317">IF(COUNTIF($N$614:$N$623, N615)&gt;1, "Duplicate", "-")</f>
        <v>-</v>
      </c>
      <c r="T615" t="str">
        <f>'[3]Results Lum Lab'!Z552</f>
        <v>M12</v>
      </c>
      <c r="U615" s="117" t="str">
        <f t="shared" ref="U615:U622" si="318">IF(COUNTIF($T$614:$T$622, T615)&gt;1, "Duplicate", "-")</f>
        <v>-</v>
      </c>
      <c r="V615" t="str">
        <f>'[3]Results Lum Lab'!AC552</f>
        <v>M12</v>
      </c>
      <c r="W615" s="117" t="str">
        <f t="shared" ref="W615:W625" si="319">IF(COUNTIF($V$614:$V$625, V615)&gt;1, "Duplicate", "-")</f>
        <v>-</v>
      </c>
      <c r="X615" t="str">
        <f>'[3]Results Lum Lab'!AF552</f>
        <v>M04</v>
      </c>
      <c r="Y615" s="117" t="str">
        <f t="shared" ref="Y615:Y623" si="320">IF(COUNTIF($X$614:$X$623, X615)&gt;1, "Duplicate", "-")</f>
        <v>-</v>
      </c>
      <c r="Z615" t="str">
        <f>'[3]Results Lum Lab'!AI552</f>
        <v>M12</v>
      </c>
      <c r="AA615" s="117" t="str">
        <f t="shared" ref="AA615:AA624" si="321">IF(COUNTIF($Z$614:$Z$624, Z615)&gt;1, "Duplicate", "-")</f>
        <v>-</v>
      </c>
      <c r="AB615" t="str">
        <f>'[3]Results Lum Lab'!AL552</f>
        <v>M12</v>
      </c>
      <c r="AC615" s="117" t="str">
        <f t="shared" ref="AC615:AC627" si="322">IF(COUNTIF($AB$614:$AB$627, AB615)&gt;1, "Duplicate", "-")</f>
        <v>-</v>
      </c>
      <c r="AD615" t="str">
        <f>'[3]Results Lum Lab'!AO552</f>
        <v>M04</v>
      </c>
      <c r="AE615" s="117" t="str">
        <f t="shared" ref="AE615:AE623" si="323">IF(COUNTIF($AD$614:$AD$623, AD615)&gt;1, "Duplicate", "-")</f>
        <v>-</v>
      </c>
    </row>
    <row r="616" spans="3:33" ht="14.7" x14ac:dyDescent="0.6">
      <c r="D616" t="str">
        <f>'[3]Results Lum Lab'!P553</f>
        <v>C1 - M16 : 2</v>
      </c>
      <c r="E616" s="148" t="str">
        <f t="shared" si="312"/>
        <v>Duplicate</v>
      </c>
      <c r="F616" t="str">
        <f>'[3]Results Lum Lab'!Q553</f>
        <v>C2 - M16 : 2</v>
      </c>
      <c r="G616" s="117" t="str">
        <f t="shared" si="313"/>
        <v>-</v>
      </c>
      <c r="H616" t="str">
        <f>'[3]Results Lum Lab'!R553</f>
        <v>C3 - M06 : 1</v>
      </c>
      <c r="I616" s="117" t="str">
        <f t="shared" si="314"/>
        <v>-</v>
      </c>
      <c r="J616" t="str">
        <f>'[3]Results Lum Lab'!S553</f>
        <v>M16 - C1 : 1</v>
      </c>
      <c r="K616" s="117" t="str">
        <f t="shared" si="315"/>
        <v>Duplicate</v>
      </c>
      <c r="L616" t="str">
        <f>'[3]Results Lum Lab'!T553</f>
        <v>M16 - C2 : 2</v>
      </c>
      <c r="M616" s="117" t="str">
        <f t="shared" si="316"/>
        <v>-</v>
      </c>
      <c r="N616" t="str">
        <f>'[3]Results Lum Lab'!U553</f>
        <v>M06 - C3 : 1</v>
      </c>
      <c r="O616" s="117" t="str">
        <f t="shared" si="317"/>
        <v>-</v>
      </c>
      <c r="T616" t="str">
        <f>'[3]Results Lum Lab'!Z553</f>
        <v>M16</v>
      </c>
      <c r="U616" s="117" t="str">
        <f t="shared" si="318"/>
        <v>Duplicate</v>
      </c>
      <c r="V616" t="str">
        <f>'[3]Results Lum Lab'!AC553</f>
        <v>M16</v>
      </c>
      <c r="W616" s="117" t="str">
        <f t="shared" si="319"/>
        <v>Duplicate</v>
      </c>
      <c r="X616" t="str">
        <f>'[3]Results Lum Lab'!AF553</f>
        <v>M06</v>
      </c>
      <c r="Y616" s="117" t="str">
        <f t="shared" si="320"/>
        <v>-</v>
      </c>
      <c r="Z616" t="str">
        <f>'[3]Results Lum Lab'!AI553</f>
        <v>M16</v>
      </c>
      <c r="AA616" s="117" t="str">
        <f t="shared" si="321"/>
        <v>Duplicate</v>
      </c>
      <c r="AB616" t="str">
        <f>'[3]Results Lum Lab'!AL553</f>
        <v>M16</v>
      </c>
      <c r="AC616" s="117" t="str">
        <f t="shared" si="322"/>
        <v>-</v>
      </c>
      <c r="AD616" t="str">
        <f>'[3]Results Lum Lab'!AO553</f>
        <v>M06</v>
      </c>
      <c r="AE616" s="117" t="str">
        <f t="shared" si="323"/>
        <v>Duplicate</v>
      </c>
    </row>
    <row r="617" spans="3:33" ht="14.7" x14ac:dyDescent="0.6">
      <c r="D617" t="str">
        <f>'[3]Results Lum Lab'!P554</f>
        <v>C1 - M14 : 1</v>
      </c>
      <c r="E617" s="148" t="str">
        <f t="shared" si="312"/>
        <v>Duplicate</v>
      </c>
      <c r="F617" t="str">
        <f>'[3]Results Lum Lab'!Q554</f>
        <v>C2 - M14 : 1</v>
      </c>
      <c r="G617" s="117" t="str">
        <f t="shared" si="313"/>
        <v>Duplicate</v>
      </c>
      <c r="H617" t="str">
        <f>'[3]Results Lum Lab'!R554</f>
        <v>C3 - M08 : 1</v>
      </c>
      <c r="I617" s="117" t="str">
        <f t="shared" si="314"/>
        <v>-</v>
      </c>
      <c r="J617" t="str">
        <f>'[3]Results Lum Lab'!S554</f>
        <v>M14 - C1 : 2</v>
      </c>
      <c r="K617" s="117" t="str">
        <f t="shared" si="315"/>
        <v>Duplicate</v>
      </c>
      <c r="L617" t="str">
        <f>'[3]Results Lum Lab'!T554</f>
        <v>M20 - C2 : 2</v>
      </c>
      <c r="M617" s="117" t="str">
        <f t="shared" si="316"/>
        <v>-</v>
      </c>
      <c r="N617" t="str">
        <f>'[3]Results Lum Lab'!U554</f>
        <v>M05 - C3 : 2</v>
      </c>
      <c r="O617" s="117" t="str">
        <f t="shared" si="317"/>
        <v>-</v>
      </c>
      <c r="T617" t="str">
        <f>'[3]Results Lum Lab'!Z554</f>
        <v>M14</v>
      </c>
      <c r="U617" s="117" t="str">
        <f t="shared" si="318"/>
        <v>Duplicate</v>
      </c>
      <c r="V617" t="str">
        <f>'[3]Results Lum Lab'!AC554</f>
        <v>M14</v>
      </c>
      <c r="W617" s="117" t="str">
        <f t="shared" si="319"/>
        <v>Duplicate</v>
      </c>
      <c r="X617" t="str">
        <f>'[3]Results Lum Lab'!AF554</f>
        <v>M08</v>
      </c>
      <c r="Y617" s="117" t="str">
        <f t="shared" si="320"/>
        <v>Duplicate</v>
      </c>
      <c r="Z617" t="str">
        <f>'[3]Results Lum Lab'!AI554</f>
        <v>M14</v>
      </c>
      <c r="AA617" s="117" t="str">
        <f t="shared" si="321"/>
        <v>Duplicate</v>
      </c>
      <c r="AB617" t="str">
        <f>'[3]Results Lum Lab'!AL554</f>
        <v>M20</v>
      </c>
      <c r="AC617" s="117" t="str">
        <f t="shared" si="322"/>
        <v>Duplicate</v>
      </c>
      <c r="AD617" t="str">
        <f>'[3]Results Lum Lab'!AO554</f>
        <v>M05</v>
      </c>
      <c r="AE617" s="117" t="str">
        <f t="shared" si="323"/>
        <v>-</v>
      </c>
    </row>
    <row r="618" spans="3:33" ht="14.7" x14ac:dyDescent="0.6">
      <c r="D618" t="str">
        <f>'[3]Results Lum Lab'!P555</f>
        <v>C1 - M15 : 1</v>
      </c>
      <c r="E618" s="148" t="str">
        <f t="shared" si="312"/>
        <v>-</v>
      </c>
      <c r="F618" t="str">
        <f>'[3]Results Lum Lab'!Q555</f>
        <v>C2 - M15 : 2</v>
      </c>
      <c r="G618" s="117" t="str">
        <f t="shared" si="313"/>
        <v>-</v>
      </c>
      <c r="H618" t="str">
        <f>'[3]Results Lum Lab'!R555</f>
        <v>C3 - M10 : 1</v>
      </c>
      <c r="I618" s="117" t="str">
        <f t="shared" si="314"/>
        <v>Duplicate</v>
      </c>
      <c r="J618" t="str">
        <f>'[3]Results Lum Lab'!S555</f>
        <v>M15 - C1 : 2</v>
      </c>
      <c r="K618" s="117" t="str">
        <f t="shared" si="315"/>
        <v>Duplicate</v>
      </c>
      <c r="L618" t="str">
        <f>'[3]Results Lum Lab'!T555</f>
        <v>M24 - C2 : 1</v>
      </c>
      <c r="M618" s="117" t="str">
        <f t="shared" si="316"/>
        <v>-</v>
      </c>
      <c r="N618" t="str">
        <f>'[3]Results Lum Lab'!U555</f>
        <v>M06 - C3 : 2</v>
      </c>
      <c r="O618" s="117" t="str">
        <f t="shared" si="317"/>
        <v>-</v>
      </c>
      <c r="T618" t="str">
        <f>'[3]Results Lum Lab'!Z555</f>
        <v>M15</v>
      </c>
      <c r="U618" s="117" t="str">
        <f t="shared" si="318"/>
        <v>Duplicate</v>
      </c>
      <c r="V618" t="str">
        <f>'[3]Results Lum Lab'!AC555</f>
        <v>M15</v>
      </c>
      <c r="W618" s="117" t="str">
        <f t="shared" si="319"/>
        <v>Duplicate</v>
      </c>
      <c r="X618" t="str">
        <f>'[3]Results Lum Lab'!AF555</f>
        <v>M10</v>
      </c>
      <c r="Y618" s="117" t="str">
        <f t="shared" si="320"/>
        <v>Duplicate</v>
      </c>
      <c r="Z618" t="str">
        <f>'[3]Results Lum Lab'!AI555</f>
        <v>M15</v>
      </c>
      <c r="AA618" s="117" t="str">
        <f t="shared" si="321"/>
        <v>Duplicate</v>
      </c>
      <c r="AB618" t="str">
        <f>'[3]Results Lum Lab'!AL555</f>
        <v>M24</v>
      </c>
      <c r="AC618" s="117" t="str">
        <f t="shared" si="322"/>
        <v>-</v>
      </c>
      <c r="AD618" t="str">
        <f>'[3]Results Lum Lab'!AO555</f>
        <v>M06</v>
      </c>
      <c r="AE618" s="117" t="str">
        <f t="shared" si="323"/>
        <v>Duplicate</v>
      </c>
    </row>
    <row r="619" spans="3:33" ht="14.7" x14ac:dyDescent="0.6">
      <c r="D619" t="str">
        <f>'[3]Results Lum Lab'!P556</f>
        <v>C1 - M16 : 2</v>
      </c>
      <c r="E619" s="148" t="str">
        <f t="shared" si="312"/>
        <v>Duplicate</v>
      </c>
      <c r="F619" t="str">
        <f>'[3]Results Lum Lab'!Q556</f>
        <v>C2 - M14 : 1</v>
      </c>
      <c r="G619" s="117" t="str">
        <f t="shared" si="313"/>
        <v>Duplicate</v>
      </c>
      <c r="H619" t="str">
        <f>'[3]Results Lum Lab'!R556</f>
        <v>C3 - M12 : 2</v>
      </c>
      <c r="I619" s="117" t="str">
        <f t="shared" si="314"/>
        <v>-</v>
      </c>
      <c r="J619" t="str">
        <f>'[3]Results Lum Lab'!S556</f>
        <v>M16 - C1 : 1</v>
      </c>
      <c r="K619" s="117" t="str">
        <f t="shared" si="315"/>
        <v>Duplicate</v>
      </c>
      <c r="L619" t="str">
        <f>'[3]Results Lum Lab'!T556</f>
        <v>M22 - C2 : 2</v>
      </c>
      <c r="M619" s="117" t="str">
        <f t="shared" si="316"/>
        <v>-</v>
      </c>
      <c r="N619" t="str">
        <f>'[3]Results Lum Lab'!U556</f>
        <v>M07 - C3 : 2</v>
      </c>
      <c r="O619" s="117" t="str">
        <f t="shared" si="317"/>
        <v>-</v>
      </c>
      <c r="T619" t="str">
        <f>'[3]Results Lum Lab'!Z556</f>
        <v>M16</v>
      </c>
      <c r="U619" s="117" t="str">
        <f t="shared" si="318"/>
        <v>Duplicate</v>
      </c>
      <c r="V619" t="str">
        <f>'[3]Results Lum Lab'!AC556</f>
        <v>M14</v>
      </c>
      <c r="W619" s="117" t="str">
        <f t="shared" si="319"/>
        <v>Duplicate</v>
      </c>
      <c r="X619" t="str">
        <f>'[3]Results Lum Lab'!AF556</f>
        <v>M12</v>
      </c>
      <c r="Y619" s="117" t="str">
        <f t="shared" si="320"/>
        <v>-</v>
      </c>
      <c r="Z619" t="str">
        <f>'[3]Results Lum Lab'!AI556</f>
        <v>M16</v>
      </c>
      <c r="AA619" s="117" t="str">
        <f t="shared" si="321"/>
        <v>Duplicate</v>
      </c>
      <c r="AB619" t="str">
        <f>'[3]Results Lum Lab'!AL556</f>
        <v>M22</v>
      </c>
      <c r="AC619" s="117" t="str">
        <f t="shared" si="322"/>
        <v>Duplicate</v>
      </c>
      <c r="AD619" t="str">
        <f>'[3]Results Lum Lab'!AO556</f>
        <v>M07</v>
      </c>
      <c r="AE619" s="117" t="str">
        <f t="shared" si="323"/>
        <v>-</v>
      </c>
    </row>
    <row r="620" spans="3:33" ht="14.7" x14ac:dyDescent="0.6">
      <c r="D620" t="str">
        <f>'[3]Results Lum Lab'!P557</f>
        <v>C1 - M15 : 2</v>
      </c>
      <c r="E620" s="148" t="str">
        <f t="shared" si="312"/>
        <v>Duplicate</v>
      </c>
      <c r="F620" t="str">
        <f>'[3]Results Lum Lab'!Q557</f>
        <v>C2 - M15 : 1</v>
      </c>
      <c r="G620" s="117" t="str">
        <f t="shared" si="313"/>
        <v>-</v>
      </c>
      <c r="H620" t="str">
        <f>'[3]Results Lum Lab'!R557</f>
        <v>C3 - M11 : 2</v>
      </c>
      <c r="I620" s="117" t="str">
        <f t="shared" si="314"/>
        <v>Duplicate</v>
      </c>
      <c r="J620" t="str">
        <f>'[3]Results Lum Lab'!S557</f>
        <v>M15 - C1 : 1</v>
      </c>
      <c r="K620" s="117" t="str">
        <f t="shared" si="315"/>
        <v>-</v>
      </c>
      <c r="L620" t="str">
        <f>'[3]Results Lum Lab'!T557</f>
        <v>M23 - C2 : 1</v>
      </c>
      <c r="M620" s="117" t="str">
        <f t="shared" si="316"/>
        <v>-</v>
      </c>
      <c r="N620" t="str">
        <f>'[3]Results Lum Lab'!U557</f>
        <v>M08 - C3 : 2</v>
      </c>
      <c r="O620" s="117" t="str">
        <f t="shared" si="317"/>
        <v>-</v>
      </c>
      <c r="T620" t="str">
        <f>'[3]Results Lum Lab'!Z557</f>
        <v>M15</v>
      </c>
      <c r="U620" s="117" t="str">
        <f t="shared" si="318"/>
        <v>Duplicate</v>
      </c>
      <c r="V620" t="str">
        <f>'[3]Results Lum Lab'!AC557</f>
        <v>M15</v>
      </c>
      <c r="W620" s="117" t="str">
        <f t="shared" si="319"/>
        <v>Duplicate</v>
      </c>
      <c r="X620" t="str">
        <f>'[3]Results Lum Lab'!AF557</f>
        <v>M11</v>
      </c>
      <c r="Y620" s="117" t="str">
        <f t="shared" si="320"/>
        <v>Duplicate</v>
      </c>
      <c r="Z620" t="str">
        <f>'[3]Results Lum Lab'!AI557</f>
        <v>M15</v>
      </c>
      <c r="AA620" s="117" t="str">
        <f t="shared" si="321"/>
        <v>Duplicate</v>
      </c>
      <c r="AB620" t="str">
        <f>'[3]Results Lum Lab'!AL557</f>
        <v>M23</v>
      </c>
      <c r="AC620" s="117" t="str">
        <f t="shared" si="322"/>
        <v>-</v>
      </c>
      <c r="AD620" t="str">
        <f>'[3]Results Lum Lab'!AO557</f>
        <v>M08</v>
      </c>
      <c r="AE620" s="117" t="str">
        <f t="shared" si="323"/>
        <v>Duplicate</v>
      </c>
    </row>
    <row r="621" spans="3:33" ht="14.7" x14ac:dyDescent="0.6">
      <c r="D621" t="str">
        <f>'[3]Results Lum Lab'!P558</f>
        <v>C1 - M14 : 1</v>
      </c>
      <c r="E621" s="148" t="str">
        <f t="shared" si="312"/>
        <v>Duplicate</v>
      </c>
      <c r="F621" t="str">
        <f>'[3]Results Lum Lab'!Q558</f>
        <v>C2 - M16 : 1</v>
      </c>
      <c r="G621" s="117" t="str">
        <f t="shared" si="313"/>
        <v>-</v>
      </c>
      <c r="H621" t="str">
        <f>'[3]Results Lum Lab'!R558</f>
        <v>C3 - M10 : 1</v>
      </c>
      <c r="I621" s="117" t="str">
        <f t="shared" si="314"/>
        <v>Duplicate</v>
      </c>
      <c r="J621" t="str">
        <f>'[3]Results Lum Lab'!S558</f>
        <v>M14 - C1 : 2</v>
      </c>
      <c r="K621" s="117" t="str">
        <f t="shared" si="315"/>
        <v>Duplicate</v>
      </c>
      <c r="L621" t="str">
        <f>'[3]Results Lum Lab'!T558</f>
        <v>M22 - C2 : 1</v>
      </c>
      <c r="M621" s="117" t="str">
        <f t="shared" si="316"/>
        <v>-</v>
      </c>
      <c r="N621" t="str">
        <f>'[3]Results Lum Lab'!U558</f>
        <v>M09 - C3 : 2</v>
      </c>
      <c r="O621" s="117" t="str">
        <f t="shared" si="317"/>
        <v>Duplicate</v>
      </c>
      <c r="T621" t="str">
        <f>'[3]Results Lum Lab'!Z558</f>
        <v>M14</v>
      </c>
      <c r="U621" s="117" t="str">
        <f t="shared" si="318"/>
        <v>Duplicate</v>
      </c>
      <c r="V621" t="str">
        <f>'[3]Results Lum Lab'!AC558</f>
        <v>M16</v>
      </c>
      <c r="W621" s="117" t="str">
        <f t="shared" si="319"/>
        <v>Duplicate</v>
      </c>
      <c r="X621" t="str">
        <f>'[3]Results Lum Lab'!AF558</f>
        <v>M10</v>
      </c>
      <c r="Y621" s="117" t="str">
        <f t="shared" si="320"/>
        <v>Duplicate</v>
      </c>
      <c r="Z621" t="str">
        <f>'[3]Results Lum Lab'!AI558</f>
        <v>M14</v>
      </c>
      <c r="AA621" s="117" t="str">
        <f t="shared" si="321"/>
        <v>Duplicate</v>
      </c>
      <c r="AB621" t="str">
        <f>'[3]Results Lum Lab'!AL558</f>
        <v>M22</v>
      </c>
      <c r="AC621" s="117" t="str">
        <f t="shared" si="322"/>
        <v>Duplicate</v>
      </c>
      <c r="AD621" t="str">
        <f>'[3]Results Lum Lab'!AO558</f>
        <v>M09</v>
      </c>
      <c r="AE621" s="117" t="str">
        <f t="shared" si="323"/>
        <v>Duplicate</v>
      </c>
    </row>
    <row r="622" spans="3:33" ht="14.7" x14ac:dyDescent="0.6">
      <c r="D622" t="str">
        <f>'[3]Results Lum Lab'!P559</f>
        <v>C1 - M15 : 2</v>
      </c>
      <c r="E622" s="148" t="str">
        <f>IF(COUNTIF($D$614:$D$622, D622)&gt;1, "Duplicate", "-")</f>
        <v>Duplicate</v>
      </c>
      <c r="F622" t="str">
        <f>'[3]Results Lum Lab'!Q559</f>
        <v>C2 - M17 : 1</v>
      </c>
      <c r="G622" s="117" t="str">
        <f t="shared" si="313"/>
        <v>-</v>
      </c>
      <c r="H622" t="str">
        <f>'[3]Results Lum Lab'!R559</f>
        <v>C3 - M11 : 2</v>
      </c>
      <c r="I622" s="117" t="str">
        <f t="shared" si="314"/>
        <v>Duplicate</v>
      </c>
      <c r="J622" t="str">
        <f>'[3]Results Lum Lab'!S559</f>
        <v>M15 - C1 : 2</v>
      </c>
      <c r="K622" s="117" t="str">
        <f t="shared" si="315"/>
        <v>Duplicate</v>
      </c>
      <c r="L622" t="str">
        <f>'[3]Results Lum Lab'!T559</f>
        <v>M21 - C2 : 1</v>
      </c>
      <c r="M622" s="117" t="str">
        <f t="shared" si="316"/>
        <v>-</v>
      </c>
      <c r="N622" t="str">
        <f>'[3]Results Lum Lab'!U559</f>
        <v>M10 - C3 : 1</v>
      </c>
      <c r="O622" s="117" t="str">
        <f t="shared" si="317"/>
        <v>-</v>
      </c>
      <c r="T622" t="str">
        <f>'[3]Results Lum Lab'!Z559</f>
        <v>M15</v>
      </c>
      <c r="U622" s="117" t="str">
        <f t="shared" si="318"/>
        <v>Duplicate</v>
      </c>
      <c r="V622" t="str">
        <f>'[3]Results Lum Lab'!AC559</f>
        <v>M17</v>
      </c>
      <c r="W622" s="117" t="str">
        <f t="shared" si="319"/>
        <v>-</v>
      </c>
      <c r="X622" t="str">
        <f>'[3]Results Lum Lab'!AF559</f>
        <v>M11</v>
      </c>
      <c r="Y622" s="117" t="str">
        <f t="shared" si="320"/>
        <v>Duplicate</v>
      </c>
      <c r="Z622" t="str">
        <f>'[3]Results Lum Lab'!AI559</f>
        <v>M15</v>
      </c>
      <c r="AA622" s="117" t="str">
        <f t="shared" si="321"/>
        <v>Duplicate</v>
      </c>
      <c r="AB622" t="str">
        <f>'[3]Results Lum Lab'!AL559</f>
        <v>M21</v>
      </c>
      <c r="AC622" s="117" t="str">
        <f t="shared" si="322"/>
        <v>-</v>
      </c>
      <c r="AD622" t="str">
        <f>'[3]Results Lum Lab'!AO559</f>
        <v>M10</v>
      </c>
      <c r="AE622" s="117" t="str">
        <f t="shared" si="323"/>
        <v>-</v>
      </c>
    </row>
    <row r="623" spans="3:33" ht="14.7" x14ac:dyDescent="0.6">
      <c r="F623" t="str">
        <f>'[3]Results Lum Lab'!Q560</f>
        <v>C2 - M18 : 1</v>
      </c>
      <c r="G623" s="117" t="str">
        <f t="shared" si="313"/>
        <v>-</v>
      </c>
      <c r="H623" t="str">
        <f>'[3]Results Lum Lab'!R560</f>
        <v>C3 - M10 : 1</v>
      </c>
      <c r="I623" s="117" t="str">
        <f>IF(COUNTIF($H$614:$H$623, H623)&gt;1, "Duplicate", "-")</f>
        <v>Duplicate</v>
      </c>
      <c r="J623" t="str">
        <f>'[3]Results Lum Lab'!S560</f>
        <v>M16 - C1 : 2</v>
      </c>
      <c r="K623" s="117" t="str">
        <f t="shared" si="315"/>
        <v>-</v>
      </c>
      <c r="L623" t="str">
        <f>'[3]Results Lum Lab'!T560</f>
        <v>M20 - C2 : 1</v>
      </c>
      <c r="M623" s="117" t="str">
        <f t="shared" si="316"/>
        <v>Duplicate</v>
      </c>
      <c r="N623" t="str">
        <f>'[3]Results Lum Lab'!U560</f>
        <v>M09 - C3 : 2</v>
      </c>
      <c r="O623" s="117" t="str">
        <f>IF(COUNTIF($N$614:$N$623, N623)&gt;1, "Duplicate", "-")</f>
        <v>Duplicate</v>
      </c>
      <c r="V623" t="str">
        <f>'[3]Results Lum Lab'!AC560</f>
        <v>M18</v>
      </c>
      <c r="W623" s="117" t="str">
        <f t="shared" si="319"/>
        <v>-</v>
      </c>
      <c r="X623" t="str">
        <f>'[3]Results Lum Lab'!AF560</f>
        <v>M10</v>
      </c>
      <c r="Y623" s="117" t="str">
        <f t="shared" si="320"/>
        <v>Duplicate</v>
      </c>
      <c r="Z623" t="str">
        <f>'[3]Results Lum Lab'!AI560</f>
        <v>M16</v>
      </c>
      <c r="AA623" s="117" t="str">
        <f t="shared" si="321"/>
        <v>Duplicate</v>
      </c>
      <c r="AB623" t="str">
        <f>'[3]Results Lum Lab'!AL560</f>
        <v>M20</v>
      </c>
      <c r="AC623" s="117" t="str">
        <f t="shared" si="322"/>
        <v>Duplicate</v>
      </c>
      <c r="AD623" t="str">
        <f>'[3]Results Lum Lab'!AO560</f>
        <v>M09</v>
      </c>
      <c r="AE623" s="117" t="str">
        <f t="shared" si="323"/>
        <v>Duplicate</v>
      </c>
    </row>
    <row r="624" spans="3:33" ht="14.7" x14ac:dyDescent="0.6">
      <c r="F624" t="str">
        <f>'[3]Results Lum Lab'!Q561</f>
        <v>C2 - M19 : 1</v>
      </c>
      <c r="G624" s="117" t="str">
        <f t="shared" si="313"/>
        <v>-</v>
      </c>
      <c r="J624" t="str">
        <f>'[3]Results Lum Lab'!S561</f>
        <v>M17 - C1 : 1</v>
      </c>
      <c r="K624" s="117" t="str">
        <f>IF(COUNTIF($J$614:$J$624, J624)&gt;1, "Duplicate", "-")</f>
        <v>-</v>
      </c>
      <c r="L624" t="str">
        <f>'[3]Results Lum Lab'!T561</f>
        <v>M19 - C2 : 1</v>
      </c>
      <c r="M624" s="117" t="str">
        <f t="shared" si="316"/>
        <v>-</v>
      </c>
      <c r="V624" t="str">
        <f>'[3]Results Lum Lab'!AC561</f>
        <v>M19</v>
      </c>
      <c r="W624" s="117" t="str">
        <f t="shared" si="319"/>
        <v>-</v>
      </c>
      <c r="Z624" t="str">
        <f>'[3]Results Lum Lab'!AI561</f>
        <v>M17</v>
      </c>
      <c r="AA624" s="117" t="str">
        <f t="shared" si="321"/>
        <v>-</v>
      </c>
      <c r="AB624" t="str">
        <f>'[3]Results Lum Lab'!AL561</f>
        <v>M19</v>
      </c>
      <c r="AC624" s="117" t="str">
        <f t="shared" si="322"/>
        <v>Duplicate</v>
      </c>
    </row>
    <row r="625" spans="3:33" ht="14.7" x14ac:dyDescent="0.6">
      <c r="F625" t="str">
        <f>'[3]Results Lum Lab'!Q562</f>
        <v>C2 - M20 : 2</v>
      </c>
      <c r="G625" s="117" t="str">
        <f>IF(COUNTIF($F$614:$F$625, F625)&gt;1, "Duplicate", "-")</f>
        <v>-</v>
      </c>
      <c r="L625" t="str">
        <f>'[3]Results Lum Lab'!T562</f>
        <v>M18 - C2 : 2</v>
      </c>
      <c r="M625" s="117" t="str">
        <f t="shared" si="316"/>
        <v>-</v>
      </c>
      <c r="V625" t="str">
        <f>'[3]Results Lum Lab'!AC562</f>
        <v>M20</v>
      </c>
      <c r="W625" s="117" t="str">
        <f t="shared" si="319"/>
        <v>-</v>
      </c>
      <c r="AB625" t="str">
        <f>'[3]Results Lum Lab'!AL562</f>
        <v>M18</v>
      </c>
      <c r="AC625" s="117" t="str">
        <f t="shared" si="322"/>
        <v>-</v>
      </c>
    </row>
    <row r="626" spans="3:33" ht="14.7" x14ac:dyDescent="0.6">
      <c r="L626" t="str">
        <f>'[3]Results Lum Lab'!T563</f>
        <v>M19 - C2 : 2</v>
      </c>
      <c r="M626" s="117" t="str">
        <f t="shared" si="316"/>
        <v>-</v>
      </c>
      <c r="AB626" t="str">
        <f>'[3]Results Lum Lab'!AL563</f>
        <v>M19</v>
      </c>
      <c r="AC626" s="117" t="str">
        <f t="shared" si="322"/>
        <v>Duplicate</v>
      </c>
    </row>
    <row r="627" spans="3:33" ht="14.7" x14ac:dyDescent="0.6">
      <c r="L627" t="str">
        <f>'[3]Results Lum Lab'!T564</f>
        <v>M20 - C2 : 1</v>
      </c>
      <c r="M627" s="117" t="str">
        <f>IF(COUNTIF($L$614:$L$627, L627)&gt;1, "Duplicate", "-")</f>
        <v>Duplicate</v>
      </c>
      <c r="AB627" t="str">
        <f>'[3]Results Lum Lab'!AL564</f>
        <v>M20</v>
      </c>
      <c r="AC627" s="117" t="str">
        <f t="shared" si="322"/>
        <v>Duplicate</v>
      </c>
    </row>
    <row r="629" spans="3:33" ht="14.7" x14ac:dyDescent="0.6">
      <c r="D629" s="2" t="s">
        <v>1064</v>
      </c>
      <c r="E629" s="130">
        <f>COUNTIF(E614:E622,"Duplicate")</f>
        <v>6</v>
      </c>
      <c r="F629" s="2" t="s">
        <v>1064</v>
      </c>
      <c r="G629" s="119">
        <f>COUNTIF(G614:G625,"Duplicate")</f>
        <v>2</v>
      </c>
      <c r="H629" s="2" t="s">
        <v>1064</v>
      </c>
      <c r="I629" s="119">
        <f>COUNTIF(I614:I623,"Duplicate")</f>
        <v>5</v>
      </c>
      <c r="J629" s="2" t="s">
        <v>1064</v>
      </c>
      <c r="K629" s="119">
        <f>COUNTIF(K614:K624,"Duplicate")</f>
        <v>6</v>
      </c>
      <c r="L629" s="2" t="s">
        <v>1064</v>
      </c>
      <c r="M629" s="119">
        <f>COUNTIF(M614:M627,"Duplicate")</f>
        <v>2</v>
      </c>
      <c r="N629" s="2" t="s">
        <v>1064</v>
      </c>
      <c r="O629" s="119">
        <f>COUNTIF(O614:O623,"Duplicate")</f>
        <v>2</v>
      </c>
      <c r="T629" s="2" t="s">
        <v>1064</v>
      </c>
      <c r="U629" s="119">
        <f>COUNTIF(U614:U622,"Duplicate")</f>
        <v>7</v>
      </c>
      <c r="V629" s="2" t="s">
        <v>1064</v>
      </c>
      <c r="W629" s="119">
        <f>COUNTIF(W614:W625,"Duplicate")</f>
        <v>6</v>
      </c>
      <c r="X629" s="2" t="s">
        <v>1064</v>
      </c>
      <c r="Y629" s="119">
        <f>COUNTIF(Y614:Y623,"Duplicate")</f>
        <v>7</v>
      </c>
      <c r="Z629" s="2" t="s">
        <v>1064</v>
      </c>
      <c r="AA629" s="119">
        <f>COUNTIF(AA614:AA624,"Duplicate")</f>
        <v>8</v>
      </c>
      <c r="AB629" s="2" t="s">
        <v>1064</v>
      </c>
      <c r="AC629" s="119">
        <f>COUNTIF(AC614:AC627,"Duplicate")</f>
        <v>7</v>
      </c>
      <c r="AD629" s="2" t="s">
        <v>1064</v>
      </c>
      <c r="AE629" s="119">
        <f>COUNTIF(AE614:AE623,"Duplicate")</f>
        <v>6</v>
      </c>
      <c r="AF629" s="10" t="s">
        <v>431</v>
      </c>
    </row>
    <row r="630" spans="3:33" ht="14.7" x14ac:dyDescent="0.6">
      <c r="D630" s="2" t="s">
        <v>1065</v>
      </c>
      <c r="E630" s="130">
        <f>COUNTA(D614:D622)</f>
        <v>9</v>
      </c>
      <c r="F630" s="2" t="s">
        <v>1065</v>
      </c>
      <c r="G630" s="119">
        <f>COUNTA(F614:F625)</f>
        <v>12</v>
      </c>
      <c r="H630" s="2" t="s">
        <v>1065</v>
      </c>
      <c r="I630" s="119">
        <f>COUNTA(H614:H623)</f>
        <v>10</v>
      </c>
      <c r="J630" s="2" t="s">
        <v>1065</v>
      </c>
      <c r="K630" s="119">
        <f>COUNTA(J614:J624)</f>
        <v>11</v>
      </c>
      <c r="L630" s="2" t="s">
        <v>1065</v>
      </c>
      <c r="M630" s="119">
        <f>COUNTA(L614:L627)</f>
        <v>14</v>
      </c>
      <c r="N630" s="2" t="s">
        <v>1065</v>
      </c>
      <c r="O630" s="119">
        <f>COUNTA(N614:N623)</f>
        <v>10</v>
      </c>
      <c r="P630" s="10" t="s">
        <v>431</v>
      </c>
      <c r="Q630" s="10"/>
      <c r="R630" s="10"/>
    </row>
    <row r="631" spans="3:33" x14ac:dyDescent="0.55000000000000004">
      <c r="S631" s="126" t="s">
        <v>1074</v>
      </c>
      <c r="T631" s="128">
        <f>E629/U629</f>
        <v>0.8571428571428571</v>
      </c>
      <c r="U631" s="127"/>
      <c r="V631" s="128">
        <f>G629/W629</f>
        <v>0.33333333333333331</v>
      </c>
      <c r="W631" s="127"/>
      <c r="X631" s="128">
        <f>I629/Y629</f>
        <v>0.7142857142857143</v>
      </c>
      <c r="Y631" s="127"/>
      <c r="Z631" s="128">
        <f>K629/AA629</f>
        <v>0.75</v>
      </c>
      <c r="AA631" s="127"/>
      <c r="AB631" s="128">
        <f>M629/AC629</f>
        <v>0.2857142857142857</v>
      </c>
      <c r="AC631" s="127"/>
      <c r="AD631" s="129">
        <f>O629/AE629</f>
        <v>0.33333333333333331</v>
      </c>
      <c r="AF631" t="s">
        <v>1075</v>
      </c>
      <c r="AG631" s="131">
        <f>MAX(T631:AD631)</f>
        <v>0.8571428571428571</v>
      </c>
    </row>
    <row r="632" spans="3:33" x14ac:dyDescent="0.55000000000000004">
      <c r="AF632" t="s">
        <v>1076</v>
      </c>
      <c r="AG632" s="131">
        <f>MIN(T631:AD631)</f>
        <v>0.2857142857142857</v>
      </c>
    </row>
    <row r="634" spans="3:33" x14ac:dyDescent="0.55000000000000004">
      <c r="C634" s="2">
        <f>'[3]Results Lum Lab'!O568</f>
        <v>28</v>
      </c>
      <c r="D634" s="2" t="str">
        <f>'[3]Results Lum Lab'!P568</f>
        <v>C1 - Mxx</v>
      </c>
      <c r="E634" s="147"/>
      <c r="F634" s="2" t="str">
        <f>'[3]Results Lum Lab'!Q568</f>
        <v>C2 - Mxx</v>
      </c>
      <c r="G634" s="2"/>
      <c r="H634" s="2" t="str">
        <f>'[3]Results Lum Lab'!R568</f>
        <v>C3 - Mxx</v>
      </c>
      <c r="I634" s="2"/>
      <c r="J634" s="2" t="str">
        <f>'[3]Results Lum Lab'!S568</f>
        <v>Mxx -C1</v>
      </c>
      <c r="K634" s="2"/>
      <c r="L634" s="2" t="str">
        <f>'[3]Results Lum Lab'!T568</f>
        <v>Mxx -C2</v>
      </c>
      <c r="M634" s="2"/>
      <c r="N634" s="2" t="str">
        <f>'[3]Results Lum Lab'!U568</f>
        <v>Mxx - C3</v>
      </c>
      <c r="O634" s="2"/>
      <c r="P634" s="2"/>
      <c r="Q634" s="2"/>
      <c r="R634" s="2"/>
      <c r="S634" s="2"/>
      <c r="T634" s="2" t="str">
        <f>'[3]Results Lum Lab'!Z568</f>
        <v>C1 - Mxx</v>
      </c>
      <c r="U634" s="2"/>
      <c r="V634" s="2" t="str">
        <f>'[3]Results Lum Lab'!AC568</f>
        <v>C2 - Mxx</v>
      </c>
      <c r="W634" s="2"/>
      <c r="X634" s="2" t="str">
        <f>'[3]Results Lum Lab'!AF568</f>
        <v>C3 - Mxx</v>
      </c>
      <c r="Y634" s="2"/>
      <c r="Z634" s="2" t="str">
        <f>'[3]Results Lum Lab'!AI568</f>
        <v>Mxx -C1</v>
      </c>
      <c r="AA634" s="2"/>
      <c r="AB634" s="2" t="str">
        <f>'[3]Results Lum Lab'!AL568</f>
        <v>Mxx -C2</v>
      </c>
      <c r="AC634" s="2"/>
      <c r="AD634" s="2" t="str">
        <f>'[3]Results Lum Lab'!AO568</f>
        <v>Mxx - C3</v>
      </c>
    </row>
    <row r="635" spans="3:33" ht="14.7" x14ac:dyDescent="0.6">
      <c r="D635" t="str">
        <f>'[3]Results Lum Lab'!P569</f>
        <v>C1 - M08 : 1</v>
      </c>
      <c r="E635" s="148" t="str">
        <f>IF(COUNTIF($D$635:$D$650, D635)&gt;1, "Duplicate", "-")</f>
        <v>-</v>
      </c>
      <c r="F635" t="str">
        <f>'[3]Results Lum Lab'!Q569</f>
        <v>C2 - M08 : 1</v>
      </c>
      <c r="G635" s="117" t="str">
        <f>IF(COUNTIF($F$635:$F$642, F635)&gt;1, "Duplicate", "-")</f>
        <v>-</v>
      </c>
      <c r="H635" t="str">
        <f>'[3]Results Lum Lab'!R569</f>
        <v>C3 - M08 : 1</v>
      </c>
      <c r="I635" s="117" t="str">
        <f>IF(COUNTIF($H$635:$H$644, H635)&gt;1, "Duplicate", "-")</f>
        <v>-</v>
      </c>
      <c r="J635" t="str">
        <f>'[3]Results Lum Lab'!S569</f>
        <v>M08 - C1 : 2</v>
      </c>
      <c r="K635" s="117" t="str">
        <f>IF(COUNTIF($J$635:$J$646, J635)&gt;1, "Duplicate", "-")</f>
        <v>-</v>
      </c>
      <c r="L635" t="str">
        <f>'[3]Results Lum Lab'!T569</f>
        <v>M08 - C2 : 2</v>
      </c>
      <c r="M635" s="117" t="str">
        <f>IF(COUNTIF($L$635:$L$645, L635)&gt;1, "Duplicate", "-")</f>
        <v>-</v>
      </c>
      <c r="N635" t="str">
        <f>'[3]Results Lum Lab'!U569</f>
        <v>M08 - C3 : 2</v>
      </c>
      <c r="O635" s="117" t="str">
        <f>IF(COUNTIF($N$635:$N$643, N635)&gt;1, "Duplicate", "-")</f>
        <v>-</v>
      </c>
      <c r="T635" t="str">
        <f>'[3]Results Lum Lab'!Z569</f>
        <v>M08</v>
      </c>
      <c r="U635" s="117" t="str">
        <f>IF(COUNTIF($T$635:$T$651, T635)&gt;1, "Duplicate", "-")</f>
        <v>-</v>
      </c>
      <c r="V635" t="str">
        <f>'[3]Results Lum Lab'!AC569</f>
        <v>M08</v>
      </c>
      <c r="W635" s="117" t="str">
        <f>IF(COUNTIF($V$635:$V$643, V635)&gt;1, "Duplicate", "-")</f>
        <v>-</v>
      </c>
      <c r="X635" t="str">
        <f>'[3]Results Lum Lab'!AF569</f>
        <v>M08</v>
      </c>
      <c r="Y635" s="117" t="str">
        <f>IF(COUNTIF($X$635:$X$645, X635)&gt;1, "Duplicate", "-")</f>
        <v>-</v>
      </c>
      <c r="Z635" t="str">
        <f>'[3]Results Lum Lab'!AI569</f>
        <v>M08</v>
      </c>
      <c r="AA635" s="117" t="str">
        <f>IF(COUNTIF($Z$635:$Z$646, Z635)&gt;1, "Duplicate", "-")</f>
        <v>-</v>
      </c>
      <c r="AB635" t="str">
        <f>'[3]Results Lum Lab'!AL569</f>
        <v>M08</v>
      </c>
      <c r="AC635" s="117" t="str">
        <f>IF(COUNTIF($AB$635:$AB$645, AB635)&gt;1, "Duplicate", "-")</f>
        <v>-</v>
      </c>
      <c r="AD635" t="str">
        <f>'[3]Results Lum Lab'!AO569</f>
        <v>M08</v>
      </c>
      <c r="AE635" s="117" t="str">
        <f>IF(COUNTIF($AD$635:$AD$643, AD635)&gt;1, "Duplicate", "-")</f>
        <v>-</v>
      </c>
    </row>
    <row r="636" spans="3:33" ht="14.7" x14ac:dyDescent="0.6">
      <c r="D636" t="str">
        <f>'[3]Results Lum Lab'!P570</f>
        <v>C1 - M12 : 1</v>
      </c>
      <c r="E636" s="148" t="str">
        <f t="shared" ref="E636:E650" si="324">IF(COUNTIF($D$635:$D$650, D636)&gt;1, "Duplicate", "-")</f>
        <v>-</v>
      </c>
      <c r="F636" t="str">
        <f>'[3]Results Lum Lab'!Q570</f>
        <v>C2 - M12 : 1</v>
      </c>
      <c r="G636" s="117" t="str">
        <f t="shared" ref="G636:G642" si="325">IF(COUNTIF($F$635:$F$642, F636)&gt;1, "Duplicate", "-")</f>
        <v>Duplicate</v>
      </c>
      <c r="H636" t="str">
        <f>'[3]Results Lum Lab'!R570</f>
        <v>C3 - M12 : 1</v>
      </c>
      <c r="I636" s="117" t="str">
        <f t="shared" ref="I636:I644" si="326">IF(COUNTIF($H$635:$H$644, H636)&gt;1, "Duplicate", "-")</f>
        <v>-</v>
      </c>
      <c r="J636" t="str">
        <f>'[3]Results Lum Lab'!S570</f>
        <v>M12 - C1 : 2</v>
      </c>
      <c r="K636" s="117" t="str">
        <f t="shared" ref="K636:K646" si="327">IF(COUNTIF($J$635:$J$646, J636)&gt;1, "Duplicate", "-")</f>
        <v>-</v>
      </c>
      <c r="L636" t="str">
        <f>'[3]Results Lum Lab'!T570</f>
        <v>M12 - C2 : 2</v>
      </c>
      <c r="M636" s="117" t="str">
        <f t="shared" ref="M636:M645" si="328">IF(COUNTIF($L$635:$L$645, L636)&gt;1, "Duplicate", "-")</f>
        <v>-</v>
      </c>
      <c r="N636" t="str">
        <f>'[3]Results Lum Lab'!U570</f>
        <v>M12 - C3 : 1</v>
      </c>
      <c r="O636" s="117" t="str">
        <f t="shared" ref="O636:O643" si="329">IF(COUNTIF($N$635:$N$643, N636)&gt;1, "Duplicate", "-")</f>
        <v>Duplicate</v>
      </c>
      <c r="T636" t="str">
        <f>'[3]Results Lum Lab'!Z570</f>
        <v>M12</v>
      </c>
      <c r="U636" s="117" t="str">
        <f t="shared" ref="U636:U650" si="330">IF(COUNTIF($T$635:$T$651, T636)&gt;1, "Duplicate", "-")</f>
        <v>-</v>
      </c>
      <c r="V636" t="str">
        <f>'[3]Results Lum Lab'!AC570</f>
        <v>M12</v>
      </c>
      <c r="W636" s="117" t="str">
        <f t="shared" ref="W636:W642" si="331">IF(COUNTIF($V$635:$V$643, V636)&gt;1, "Duplicate", "-")</f>
        <v>Duplicate</v>
      </c>
      <c r="X636" t="str">
        <f>'[3]Results Lum Lab'!AF570</f>
        <v>M12</v>
      </c>
      <c r="Y636" s="117" t="str">
        <f t="shared" ref="Y636:Y644" si="332">IF(COUNTIF($X$635:$X$645, X636)&gt;1, "Duplicate", "-")</f>
        <v>Duplicate</v>
      </c>
      <c r="Z636" t="str">
        <f>'[3]Results Lum Lab'!AI570</f>
        <v>M12</v>
      </c>
      <c r="AA636" s="117" t="str">
        <f t="shared" ref="AA636:AA646" si="333">IF(COUNTIF($Z$635:$Z$646, Z636)&gt;1, "Duplicate", "-")</f>
        <v>-</v>
      </c>
      <c r="AB636" t="str">
        <f>'[3]Results Lum Lab'!AL570</f>
        <v>M12</v>
      </c>
      <c r="AC636" s="117" t="str">
        <f t="shared" ref="AC636:AC645" si="334">IF(COUNTIF($AB$635:$AB$645, AB636)&gt;1, "Duplicate", "-")</f>
        <v>-</v>
      </c>
      <c r="AD636" t="str">
        <f>'[3]Results Lum Lab'!AO570</f>
        <v>M12</v>
      </c>
      <c r="AE636" s="117" t="str">
        <f t="shared" ref="AE636:AE643" si="335">IF(COUNTIF($AD$635:$AD$643, AD636)&gt;1, "Duplicate", "-")</f>
        <v>Duplicate</v>
      </c>
    </row>
    <row r="637" spans="3:33" ht="14.7" x14ac:dyDescent="0.6">
      <c r="D637" t="str">
        <f>'[3]Results Lum Lab'!P571</f>
        <v>C1 - M16 : 1</v>
      </c>
      <c r="E637" s="148" t="str">
        <f t="shared" si="324"/>
        <v>-</v>
      </c>
      <c r="F637" t="str">
        <f>'[3]Results Lum Lab'!Q571</f>
        <v>C2 - M16 : 2</v>
      </c>
      <c r="G637" s="117" t="str">
        <f t="shared" si="325"/>
        <v>-</v>
      </c>
      <c r="H637" t="str">
        <f>'[3]Results Lum Lab'!R571</f>
        <v>C3 - M16 : 2</v>
      </c>
      <c r="I637" s="117" t="str">
        <f t="shared" si="326"/>
        <v>-</v>
      </c>
      <c r="J637" t="str">
        <f>'[3]Results Lum Lab'!S571</f>
        <v>M16 - C1 : 2</v>
      </c>
      <c r="K637" s="117" t="str">
        <f t="shared" si="327"/>
        <v>-</v>
      </c>
      <c r="L637" t="str">
        <f>'[3]Results Lum Lab'!T571</f>
        <v>M16 - C2 : 2</v>
      </c>
      <c r="M637" s="117" t="str">
        <f t="shared" si="328"/>
        <v>Duplicate</v>
      </c>
      <c r="N637" t="str">
        <f>'[3]Results Lum Lab'!U571</f>
        <v>M10 - C3 : 2</v>
      </c>
      <c r="O637" s="117" t="str">
        <f t="shared" si="329"/>
        <v>-</v>
      </c>
      <c r="T637" t="str">
        <f>'[3]Results Lum Lab'!Z571</f>
        <v>M16</v>
      </c>
      <c r="U637" s="117" t="str">
        <f t="shared" si="330"/>
        <v>-</v>
      </c>
      <c r="V637" t="str">
        <f>'[3]Results Lum Lab'!AC571</f>
        <v>M16</v>
      </c>
      <c r="W637" s="117" t="str">
        <f t="shared" si="331"/>
        <v>-</v>
      </c>
      <c r="X637" t="str">
        <f>'[3]Results Lum Lab'!AF571</f>
        <v>M16</v>
      </c>
      <c r="Y637" s="117" t="str">
        <f t="shared" si="332"/>
        <v>-</v>
      </c>
      <c r="Z637" t="str">
        <f>'[3]Results Lum Lab'!AI571</f>
        <v>M16</v>
      </c>
      <c r="AA637" s="117" t="str">
        <f t="shared" si="333"/>
        <v>-</v>
      </c>
      <c r="AB637" t="str">
        <f>'[3]Results Lum Lab'!AL571</f>
        <v>M16</v>
      </c>
      <c r="AC637" s="117" t="str">
        <f t="shared" si="334"/>
        <v>Duplicate</v>
      </c>
      <c r="AD637" t="str">
        <f>'[3]Results Lum Lab'!AO571</f>
        <v>M10</v>
      </c>
      <c r="AE637" s="117" t="str">
        <f t="shared" si="335"/>
        <v>-</v>
      </c>
    </row>
    <row r="638" spans="3:33" ht="14.7" x14ac:dyDescent="0.6">
      <c r="D638" t="str">
        <f>'[3]Results Lum Lab'!P572</f>
        <v>C1 - M20 : 1</v>
      </c>
      <c r="E638" s="148" t="str">
        <f t="shared" si="324"/>
        <v>-</v>
      </c>
      <c r="F638" t="str">
        <f>'[3]Results Lum Lab'!Q572</f>
        <v>C2 - M14 : 2</v>
      </c>
      <c r="G638" s="117" t="str">
        <f t="shared" si="325"/>
        <v>-</v>
      </c>
      <c r="H638" t="str">
        <f>'[3]Results Lum Lab'!R572</f>
        <v>C3 - M14 : 2</v>
      </c>
      <c r="I638" s="117" t="str">
        <f t="shared" si="326"/>
        <v>-</v>
      </c>
      <c r="J638" t="str">
        <f>'[3]Results Lum Lab'!S572</f>
        <v>M20 - C1 : 2</v>
      </c>
      <c r="K638" s="117" t="str">
        <f t="shared" si="327"/>
        <v>-</v>
      </c>
      <c r="L638" t="str">
        <f>'[3]Results Lum Lab'!T572</f>
        <v>M20 - C2 : 1</v>
      </c>
      <c r="M638" s="117" t="str">
        <f t="shared" si="328"/>
        <v>-</v>
      </c>
      <c r="N638" t="str">
        <f>'[3]Results Lum Lab'!U572</f>
        <v>M11 - C3 : 2</v>
      </c>
      <c r="O638" s="117" t="str">
        <f t="shared" si="329"/>
        <v>Duplicate</v>
      </c>
      <c r="T638" t="str">
        <f>'[3]Results Lum Lab'!Z572</f>
        <v>M20</v>
      </c>
      <c r="U638" s="117" t="str">
        <f t="shared" si="330"/>
        <v>Duplicate</v>
      </c>
      <c r="V638" t="str">
        <f>'[3]Results Lum Lab'!AC572</f>
        <v>M14</v>
      </c>
      <c r="W638" s="117" t="str">
        <f t="shared" si="331"/>
        <v>-</v>
      </c>
      <c r="X638" t="str">
        <f>'[3]Results Lum Lab'!AF572</f>
        <v>M14</v>
      </c>
      <c r="Y638" s="117" t="str">
        <f t="shared" si="332"/>
        <v>-</v>
      </c>
      <c r="Z638" t="str">
        <f>'[3]Results Lum Lab'!AI572</f>
        <v>M20</v>
      </c>
      <c r="AA638" s="117" t="str">
        <f t="shared" si="333"/>
        <v>-</v>
      </c>
      <c r="AB638" t="str">
        <f>'[3]Results Lum Lab'!AL572</f>
        <v>M20</v>
      </c>
      <c r="AC638" s="117" t="str">
        <f t="shared" si="334"/>
        <v>-</v>
      </c>
      <c r="AD638" t="str">
        <f>'[3]Results Lum Lab'!AO572</f>
        <v>M11</v>
      </c>
      <c r="AE638" s="117" t="str">
        <f t="shared" si="335"/>
        <v>Duplicate</v>
      </c>
    </row>
    <row r="639" spans="3:33" ht="14.7" x14ac:dyDescent="0.6">
      <c r="D639" t="str">
        <f>'[3]Results Lum Lab'!P573</f>
        <v>C1 - M24 : 2</v>
      </c>
      <c r="E639" s="148" t="str">
        <f t="shared" si="324"/>
        <v>Duplicate</v>
      </c>
      <c r="F639" t="str">
        <f>'[3]Results Lum Lab'!Q573</f>
        <v>C2 - M12 : 1</v>
      </c>
      <c r="G639" s="117" t="str">
        <f t="shared" si="325"/>
        <v>Duplicate</v>
      </c>
      <c r="H639" t="str">
        <f>'[3]Results Lum Lab'!R573</f>
        <v>C3 - M12 : 2</v>
      </c>
      <c r="I639" s="117" t="str">
        <f t="shared" si="326"/>
        <v>Duplicate</v>
      </c>
      <c r="J639" t="str">
        <f>'[3]Results Lum Lab'!S573</f>
        <v>M24 - C1 : 2</v>
      </c>
      <c r="K639" s="117" t="str">
        <f t="shared" si="327"/>
        <v>-</v>
      </c>
      <c r="L639" t="str">
        <f>'[3]Results Lum Lab'!T573</f>
        <v>M18 - C2 : 1</v>
      </c>
      <c r="M639" s="117" t="str">
        <f t="shared" si="328"/>
        <v>-</v>
      </c>
      <c r="N639" t="str">
        <f>'[3]Results Lum Lab'!U573</f>
        <v>M12 - C3 : 2</v>
      </c>
      <c r="O639" s="117" t="str">
        <f t="shared" si="329"/>
        <v>-</v>
      </c>
      <c r="T639" t="str">
        <f>'[3]Results Lum Lab'!Z573</f>
        <v>M24</v>
      </c>
      <c r="U639" s="117" t="str">
        <f t="shared" si="330"/>
        <v>Duplicate</v>
      </c>
      <c r="V639" t="str">
        <f>'[3]Results Lum Lab'!AC573</f>
        <v>M12</v>
      </c>
      <c r="W639" s="117" t="str">
        <f t="shared" si="331"/>
        <v>Duplicate</v>
      </c>
      <c r="X639" t="str">
        <f>'[3]Results Lum Lab'!AF573</f>
        <v>M12</v>
      </c>
      <c r="Y639" s="117" t="str">
        <f t="shared" si="332"/>
        <v>Duplicate</v>
      </c>
      <c r="Z639" t="str">
        <f>'[3]Results Lum Lab'!AI573</f>
        <v>M24</v>
      </c>
      <c r="AA639" s="117" t="str">
        <f t="shared" si="333"/>
        <v>Duplicate</v>
      </c>
      <c r="AB639" t="str">
        <f>'[3]Results Lum Lab'!AL573</f>
        <v>M18</v>
      </c>
      <c r="AC639" s="117" t="str">
        <f t="shared" si="334"/>
        <v>Duplicate</v>
      </c>
      <c r="AD639" t="str">
        <f>'[3]Results Lum Lab'!AO573</f>
        <v>M12</v>
      </c>
      <c r="AE639" s="117" t="str">
        <f t="shared" si="335"/>
        <v>Duplicate</v>
      </c>
    </row>
    <row r="640" spans="3:33" ht="14.7" x14ac:dyDescent="0.6">
      <c r="D640" t="str">
        <f>'[3]Results Lum Lab'!P574</f>
        <v>C1 - M22 : 1</v>
      </c>
      <c r="E640" s="148" t="str">
        <f t="shared" si="324"/>
        <v>-</v>
      </c>
      <c r="F640" t="str">
        <f>'[3]Results Lum Lab'!Q574</f>
        <v>C2 - M13 : 2</v>
      </c>
      <c r="G640" s="117" t="str">
        <f t="shared" si="325"/>
        <v>Duplicate</v>
      </c>
      <c r="H640" t="str">
        <f>'[3]Results Lum Lab'!R574</f>
        <v>C3 - M10 : 1</v>
      </c>
      <c r="I640" s="117" t="str">
        <f t="shared" si="326"/>
        <v>-</v>
      </c>
      <c r="J640" t="str">
        <f>'[3]Results Lum Lab'!S574</f>
        <v>M28 - C1 : 1</v>
      </c>
      <c r="K640" s="117" t="str">
        <f t="shared" si="327"/>
        <v>-</v>
      </c>
      <c r="L640" t="str">
        <f>'[3]Results Lum Lab'!T574</f>
        <v>M16 - C2 : 2</v>
      </c>
      <c r="M640" s="117" t="str">
        <f t="shared" si="328"/>
        <v>Duplicate</v>
      </c>
      <c r="N640" t="str">
        <f>'[3]Results Lum Lab'!U574</f>
        <v>M13 - C3 : 1</v>
      </c>
      <c r="O640" s="117" t="str">
        <f t="shared" si="329"/>
        <v>-</v>
      </c>
      <c r="T640" t="str">
        <f>'[3]Results Lum Lab'!Z574</f>
        <v>M22</v>
      </c>
      <c r="U640" s="117" t="str">
        <f t="shared" si="330"/>
        <v>Duplicate</v>
      </c>
      <c r="V640" t="str">
        <f>'[3]Results Lum Lab'!AC574</f>
        <v>M13</v>
      </c>
      <c r="W640" s="117" t="str">
        <f t="shared" si="331"/>
        <v>Duplicate</v>
      </c>
      <c r="X640" t="str">
        <f>'[3]Results Lum Lab'!AF574</f>
        <v>M10</v>
      </c>
      <c r="Y640" s="117" t="str">
        <f t="shared" si="332"/>
        <v>-</v>
      </c>
      <c r="Z640" t="str">
        <f>'[3]Results Lum Lab'!AI574</f>
        <v>M28</v>
      </c>
      <c r="AA640" s="117" t="str">
        <f t="shared" si="333"/>
        <v>-</v>
      </c>
      <c r="AB640" t="str">
        <f>'[3]Results Lum Lab'!AL574</f>
        <v>M16</v>
      </c>
      <c r="AC640" s="117" t="str">
        <f t="shared" si="334"/>
        <v>Duplicate</v>
      </c>
      <c r="AD640" t="str">
        <f>'[3]Results Lum Lab'!AO574</f>
        <v>M13</v>
      </c>
      <c r="AE640" s="117" t="str">
        <f t="shared" si="335"/>
        <v>-</v>
      </c>
    </row>
    <row r="641" spans="4:33" ht="14.7" x14ac:dyDescent="0.6">
      <c r="D641" t="str">
        <f>'[3]Results Lum Lab'!P575</f>
        <v>C1 - M23 : 1</v>
      </c>
      <c r="E641" s="148" t="str">
        <f t="shared" si="324"/>
        <v>-</v>
      </c>
      <c r="F641" t="str">
        <f>'[3]Results Lum Lab'!Q575</f>
        <v>C2 - M12 : 1</v>
      </c>
      <c r="G641" s="117" t="str">
        <f t="shared" si="325"/>
        <v>Duplicate</v>
      </c>
      <c r="H641" t="str">
        <f>'[3]Results Lum Lab'!R575</f>
        <v>C3 - M11 : 1</v>
      </c>
      <c r="I641" s="117" t="str">
        <f t="shared" si="326"/>
        <v>Duplicate</v>
      </c>
      <c r="J641" t="str">
        <f>'[3]Results Lum Lab'!S575</f>
        <v>M26 - C1 : 1</v>
      </c>
      <c r="K641" s="117" t="str">
        <f t="shared" si="327"/>
        <v>-</v>
      </c>
      <c r="L641" t="str">
        <f>'[3]Results Lum Lab'!T575</f>
        <v>M17 - C2 : 1</v>
      </c>
      <c r="M641" s="117" t="str">
        <f t="shared" si="328"/>
        <v>-</v>
      </c>
      <c r="N641" t="str">
        <f>'[3]Results Lum Lab'!U575</f>
        <v>M12 - C3 : 1</v>
      </c>
      <c r="O641" s="117" t="str">
        <f t="shared" si="329"/>
        <v>Duplicate</v>
      </c>
      <c r="T641" t="str">
        <f>'[3]Results Lum Lab'!Z575</f>
        <v>M23</v>
      </c>
      <c r="U641" s="117" t="str">
        <f t="shared" si="330"/>
        <v>Duplicate</v>
      </c>
      <c r="V641" t="str">
        <f>'[3]Results Lum Lab'!AC575</f>
        <v>M12</v>
      </c>
      <c r="W641" s="117" t="str">
        <f t="shared" si="331"/>
        <v>Duplicate</v>
      </c>
      <c r="X641" t="str">
        <f>'[3]Results Lum Lab'!AF575</f>
        <v>M11</v>
      </c>
      <c r="Y641" s="117" t="str">
        <f t="shared" si="332"/>
        <v>Duplicate</v>
      </c>
      <c r="Z641" t="str">
        <f>'[3]Results Lum Lab'!AI575</f>
        <v>M26</v>
      </c>
      <c r="AA641" s="117" t="str">
        <f t="shared" si="333"/>
        <v>-</v>
      </c>
      <c r="AB641" t="str">
        <f>'[3]Results Lum Lab'!AL575</f>
        <v>M17</v>
      </c>
      <c r="AC641" s="117" t="str">
        <f t="shared" si="334"/>
        <v>Duplicate</v>
      </c>
      <c r="AD641" t="str">
        <f>'[3]Results Lum Lab'!AO575</f>
        <v>M12</v>
      </c>
      <c r="AE641" s="117" t="str">
        <f t="shared" si="335"/>
        <v>Duplicate</v>
      </c>
    </row>
    <row r="642" spans="4:33" ht="14.7" x14ac:dyDescent="0.6">
      <c r="D642" t="str">
        <f>'[3]Results Lum Lab'!P576</f>
        <v>C1 - M24 : 1</v>
      </c>
      <c r="E642" s="148" t="str">
        <f t="shared" si="324"/>
        <v>-</v>
      </c>
      <c r="F642" t="str">
        <f>'[3]Results Lum Lab'!Q576</f>
        <v>C2 - M13 : 2</v>
      </c>
      <c r="G642" s="117" t="str">
        <f t="shared" si="325"/>
        <v>Duplicate</v>
      </c>
      <c r="H642" t="str">
        <f>'[3]Results Lum Lab'!R576</f>
        <v>C3 - M12 : 2</v>
      </c>
      <c r="I642" s="117" t="str">
        <f t="shared" si="326"/>
        <v>Duplicate</v>
      </c>
      <c r="J642" t="str">
        <f>'[3]Results Lum Lab'!S576</f>
        <v>M24 - C1 : 1</v>
      </c>
      <c r="K642" s="117" t="str">
        <f t="shared" si="327"/>
        <v>-</v>
      </c>
      <c r="L642" t="str">
        <f>'[3]Results Lum Lab'!T576</f>
        <v>M16 - C2 : 2</v>
      </c>
      <c r="M642" s="117" t="str">
        <f t="shared" si="328"/>
        <v>Duplicate</v>
      </c>
      <c r="N642" t="str">
        <f>'[3]Results Lum Lab'!U576</f>
        <v>M11 - C3 : 2</v>
      </c>
      <c r="O642" s="117" t="str">
        <f t="shared" si="329"/>
        <v>Duplicate</v>
      </c>
      <c r="T642" t="str">
        <f>'[3]Results Lum Lab'!Z576</f>
        <v>M24</v>
      </c>
      <c r="U642" s="117" t="str">
        <f t="shared" si="330"/>
        <v>Duplicate</v>
      </c>
      <c r="V642" t="str">
        <f>'[3]Results Lum Lab'!AC576</f>
        <v>M13</v>
      </c>
      <c r="W642" s="117" t="str">
        <f t="shared" si="331"/>
        <v>Duplicate</v>
      </c>
      <c r="X642" t="str">
        <f>'[3]Results Lum Lab'!AF576</f>
        <v>M12</v>
      </c>
      <c r="Y642" s="117" t="str">
        <f t="shared" si="332"/>
        <v>Duplicate</v>
      </c>
      <c r="Z642" t="str">
        <f>'[3]Results Lum Lab'!AI576</f>
        <v>M24</v>
      </c>
      <c r="AA642" s="117" t="str">
        <f t="shared" si="333"/>
        <v>Duplicate</v>
      </c>
      <c r="AB642" t="str">
        <f>'[3]Results Lum Lab'!AL576</f>
        <v>M16</v>
      </c>
      <c r="AC642" s="117" t="str">
        <f t="shared" si="334"/>
        <v>Duplicate</v>
      </c>
      <c r="AD642" t="str">
        <f>'[3]Results Lum Lab'!AO576</f>
        <v>M11</v>
      </c>
      <c r="AE642" s="117" t="str">
        <f t="shared" si="335"/>
        <v>Duplicate</v>
      </c>
    </row>
    <row r="643" spans="4:33" ht="14.7" x14ac:dyDescent="0.6">
      <c r="D643" t="str">
        <f>'[3]Results Lum Lab'!P577</f>
        <v>C1 - M25 : 2</v>
      </c>
      <c r="E643" s="148" t="str">
        <f t="shared" si="324"/>
        <v>-</v>
      </c>
      <c r="H643" t="str">
        <f>'[3]Results Lum Lab'!R577</f>
        <v>C3 - M11 : 1</v>
      </c>
      <c r="I643" s="117" t="str">
        <f t="shared" si="326"/>
        <v>Duplicate</v>
      </c>
      <c r="J643" t="str">
        <f>'[3]Results Lum Lab'!S577</f>
        <v>M22 - C1 : 2</v>
      </c>
      <c r="K643" s="117" t="str">
        <f t="shared" si="327"/>
        <v>Duplicate</v>
      </c>
      <c r="L643" t="str">
        <f>'[3]Results Lum Lab'!T577</f>
        <v>M17 - C2 : 2</v>
      </c>
      <c r="M643" s="117" t="str">
        <f t="shared" si="328"/>
        <v>-</v>
      </c>
      <c r="N643" t="str">
        <f>'[3]Results Lum Lab'!U577</f>
        <v>M12 - C3 : 1</v>
      </c>
      <c r="O643" s="117" t="str">
        <f t="shared" si="329"/>
        <v>Duplicate</v>
      </c>
      <c r="T643" t="str">
        <f>'[3]Results Lum Lab'!Z577</f>
        <v>M25</v>
      </c>
      <c r="U643" s="117" t="str">
        <f t="shared" si="330"/>
        <v>-</v>
      </c>
      <c r="W643" s="117"/>
      <c r="X643" t="str">
        <f>'[3]Results Lum Lab'!AF577</f>
        <v>M11</v>
      </c>
      <c r="Y643" s="117" t="str">
        <f t="shared" si="332"/>
        <v>Duplicate</v>
      </c>
      <c r="Z643" t="str">
        <f>'[3]Results Lum Lab'!AI577</f>
        <v>M22</v>
      </c>
      <c r="AA643" s="117" t="str">
        <f t="shared" si="333"/>
        <v>Duplicate</v>
      </c>
      <c r="AB643" t="str">
        <f>'[3]Results Lum Lab'!AL577</f>
        <v>M17</v>
      </c>
      <c r="AC643" s="117" t="str">
        <f t="shared" si="334"/>
        <v>Duplicate</v>
      </c>
      <c r="AD643" t="str">
        <f>'[3]Results Lum Lab'!AO577</f>
        <v>M12</v>
      </c>
      <c r="AE643" s="117" t="str">
        <f t="shared" si="335"/>
        <v>Duplicate</v>
      </c>
    </row>
    <row r="644" spans="4:33" ht="14.7" x14ac:dyDescent="0.6">
      <c r="D644" t="str">
        <f>'[3]Results Lum Lab'!P578</f>
        <v>C1 - M24 : 2</v>
      </c>
      <c r="E644" s="148" t="str">
        <f t="shared" si="324"/>
        <v>Duplicate</v>
      </c>
      <c r="H644" t="str">
        <f>'[3]Results Lum Lab'!R578</f>
        <v>C3 - M12 : 2</v>
      </c>
      <c r="I644" s="117" t="str">
        <f t="shared" si="326"/>
        <v>Duplicate</v>
      </c>
      <c r="J644" t="str">
        <f>'[3]Results Lum Lab'!S578</f>
        <v>M23 - C1 : 1</v>
      </c>
      <c r="K644" s="117" t="str">
        <f t="shared" si="327"/>
        <v>Duplicate</v>
      </c>
      <c r="L644" t="str">
        <f>'[3]Results Lum Lab'!T578</f>
        <v>M18 - C2 : 2</v>
      </c>
      <c r="M644" s="117" t="str">
        <f t="shared" si="328"/>
        <v>-</v>
      </c>
      <c r="T644" t="str">
        <f>'[3]Results Lum Lab'!Z578</f>
        <v>M24</v>
      </c>
      <c r="U644" s="117" t="str">
        <f t="shared" si="330"/>
        <v>Duplicate</v>
      </c>
      <c r="X644" t="str">
        <f>'[3]Results Lum Lab'!AF578</f>
        <v>M12</v>
      </c>
      <c r="Y644" s="117" t="str">
        <f t="shared" si="332"/>
        <v>Duplicate</v>
      </c>
      <c r="Z644" t="str">
        <f>'[3]Results Lum Lab'!AI578</f>
        <v>M23</v>
      </c>
      <c r="AA644" s="117" t="str">
        <f t="shared" si="333"/>
        <v>Duplicate</v>
      </c>
      <c r="AB644" t="str">
        <f>'[3]Results Lum Lab'!AL578</f>
        <v>M18</v>
      </c>
      <c r="AC644" s="117" t="str">
        <f t="shared" si="334"/>
        <v>Duplicate</v>
      </c>
    </row>
    <row r="645" spans="4:33" ht="14.7" x14ac:dyDescent="0.6">
      <c r="D645" t="str">
        <f>'[3]Results Lum Lab'!P579</f>
        <v>C1 - M23 : 2</v>
      </c>
      <c r="E645" s="148" t="str">
        <f t="shared" si="324"/>
        <v>-</v>
      </c>
      <c r="J645" t="str">
        <f>'[3]Results Lum Lab'!S579</f>
        <v>M22 - C1 : 2</v>
      </c>
      <c r="K645" s="117" t="str">
        <f t="shared" si="327"/>
        <v>Duplicate</v>
      </c>
      <c r="L645" t="str">
        <f>'[3]Results Lum Lab'!T579</f>
        <v>M19 - C2 : 1</v>
      </c>
      <c r="M645" s="117" t="str">
        <f t="shared" si="328"/>
        <v>-</v>
      </c>
      <c r="T645" t="str">
        <f>'[3]Results Lum Lab'!Z579</f>
        <v>M23</v>
      </c>
      <c r="U645" s="117" t="str">
        <f t="shared" si="330"/>
        <v>Duplicate</v>
      </c>
      <c r="Y645" s="117"/>
      <c r="Z645" t="str">
        <f>'[3]Results Lum Lab'!AI579</f>
        <v>M22</v>
      </c>
      <c r="AA645" s="117" t="str">
        <f t="shared" si="333"/>
        <v>Duplicate</v>
      </c>
      <c r="AB645" t="str">
        <f>'[3]Results Lum Lab'!AL579</f>
        <v>M19</v>
      </c>
      <c r="AC645" s="117" t="str">
        <f t="shared" si="334"/>
        <v>-</v>
      </c>
    </row>
    <row r="646" spans="4:33" ht="14.7" x14ac:dyDescent="0.6">
      <c r="D646" t="str">
        <f>'[3]Results Lum Lab'!P580</f>
        <v>C1 - M22 : 2</v>
      </c>
      <c r="E646" s="148" t="str">
        <f t="shared" si="324"/>
        <v>-</v>
      </c>
      <c r="J646" t="str">
        <f>'[3]Results Lum Lab'!S580</f>
        <v>M23 - C1 : 1</v>
      </c>
      <c r="K646" s="117" t="str">
        <f t="shared" si="327"/>
        <v>Duplicate</v>
      </c>
      <c r="T646" t="str">
        <f>'[3]Results Lum Lab'!Z580</f>
        <v>M22</v>
      </c>
      <c r="U646" s="117" t="str">
        <f t="shared" si="330"/>
        <v>Duplicate</v>
      </c>
      <c r="Z646" t="str">
        <f>'[3]Results Lum Lab'!AI580</f>
        <v>M23</v>
      </c>
      <c r="AA646" s="117" t="str">
        <f t="shared" si="333"/>
        <v>Duplicate</v>
      </c>
    </row>
    <row r="647" spans="4:33" ht="14.7" x14ac:dyDescent="0.6">
      <c r="D647" t="str">
        <f>'[3]Results Lum Lab'!P581</f>
        <v>C1 - M21 : 2</v>
      </c>
      <c r="E647" s="148" t="str">
        <f t="shared" si="324"/>
        <v>-</v>
      </c>
      <c r="T647" t="str">
        <f>'[3]Results Lum Lab'!Z581</f>
        <v>M21</v>
      </c>
      <c r="U647" s="117" t="str">
        <f t="shared" si="330"/>
        <v>-</v>
      </c>
    </row>
    <row r="648" spans="4:33" ht="14.7" x14ac:dyDescent="0.6">
      <c r="D648" t="str">
        <f>'[3]Results Lum Lab'!P582</f>
        <v>C1 - M20 : 2</v>
      </c>
      <c r="E648" s="148" t="str">
        <f t="shared" si="324"/>
        <v>Duplicate</v>
      </c>
      <c r="T648" t="str">
        <f>'[3]Results Lum Lab'!Z582</f>
        <v>M20</v>
      </c>
      <c r="U648" s="117" t="str">
        <f t="shared" si="330"/>
        <v>Duplicate</v>
      </c>
    </row>
    <row r="649" spans="4:33" ht="14.7" x14ac:dyDescent="0.6">
      <c r="D649" t="str">
        <f>'[3]Results Lum Lab'!P583</f>
        <v>C1 - M19 : 1</v>
      </c>
      <c r="E649" s="148" t="str">
        <f t="shared" si="324"/>
        <v>-</v>
      </c>
      <c r="T649" t="str">
        <f>'[3]Results Lum Lab'!Z583</f>
        <v>M19</v>
      </c>
      <c r="U649" s="117" t="str">
        <f t="shared" si="330"/>
        <v>-</v>
      </c>
    </row>
    <row r="650" spans="4:33" ht="14.7" x14ac:dyDescent="0.6">
      <c r="D650" t="str">
        <f>'[3]Results Lum Lab'!P584</f>
        <v>C1 - M20 : 2</v>
      </c>
      <c r="E650" s="148" t="str">
        <f t="shared" si="324"/>
        <v>Duplicate</v>
      </c>
      <c r="T650" t="str">
        <f>'[3]Results Lum Lab'!Z584</f>
        <v>M20</v>
      </c>
      <c r="U650" s="117" t="str">
        <f t="shared" si="330"/>
        <v>Duplicate</v>
      </c>
    </row>
    <row r="651" spans="4:33" ht="14.7" x14ac:dyDescent="0.6">
      <c r="U651" s="117"/>
    </row>
    <row r="652" spans="4:33" ht="14.7" x14ac:dyDescent="0.6">
      <c r="D652" s="2" t="s">
        <v>1064</v>
      </c>
      <c r="E652" s="130">
        <f>COUNTIF(E635:E650,"Duplicate")</f>
        <v>4</v>
      </c>
      <c r="F652" s="2" t="s">
        <v>1064</v>
      </c>
      <c r="G652" s="119">
        <f>COUNTIF(G635:G642,"Duplicate")</f>
        <v>5</v>
      </c>
      <c r="H652" s="2" t="s">
        <v>1064</v>
      </c>
      <c r="I652" s="119">
        <f>COUNTIF(I635:I644,"Duplicate")</f>
        <v>5</v>
      </c>
      <c r="J652" s="2" t="s">
        <v>1064</v>
      </c>
      <c r="K652" s="119">
        <f>COUNTIF(K635:K646,"Duplicate")</f>
        <v>4</v>
      </c>
      <c r="L652" s="2" t="s">
        <v>1064</v>
      </c>
      <c r="M652" s="119">
        <f>COUNTIF(M635:M645,"Duplicate")</f>
        <v>3</v>
      </c>
      <c r="N652" s="2" t="s">
        <v>1064</v>
      </c>
      <c r="O652" s="119">
        <f>COUNTIF(O635:O643,"Duplicate")</f>
        <v>5</v>
      </c>
      <c r="T652" s="2" t="s">
        <v>1064</v>
      </c>
      <c r="U652" s="119">
        <f>COUNTIF(U635:U650,"Duplicate")</f>
        <v>10</v>
      </c>
      <c r="V652" s="2" t="s">
        <v>1064</v>
      </c>
      <c r="W652" s="119">
        <f>COUNTIF(W635:W642,"Duplicate")</f>
        <v>5</v>
      </c>
      <c r="X652" s="2" t="s">
        <v>1064</v>
      </c>
      <c r="Y652" s="119">
        <f>COUNTIF(Y635:Y644,"Duplicate")</f>
        <v>6</v>
      </c>
      <c r="Z652" s="2" t="s">
        <v>1064</v>
      </c>
      <c r="AA652" s="119">
        <f>COUNTIF(AA634:AA650,"Duplicate")</f>
        <v>6</v>
      </c>
      <c r="AB652" s="2" t="s">
        <v>1064</v>
      </c>
      <c r="AC652" s="119">
        <f>COUNTIF(AC634:AC647,"Duplicate")</f>
        <v>7</v>
      </c>
      <c r="AD652" s="2" t="s">
        <v>1064</v>
      </c>
      <c r="AE652" s="119">
        <f>COUNTIF(AE634:AE644,"Duplicate")</f>
        <v>6</v>
      </c>
    </row>
    <row r="653" spans="4:33" ht="14.7" x14ac:dyDescent="0.6">
      <c r="D653" s="2" t="s">
        <v>1065</v>
      </c>
      <c r="E653" s="130">
        <f>COUNTA(D635:D650)</f>
        <v>16</v>
      </c>
      <c r="F653" s="2" t="s">
        <v>1065</v>
      </c>
      <c r="G653" s="119">
        <f>COUNTA(F635:F642)</f>
        <v>8</v>
      </c>
      <c r="H653" s="2" t="s">
        <v>1065</v>
      </c>
      <c r="I653" s="119">
        <f>COUNTA(H635:H644)</f>
        <v>10</v>
      </c>
      <c r="J653" s="2" t="s">
        <v>1065</v>
      </c>
      <c r="K653" s="119">
        <f>COUNTA(J635:J646)</f>
        <v>12</v>
      </c>
      <c r="L653" s="2" t="s">
        <v>1065</v>
      </c>
      <c r="M653" s="119">
        <f>COUNTA(L635:L645)</f>
        <v>11</v>
      </c>
      <c r="N653" s="2" t="s">
        <v>1065</v>
      </c>
      <c r="O653" s="119">
        <f>COUNTA(N635:N643)</f>
        <v>9</v>
      </c>
      <c r="P653" s="10" t="s">
        <v>431</v>
      </c>
      <c r="Q653" s="10"/>
      <c r="R653" s="10"/>
    </row>
    <row r="654" spans="4:33" x14ac:dyDescent="0.55000000000000004">
      <c r="S654" s="126" t="s">
        <v>1074</v>
      </c>
      <c r="T654" s="128">
        <f>E652/U652</f>
        <v>0.4</v>
      </c>
      <c r="U654" s="127"/>
      <c r="V654" s="128">
        <f>G652/W652</f>
        <v>1</v>
      </c>
      <c r="W654" s="127"/>
      <c r="X654" s="128">
        <f>I652/Y652</f>
        <v>0.83333333333333337</v>
      </c>
      <c r="Y654" s="127"/>
      <c r="Z654" s="128">
        <f>K652/AA652</f>
        <v>0.66666666666666663</v>
      </c>
      <c r="AA654" s="127"/>
      <c r="AB654" s="128">
        <f>M652/AC652</f>
        <v>0.42857142857142855</v>
      </c>
      <c r="AC654" s="127"/>
      <c r="AD654" s="129">
        <f>O652/AE652</f>
        <v>0.83333333333333337</v>
      </c>
      <c r="AF654" t="s">
        <v>1075</v>
      </c>
      <c r="AG654" s="131">
        <f>MAX(T654:AD654)</f>
        <v>1</v>
      </c>
    </row>
    <row r="655" spans="4:33" x14ac:dyDescent="0.55000000000000004">
      <c r="AF655" t="s">
        <v>1076</v>
      </c>
      <c r="AG655" s="131">
        <f>MIN(T654:AD654)</f>
        <v>0.4</v>
      </c>
    </row>
    <row r="657" spans="3:31" x14ac:dyDescent="0.55000000000000004">
      <c r="C657" s="2">
        <f>'[3]Results Lum Lab'!O588</f>
        <v>29</v>
      </c>
      <c r="D657" s="2" t="str">
        <f>'[3]Results Lum Lab'!P588</f>
        <v>C1 - Mxx</v>
      </c>
      <c r="E657" s="147"/>
      <c r="F657" s="2" t="str">
        <f>'[3]Results Lum Lab'!Q588</f>
        <v>C2 - Mxx</v>
      </c>
      <c r="G657" s="2"/>
      <c r="H657" s="2" t="str">
        <f>'[3]Results Lum Lab'!R588</f>
        <v>C3 - Mxx</v>
      </c>
      <c r="I657" s="2"/>
      <c r="J657" s="2" t="str">
        <f>'[3]Results Lum Lab'!S588</f>
        <v>Mxx -C1</v>
      </c>
      <c r="K657" s="2"/>
      <c r="L657" s="2" t="str">
        <f>'[3]Results Lum Lab'!T588</f>
        <v>Mxx -C2</v>
      </c>
      <c r="M657" s="2"/>
      <c r="N657" s="2" t="str">
        <f>'[3]Results Lum Lab'!U588</f>
        <v>Mxx - C3</v>
      </c>
      <c r="O657" s="2"/>
      <c r="P657" s="2"/>
      <c r="Q657" s="2"/>
      <c r="R657" s="2"/>
      <c r="S657" s="2"/>
      <c r="T657" s="2" t="str">
        <f>'[3]Results Lum Lab'!Z588</f>
        <v>C1 - Mxx</v>
      </c>
      <c r="U657" s="2"/>
      <c r="V657" s="2" t="str">
        <f>'[3]Results Lum Lab'!AC588</f>
        <v>C2 - Mxx</v>
      </c>
      <c r="W657" s="2"/>
      <c r="X657" s="2" t="str">
        <f>'[3]Results Lum Lab'!AF588</f>
        <v>C3 - Mxx</v>
      </c>
      <c r="Y657" s="2"/>
      <c r="Z657" s="2" t="str">
        <f>'[3]Results Lum Lab'!AI588</f>
        <v>Mxx -C1</v>
      </c>
      <c r="AA657" s="2"/>
      <c r="AB657" s="2" t="str">
        <f>'[3]Results Lum Lab'!AL588</f>
        <v>Mxx -C2</v>
      </c>
      <c r="AC657" s="2"/>
      <c r="AD657" s="2" t="str">
        <f>'[3]Results Lum Lab'!AO588</f>
        <v>Mxx - C3</v>
      </c>
    </row>
    <row r="658" spans="3:31" ht="14.7" x14ac:dyDescent="0.6">
      <c r="D658" t="str">
        <f>'[3]Results Lum Lab'!P589</f>
        <v>C1 - M08 : 1</v>
      </c>
      <c r="E658" s="148" t="str">
        <f>IF(COUNTIF($D$658:$D$669, D658)&gt;1, "Duplicate", "-")</f>
        <v>-</v>
      </c>
      <c r="F658" t="str">
        <f>'[3]Results Lum Lab'!Q589</f>
        <v>C2 - M08 : 1</v>
      </c>
      <c r="G658" s="117" t="str">
        <f>IF(COUNTIF($F$658:$F$669, F658)&gt;1, "Duplicate", "-")</f>
        <v>-</v>
      </c>
      <c r="H658" t="str">
        <f>'[3]Results Lum Lab'!R589</f>
        <v>C3 - M08 : 1</v>
      </c>
      <c r="I658" s="117" t="str">
        <f>IF(COUNTIF($H$658:$H$674, H658)&gt;1, "Duplicate", "-")</f>
        <v>-</v>
      </c>
      <c r="J658" t="str">
        <f>'[3]Results Lum Lab'!S589</f>
        <v>M08 - C1 : 2</v>
      </c>
      <c r="K658" s="117" t="str">
        <f>IF(COUNTIF($J$658:$J$673, J658)&gt;1, "Duplicate", "-")</f>
        <v>-</v>
      </c>
      <c r="L658" t="str">
        <f>'[3]Results Lum Lab'!T589</f>
        <v>M08 - C2 : 2</v>
      </c>
      <c r="M658" s="117" t="str">
        <f>IF(COUNTIF($L$658:$L$670, L658)&gt;1, "Duplicate", "-")</f>
        <v>-</v>
      </c>
      <c r="N658" t="str">
        <f>'[3]Results Lum Lab'!U589</f>
        <v>M08 - C3 : 2</v>
      </c>
      <c r="O658" s="117" t="str">
        <f>IF(COUNTIF($N$658:$N$667, N658)&gt;1, "Duplicate", "-")</f>
        <v>-</v>
      </c>
      <c r="T658" t="str">
        <f>'[3]Results Lum Lab'!Z589</f>
        <v>M08</v>
      </c>
      <c r="U658" s="117" t="str">
        <f>IF(COUNTIF($T$658:$T$669, T658)&gt;1, "Duplicate", "-")</f>
        <v>-</v>
      </c>
      <c r="V658" t="str">
        <f>'[3]Results Lum Lab'!AC589</f>
        <v>M08</v>
      </c>
      <c r="W658" s="117" t="str">
        <f>IF(COUNTIF($V$658:$V$669, V658)&gt;1, "Duplicate", "-")</f>
        <v>-</v>
      </c>
      <c r="X658" t="str">
        <f>'[3]Results Lum Lab'!AF589</f>
        <v>M08</v>
      </c>
      <c r="Y658" s="117" t="str">
        <f>IF(COUNTIF($X$658:$X$674, X658)&gt;1, "Duplicate", "-")</f>
        <v>-</v>
      </c>
      <c r="Z658" t="str">
        <f>'[3]Results Lum Lab'!AI589</f>
        <v>M08</v>
      </c>
      <c r="AA658" s="117" t="str">
        <f>IF(COUNTIF($Z$658:$Z$673, Z658)&gt;1, "Duplicate", "-")</f>
        <v>-</v>
      </c>
      <c r="AB658" t="str">
        <f>'[3]Results Lum Lab'!AL589</f>
        <v>M08</v>
      </c>
      <c r="AC658" s="117" t="str">
        <f>IF(COUNTIF($AB$658:$AB$670, AB658)&gt;1, "Duplicate", "-")</f>
        <v>-</v>
      </c>
      <c r="AD658" t="str">
        <f>'[3]Results Lum Lab'!AO589</f>
        <v>M08</v>
      </c>
      <c r="AE658" s="117" t="str">
        <f>IF(COUNTIF($AD$658:$AD$667, AD658)&gt;1, "Duplicate", "-")</f>
        <v>-</v>
      </c>
    </row>
    <row r="659" spans="3:31" ht="14.7" x14ac:dyDescent="0.6">
      <c r="D659" t="str">
        <f>'[3]Results Lum Lab'!P590</f>
        <v>C1 - M12 : 1</v>
      </c>
      <c r="E659" s="148" t="str">
        <f t="shared" ref="E659:E669" si="336">IF(COUNTIF($D$635:$D$650, D659)&gt;1, "Duplicate", "-")</f>
        <v>-</v>
      </c>
      <c r="F659" t="str">
        <f>'[3]Results Lum Lab'!Q590</f>
        <v>C2 - M12 : 2</v>
      </c>
      <c r="G659" s="117" t="str">
        <f t="shared" ref="G659:G669" si="337">IF(COUNTIF($F$658:$F$669, F659)&gt;1, "Duplicate", "-")</f>
        <v>-</v>
      </c>
      <c r="H659" t="str">
        <f>'[3]Results Lum Lab'!R590</f>
        <v>C3 - M12 : 1</v>
      </c>
      <c r="I659" s="117" t="str">
        <f t="shared" ref="I659:I674" si="338">IF(COUNTIF($H$658:$H$674, H659)&gt;1, "Duplicate", "-")</f>
        <v>Duplicate</v>
      </c>
      <c r="J659" t="str">
        <f>'[3]Results Lum Lab'!S590</f>
        <v>M12 - C1 : 2</v>
      </c>
      <c r="K659" s="117" t="str">
        <f t="shared" ref="K659:K673" si="339">IF(COUNTIF($J$658:$J$673, J659)&gt;1, "Duplicate", "-")</f>
        <v>-</v>
      </c>
      <c r="L659" t="str">
        <f>'[3]Results Lum Lab'!T590</f>
        <v>M12 - C2 : 1</v>
      </c>
      <c r="M659" s="117" t="str">
        <f t="shared" ref="M659:M670" si="340">IF(COUNTIF($L$658:$L$670, L659)&gt;1, "Duplicate", "-")</f>
        <v>-</v>
      </c>
      <c r="N659" t="str">
        <f>'[3]Results Lum Lab'!U590</f>
        <v>M12 - C3 : 2</v>
      </c>
      <c r="O659" s="117" t="str">
        <f t="shared" ref="O659:O667" si="341">IF(COUNTIF($N$658:$N$667, N659)&gt;1, "Duplicate", "-")</f>
        <v>-</v>
      </c>
      <c r="T659" t="str">
        <f>'[3]Results Lum Lab'!Z590</f>
        <v>M12</v>
      </c>
      <c r="U659" s="117" t="str">
        <f t="shared" ref="U659:U669" si="342">IF(COUNTIF($T$658:$T$669, T659)&gt;1, "Duplicate", "-")</f>
        <v>-</v>
      </c>
      <c r="V659" t="str">
        <f>'[3]Results Lum Lab'!AC590</f>
        <v>M12</v>
      </c>
      <c r="W659" s="117" t="str">
        <f t="shared" ref="W659:W669" si="343">IF(COUNTIF($V$658:$V$669, V659)&gt;1, "Duplicate", "-")</f>
        <v>Duplicate</v>
      </c>
      <c r="X659" t="str">
        <f>'[3]Results Lum Lab'!AF590</f>
        <v>M12</v>
      </c>
      <c r="Y659" s="117" t="str">
        <f t="shared" ref="Y659:Y674" si="344">IF(COUNTIF($X$658:$X$674, X659)&gt;1, "Duplicate", "-")</f>
        <v>Duplicate</v>
      </c>
      <c r="Z659" t="str">
        <f>'[3]Results Lum Lab'!AI590</f>
        <v>M12</v>
      </c>
      <c r="AA659" s="117" t="str">
        <f t="shared" ref="AA659:AA673" si="345">IF(COUNTIF($Z$658:$Z$673, Z659)&gt;1, "Duplicate", "-")</f>
        <v>-</v>
      </c>
      <c r="AB659" t="str">
        <f>'[3]Results Lum Lab'!AL590</f>
        <v>M12</v>
      </c>
      <c r="AC659" s="117" t="str">
        <f t="shared" ref="AC659:AC670" si="346">IF(COUNTIF($AB$658:$AB$670, AB659)&gt;1, "Duplicate", "-")</f>
        <v>Duplicate</v>
      </c>
      <c r="AD659" t="str">
        <f>'[3]Results Lum Lab'!AO590</f>
        <v>M12</v>
      </c>
      <c r="AE659" s="117" t="str">
        <f t="shared" ref="AE659:AE667" si="347">IF(COUNTIF($AD$658:$AD$667, AD659)&gt;1, "Duplicate", "-")</f>
        <v>-</v>
      </c>
    </row>
    <row r="660" spans="3:31" ht="14.7" x14ac:dyDescent="0.6">
      <c r="D660" t="str">
        <f>'[3]Results Lum Lab'!P591</f>
        <v>C1 - M16 : 2</v>
      </c>
      <c r="E660" s="148" t="str">
        <f t="shared" si="336"/>
        <v>-</v>
      </c>
      <c r="F660" t="str">
        <f>'[3]Results Lum Lab'!Q591</f>
        <v>C2 - M10 : 1</v>
      </c>
      <c r="G660" s="117" t="str">
        <f t="shared" si="337"/>
        <v>-</v>
      </c>
      <c r="H660" t="str">
        <f>'[3]Results Lum Lab'!R591</f>
        <v>C3 - M16 : 1</v>
      </c>
      <c r="I660" s="117" t="str">
        <f t="shared" si="338"/>
        <v>-</v>
      </c>
      <c r="J660" t="str">
        <f>'[3]Results Lum Lab'!S591</f>
        <v>M16 - C1 : 1</v>
      </c>
      <c r="K660" s="117" t="str">
        <f t="shared" si="339"/>
        <v>-</v>
      </c>
      <c r="L660" t="str">
        <f>'[3]Results Lum Lab'!T591</f>
        <v>M10 - C2 : 2</v>
      </c>
      <c r="M660" s="117" t="str">
        <f t="shared" si="340"/>
        <v>-</v>
      </c>
      <c r="N660" t="str">
        <f>'[3]Results Lum Lab'!U591</f>
        <v>M16 - C3 : 2</v>
      </c>
      <c r="O660" s="117" t="str">
        <f t="shared" si="341"/>
        <v>-</v>
      </c>
      <c r="T660" t="str">
        <f>'[3]Results Lum Lab'!Z591</f>
        <v>M16</v>
      </c>
      <c r="U660" s="117" t="str">
        <f t="shared" si="342"/>
        <v>Duplicate</v>
      </c>
      <c r="V660" t="str">
        <f>'[3]Results Lum Lab'!AC591</f>
        <v>M10</v>
      </c>
      <c r="W660" s="117" t="str">
        <f t="shared" si="343"/>
        <v>-</v>
      </c>
      <c r="X660" t="str">
        <f>'[3]Results Lum Lab'!AF591</f>
        <v>M16</v>
      </c>
      <c r="Y660" s="117" t="str">
        <f t="shared" si="344"/>
        <v>Duplicate</v>
      </c>
      <c r="Z660" t="str">
        <f>'[3]Results Lum Lab'!AI591</f>
        <v>M16</v>
      </c>
      <c r="AA660" s="117" t="str">
        <f t="shared" si="345"/>
        <v>Duplicate</v>
      </c>
      <c r="AB660" t="str">
        <f>'[3]Results Lum Lab'!AL591</f>
        <v>M10</v>
      </c>
      <c r="AC660" s="117" t="str">
        <f t="shared" si="346"/>
        <v>-</v>
      </c>
      <c r="AD660" t="str">
        <f>'[3]Results Lum Lab'!AO591</f>
        <v>M16</v>
      </c>
      <c r="AE660" s="117" t="str">
        <f t="shared" si="347"/>
        <v>-</v>
      </c>
    </row>
    <row r="661" spans="3:31" ht="14.7" x14ac:dyDescent="0.6">
      <c r="D661" t="str">
        <f>'[3]Results Lum Lab'!P592</f>
        <v>C1 - M14 : 1</v>
      </c>
      <c r="E661" s="148" t="str">
        <f t="shared" si="336"/>
        <v>-</v>
      </c>
      <c r="F661" t="str">
        <f>'[3]Results Lum Lab'!Q592</f>
        <v>C2 - M11 : 1</v>
      </c>
      <c r="G661" s="117" t="str">
        <f t="shared" si="337"/>
        <v>-</v>
      </c>
      <c r="H661" t="str">
        <f>'[3]Results Lum Lab'!R592</f>
        <v>C3 - M20 : 2</v>
      </c>
      <c r="I661" s="117" t="str">
        <f t="shared" si="338"/>
        <v>-</v>
      </c>
      <c r="J661" t="str">
        <f>'[3]Results Lum Lab'!S592</f>
        <v>M14 - C1 : 2</v>
      </c>
      <c r="K661" s="117" t="str">
        <f t="shared" si="339"/>
        <v>-</v>
      </c>
      <c r="L661" t="str">
        <f>'[3]Results Lum Lab'!T592</f>
        <v>M11 - C2 : 2</v>
      </c>
      <c r="M661" s="117" t="str">
        <f t="shared" si="340"/>
        <v>-</v>
      </c>
      <c r="N661" t="str">
        <f>'[3]Results Lum Lab'!U592</f>
        <v>M20 - C3 : 2</v>
      </c>
      <c r="O661" s="117" t="str">
        <f t="shared" si="341"/>
        <v>-</v>
      </c>
      <c r="T661" t="str">
        <f>'[3]Results Lum Lab'!Z592</f>
        <v>M14</v>
      </c>
      <c r="U661" s="117" t="str">
        <f t="shared" si="342"/>
        <v>-</v>
      </c>
      <c r="V661" t="str">
        <f>'[3]Results Lum Lab'!AC592</f>
        <v>M11</v>
      </c>
      <c r="W661" s="117" t="str">
        <f t="shared" si="343"/>
        <v>-</v>
      </c>
      <c r="X661" t="str">
        <f>'[3]Results Lum Lab'!AF592</f>
        <v>M20</v>
      </c>
      <c r="Y661" s="117" t="str">
        <f t="shared" si="344"/>
        <v>-</v>
      </c>
      <c r="Z661" t="str">
        <f>'[3]Results Lum Lab'!AI592</f>
        <v>M14</v>
      </c>
      <c r="AA661" s="117" t="str">
        <f t="shared" si="345"/>
        <v>-</v>
      </c>
      <c r="AB661" t="str">
        <f>'[3]Results Lum Lab'!AL592</f>
        <v>M11</v>
      </c>
      <c r="AC661" s="117" t="str">
        <f t="shared" si="346"/>
        <v>-</v>
      </c>
      <c r="AD661" t="str">
        <f>'[3]Results Lum Lab'!AO592</f>
        <v>M20</v>
      </c>
      <c r="AE661" s="117" t="str">
        <f t="shared" si="347"/>
        <v>-</v>
      </c>
    </row>
    <row r="662" spans="3:31" ht="14.7" x14ac:dyDescent="0.6">
      <c r="D662" t="str">
        <f>'[3]Results Lum Lab'!P593</f>
        <v>C1 - M15 : 1</v>
      </c>
      <c r="E662" s="148" t="str">
        <f t="shared" si="336"/>
        <v>-</v>
      </c>
      <c r="F662" t="str">
        <f>'[3]Results Lum Lab'!Q593</f>
        <v>C2 - M12 : 1</v>
      </c>
      <c r="G662" s="117" t="str">
        <f t="shared" si="337"/>
        <v>-</v>
      </c>
      <c r="H662" t="str">
        <f>'[3]Results Lum Lab'!R593</f>
        <v>C3 - M18 : 2</v>
      </c>
      <c r="I662" s="117" t="str">
        <f t="shared" si="338"/>
        <v>-</v>
      </c>
      <c r="J662" t="str">
        <f>'[3]Results Lum Lab'!S593</f>
        <v>M15 - C1 : 2</v>
      </c>
      <c r="K662" s="117" t="str">
        <f t="shared" si="339"/>
        <v>-</v>
      </c>
      <c r="L662" t="str">
        <f>'[3]Results Lum Lab'!T593</f>
        <v>M12 - C2 : 2</v>
      </c>
      <c r="M662" s="117" t="str">
        <f t="shared" si="340"/>
        <v>-</v>
      </c>
      <c r="N662" t="str">
        <f>'[3]Results Lum Lab'!U593</f>
        <v>M24 - C3 : 1</v>
      </c>
      <c r="O662" s="117" t="str">
        <f t="shared" si="341"/>
        <v>Duplicate</v>
      </c>
      <c r="T662" t="str">
        <f>'[3]Results Lum Lab'!Z593</f>
        <v>M15</v>
      </c>
      <c r="U662" s="117" t="str">
        <f t="shared" si="342"/>
        <v>-</v>
      </c>
      <c r="V662" t="str">
        <f>'[3]Results Lum Lab'!AC593</f>
        <v>M12</v>
      </c>
      <c r="W662" s="117" t="str">
        <f t="shared" si="343"/>
        <v>Duplicate</v>
      </c>
      <c r="X662" t="str">
        <f>'[3]Results Lum Lab'!AF593</f>
        <v>M18</v>
      </c>
      <c r="Y662" s="117" t="str">
        <f t="shared" si="344"/>
        <v>-</v>
      </c>
      <c r="Z662" t="str">
        <f>'[3]Results Lum Lab'!AI593</f>
        <v>M15</v>
      </c>
      <c r="AA662" s="117" t="str">
        <f t="shared" si="345"/>
        <v>-</v>
      </c>
      <c r="AB662" t="str">
        <f>'[3]Results Lum Lab'!AL593</f>
        <v>M12</v>
      </c>
      <c r="AC662" s="117" t="str">
        <f t="shared" si="346"/>
        <v>Duplicate</v>
      </c>
      <c r="AD662" t="str">
        <f>'[3]Results Lum Lab'!AO593</f>
        <v>M24</v>
      </c>
      <c r="AE662" s="117" t="str">
        <f t="shared" si="347"/>
        <v>Duplicate</v>
      </c>
    </row>
    <row r="663" spans="3:31" ht="14.7" x14ac:dyDescent="0.6">
      <c r="D663" t="str">
        <f>'[3]Results Lum Lab'!P594</f>
        <v>C1 - M16 : 1</v>
      </c>
      <c r="E663" s="148" t="str">
        <f t="shared" si="336"/>
        <v>-</v>
      </c>
      <c r="F663" t="str">
        <f>'[3]Results Lum Lab'!Q594</f>
        <v>C2 - M13 : 1</v>
      </c>
      <c r="G663" s="117" t="str">
        <f t="shared" si="337"/>
        <v>-</v>
      </c>
      <c r="H663" t="str">
        <f>'[3]Results Lum Lab'!R594</f>
        <v>C3 - M16 : 2</v>
      </c>
      <c r="I663" s="117" t="str">
        <f t="shared" si="338"/>
        <v>-</v>
      </c>
      <c r="J663" t="str">
        <f>'[3]Results Lum Lab'!S594</f>
        <v>M16 - C1 : 2</v>
      </c>
      <c r="K663" s="117" t="str">
        <f t="shared" si="339"/>
        <v>-</v>
      </c>
      <c r="L663" t="str">
        <f>'[3]Results Lum Lab'!T594</f>
        <v>M13 - C2 : 2</v>
      </c>
      <c r="M663" s="117" t="str">
        <f t="shared" si="340"/>
        <v>-</v>
      </c>
      <c r="N663" t="str">
        <f>'[3]Results Lum Lab'!U594</f>
        <v>M22 - C3 : 2</v>
      </c>
      <c r="O663" s="117" t="str">
        <f t="shared" si="341"/>
        <v>Duplicate</v>
      </c>
      <c r="T663" t="str">
        <f>'[3]Results Lum Lab'!Z594</f>
        <v>M16</v>
      </c>
      <c r="U663" s="117" t="str">
        <f t="shared" si="342"/>
        <v>Duplicate</v>
      </c>
      <c r="V663" t="str">
        <f>'[3]Results Lum Lab'!AC594</f>
        <v>M13</v>
      </c>
      <c r="W663" s="117" t="str">
        <f t="shared" si="343"/>
        <v>-</v>
      </c>
      <c r="X663" t="str">
        <f>'[3]Results Lum Lab'!AF594</f>
        <v>M16</v>
      </c>
      <c r="Y663" s="117" t="str">
        <f t="shared" si="344"/>
        <v>Duplicate</v>
      </c>
      <c r="Z663" t="str">
        <f>'[3]Results Lum Lab'!AI594</f>
        <v>M16</v>
      </c>
      <c r="AA663" s="117" t="str">
        <f t="shared" si="345"/>
        <v>Duplicate</v>
      </c>
      <c r="AB663" t="str">
        <f>'[3]Results Lum Lab'!AL594</f>
        <v>M13</v>
      </c>
      <c r="AC663" s="117" t="str">
        <f t="shared" si="346"/>
        <v>-</v>
      </c>
      <c r="AD663" t="str">
        <f>'[3]Results Lum Lab'!AO594</f>
        <v>M22</v>
      </c>
      <c r="AE663" s="117" t="str">
        <f t="shared" si="347"/>
        <v>Duplicate</v>
      </c>
    </row>
    <row r="664" spans="3:31" ht="14.7" x14ac:dyDescent="0.6">
      <c r="D664" t="str">
        <f>'[3]Results Lum Lab'!P595</f>
        <v>C1 - M17 : 1</v>
      </c>
      <c r="E664" s="148" t="str">
        <f t="shared" si="336"/>
        <v>-</v>
      </c>
      <c r="F664" t="str">
        <f>'[3]Results Lum Lab'!Q595</f>
        <v>C2 - M14 : 1</v>
      </c>
      <c r="G664" s="117" t="str">
        <f t="shared" si="337"/>
        <v>Duplicate</v>
      </c>
      <c r="H664" t="str">
        <f>'[3]Results Lum Lab'!R595</f>
        <v>C3 - M14 : 2</v>
      </c>
      <c r="I664" s="117" t="str">
        <f t="shared" si="338"/>
        <v>-</v>
      </c>
      <c r="J664" t="str">
        <f>'[3]Results Lum Lab'!S595</f>
        <v>M17 - C1 : 2</v>
      </c>
      <c r="K664" s="117" t="str">
        <f t="shared" si="339"/>
        <v>-</v>
      </c>
      <c r="L664" t="str">
        <f>'[3]Results Lum Lab'!T595</f>
        <v>M14 - C2 : 2</v>
      </c>
      <c r="M664" s="117" t="str">
        <f t="shared" si="340"/>
        <v>-</v>
      </c>
      <c r="N664" t="str">
        <f>'[3]Results Lum Lab'!U595</f>
        <v>M23 - C3 : 1</v>
      </c>
      <c r="O664" s="117" t="str">
        <f t="shared" si="341"/>
        <v>-</v>
      </c>
      <c r="T664" t="str">
        <f>'[3]Results Lum Lab'!Z595</f>
        <v>M17</v>
      </c>
      <c r="U664" s="117" t="str">
        <f t="shared" si="342"/>
        <v>-</v>
      </c>
      <c r="V664" t="str">
        <f>'[3]Results Lum Lab'!AC595</f>
        <v>M14</v>
      </c>
      <c r="W664" s="117" t="str">
        <f t="shared" si="343"/>
        <v>Duplicate</v>
      </c>
      <c r="X664" t="str">
        <f>'[3]Results Lum Lab'!AF595</f>
        <v>M14</v>
      </c>
      <c r="Y664" s="117" t="str">
        <f t="shared" si="344"/>
        <v>-</v>
      </c>
      <c r="Z664" t="str">
        <f>'[3]Results Lum Lab'!AI595</f>
        <v>M17</v>
      </c>
      <c r="AA664" s="117" t="str">
        <f t="shared" si="345"/>
        <v>-</v>
      </c>
      <c r="AB664" t="str">
        <f>'[3]Results Lum Lab'!AL595</f>
        <v>M14</v>
      </c>
      <c r="AC664" s="117" t="str">
        <f t="shared" si="346"/>
        <v>-</v>
      </c>
      <c r="AD664" t="str">
        <f>'[3]Results Lum Lab'!AO595</f>
        <v>M23</v>
      </c>
      <c r="AE664" s="117" t="str">
        <f t="shared" si="347"/>
        <v>Duplicate</v>
      </c>
    </row>
    <row r="665" spans="3:31" ht="14.7" x14ac:dyDescent="0.6">
      <c r="D665" t="str">
        <f>'[3]Results Lum Lab'!P596</f>
        <v>C1 - M18 : 1</v>
      </c>
      <c r="E665" s="148" t="str">
        <f t="shared" si="336"/>
        <v>-</v>
      </c>
      <c r="F665" t="str">
        <f>'[3]Results Lum Lab'!Q596</f>
        <v>C2 - M15 : 1</v>
      </c>
      <c r="G665" s="117" t="str">
        <f t="shared" si="337"/>
        <v>-</v>
      </c>
      <c r="H665" t="str">
        <f>'[3]Results Lum Lab'!R596</f>
        <v>C3 - M12 : 2</v>
      </c>
      <c r="I665" s="117" t="str">
        <f t="shared" si="338"/>
        <v>Duplicate</v>
      </c>
      <c r="J665" t="str">
        <f>'[3]Results Lum Lab'!S596</f>
        <v>M18 - C1 : 2</v>
      </c>
      <c r="K665" s="117" t="str">
        <f t="shared" si="339"/>
        <v>-</v>
      </c>
      <c r="L665" t="str">
        <f>'[3]Results Lum Lab'!T596</f>
        <v>M15 - C2 : 2</v>
      </c>
      <c r="M665" s="117" t="str">
        <f t="shared" si="340"/>
        <v>-</v>
      </c>
      <c r="N665" t="str">
        <f>'[3]Results Lum Lab'!U596</f>
        <v>M22 - C3 : 2</v>
      </c>
      <c r="O665" s="117" t="str">
        <f t="shared" si="341"/>
        <v>Duplicate</v>
      </c>
      <c r="T665" t="str">
        <f>'[3]Results Lum Lab'!Z596</f>
        <v>M18</v>
      </c>
      <c r="U665" s="117" t="str">
        <f t="shared" si="342"/>
        <v>-</v>
      </c>
      <c r="V665" t="str">
        <f>'[3]Results Lum Lab'!AC596</f>
        <v>M15</v>
      </c>
      <c r="W665" s="117" t="str">
        <f t="shared" si="343"/>
        <v>Duplicate</v>
      </c>
      <c r="X665" t="str">
        <f>'[3]Results Lum Lab'!AF596</f>
        <v>M12</v>
      </c>
      <c r="Y665" s="117" t="str">
        <f t="shared" si="344"/>
        <v>Duplicate</v>
      </c>
      <c r="Z665" t="str">
        <f>'[3]Results Lum Lab'!AI596</f>
        <v>M18</v>
      </c>
      <c r="AA665" s="117" t="str">
        <f t="shared" si="345"/>
        <v>-</v>
      </c>
      <c r="AB665" t="str">
        <f>'[3]Results Lum Lab'!AL596</f>
        <v>M15</v>
      </c>
      <c r="AC665" s="117" t="str">
        <f t="shared" si="346"/>
        <v>-</v>
      </c>
      <c r="AD665" t="str">
        <f>'[3]Results Lum Lab'!AO596</f>
        <v>M22</v>
      </c>
      <c r="AE665" s="117" t="str">
        <f t="shared" si="347"/>
        <v>Duplicate</v>
      </c>
    </row>
    <row r="666" spans="3:31" ht="14.7" x14ac:dyDescent="0.6">
      <c r="D666" t="str">
        <f>'[3]Results Lum Lab'!P597</f>
        <v>C1 - M19 : 1</v>
      </c>
      <c r="E666" s="148" t="str">
        <f t="shared" si="336"/>
        <v>-</v>
      </c>
      <c r="F666" t="str">
        <f>'[3]Results Lum Lab'!Q597</f>
        <v>C2 - M16 : 2</v>
      </c>
      <c r="G666" s="117" t="str">
        <f t="shared" si="337"/>
        <v>-</v>
      </c>
      <c r="H666" t="str">
        <f>'[3]Results Lum Lab'!R597</f>
        <v>C3 - M10 : 1</v>
      </c>
      <c r="I666" s="117" t="str">
        <f t="shared" si="338"/>
        <v>-</v>
      </c>
      <c r="J666" t="str">
        <f>'[3]Results Lum Lab'!S597</f>
        <v>M19 - C1 : 2</v>
      </c>
      <c r="K666" s="117" t="str">
        <f t="shared" si="339"/>
        <v>-</v>
      </c>
      <c r="L666" t="str">
        <f>'[3]Results Lum Lab'!T597</f>
        <v>M16 - C2 : 2</v>
      </c>
      <c r="M666" s="117" t="str">
        <f t="shared" si="340"/>
        <v>-</v>
      </c>
      <c r="N666" t="str">
        <f>'[3]Results Lum Lab'!U597</f>
        <v>M23 - C3 : 2</v>
      </c>
      <c r="O666" s="117" t="str">
        <f t="shared" si="341"/>
        <v>-</v>
      </c>
      <c r="T666" t="str">
        <f>'[3]Results Lum Lab'!Z597</f>
        <v>M19</v>
      </c>
      <c r="U666" s="117" t="str">
        <f t="shared" si="342"/>
        <v>Duplicate</v>
      </c>
      <c r="V666" t="str">
        <f>'[3]Results Lum Lab'!AC597</f>
        <v>M16</v>
      </c>
      <c r="W666" s="117" t="str">
        <f t="shared" si="343"/>
        <v>-</v>
      </c>
      <c r="X666" t="str">
        <f>'[3]Results Lum Lab'!AF597</f>
        <v>M10</v>
      </c>
      <c r="Y666" s="117" t="str">
        <f t="shared" si="344"/>
        <v>Duplicate</v>
      </c>
      <c r="Z666" t="str">
        <f>'[3]Results Lum Lab'!AI597</f>
        <v>M19</v>
      </c>
      <c r="AA666" s="117" t="str">
        <f t="shared" si="345"/>
        <v>-</v>
      </c>
      <c r="AB666" t="str">
        <f>'[3]Results Lum Lab'!AL597</f>
        <v>M16</v>
      </c>
      <c r="AC666" s="117" t="str">
        <f t="shared" si="346"/>
        <v>-</v>
      </c>
      <c r="AD666" t="str">
        <f>'[3]Results Lum Lab'!AO597</f>
        <v>M23</v>
      </c>
      <c r="AE666" s="117" t="str">
        <f t="shared" si="347"/>
        <v>Duplicate</v>
      </c>
    </row>
    <row r="667" spans="3:31" ht="14.7" x14ac:dyDescent="0.6">
      <c r="D667" t="str">
        <f>'[3]Results Lum Lab'!P598</f>
        <v>C1 - M20 : 2</v>
      </c>
      <c r="E667" s="148" t="str">
        <f t="shared" si="336"/>
        <v>Duplicate</v>
      </c>
      <c r="F667" t="str">
        <f>'[3]Results Lum Lab'!Q598</f>
        <v>C2 - M15 : 2</v>
      </c>
      <c r="G667" s="117" t="str">
        <f t="shared" si="337"/>
        <v>Duplicate</v>
      </c>
      <c r="H667" t="str">
        <f>'[3]Results Lum Lab'!R598</f>
        <v>C3 - M11 : 1</v>
      </c>
      <c r="I667" s="117" t="str">
        <f t="shared" si="338"/>
        <v>-</v>
      </c>
      <c r="J667" t="str">
        <f>'[3]Results Lum Lab'!S598</f>
        <v>M20 - C1 : 2</v>
      </c>
      <c r="K667" s="117" t="str">
        <f t="shared" si="339"/>
        <v>-</v>
      </c>
      <c r="L667" t="str">
        <f>'[3]Results Lum Lab'!T598</f>
        <v>M17 - C2 : 2</v>
      </c>
      <c r="M667" s="117" t="str">
        <f t="shared" si="340"/>
        <v>Duplicate</v>
      </c>
      <c r="N667" t="str">
        <f>'[3]Results Lum Lab'!U598</f>
        <v>M24 - C3 : 1</v>
      </c>
      <c r="O667" s="117" t="str">
        <f t="shared" si="341"/>
        <v>Duplicate</v>
      </c>
      <c r="T667" t="str">
        <f>'[3]Results Lum Lab'!Z598</f>
        <v>M20</v>
      </c>
      <c r="U667" s="117" t="str">
        <f t="shared" si="342"/>
        <v>Duplicate</v>
      </c>
      <c r="V667" t="str">
        <f>'[3]Results Lum Lab'!AC598</f>
        <v>M15</v>
      </c>
      <c r="W667" s="117" t="str">
        <f t="shared" si="343"/>
        <v>Duplicate</v>
      </c>
      <c r="X667" t="str">
        <f>'[3]Results Lum Lab'!AF598</f>
        <v>M11</v>
      </c>
      <c r="Y667" s="117" t="str">
        <f t="shared" si="344"/>
        <v>Duplicate</v>
      </c>
      <c r="Z667" t="str">
        <f>'[3]Results Lum Lab'!AI598</f>
        <v>M20</v>
      </c>
      <c r="AA667" s="117" t="str">
        <f t="shared" si="345"/>
        <v>-</v>
      </c>
      <c r="AB667" t="str">
        <f>'[3]Results Lum Lab'!AL598</f>
        <v>M17</v>
      </c>
      <c r="AC667" s="117" t="str">
        <f t="shared" si="346"/>
        <v>Duplicate</v>
      </c>
      <c r="AD667" t="str">
        <f>'[3]Results Lum Lab'!AO598</f>
        <v>M24</v>
      </c>
      <c r="AE667" s="117" t="str">
        <f t="shared" si="347"/>
        <v>Duplicate</v>
      </c>
    </row>
    <row r="668" spans="3:31" ht="14.7" x14ac:dyDescent="0.6">
      <c r="D668" t="str">
        <f>'[3]Results Lum Lab'!P599</f>
        <v>C1 - M19 : 1</v>
      </c>
      <c r="E668" s="148" t="str">
        <f t="shared" si="336"/>
        <v>-</v>
      </c>
      <c r="F668" t="str">
        <f>'[3]Results Lum Lab'!Q599</f>
        <v>C2 - M14 : 1</v>
      </c>
      <c r="G668" s="117" t="str">
        <f t="shared" si="337"/>
        <v>Duplicate</v>
      </c>
      <c r="H668" t="str">
        <f>'[3]Results Lum Lab'!R599</f>
        <v>C3 - M12 : 1</v>
      </c>
      <c r="I668" s="117" t="str">
        <f t="shared" si="338"/>
        <v>Duplicate</v>
      </c>
      <c r="J668" t="str">
        <f>'[3]Results Lum Lab'!S599</f>
        <v>M21 - C1 : 2</v>
      </c>
      <c r="K668" s="117" t="str">
        <f t="shared" si="339"/>
        <v>Duplicate</v>
      </c>
      <c r="L668" t="str">
        <f>'[3]Results Lum Lab'!T599</f>
        <v>M18 - C2 : 1</v>
      </c>
      <c r="M668" s="117" t="str">
        <f t="shared" si="340"/>
        <v>Duplicate</v>
      </c>
      <c r="T668" t="str">
        <f>'[3]Results Lum Lab'!Z599</f>
        <v>M19</v>
      </c>
      <c r="U668" s="117" t="str">
        <f t="shared" si="342"/>
        <v>Duplicate</v>
      </c>
      <c r="V668" t="str">
        <f>'[3]Results Lum Lab'!AC599</f>
        <v>M14</v>
      </c>
      <c r="W668" s="117" t="str">
        <f t="shared" si="343"/>
        <v>Duplicate</v>
      </c>
      <c r="X668" t="str">
        <f>'[3]Results Lum Lab'!AF599</f>
        <v>M12</v>
      </c>
      <c r="Y668" s="117" t="str">
        <f t="shared" si="344"/>
        <v>Duplicate</v>
      </c>
      <c r="Z668" t="str">
        <f>'[3]Results Lum Lab'!AI599</f>
        <v>M21</v>
      </c>
      <c r="AA668" s="117" t="str">
        <f t="shared" si="345"/>
        <v>Duplicate</v>
      </c>
      <c r="AB668" t="str">
        <f>'[3]Results Lum Lab'!AL599</f>
        <v>M18</v>
      </c>
      <c r="AC668" s="117" t="str">
        <f t="shared" si="346"/>
        <v>Duplicate</v>
      </c>
      <c r="AE668" s="117"/>
    </row>
    <row r="669" spans="3:31" ht="14.7" x14ac:dyDescent="0.6">
      <c r="D669" t="str">
        <f>'[3]Results Lum Lab'!P600</f>
        <v>C1 - M20 : 2</v>
      </c>
      <c r="E669" s="148" t="str">
        <f t="shared" si="336"/>
        <v>Duplicate</v>
      </c>
      <c r="F669" t="str">
        <f>'[3]Results Lum Lab'!Q600</f>
        <v>C2 - M15 : 2</v>
      </c>
      <c r="G669" s="117" t="str">
        <f t="shared" si="337"/>
        <v>Duplicate</v>
      </c>
      <c r="H669" t="str">
        <f>'[3]Results Lum Lab'!R600</f>
        <v>C3 - M13 : 2</v>
      </c>
      <c r="I669" s="117" t="str">
        <f t="shared" si="338"/>
        <v>-</v>
      </c>
      <c r="J669" t="str">
        <f>'[3]Results Lum Lab'!S600</f>
        <v>M22 - C1 : 1</v>
      </c>
      <c r="K669" s="117" t="str">
        <f t="shared" si="339"/>
        <v>-</v>
      </c>
      <c r="L669" t="str">
        <f>'[3]Results Lum Lab'!T600</f>
        <v>M17 - C2 : 2</v>
      </c>
      <c r="M669" s="117" t="str">
        <f t="shared" si="340"/>
        <v>Duplicate</v>
      </c>
      <c r="T669" t="str">
        <f>'[3]Results Lum Lab'!Z600</f>
        <v>M20</v>
      </c>
      <c r="U669" s="117" t="str">
        <f t="shared" si="342"/>
        <v>Duplicate</v>
      </c>
      <c r="V669" t="str">
        <f>'[3]Results Lum Lab'!AC600</f>
        <v>M15</v>
      </c>
      <c r="W669" s="117" t="str">
        <f t="shared" si="343"/>
        <v>Duplicate</v>
      </c>
      <c r="X669" t="str">
        <f>'[3]Results Lum Lab'!AF600</f>
        <v>M13</v>
      </c>
      <c r="Y669" s="117" t="str">
        <f t="shared" si="344"/>
        <v>-</v>
      </c>
      <c r="Z669" t="str">
        <f>'[3]Results Lum Lab'!AI600</f>
        <v>M22</v>
      </c>
      <c r="AA669" s="117" t="str">
        <f t="shared" si="345"/>
        <v>Duplicate</v>
      </c>
      <c r="AB669" t="str">
        <f>'[3]Results Lum Lab'!AL600</f>
        <v>M17</v>
      </c>
      <c r="AC669" s="117" t="str">
        <f t="shared" si="346"/>
        <v>Duplicate</v>
      </c>
    </row>
    <row r="670" spans="3:31" ht="14.7" x14ac:dyDescent="0.6">
      <c r="H670" t="str">
        <f>'[3]Results Lum Lab'!R601</f>
        <v>C3 - M12 : 2</v>
      </c>
      <c r="I670" s="117" t="str">
        <f t="shared" si="338"/>
        <v>Duplicate</v>
      </c>
      <c r="J670" t="str">
        <f>'[3]Results Lum Lab'!S601</f>
        <v>M21 - C1 : 2</v>
      </c>
      <c r="K670" s="117" t="str">
        <f t="shared" si="339"/>
        <v>Duplicate</v>
      </c>
      <c r="L670" t="str">
        <f>'[3]Results Lum Lab'!T601</f>
        <v>M18 - C2 : 1</v>
      </c>
      <c r="M670" s="117" t="str">
        <f t="shared" si="340"/>
        <v>Duplicate</v>
      </c>
      <c r="U670" s="117"/>
      <c r="W670" s="117"/>
      <c r="X670" t="str">
        <f>'[3]Results Lum Lab'!AF601</f>
        <v>M12</v>
      </c>
      <c r="Y670" s="117" t="str">
        <f t="shared" si="344"/>
        <v>Duplicate</v>
      </c>
      <c r="Z670" t="str">
        <f>'[3]Results Lum Lab'!AI601</f>
        <v>M21</v>
      </c>
      <c r="AA670" s="117" t="str">
        <f t="shared" si="345"/>
        <v>Duplicate</v>
      </c>
      <c r="AB670" t="str">
        <f>'[3]Results Lum Lab'!AL601</f>
        <v>M18</v>
      </c>
      <c r="AC670" s="117" t="str">
        <f t="shared" si="346"/>
        <v>Duplicate</v>
      </c>
    </row>
    <row r="671" spans="3:31" ht="14.7" x14ac:dyDescent="0.6">
      <c r="H671" t="str">
        <f>'[3]Results Lum Lab'!R602</f>
        <v>C3 - M11 : 2</v>
      </c>
      <c r="I671" s="117" t="str">
        <f t="shared" si="338"/>
        <v>-</v>
      </c>
      <c r="J671" t="str">
        <f>'[3]Results Lum Lab'!S602</f>
        <v>M22 - C1 : 2</v>
      </c>
      <c r="K671" s="117" t="str">
        <f t="shared" si="339"/>
        <v>-</v>
      </c>
      <c r="X671" t="str">
        <f>'[3]Results Lum Lab'!AF602</f>
        <v>M11</v>
      </c>
      <c r="Y671" s="117" t="str">
        <f t="shared" si="344"/>
        <v>Duplicate</v>
      </c>
      <c r="Z671" t="str">
        <f>'[3]Results Lum Lab'!AI602</f>
        <v>M22</v>
      </c>
      <c r="AA671" s="117" t="str">
        <f t="shared" si="345"/>
        <v>Duplicate</v>
      </c>
      <c r="AC671" s="117"/>
    </row>
    <row r="672" spans="3:31" ht="14.7" x14ac:dyDescent="0.6">
      <c r="H672" t="str">
        <f>'[3]Results Lum Lab'!R603</f>
        <v>C3 - M10 : 2</v>
      </c>
      <c r="I672" s="117" t="str">
        <f t="shared" si="338"/>
        <v>Duplicate</v>
      </c>
      <c r="J672" t="str">
        <f>'[3]Results Lum Lab'!S603</f>
        <v>M23 - C1 : 2</v>
      </c>
      <c r="K672" s="117" t="str">
        <f t="shared" si="339"/>
        <v>-</v>
      </c>
      <c r="X672" t="str">
        <f>'[3]Results Lum Lab'!AF603</f>
        <v>M10</v>
      </c>
      <c r="Y672" s="117" t="str">
        <f t="shared" si="344"/>
        <v>Duplicate</v>
      </c>
      <c r="Z672" t="str">
        <f>'[3]Results Lum Lab'!AI603</f>
        <v>M23</v>
      </c>
      <c r="AA672" s="117" t="str">
        <f t="shared" si="345"/>
        <v>-</v>
      </c>
    </row>
    <row r="673" spans="3:33" ht="14.7" x14ac:dyDescent="0.6">
      <c r="H673" t="str">
        <f>'[3]Results Lum Lab'!R604</f>
        <v>C3 - M09 : 1</v>
      </c>
      <c r="I673" s="117" t="str">
        <f t="shared" si="338"/>
        <v>-</v>
      </c>
      <c r="J673" t="str">
        <f>'[3]Results Lum Lab'!S604</f>
        <v>M24 - C1 : 1</v>
      </c>
      <c r="K673" s="117" t="str">
        <f t="shared" si="339"/>
        <v>-</v>
      </c>
      <c r="X673" t="str">
        <f>'[3]Results Lum Lab'!AF604</f>
        <v>M09</v>
      </c>
      <c r="Y673" s="117" t="str">
        <f t="shared" si="344"/>
        <v>-</v>
      </c>
      <c r="Z673" t="str">
        <f>'[3]Results Lum Lab'!AI604</f>
        <v>M24</v>
      </c>
      <c r="AA673" s="117" t="str">
        <f t="shared" si="345"/>
        <v>-</v>
      </c>
    </row>
    <row r="674" spans="3:33" ht="14.7" x14ac:dyDescent="0.6">
      <c r="H674" t="str">
        <f>'[3]Results Lum Lab'!R605</f>
        <v>C3 - M10 : 2</v>
      </c>
      <c r="I674" s="117" t="str">
        <f t="shared" si="338"/>
        <v>Duplicate</v>
      </c>
      <c r="X674" t="str">
        <f>'[3]Results Lum Lab'!AF605</f>
        <v>M10</v>
      </c>
      <c r="Y674" s="117" t="str">
        <f t="shared" si="344"/>
        <v>Duplicate</v>
      </c>
      <c r="AA674" s="117"/>
    </row>
    <row r="675" spans="3:33" ht="14.7" x14ac:dyDescent="0.6">
      <c r="Y675" s="117"/>
    </row>
    <row r="676" spans="3:33" ht="14.7" x14ac:dyDescent="0.6">
      <c r="D676" s="2" t="s">
        <v>1064</v>
      </c>
      <c r="E676" s="130">
        <f>COUNTIF(E658:E669,"Duplicate")</f>
        <v>2</v>
      </c>
      <c r="F676" s="2" t="s">
        <v>1064</v>
      </c>
      <c r="G676" s="119">
        <f>COUNTIF(G658:G669,"Duplicate")</f>
        <v>4</v>
      </c>
      <c r="H676" s="2" t="s">
        <v>1064</v>
      </c>
      <c r="I676" s="119">
        <f>COUNTIF(I658:I674,"Duplicate")</f>
        <v>6</v>
      </c>
      <c r="J676" s="2" t="s">
        <v>1064</v>
      </c>
      <c r="K676" s="119">
        <f>COUNTIF(K658:K673,"Duplicate")</f>
        <v>2</v>
      </c>
      <c r="L676" s="2" t="s">
        <v>1064</v>
      </c>
      <c r="M676" s="119">
        <f>COUNTIF(M658:M670,"Duplicate")</f>
        <v>4</v>
      </c>
      <c r="N676" s="2" t="s">
        <v>1064</v>
      </c>
      <c r="O676" s="119">
        <f>COUNTIF(O658:O667,"Duplicate")</f>
        <v>4</v>
      </c>
      <c r="T676" s="2" t="s">
        <v>1064</v>
      </c>
      <c r="U676" s="119">
        <f>COUNTIF(U658:U670,"Duplicate")</f>
        <v>6</v>
      </c>
      <c r="V676" s="2" t="s">
        <v>1064</v>
      </c>
      <c r="W676" s="119">
        <f>COUNTIF(W658:W670,"Duplicate")</f>
        <v>7</v>
      </c>
      <c r="X676" s="2" t="s">
        <v>1064</v>
      </c>
      <c r="Y676" s="119">
        <f>COUNTIF(Y658:Y675,"Duplicate")</f>
        <v>11</v>
      </c>
      <c r="Z676" s="2" t="s">
        <v>1064</v>
      </c>
      <c r="AA676" s="119">
        <f>COUNTIF(AA658:AA674,"Duplicate")</f>
        <v>6</v>
      </c>
      <c r="AB676" s="2" t="s">
        <v>1064</v>
      </c>
      <c r="AC676" s="119">
        <f>COUNTIF(AC658:AC671,"Duplicate")</f>
        <v>6</v>
      </c>
      <c r="AD676" s="2" t="s">
        <v>1064</v>
      </c>
      <c r="AE676" s="119">
        <f>COUNTIF(AE658:AE668,"Duplicate")</f>
        <v>6</v>
      </c>
      <c r="AF676" s="10" t="s">
        <v>431</v>
      </c>
    </row>
    <row r="677" spans="3:33" ht="14.7" x14ac:dyDescent="0.6">
      <c r="D677" s="2" t="s">
        <v>1065</v>
      </c>
      <c r="E677" s="130">
        <f>COUNTA(D658:D669)</f>
        <v>12</v>
      </c>
      <c r="F677" s="2" t="s">
        <v>1065</v>
      </c>
      <c r="G677" s="119">
        <f>COUNTA(F658:F669)</f>
        <v>12</v>
      </c>
      <c r="H677" s="2" t="s">
        <v>1065</v>
      </c>
      <c r="I677" s="119">
        <f>COUNTA(H658:H674)</f>
        <v>17</v>
      </c>
      <c r="J677" s="2" t="s">
        <v>1065</v>
      </c>
      <c r="K677" s="119">
        <f>COUNTA(J658:J673)</f>
        <v>16</v>
      </c>
      <c r="L677" s="2" t="s">
        <v>1065</v>
      </c>
      <c r="M677" s="119">
        <f>COUNTA(L658:L670)</f>
        <v>13</v>
      </c>
      <c r="N677" s="2" t="s">
        <v>1065</v>
      </c>
      <c r="O677" s="119">
        <f>COUNTA(N658:N667)</f>
        <v>10</v>
      </c>
      <c r="P677" s="10" t="s">
        <v>431</v>
      </c>
      <c r="Q677" s="10"/>
      <c r="R677" s="10"/>
    </row>
    <row r="678" spans="3:33" x14ac:dyDescent="0.55000000000000004">
      <c r="S678" s="126" t="s">
        <v>1074</v>
      </c>
      <c r="T678" s="128">
        <f>E676/U676</f>
        <v>0.33333333333333331</v>
      </c>
      <c r="U678" s="127"/>
      <c r="V678" s="128">
        <f>G676/W676</f>
        <v>0.5714285714285714</v>
      </c>
      <c r="W678" s="127"/>
      <c r="X678" s="128">
        <f>I676/Y676</f>
        <v>0.54545454545454541</v>
      </c>
      <c r="Y678" s="127"/>
      <c r="Z678" s="128">
        <f>K676/AA676</f>
        <v>0.33333333333333331</v>
      </c>
      <c r="AA678" s="127"/>
      <c r="AB678" s="128">
        <f>M676/AC676</f>
        <v>0.66666666666666663</v>
      </c>
      <c r="AC678" s="127"/>
      <c r="AD678" s="129">
        <f>O676/AE676</f>
        <v>0.66666666666666663</v>
      </c>
      <c r="AF678" t="s">
        <v>1075</v>
      </c>
      <c r="AG678" s="131">
        <f>MAX(T678:AD678)</f>
        <v>0.66666666666666663</v>
      </c>
    </row>
    <row r="679" spans="3:33" x14ac:dyDescent="0.55000000000000004">
      <c r="AF679" t="s">
        <v>1076</v>
      </c>
      <c r="AG679" s="131">
        <f>MIN(T678:AD678)</f>
        <v>0.33333333333333331</v>
      </c>
    </row>
    <row r="681" spans="3:33" x14ac:dyDescent="0.55000000000000004">
      <c r="C681">
        <f>'[3]Results Lum Lab'!O609</f>
        <v>30</v>
      </c>
      <c r="D681" s="2" t="str">
        <f>'[3]Results Lum Lab'!P609</f>
        <v>C1 - Mxx</v>
      </c>
      <c r="E681" s="147"/>
      <c r="F681" s="2" t="str">
        <f>'[3]Results Lum Lab'!Q609</f>
        <v>C2 - Mxx</v>
      </c>
      <c r="G681" s="2"/>
      <c r="H681" s="2" t="str">
        <f>'[3]Results Lum Lab'!R609</f>
        <v>C3 - Mxx</v>
      </c>
      <c r="I681" s="2"/>
      <c r="J681" s="2" t="str">
        <f>'[3]Results Lum Lab'!S609</f>
        <v>Mxx -C1</v>
      </c>
      <c r="K681" s="2"/>
      <c r="L681" s="2" t="str">
        <f>'[3]Results Lum Lab'!T609</f>
        <v>Mxx -C2</v>
      </c>
      <c r="M681" s="2"/>
      <c r="N681" s="2" t="str">
        <f>'[3]Results Lum Lab'!U609</f>
        <v>Mxx - C3</v>
      </c>
      <c r="O681" s="2"/>
      <c r="P681" s="2"/>
      <c r="Q681" s="2"/>
      <c r="R681" s="2"/>
      <c r="S681" s="2"/>
      <c r="T681" s="2" t="str">
        <f>'[3]Results Lum Lab'!Z609</f>
        <v>C1 - Mxx</v>
      </c>
      <c r="U681" s="2"/>
      <c r="V681" s="2" t="str">
        <f>'[3]Results Lum Lab'!AC609</f>
        <v>C2 - Mxx</v>
      </c>
      <c r="W681" s="2"/>
      <c r="X681" s="2" t="str">
        <f>'[3]Results Lum Lab'!AF609</f>
        <v>C3 - Mxx</v>
      </c>
      <c r="Y681" s="2"/>
      <c r="Z681" s="2" t="str">
        <f>'[3]Results Lum Lab'!AI609</f>
        <v>Mxx -C1</v>
      </c>
      <c r="AA681" s="2"/>
      <c r="AB681" s="2" t="str">
        <f>'[3]Results Lum Lab'!AL609</f>
        <v>Mxx -C2</v>
      </c>
      <c r="AC681" s="2"/>
      <c r="AD681" s="2" t="str">
        <f>'[3]Results Lum Lab'!AO609</f>
        <v>Mxx - C3</v>
      </c>
    </row>
    <row r="682" spans="3:33" ht="14.7" x14ac:dyDescent="0.6">
      <c r="D682" t="str">
        <f>'[3]Results Lum Lab'!P610</f>
        <v>C1 - M08 : 1</v>
      </c>
      <c r="E682" s="148" t="str">
        <f>IF(COUNTIF($D$682:$D$694, D682)&gt;1, "Duplicate", "-")</f>
        <v>-</v>
      </c>
      <c r="F682" t="str">
        <f>'[3]Results Lum Lab'!Q610</f>
        <v>C2 - M08 : 1</v>
      </c>
      <c r="G682" s="117" t="str">
        <f>IF(COUNTIF($F$682:$F$698, F682)&gt;1, "Duplicate", "-")</f>
        <v>-</v>
      </c>
      <c r="H682" t="str">
        <f>'[3]Results Lum Lab'!R610</f>
        <v>C3 - M08 : 1</v>
      </c>
      <c r="I682" s="117" t="str">
        <f>IF(COUNTIF($H$682:$H$689, H682)&gt;1, "Duplicate", "-")</f>
        <v>-</v>
      </c>
      <c r="J682" t="str">
        <f>'[3]Results Lum Lab'!S610</f>
        <v>M08 - C1 : 2</v>
      </c>
      <c r="K682" s="117" t="str">
        <f>IF(COUNTIF($J$682:$J$693, J682)&gt;1, "Duplicate", "-")</f>
        <v>-</v>
      </c>
      <c r="L682" t="str">
        <f>'[3]Results Lum Lab'!T610</f>
        <v>M08 - C2 : 1</v>
      </c>
      <c r="M682" s="117" t="str">
        <f>IF(COUNTIF($L$682:$L$695, L682)&gt;1, "Duplicate", "-")</f>
        <v>-</v>
      </c>
      <c r="N682" t="str">
        <f>'[3]Results Lum Lab'!U610</f>
        <v>M08 - C3 : 2</v>
      </c>
      <c r="O682" s="117" t="str">
        <f>IF(COUNTIF($N$682:$N$689, N682)&gt;1, "Duplicate", "-")</f>
        <v>-</v>
      </c>
      <c r="T682" t="str">
        <f>'[3]Results Lum Lab'!Z610</f>
        <v>M08</v>
      </c>
      <c r="U682" s="117" t="str">
        <f>IF(COUNTIF($T$682:$T$694, T682)&gt;1, "Duplicate", "-")</f>
        <v>-</v>
      </c>
      <c r="V682" t="str">
        <f>'[3]Results Lum Lab'!AC610</f>
        <v>M08</v>
      </c>
      <c r="W682" s="117" t="str">
        <f>IF(COUNTIF($V$682:$V$698, V682)&gt;1, "Duplicate", "-")</f>
        <v>-</v>
      </c>
      <c r="X682" t="str">
        <f>'[3]Results Lum Lab'!AF610</f>
        <v>M08</v>
      </c>
      <c r="Y682" s="117" t="str">
        <f>IF(COUNTIF($X$682:$X$689, X682)&gt;1, "Duplicate", "-")</f>
        <v>-</v>
      </c>
      <c r="Z682" t="str">
        <f>'[3]Results Lum Lab'!AI610</f>
        <v>M08</v>
      </c>
      <c r="AA682" s="117" t="str">
        <f>IF(COUNTIF($Z$682:$Z$693, Z682)&gt;1, "Duplicate", "-")</f>
        <v>-</v>
      </c>
      <c r="AB682" t="str">
        <f>'[3]Results Lum Lab'!AL610</f>
        <v>M08</v>
      </c>
      <c r="AC682" s="117" t="str">
        <f>IF(COUNTIF($AB$682:$AB$695, AB682)&gt;1, "Duplicate", "-")</f>
        <v>Duplicate</v>
      </c>
      <c r="AD682" t="str">
        <f>'[3]Results Lum Lab'!AO610</f>
        <v>M08</v>
      </c>
      <c r="AE682" s="117" t="str">
        <f>IF(COUNTIF($AD$682:$AD$689, AD682)&gt;1, "Duplicate", "-")</f>
        <v>-</v>
      </c>
    </row>
    <row r="683" spans="3:33" ht="14.7" x14ac:dyDescent="0.6">
      <c r="D683" t="str">
        <f>'[3]Results Lum Lab'!P611</f>
        <v>C1 - M12 : 1</v>
      </c>
      <c r="E683" s="148" t="str">
        <f t="shared" ref="E683:E694" si="348">IF(COUNTIF($D$682:$D$694, D683)&gt;1, "Duplicate", "-")</f>
        <v>-</v>
      </c>
      <c r="F683" t="str">
        <f>'[3]Results Lum Lab'!Q611</f>
        <v>C2 - M12 : 2</v>
      </c>
      <c r="G683" s="117" t="str">
        <f t="shared" ref="G683:G698" si="349">IF(COUNTIF($F$682:$F$698, F683)&gt;1, "Duplicate", "-")</f>
        <v>-</v>
      </c>
      <c r="H683" t="str">
        <f>'[3]Results Lum Lab'!R611</f>
        <v>C3 - M12 : 1</v>
      </c>
      <c r="I683" s="117" t="str">
        <f t="shared" ref="I683:I689" si="350">IF(COUNTIF($H$682:$H$689, H683)&gt;1, "Duplicate", "-")</f>
        <v>-</v>
      </c>
      <c r="J683" t="str">
        <f>'[3]Results Lum Lab'!S611</f>
        <v>M12 - C1 : 2</v>
      </c>
      <c r="K683" s="117" t="str">
        <f t="shared" ref="K683:K693" si="351">IF(COUNTIF($J$682:$J$693, J683)&gt;1, "Duplicate", "-")</f>
        <v>-</v>
      </c>
      <c r="L683" t="str">
        <f>'[3]Results Lum Lab'!T611</f>
        <v>M04 - C2 : 2</v>
      </c>
      <c r="M683" s="117" t="str">
        <f t="shared" ref="M683:M695" si="352">IF(COUNTIF($L$682:$L$695, L683)&gt;1, "Duplicate", "-")</f>
        <v>-</v>
      </c>
      <c r="N683" t="str">
        <f>'[3]Results Lum Lab'!U611</f>
        <v>M12 - C3 : 1</v>
      </c>
      <c r="O683" s="117" t="str">
        <f t="shared" ref="O683:O689" si="353">IF(COUNTIF($N$682:$N$689, N683)&gt;1, "Duplicate", "-")</f>
        <v>-</v>
      </c>
      <c r="T683" t="str">
        <f>'[3]Results Lum Lab'!Z611</f>
        <v>M12</v>
      </c>
      <c r="U683" s="117" t="str">
        <f t="shared" ref="U683:U694" si="354">IF(COUNTIF($T$682:$T$694, T683)&gt;1, "Duplicate", "-")</f>
        <v>-</v>
      </c>
      <c r="V683" t="str">
        <f>'[3]Results Lum Lab'!AC611</f>
        <v>M12</v>
      </c>
      <c r="W683" s="117" t="str">
        <f t="shared" ref="W683:W698" si="355">IF(COUNTIF($V$682:$V$698, V683)&gt;1, "Duplicate", "-")</f>
        <v>Duplicate</v>
      </c>
      <c r="X683" t="str">
        <f>'[3]Results Lum Lab'!AF611</f>
        <v>M12</v>
      </c>
      <c r="Y683" s="117" t="str">
        <f t="shared" ref="Y683:Y689" si="356">IF(COUNTIF($X$682:$X$689, X683)&gt;1, "Duplicate", "-")</f>
        <v>-</v>
      </c>
      <c r="Z683" t="str">
        <f>'[3]Results Lum Lab'!AI611</f>
        <v>M12</v>
      </c>
      <c r="AA683" s="117" t="str">
        <f t="shared" ref="AA683:AA693" si="357">IF(COUNTIF($Z$682:$Z$693, Z683)&gt;1, "Duplicate", "-")</f>
        <v>-</v>
      </c>
      <c r="AB683" t="str">
        <f>'[3]Results Lum Lab'!AL611</f>
        <v>M04</v>
      </c>
      <c r="AC683" s="117" t="str">
        <f t="shared" ref="AC683:AC695" si="358">IF(COUNTIF($AB$682:$AB$695, AB683)&gt;1, "Duplicate", "-")</f>
        <v>-</v>
      </c>
      <c r="AD683" t="str">
        <f>'[3]Results Lum Lab'!AO611</f>
        <v>M12</v>
      </c>
      <c r="AE683" s="117" t="str">
        <f t="shared" ref="AE683:AE689" si="359">IF(COUNTIF($AD$682:$AD$689, AD683)&gt;1, "Duplicate", "-")</f>
        <v>-</v>
      </c>
    </row>
    <row r="684" spans="3:33" ht="14.7" x14ac:dyDescent="0.6">
      <c r="D684" t="str">
        <f>'[3]Results Lum Lab'!P612</f>
        <v>C1 - M16 : 1</v>
      </c>
      <c r="E684" s="148" t="str">
        <f t="shared" si="348"/>
        <v>-</v>
      </c>
      <c r="F684" t="str">
        <f>'[3]Results Lum Lab'!Q612</f>
        <v>C2 - M10 : 1</v>
      </c>
      <c r="G684" s="117" t="str">
        <f t="shared" si="349"/>
        <v>-</v>
      </c>
      <c r="H684" t="str">
        <f>'[3]Results Lum Lab'!R612</f>
        <v>C3 - M16 : 2</v>
      </c>
      <c r="I684" s="117" t="str">
        <f t="shared" si="350"/>
        <v>Duplicate</v>
      </c>
      <c r="J684" t="str">
        <f>'[3]Results Lum Lab'!S612</f>
        <v>M16 - C1 : 1</v>
      </c>
      <c r="K684" s="117" t="str">
        <f t="shared" si="351"/>
        <v>-</v>
      </c>
      <c r="L684" t="str">
        <f>'[3]Results Lum Lab'!T612</f>
        <v>M06 - C2 : 2</v>
      </c>
      <c r="M684" s="117" t="str">
        <f t="shared" si="352"/>
        <v>-</v>
      </c>
      <c r="N684" t="str">
        <f>'[3]Results Lum Lab'!U612</f>
        <v>M10 - C3 : 2</v>
      </c>
      <c r="O684" s="117" t="str">
        <f t="shared" si="353"/>
        <v>Duplicate</v>
      </c>
      <c r="T684" t="str">
        <f>'[3]Results Lum Lab'!Z612</f>
        <v>M16</v>
      </c>
      <c r="U684" s="117" t="str">
        <f t="shared" si="354"/>
        <v>-</v>
      </c>
      <c r="V684" t="str">
        <f>'[3]Results Lum Lab'!AC612</f>
        <v>M10</v>
      </c>
      <c r="W684" s="117" t="str">
        <f t="shared" si="355"/>
        <v>-</v>
      </c>
      <c r="X684" t="str">
        <f>'[3]Results Lum Lab'!AF612</f>
        <v>M16</v>
      </c>
      <c r="Y684" s="117" t="str">
        <f t="shared" si="356"/>
        <v>Duplicate</v>
      </c>
      <c r="Z684" t="str">
        <f>'[3]Results Lum Lab'!AI612</f>
        <v>M16</v>
      </c>
      <c r="AA684" s="117" t="str">
        <f t="shared" si="357"/>
        <v>Duplicate</v>
      </c>
      <c r="AB684" t="str">
        <f>'[3]Results Lum Lab'!AL612</f>
        <v>M06</v>
      </c>
      <c r="AC684" s="117" t="str">
        <f t="shared" si="358"/>
        <v>-</v>
      </c>
      <c r="AD684" t="str">
        <f>'[3]Results Lum Lab'!AO612</f>
        <v>M10</v>
      </c>
      <c r="AE684" s="117" t="str">
        <f t="shared" si="359"/>
        <v>Duplicate</v>
      </c>
    </row>
    <row r="685" spans="3:33" ht="14.7" x14ac:dyDescent="0.6">
      <c r="D685" t="str">
        <f>'[3]Results Lum Lab'!P613</f>
        <v>C1 - M20 : 1</v>
      </c>
      <c r="E685" s="148" t="str">
        <f t="shared" si="348"/>
        <v>-</v>
      </c>
      <c r="F685" t="str">
        <f>'[3]Results Lum Lab'!Q613</f>
        <v>C2 - M11 : 1</v>
      </c>
      <c r="G685" s="117" t="str">
        <f t="shared" si="349"/>
        <v>-</v>
      </c>
      <c r="H685" t="str">
        <f>'[3]Results Lum Lab'!R613</f>
        <v>C3 - M14 : 1</v>
      </c>
      <c r="I685" s="117" t="str">
        <f t="shared" si="350"/>
        <v>-</v>
      </c>
      <c r="J685" t="str">
        <f>'[3]Results Lum Lab'!S613</f>
        <v>M14 - C1 : 2</v>
      </c>
      <c r="K685" s="117" t="str">
        <f t="shared" si="351"/>
        <v>Duplicate</v>
      </c>
      <c r="L685" t="str">
        <f>'[3]Results Lum Lab'!T613</f>
        <v>M08 - C2 : 2</v>
      </c>
      <c r="M685" s="117" t="str">
        <f t="shared" si="352"/>
        <v>-</v>
      </c>
      <c r="N685" t="str">
        <f>'[3]Results Lum Lab'!U613</f>
        <v>M11 - C3 : 1</v>
      </c>
      <c r="O685" s="117" t="str">
        <f t="shared" si="353"/>
        <v>Duplicate</v>
      </c>
      <c r="T685" t="str">
        <f>'[3]Results Lum Lab'!Z613</f>
        <v>M20</v>
      </c>
      <c r="U685" s="117" t="str">
        <f t="shared" si="354"/>
        <v>-</v>
      </c>
      <c r="V685" t="str">
        <f>'[3]Results Lum Lab'!AC613</f>
        <v>M11</v>
      </c>
      <c r="W685" s="117" t="str">
        <f t="shared" si="355"/>
        <v>-</v>
      </c>
      <c r="X685" t="str">
        <f>'[3]Results Lum Lab'!AF613</f>
        <v>M14</v>
      </c>
      <c r="Y685" s="117" t="str">
        <f t="shared" si="356"/>
        <v>-</v>
      </c>
      <c r="Z685" t="str">
        <f>'[3]Results Lum Lab'!AI613</f>
        <v>M14</v>
      </c>
      <c r="AA685" s="117" t="str">
        <f t="shared" si="357"/>
        <v>Duplicate</v>
      </c>
      <c r="AB685" t="str">
        <f>'[3]Results Lum Lab'!AL613</f>
        <v>M08</v>
      </c>
      <c r="AC685" s="117" t="str">
        <f t="shared" si="358"/>
        <v>Duplicate</v>
      </c>
      <c r="AD685" t="str">
        <f>'[3]Results Lum Lab'!AO613</f>
        <v>M11</v>
      </c>
      <c r="AE685" s="117" t="str">
        <f t="shared" si="359"/>
        <v>Duplicate</v>
      </c>
    </row>
    <row r="686" spans="3:33" ht="14.7" x14ac:dyDescent="0.6">
      <c r="D686" t="str">
        <f>'[3]Results Lum Lab'!P614</f>
        <v>C1 - M24 : 2</v>
      </c>
      <c r="E686" s="148" t="str">
        <f t="shared" si="348"/>
        <v>Duplicate</v>
      </c>
      <c r="F686" t="str">
        <f>'[3]Results Lum Lab'!Q614</f>
        <v>C2 - M12 : 1</v>
      </c>
      <c r="G686" s="117" t="str">
        <f t="shared" si="349"/>
        <v>Duplicate</v>
      </c>
      <c r="H686" t="str">
        <f>'[3]Results Lum Lab'!R614</f>
        <v>C3 - M15 : 1</v>
      </c>
      <c r="I686" s="117" t="str">
        <f t="shared" si="350"/>
        <v>Duplicate</v>
      </c>
      <c r="J686" t="str">
        <f>'[3]Results Lum Lab'!S614</f>
        <v>M15 - C1 : 1</v>
      </c>
      <c r="K686" s="117" t="str">
        <f t="shared" si="351"/>
        <v>-</v>
      </c>
      <c r="L686" t="str">
        <f>'[3]Results Lum Lab'!T614</f>
        <v>M10 - C2 : 2</v>
      </c>
      <c r="M686" s="117" t="str">
        <f t="shared" si="352"/>
        <v>-</v>
      </c>
      <c r="N686" t="str">
        <f>'[3]Results Lum Lab'!U614</f>
        <v>M10 - C3 : 1</v>
      </c>
      <c r="O686" s="117" t="str">
        <f t="shared" si="353"/>
        <v>-</v>
      </c>
      <c r="T686" t="str">
        <f>'[3]Results Lum Lab'!Z614</f>
        <v>M24</v>
      </c>
      <c r="U686" s="117" t="str">
        <f t="shared" si="354"/>
        <v>Duplicate</v>
      </c>
      <c r="V686" t="str">
        <f>'[3]Results Lum Lab'!AC614</f>
        <v>M12</v>
      </c>
      <c r="W686" s="117" t="str">
        <f t="shared" si="355"/>
        <v>Duplicate</v>
      </c>
      <c r="X686" t="str">
        <f>'[3]Results Lum Lab'!AF614</f>
        <v>M15</v>
      </c>
      <c r="Y686" s="117" t="str">
        <f t="shared" si="356"/>
        <v>Duplicate</v>
      </c>
      <c r="Z686" t="str">
        <f>'[3]Results Lum Lab'!AI614</f>
        <v>M15</v>
      </c>
      <c r="AA686" s="117" t="str">
        <f t="shared" si="357"/>
        <v>Duplicate</v>
      </c>
      <c r="AB686" t="str">
        <f>'[3]Results Lum Lab'!AL614</f>
        <v>M10</v>
      </c>
      <c r="AC686" s="117" t="str">
        <f t="shared" si="358"/>
        <v>-</v>
      </c>
      <c r="AD686" t="str">
        <f>'[3]Results Lum Lab'!AO614</f>
        <v>M10</v>
      </c>
      <c r="AE686" s="117" t="str">
        <f t="shared" si="359"/>
        <v>Duplicate</v>
      </c>
    </row>
    <row r="687" spans="3:33" ht="14.7" x14ac:dyDescent="0.6">
      <c r="D687" t="str">
        <f>'[3]Results Lum Lab'!P615</f>
        <v>C1 - M22 : 1</v>
      </c>
      <c r="E687" s="148" t="str">
        <f t="shared" si="348"/>
        <v>Duplicate</v>
      </c>
      <c r="F687" t="str">
        <f>'[3]Results Lum Lab'!Q615</f>
        <v>C2 - M13 : 2</v>
      </c>
      <c r="G687" s="117" t="str">
        <f t="shared" si="349"/>
        <v>-</v>
      </c>
      <c r="H687" t="str">
        <f>'[3]Results Lum Lab'!R615</f>
        <v>C3 - M16 : 2</v>
      </c>
      <c r="I687" s="117" t="str">
        <f t="shared" si="350"/>
        <v>Duplicate</v>
      </c>
      <c r="J687" t="str">
        <f>'[3]Results Lum Lab'!S615</f>
        <v>M14 - C1 : 2</v>
      </c>
      <c r="K687" s="117" t="str">
        <f t="shared" si="351"/>
        <v>Duplicate</v>
      </c>
      <c r="L687" t="str">
        <f>'[3]Results Lum Lab'!T615</f>
        <v>M12 - C2 : 2</v>
      </c>
      <c r="M687" s="117" t="str">
        <f t="shared" si="352"/>
        <v>-</v>
      </c>
      <c r="N687" t="str">
        <f>'[3]Results Lum Lab'!U615</f>
        <v>M09 - C3 : 2</v>
      </c>
      <c r="O687" s="117" t="str">
        <f t="shared" si="353"/>
        <v>-</v>
      </c>
      <c r="T687" t="str">
        <f>'[3]Results Lum Lab'!Z615</f>
        <v>M22</v>
      </c>
      <c r="U687" s="117" t="str">
        <f t="shared" si="354"/>
        <v>Duplicate</v>
      </c>
      <c r="V687" t="str">
        <f>'[3]Results Lum Lab'!AC615</f>
        <v>M13</v>
      </c>
      <c r="W687" s="117" t="str">
        <f t="shared" si="355"/>
        <v>Duplicate</v>
      </c>
      <c r="X687" t="str">
        <f>'[3]Results Lum Lab'!AF615</f>
        <v>M16</v>
      </c>
      <c r="Y687" s="117" t="str">
        <f t="shared" si="356"/>
        <v>Duplicate</v>
      </c>
      <c r="Z687" t="str">
        <f>'[3]Results Lum Lab'!AI615</f>
        <v>M14</v>
      </c>
      <c r="AA687" s="117" t="str">
        <f t="shared" si="357"/>
        <v>Duplicate</v>
      </c>
      <c r="AB687" t="str">
        <f>'[3]Results Lum Lab'!AL615</f>
        <v>M12</v>
      </c>
      <c r="AC687" s="117" t="str">
        <f t="shared" si="358"/>
        <v>-</v>
      </c>
      <c r="AD687" t="str">
        <f>'[3]Results Lum Lab'!AO615</f>
        <v>M09</v>
      </c>
      <c r="AE687" s="117" t="str">
        <f t="shared" si="359"/>
        <v>-</v>
      </c>
    </row>
    <row r="688" spans="3:33" ht="14.7" x14ac:dyDescent="0.6">
      <c r="D688" t="str">
        <f>'[3]Results Lum Lab'!P616</f>
        <v>C1 - M23 : 1</v>
      </c>
      <c r="E688" s="148" t="str">
        <f t="shared" si="348"/>
        <v>Duplicate</v>
      </c>
      <c r="F688" t="str">
        <f>'[3]Results Lum Lab'!Q616</f>
        <v>C2 - M12 : 1</v>
      </c>
      <c r="G688" s="117" t="str">
        <f t="shared" si="349"/>
        <v>Duplicate</v>
      </c>
      <c r="H688" t="str">
        <f>'[3]Results Lum Lab'!R616</f>
        <v>C3 - M15 : 1</v>
      </c>
      <c r="I688" s="117" t="str">
        <f t="shared" si="350"/>
        <v>Duplicate</v>
      </c>
      <c r="J688" t="str">
        <f>'[3]Results Lum Lab'!S616</f>
        <v>M15 - C1 : 2</v>
      </c>
      <c r="K688" s="117" t="str">
        <f t="shared" si="351"/>
        <v>-</v>
      </c>
      <c r="L688" t="str">
        <f>'[3]Results Lum Lab'!T616</f>
        <v>M14 - C2 : 2</v>
      </c>
      <c r="M688" s="117" t="str">
        <f t="shared" si="352"/>
        <v>-</v>
      </c>
      <c r="N688" t="str">
        <f>'[3]Results Lum Lab'!U616</f>
        <v>M10 - C3 : 2</v>
      </c>
      <c r="O688" s="117" t="str">
        <f t="shared" si="353"/>
        <v>Duplicate</v>
      </c>
      <c r="T688" t="str">
        <f>'[3]Results Lum Lab'!Z616</f>
        <v>M23</v>
      </c>
      <c r="U688" s="117" t="str">
        <f t="shared" si="354"/>
        <v>Duplicate</v>
      </c>
      <c r="V688" t="str">
        <f>'[3]Results Lum Lab'!AC616</f>
        <v>M12</v>
      </c>
      <c r="W688" s="117" t="str">
        <f t="shared" si="355"/>
        <v>Duplicate</v>
      </c>
      <c r="X688" t="str">
        <f>'[3]Results Lum Lab'!AF616</f>
        <v>M15</v>
      </c>
      <c r="Y688" s="117" t="str">
        <f t="shared" si="356"/>
        <v>Duplicate</v>
      </c>
      <c r="Z688" t="str">
        <f>'[3]Results Lum Lab'!AI616</f>
        <v>M15</v>
      </c>
      <c r="AA688" s="117" t="str">
        <f t="shared" si="357"/>
        <v>Duplicate</v>
      </c>
      <c r="AB688" t="str">
        <f>'[3]Results Lum Lab'!AL616</f>
        <v>M14</v>
      </c>
      <c r="AC688" s="117" t="str">
        <f t="shared" si="358"/>
        <v>-</v>
      </c>
      <c r="AD688" t="str">
        <f>'[3]Results Lum Lab'!AO616</f>
        <v>M10</v>
      </c>
      <c r="AE688" s="117" t="str">
        <f t="shared" si="359"/>
        <v>Duplicate</v>
      </c>
    </row>
    <row r="689" spans="4:33" ht="14.7" x14ac:dyDescent="0.6">
      <c r="D689" t="str">
        <f>'[3]Results Lum Lab'!P617</f>
        <v>C1 - M24 : 2</v>
      </c>
      <c r="E689" s="148" t="str">
        <f t="shared" si="348"/>
        <v>Duplicate</v>
      </c>
      <c r="F689" t="str">
        <f>'[3]Results Lum Lab'!Q617</f>
        <v>C2 - M13 : 1</v>
      </c>
      <c r="G689" s="117" t="str">
        <f t="shared" si="349"/>
        <v>-</v>
      </c>
      <c r="H689" t="str">
        <f>'[3]Results Lum Lab'!R617</f>
        <v>C3 - M16 : 2</v>
      </c>
      <c r="I689" s="117" t="str">
        <f t="shared" si="350"/>
        <v>Duplicate</v>
      </c>
      <c r="J689" t="str">
        <f>'[3]Results Lum Lab'!S617</f>
        <v>M16 - C1 : 2</v>
      </c>
      <c r="K689" s="117" t="str">
        <f t="shared" si="351"/>
        <v>-</v>
      </c>
      <c r="L689" t="str">
        <f>'[3]Results Lum Lab'!T617</f>
        <v>M16 - C2 : 2</v>
      </c>
      <c r="M689" s="117" t="str">
        <f t="shared" si="352"/>
        <v>-</v>
      </c>
      <c r="N689" t="str">
        <f>'[3]Results Lum Lab'!U617</f>
        <v>M11 - C3 : 1</v>
      </c>
      <c r="O689" s="117" t="str">
        <f t="shared" si="353"/>
        <v>Duplicate</v>
      </c>
      <c r="T689" t="str">
        <f>'[3]Results Lum Lab'!Z617</f>
        <v>M24</v>
      </c>
      <c r="U689" s="117" t="str">
        <f t="shared" si="354"/>
        <v>Duplicate</v>
      </c>
      <c r="V689" t="str">
        <f>'[3]Results Lum Lab'!AC617</f>
        <v>M13</v>
      </c>
      <c r="W689" s="117" t="str">
        <f t="shared" si="355"/>
        <v>Duplicate</v>
      </c>
      <c r="X689" t="str">
        <f>'[3]Results Lum Lab'!AF617</f>
        <v>M16</v>
      </c>
      <c r="Y689" s="117" t="str">
        <f t="shared" si="356"/>
        <v>Duplicate</v>
      </c>
      <c r="Z689" t="str">
        <f>'[3]Results Lum Lab'!AI617</f>
        <v>M16</v>
      </c>
      <c r="AA689" s="117" t="str">
        <f t="shared" si="357"/>
        <v>Duplicate</v>
      </c>
      <c r="AB689" t="str">
        <f>'[3]Results Lum Lab'!AL617</f>
        <v>M16</v>
      </c>
      <c r="AC689" s="117" t="str">
        <f t="shared" si="358"/>
        <v>Duplicate</v>
      </c>
      <c r="AD689" t="str">
        <f>'[3]Results Lum Lab'!AO617</f>
        <v>M11</v>
      </c>
      <c r="AE689" s="117" t="str">
        <f t="shared" si="359"/>
        <v>Duplicate</v>
      </c>
    </row>
    <row r="690" spans="4:33" ht="14.7" x14ac:dyDescent="0.6">
      <c r="D690" t="str">
        <f>'[3]Results Lum Lab'!P618</f>
        <v>C1 - M23 : 2</v>
      </c>
      <c r="E690" s="148" t="str">
        <f t="shared" si="348"/>
        <v>-</v>
      </c>
      <c r="F690" t="str">
        <f>'[3]Results Lum Lab'!Q618</f>
        <v>C2 - M14 : 1</v>
      </c>
      <c r="G690" s="117" t="str">
        <f t="shared" si="349"/>
        <v>-</v>
      </c>
      <c r="J690" t="str">
        <f>'[3]Results Lum Lab'!S618</f>
        <v>M17 - C1 : 2</v>
      </c>
      <c r="K690" s="117" t="str">
        <f t="shared" si="351"/>
        <v>-</v>
      </c>
      <c r="L690" t="str">
        <f>'[3]Results Lum Lab'!T618</f>
        <v>M18 - C2 : 1</v>
      </c>
      <c r="M690" s="117" t="str">
        <f t="shared" si="352"/>
        <v>Duplicate</v>
      </c>
      <c r="T690" t="str">
        <f>'[3]Results Lum Lab'!Z618</f>
        <v>M23</v>
      </c>
      <c r="U690" s="117" t="str">
        <f t="shared" si="354"/>
        <v>Duplicate</v>
      </c>
      <c r="V690" t="str">
        <f>'[3]Results Lum Lab'!AC618</f>
        <v>M13</v>
      </c>
      <c r="W690" s="117" t="str">
        <f t="shared" si="355"/>
        <v>Duplicate</v>
      </c>
      <c r="Z690" t="str">
        <f>'[3]Results Lum Lab'!AI618</f>
        <v>M17</v>
      </c>
      <c r="AA690" s="117" t="str">
        <f t="shared" si="357"/>
        <v>-</v>
      </c>
      <c r="AB690" t="str">
        <f>'[3]Results Lum Lab'!AL618</f>
        <v>M18</v>
      </c>
      <c r="AC690" s="117" t="str">
        <f t="shared" si="358"/>
        <v>Duplicate</v>
      </c>
    </row>
    <row r="691" spans="4:33" ht="14.7" x14ac:dyDescent="0.6">
      <c r="D691" t="str">
        <f>'[3]Results Lum Lab'!P619</f>
        <v>C1 - M22 : 1</v>
      </c>
      <c r="E691" s="148" t="str">
        <f t="shared" si="348"/>
        <v>Duplicate</v>
      </c>
      <c r="F691" t="str">
        <f>'[3]Results Lum Lab'!Q619</f>
        <v>C2 - M15 : 1</v>
      </c>
      <c r="G691" s="117" t="str">
        <f t="shared" si="349"/>
        <v>-</v>
      </c>
      <c r="J691" t="str">
        <f>'[3]Results Lum Lab'!S619</f>
        <v>M18 - C1 : 2</v>
      </c>
      <c r="K691" s="117" t="str">
        <f t="shared" si="351"/>
        <v>-</v>
      </c>
      <c r="L691" t="str">
        <f>'[3]Results Lum Lab'!T619</f>
        <v>M17 - C2 : 2</v>
      </c>
      <c r="M691" s="117" t="str">
        <f t="shared" si="352"/>
        <v>-</v>
      </c>
      <c r="T691" t="str">
        <f>'[3]Results Lum Lab'!Z619</f>
        <v>M22</v>
      </c>
      <c r="U691" s="117" t="str">
        <f t="shared" si="354"/>
        <v>Duplicate</v>
      </c>
      <c r="V691" t="str">
        <f>'[3]Results Lum Lab'!AC619</f>
        <v>M15</v>
      </c>
      <c r="W691" s="117" t="str">
        <f t="shared" si="355"/>
        <v>-</v>
      </c>
      <c r="Z691" t="str">
        <f>'[3]Results Lum Lab'!AI619</f>
        <v>M18</v>
      </c>
      <c r="AA691" s="117" t="str">
        <f t="shared" si="357"/>
        <v>-</v>
      </c>
      <c r="AB691" t="str">
        <f>'[3]Results Lum Lab'!AL619</f>
        <v>M17</v>
      </c>
      <c r="AC691" s="117" t="str">
        <f t="shared" si="358"/>
        <v>Duplicate</v>
      </c>
    </row>
    <row r="692" spans="4:33" ht="14.7" x14ac:dyDescent="0.6">
      <c r="D692" t="str">
        <f>'[3]Results Lum Lab'!P620</f>
        <v>C1 - M23 : 1</v>
      </c>
      <c r="E692" s="148" t="str">
        <f t="shared" si="348"/>
        <v>Duplicate</v>
      </c>
      <c r="F692" t="str">
        <f>'[3]Results Lum Lab'!Q620</f>
        <v>C2 - M16 : 1</v>
      </c>
      <c r="G692" s="117" t="str">
        <f t="shared" si="349"/>
        <v>-</v>
      </c>
      <c r="J692" t="str">
        <f>'[3]Results Lum Lab'!S620</f>
        <v>M19 - C1 : 2</v>
      </c>
      <c r="K692" s="117" t="str">
        <f t="shared" si="351"/>
        <v>-</v>
      </c>
      <c r="L692" t="str">
        <f>'[3]Results Lum Lab'!T620</f>
        <v>M18 - C2 : 1</v>
      </c>
      <c r="M692" s="117" t="str">
        <f t="shared" si="352"/>
        <v>Duplicate</v>
      </c>
      <c r="T692" t="str">
        <f>'[3]Results Lum Lab'!Z620</f>
        <v>M23</v>
      </c>
      <c r="U692" s="117" t="str">
        <f t="shared" si="354"/>
        <v>Duplicate</v>
      </c>
      <c r="V692" t="str">
        <f>'[3]Results Lum Lab'!AC620</f>
        <v>M16</v>
      </c>
      <c r="W692" s="117" t="str">
        <f t="shared" si="355"/>
        <v>-</v>
      </c>
      <c r="Z692" t="str">
        <f>'[3]Results Lum Lab'!AI620</f>
        <v>M19</v>
      </c>
      <c r="AA692" s="117" t="str">
        <f t="shared" si="357"/>
        <v>-</v>
      </c>
      <c r="AB692" t="str">
        <f>'[3]Results Lum Lab'!AL620</f>
        <v>M18</v>
      </c>
      <c r="AC692" s="117" t="str">
        <f t="shared" si="358"/>
        <v>Duplicate</v>
      </c>
    </row>
    <row r="693" spans="4:33" ht="14.7" x14ac:dyDescent="0.6">
      <c r="D693" t="str">
        <f>'[3]Results Lum Lab'!P621</f>
        <v>C1 - M24 : 1</v>
      </c>
      <c r="E693" s="148" t="str">
        <f t="shared" si="348"/>
        <v>-</v>
      </c>
      <c r="F693" t="str">
        <f>'[3]Results Lum Lab'!Q621</f>
        <v>C2 - M17 : 1</v>
      </c>
      <c r="G693" s="117" t="str">
        <f t="shared" si="349"/>
        <v>-</v>
      </c>
      <c r="J693" t="str">
        <f>'[3]Results Lum Lab'!S621</f>
        <v>M20 - C1 : 1</v>
      </c>
      <c r="K693" s="117" t="str">
        <f t="shared" si="351"/>
        <v>-</v>
      </c>
      <c r="L693" t="str">
        <f>'[3]Results Lum Lab'!T621</f>
        <v>M17 - C2 : 1</v>
      </c>
      <c r="M693" s="117" t="str">
        <f t="shared" si="352"/>
        <v>-</v>
      </c>
      <c r="T693" t="str">
        <f>'[3]Results Lum Lab'!Z621</f>
        <v>M24</v>
      </c>
      <c r="U693" s="117" t="str">
        <f t="shared" si="354"/>
        <v>Duplicate</v>
      </c>
      <c r="V693" t="str">
        <f>'[3]Results Lum Lab'!AC621</f>
        <v>M17</v>
      </c>
      <c r="W693" s="117" t="str">
        <f t="shared" si="355"/>
        <v>-</v>
      </c>
      <c r="Z693" t="str">
        <f>'[3]Results Lum Lab'!AI621</f>
        <v>M20</v>
      </c>
      <c r="AA693" s="117" t="str">
        <f t="shared" si="357"/>
        <v>-</v>
      </c>
      <c r="AB693" t="str">
        <f>'[3]Results Lum Lab'!AL621</f>
        <v>M17</v>
      </c>
      <c r="AC693" s="117" t="str">
        <f t="shared" si="358"/>
        <v>Duplicate</v>
      </c>
    </row>
    <row r="694" spans="4:33" ht="14.7" x14ac:dyDescent="0.6">
      <c r="D694" t="str">
        <f>'[3]Results Lum Lab'!P622</f>
        <v>C1 - M25 : 2</v>
      </c>
      <c r="E694" s="148" t="str">
        <f t="shared" si="348"/>
        <v>-</v>
      </c>
      <c r="F694" t="str">
        <f>'[3]Results Lum Lab'!Q622</f>
        <v>C2 - M18 : 1</v>
      </c>
      <c r="G694" s="117" t="str">
        <f t="shared" si="349"/>
        <v>-</v>
      </c>
      <c r="L694" t="str">
        <f>'[3]Results Lum Lab'!T622</f>
        <v>M16 - C2 : 1</v>
      </c>
      <c r="M694" s="117" t="str">
        <f t="shared" si="352"/>
        <v>-</v>
      </c>
      <c r="T694" t="str">
        <f>'[3]Results Lum Lab'!Z622</f>
        <v>M25</v>
      </c>
      <c r="U694" s="117" t="str">
        <f t="shared" si="354"/>
        <v>-</v>
      </c>
      <c r="V694" t="str">
        <f>'[3]Results Lum Lab'!AC622</f>
        <v>M18</v>
      </c>
      <c r="W694" s="117" t="str">
        <f t="shared" si="355"/>
        <v>-</v>
      </c>
      <c r="AB694" t="str">
        <f>'[3]Results Lum Lab'!AL622</f>
        <v>M16</v>
      </c>
      <c r="AC694" s="117" t="str">
        <f t="shared" si="358"/>
        <v>Duplicate</v>
      </c>
    </row>
    <row r="695" spans="4:33" ht="14.7" x14ac:dyDescent="0.6">
      <c r="F695" t="str">
        <f>'[3]Results Lum Lab'!Q623</f>
        <v>C2 - M19 : 1</v>
      </c>
      <c r="G695" s="117" t="str">
        <f t="shared" si="349"/>
        <v>-</v>
      </c>
      <c r="L695" t="str">
        <f>'[3]Results Lum Lab'!T623</f>
        <v>M15 - C2 : 2</v>
      </c>
      <c r="M695" s="117" t="str">
        <f t="shared" si="352"/>
        <v>-</v>
      </c>
      <c r="U695" s="117"/>
      <c r="V695" t="str">
        <f>'[3]Results Lum Lab'!AC623</f>
        <v>M19</v>
      </c>
      <c r="W695" s="117" t="str">
        <f t="shared" si="355"/>
        <v>-</v>
      </c>
      <c r="AB695" t="str">
        <f>'[3]Results Lum Lab'!AL623</f>
        <v>M15</v>
      </c>
      <c r="AC695" s="117" t="str">
        <f t="shared" si="358"/>
        <v>-</v>
      </c>
    </row>
    <row r="696" spans="4:33" ht="14.7" x14ac:dyDescent="0.6">
      <c r="F696" t="str">
        <f>'[3]Results Lum Lab'!Q624</f>
        <v>C2 - M20 : 1</v>
      </c>
      <c r="G696" s="117" t="str">
        <f t="shared" si="349"/>
        <v>-</v>
      </c>
      <c r="V696" t="str">
        <f>'[3]Results Lum Lab'!AC624</f>
        <v>M20</v>
      </c>
      <c r="W696" s="117" t="str">
        <f t="shared" si="355"/>
        <v>-</v>
      </c>
    </row>
    <row r="697" spans="4:33" ht="14.7" x14ac:dyDescent="0.6">
      <c r="F697" t="str">
        <f>'[3]Results Lum Lab'!Q625</f>
        <v>C2 - M21 : 1</v>
      </c>
      <c r="G697" s="117" t="str">
        <f t="shared" si="349"/>
        <v>-</v>
      </c>
      <c r="V697" t="str">
        <f>'[3]Results Lum Lab'!AC625</f>
        <v>M21</v>
      </c>
      <c r="W697" s="117" t="str">
        <f t="shared" si="355"/>
        <v>-</v>
      </c>
    </row>
    <row r="698" spans="4:33" ht="14.7" x14ac:dyDescent="0.6">
      <c r="F698" t="str">
        <f>'[3]Results Lum Lab'!Q626</f>
        <v>C2 - M22 : 2</v>
      </c>
      <c r="G698" s="117" t="str">
        <f t="shared" si="349"/>
        <v>-</v>
      </c>
      <c r="V698" t="str">
        <f>'[3]Results Lum Lab'!AC626</f>
        <v>M22</v>
      </c>
      <c r="W698" s="117" t="str">
        <f t="shared" si="355"/>
        <v>-</v>
      </c>
    </row>
    <row r="699" spans="4:33" ht="14.7" x14ac:dyDescent="0.6">
      <c r="W699" s="117"/>
    </row>
    <row r="700" spans="4:33" ht="14.7" x14ac:dyDescent="0.6">
      <c r="D700" s="2" t="s">
        <v>1064</v>
      </c>
      <c r="E700" s="130">
        <f>COUNTIF(E682:E694,"Duplicate")</f>
        <v>6</v>
      </c>
      <c r="F700" s="2" t="s">
        <v>1064</v>
      </c>
      <c r="G700" s="119">
        <f>COUNTIF(G682:G698,"Duplicate")</f>
        <v>2</v>
      </c>
      <c r="H700" s="2" t="s">
        <v>1064</v>
      </c>
      <c r="I700" s="119">
        <f>COUNTIF(I682:I689,"Duplicate")</f>
        <v>5</v>
      </c>
      <c r="J700" s="2" t="s">
        <v>1064</v>
      </c>
      <c r="K700" s="119">
        <f>COUNTIF(K682:K693,"Duplicate")</f>
        <v>2</v>
      </c>
      <c r="L700" s="2" t="s">
        <v>1064</v>
      </c>
      <c r="M700" s="119">
        <f>COUNTIF(M682:M695,"Duplicate")</f>
        <v>2</v>
      </c>
      <c r="N700" s="2" t="s">
        <v>1064</v>
      </c>
      <c r="O700" s="119">
        <f>COUNTIF(O682:O689,"Duplicate")</f>
        <v>4</v>
      </c>
      <c r="T700" s="2" t="s">
        <v>1064</v>
      </c>
      <c r="U700" s="119">
        <f>COUNTIF(U682:U694,"Duplicate")</f>
        <v>8</v>
      </c>
      <c r="V700" s="2" t="s">
        <v>1064</v>
      </c>
      <c r="W700" s="119">
        <f>COUNTIF(W682:W698,"Duplicate")</f>
        <v>6</v>
      </c>
      <c r="X700" s="2" t="s">
        <v>1064</v>
      </c>
      <c r="Y700" s="119">
        <f>COUNTIF(Y682:Y689,"Duplicate")</f>
        <v>5</v>
      </c>
      <c r="Z700" s="2" t="s">
        <v>1064</v>
      </c>
      <c r="AA700" s="119">
        <f>COUNTIF(AA682:AA693,"Duplicate")</f>
        <v>6</v>
      </c>
      <c r="AB700" s="2" t="s">
        <v>1064</v>
      </c>
      <c r="AC700" s="119">
        <f>COUNTIF(AC682:AC695,"Duplicate")</f>
        <v>8</v>
      </c>
      <c r="AD700" s="2" t="s">
        <v>1064</v>
      </c>
      <c r="AE700" s="119">
        <f>COUNTIF(AE682:AE689,"Duplicate")</f>
        <v>5</v>
      </c>
      <c r="AF700" s="10" t="s">
        <v>431</v>
      </c>
    </row>
    <row r="701" spans="4:33" ht="14.7" x14ac:dyDescent="0.6">
      <c r="D701" s="2" t="s">
        <v>1065</v>
      </c>
      <c r="E701" s="130">
        <f>COUNTA(D682:D694)</f>
        <v>13</v>
      </c>
      <c r="F701" s="2" t="s">
        <v>1065</v>
      </c>
      <c r="G701" s="119">
        <f>COUNTA(F682:F698)</f>
        <v>17</v>
      </c>
      <c r="H701" s="2" t="s">
        <v>1065</v>
      </c>
      <c r="I701" s="119">
        <f>COUNTA(H682:H689)</f>
        <v>8</v>
      </c>
      <c r="J701" s="2" t="s">
        <v>1065</v>
      </c>
      <c r="K701" s="119">
        <f>COUNTA(J682:J693)</f>
        <v>12</v>
      </c>
      <c r="L701" s="2" t="s">
        <v>1065</v>
      </c>
      <c r="M701" s="119">
        <f>COUNTA(L682:L695)</f>
        <v>14</v>
      </c>
      <c r="N701" s="2" t="s">
        <v>1065</v>
      </c>
      <c r="O701" s="119">
        <f>COUNTA(N682:N689)</f>
        <v>8</v>
      </c>
      <c r="P701" s="10" t="s">
        <v>431</v>
      </c>
      <c r="Q701" s="10"/>
      <c r="R701" s="10"/>
    </row>
    <row r="702" spans="4:33" x14ac:dyDescent="0.55000000000000004">
      <c r="S702" s="126" t="s">
        <v>1074</v>
      </c>
      <c r="T702" s="128">
        <f>E700/U700</f>
        <v>0.75</v>
      </c>
      <c r="U702" s="127"/>
      <c r="V702" s="128">
        <f>G700/W700</f>
        <v>0.33333333333333331</v>
      </c>
      <c r="W702" s="127"/>
      <c r="X702" s="128">
        <f>I700/Y700</f>
        <v>1</v>
      </c>
      <c r="Y702" s="127"/>
      <c r="Z702" s="128">
        <f>K700/AA700</f>
        <v>0.33333333333333331</v>
      </c>
      <c r="AA702" s="127"/>
      <c r="AB702" s="128">
        <f>M700/AC700</f>
        <v>0.25</v>
      </c>
      <c r="AC702" s="127"/>
      <c r="AD702" s="129">
        <f>O700/AE700</f>
        <v>0.8</v>
      </c>
      <c r="AF702" t="s">
        <v>1075</v>
      </c>
      <c r="AG702" s="131">
        <f>MAX(T702:AD702)</f>
        <v>1</v>
      </c>
    </row>
    <row r="703" spans="4:33" x14ac:dyDescent="0.55000000000000004">
      <c r="AF703" t="s">
        <v>1076</v>
      </c>
      <c r="AG703" s="131">
        <f>MIN(T702:AD702)</f>
        <v>0.25</v>
      </c>
    </row>
    <row r="705" spans="3:31" x14ac:dyDescent="0.55000000000000004">
      <c r="C705" s="2">
        <f>'[3]Results Lum Lab'!O630</f>
        <v>31</v>
      </c>
      <c r="D705" s="2" t="str">
        <f>'[3]Results Lum Lab'!P630</f>
        <v>C1 - Mxx</v>
      </c>
      <c r="E705" s="147"/>
      <c r="F705" s="2" t="str">
        <f>'[3]Results Lum Lab'!Q630</f>
        <v>C2 - Mxx</v>
      </c>
      <c r="G705" s="2"/>
      <c r="H705" s="2" t="str">
        <f>'[3]Results Lum Lab'!R630</f>
        <v>C3 - Mxx</v>
      </c>
      <c r="I705" s="2"/>
      <c r="J705" s="2" t="str">
        <f>'[3]Results Lum Lab'!S630</f>
        <v>Mxx -C1</v>
      </c>
      <c r="K705" s="2"/>
      <c r="L705" s="2" t="str">
        <f>'[3]Results Lum Lab'!T630</f>
        <v>Mxx -C2</v>
      </c>
      <c r="M705" s="2"/>
      <c r="N705" s="2" t="str">
        <f>'[3]Results Lum Lab'!U630</f>
        <v>Mxx - C3</v>
      </c>
      <c r="O705" s="2"/>
      <c r="P705" s="2"/>
      <c r="Q705" s="2"/>
      <c r="R705" s="2"/>
      <c r="S705" s="2"/>
      <c r="T705" s="2" t="str">
        <f>'[3]Results Lum Lab'!Z630</f>
        <v>C1 - Mxx</v>
      </c>
      <c r="U705" s="2"/>
      <c r="V705" s="2" t="str">
        <f>'[3]Results Lum Lab'!AC630</f>
        <v>C2 - Mxx</v>
      </c>
      <c r="W705" s="2"/>
      <c r="X705" s="2" t="str">
        <f>'[3]Results Lum Lab'!AF630</f>
        <v>C3 - Mxx</v>
      </c>
      <c r="Y705" s="2"/>
      <c r="Z705" s="2" t="str">
        <f>'[3]Results Lum Lab'!AI630</f>
        <v>Mxx -C1</v>
      </c>
      <c r="AA705" s="2"/>
      <c r="AB705" s="2" t="str">
        <f>'[3]Results Lum Lab'!AL630</f>
        <v>Mxx -C2</v>
      </c>
      <c r="AC705" s="2"/>
      <c r="AD705" s="2" t="str">
        <f>'[3]Results Lum Lab'!AO630</f>
        <v>Mxx - C3</v>
      </c>
    </row>
    <row r="706" spans="3:31" ht="14.7" x14ac:dyDescent="0.6">
      <c r="D706" t="str">
        <f>'[3]Results Lum Lab'!P631</f>
        <v>C1 - M08 : 1</v>
      </c>
      <c r="E706" s="148" t="str">
        <f>IF(COUNTIF($D$706:$D$722, D706)&gt;1, "Duplicate", "-")</f>
        <v>-</v>
      </c>
      <c r="F706" t="str">
        <f>'[3]Results Lum Lab'!Q631</f>
        <v>C2 - M08 : 1</v>
      </c>
      <c r="G706" s="117" t="str">
        <f>IF(COUNTIF($F$706:$F$719, F706)&gt;1, "Duplicate", "-")</f>
        <v>-</v>
      </c>
      <c r="H706" t="str">
        <f>'[3]Results Lum Lab'!R631</f>
        <v>C3 - M08 : 2</v>
      </c>
      <c r="I706" s="117" t="str">
        <f>IF(COUNTIF($H$706:$H$721, H706)&gt;1, "Duplicate", "-")</f>
        <v>-</v>
      </c>
      <c r="J706" t="str">
        <f>'[3]Results Lum Lab'!S631</f>
        <v>M08 - C1 : 2</v>
      </c>
      <c r="K706" s="117" t="str">
        <f>IF(COUNTIF($J$706:$J$723, J706)&gt;1, "Duplicate", "-")</f>
        <v>-</v>
      </c>
      <c r="L706" t="str">
        <f>'[3]Results Lum Lab'!T631</f>
        <v>M08 - C2 : 2</v>
      </c>
      <c r="M706" s="117" t="str">
        <f>IF(COUNTIF($L$706:$L$718, L706)&gt;1, "Duplicate", "-")</f>
        <v>-</v>
      </c>
      <c r="N706" t="str">
        <f>'[3]Results Lum Lab'!U631</f>
        <v>M08 - C3 : 2</v>
      </c>
      <c r="O706" s="117" t="str">
        <f>IF(COUNTIF($N$706:$N$729, N706)&gt;1, "Duplicate", "-")</f>
        <v>-</v>
      </c>
      <c r="T706" t="str">
        <f>'[3]Results Lum Lab'!Z631</f>
        <v>M08</v>
      </c>
      <c r="U706" s="117" t="str">
        <f>IF(COUNTIF($T$706:$T$722, T706)&gt;1, "Duplicate", "-")</f>
        <v>-</v>
      </c>
      <c r="V706" t="str">
        <f>'[3]Results Lum Lab'!AC631</f>
        <v>M08</v>
      </c>
      <c r="W706" s="117" t="str">
        <f>IF(COUNTIF($V$706:$V$719, V706)&gt;1, "Duplicate", "-")</f>
        <v>-</v>
      </c>
      <c r="X706" t="str">
        <f>'[3]Results Lum Lab'!AF631</f>
        <v>M08</v>
      </c>
      <c r="Y706" s="117" t="str">
        <f>IF(COUNTIF($X$706:$X$721, X706)&gt;1, "Duplicate", "-")</f>
        <v>Duplicate</v>
      </c>
      <c r="Z706" t="str">
        <f>'[3]Results Lum Lab'!AI631</f>
        <v>M08</v>
      </c>
      <c r="AA706" s="117" t="str">
        <f>IF(COUNTIF($Z$706:$Z$723, Z706)&gt;1, "Duplicate", "-")</f>
        <v>-</v>
      </c>
      <c r="AB706" t="str">
        <f>'[3]Results Lum Lab'!AL631</f>
        <v>M08</v>
      </c>
      <c r="AC706" s="117" t="str">
        <f>IF(COUNTIF($AB$706:$AB$718, AB706)&gt;1, "Duplicate", "-")</f>
        <v>-</v>
      </c>
      <c r="AD706" t="str">
        <f>'[3]Results Lum Lab'!AO631</f>
        <v>M08</v>
      </c>
      <c r="AE706" s="117" t="str">
        <f>IF(COUNTIF($AD$706:$AD$729, AD706)&gt;1, "Duplicate", "-")</f>
        <v>-</v>
      </c>
    </row>
    <row r="707" spans="3:31" ht="14.7" x14ac:dyDescent="0.6">
      <c r="D707" t="str">
        <f>'[3]Results Lum Lab'!P632</f>
        <v>C1 - M12 : 1</v>
      </c>
      <c r="E707" s="148" t="str">
        <f t="shared" ref="E707:E722" si="360">IF(COUNTIF($D$706:$D$722, D707)&gt;1, "Duplicate", "-")</f>
        <v>-</v>
      </c>
      <c r="F707" t="str">
        <f>'[3]Results Lum Lab'!Q632</f>
        <v>C2 - M12 : 1</v>
      </c>
      <c r="G707" s="117" t="str">
        <f t="shared" ref="G707:G719" si="361">IF(COUNTIF($F$706:$F$719, F707)&gt;1, "Duplicate", "-")</f>
        <v>-</v>
      </c>
      <c r="H707" t="str">
        <f>'[3]Results Lum Lab'!R632</f>
        <v>C3 - M04 : 1</v>
      </c>
      <c r="I707" s="117" t="str">
        <f t="shared" ref="I707:I721" si="362">IF(COUNTIF($H$706:$H$721, H707)&gt;1, "Duplicate", "-")</f>
        <v>Duplicate</v>
      </c>
      <c r="J707" t="str">
        <f>'[3]Results Lum Lab'!S632</f>
        <v>M12 - C1 : 2</v>
      </c>
      <c r="K707" s="117" t="str">
        <f t="shared" ref="K707:K723" si="363">IF(COUNTIF($J$706:$J$723, J707)&gt;1, "Duplicate", "-")</f>
        <v>-</v>
      </c>
      <c r="L707" t="str">
        <f>'[3]Results Lum Lab'!T632</f>
        <v>M12 - C2 : 2</v>
      </c>
      <c r="M707" s="117" t="str">
        <f t="shared" ref="M707:M718" si="364">IF(COUNTIF($L$706:$L$718, L707)&gt;1, "Duplicate", "-")</f>
        <v>-</v>
      </c>
      <c r="N707" t="str">
        <f>'[3]Results Lum Lab'!U632</f>
        <v>M12 - C3 : 2</v>
      </c>
      <c r="O707" s="117" t="str">
        <f t="shared" ref="O707:O729" si="365">IF(COUNTIF($N$706:$N$729, N707)&gt;1, "Duplicate", "-")</f>
        <v>-</v>
      </c>
      <c r="T707" t="str">
        <f>'[3]Results Lum Lab'!Z632</f>
        <v>M12</v>
      </c>
      <c r="U707" s="117" t="str">
        <f t="shared" ref="U707:U722" si="366">IF(COUNTIF($T$706:$T$722, T707)&gt;1, "Duplicate", "-")</f>
        <v>-</v>
      </c>
      <c r="V707" t="str">
        <f>'[3]Results Lum Lab'!AC632</f>
        <v>M12</v>
      </c>
      <c r="W707" s="117" t="str">
        <f t="shared" ref="W707:W719" si="367">IF(COUNTIF($V$706:$V$719, V707)&gt;1, "Duplicate", "-")</f>
        <v>-</v>
      </c>
      <c r="X707" t="str">
        <f>'[3]Results Lum Lab'!AF632</f>
        <v>M04</v>
      </c>
      <c r="Y707" s="117" t="str">
        <f t="shared" ref="Y707:Y721" si="368">IF(COUNTIF($X$706:$X$721, X707)&gt;1, "Duplicate", "-")</f>
        <v>Duplicate</v>
      </c>
      <c r="Z707" t="str">
        <f>'[3]Results Lum Lab'!AI632</f>
        <v>M12</v>
      </c>
      <c r="AA707" s="117" t="str">
        <f t="shared" ref="AA707:AA723" si="369">IF(COUNTIF($Z$706:$Z$723, Z707)&gt;1, "Duplicate", "-")</f>
        <v>-</v>
      </c>
      <c r="AB707" t="str">
        <f>'[3]Results Lum Lab'!AL632</f>
        <v>M12</v>
      </c>
      <c r="AC707" s="117" t="str">
        <f t="shared" ref="AC707:AC718" si="370">IF(COUNTIF($AB$706:$AB$718, AB707)&gt;1, "Duplicate", "-")</f>
        <v>-</v>
      </c>
      <c r="AD707" t="str">
        <f>'[3]Results Lum Lab'!AO632</f>
        <v>M12</v>
      </c>
      <c r="AE707" s="117" t="str">
        <f t="shared" ref="AE707:AE729" si="371">IF(COUNTIF($AD$706:$AD$729, AD707)&gt;1, "Duplicate", "-")</f>
        <v>-</v>
      </c>
    </row>
    <row r="708" spans="3:31" ht="14.7" x14ac:dyDescent="0.6">
      <c r="D708" t="str">
        <f>'[3]Results Lum Lab'!P633</f>
        <v>C1 - M16 : 1</v>
      </c>
      <c r="E708" s="148" t="str">
        <f t="shared" si="360"/>
        <v>-</v>
      </c>
      <c r="F708" t="str">
        <f>'[3]Results Lum Lab'!Q633</f>
        <v>C2 - M16 : 1</v>
      </c>
      <c r="G708" s="117" t="str">
        <f t="shared" si="361"/>
        <v>-</v>
      </c>
      <c r="H708" t="str">
        <f>'[3]Results Lum Lab'!R633</f>
        <v>C3 - M06 : 2</v>
      </c>
      <c r="I708" s="117" t="str">
        <f t="shared" si="362"/>
        <v>-</v>
      </c>
      <c r="J708" t="str">
        <f>'[3]Results Lum Lab'!S633</f>
        <v>M16 - C1 : 1</v>
      </c>
      <c r="K708" s="117" t="str">
        <f t="shared" si="363"/>
        <v>-</v>
      </c>
      <c r="L708" t="str">
        <f>'[3]Results Lum Lab'!T633</f>
        <v>M16 - C2 : 2</v>
      </c>
      <c r="M708" s="117" t="str">
        <f t="shared" si="364"/>
        <v>-</v>
      </c>
      <c r="N708" t="str">
        <f>'[3]Results Lum Lab'!U633</f>
        <v>M16 - C3 : 2</v>
      </c>
      <c r="O708" s="117" t="str">
        <f t="shared" si="365"/>
        <v>Duplicate</v>
      </c>
      <c r="T708" t="str">
        <f>'[3]Results Lum Lab'!Z633</f>
        <v>M16</v>
      </c>
      <c r="U708" s="117" t="str">
        <f t="shared" si="366"/>
        <v>-</v>
      </c>
      <c r="V708" t="str">
        <f>'[3]Results Lum Lab'!AC633</f>
        <v>M16</v>
      </c>
      <c r="W708" s="117" t="str">
        <f t="shared" si="367"/>
        <v>-</v>
      </c>
      <c r="X708" t="str">
        <f>'[3]Results Lum Lab'!AF633</f>
        <v>M06</v>
      </c>
      <c r="Y708" s="117" t="str">
        <f t="shared" si="368"/>
        <v>Duplicate</v>
      </c>
      <c r="Z708" t="str">
        <f>'[3]Results Lum Lab'!AI633</f>
        <v>M16</v>
      </c>
      <c r="AA708" s="117" t="str">
        <f t="shared" si="369"/>
        <v>Duplicate</v>
      </c>
      <c r="AB708" t="str">
        <f>'[3]Results Lum Lab'!AL633</f>
        <v>M16</v>
      </c>
      <c r="AC708" s="117" t="str">
        <f t="shared" si="370"/>
        <v>-</v>
      </c>
      <c r="AD708" t="str">
        <f>'[3]Results Lum Lab'!AO633</f>
        <v>M16</v>
      </c>
      <c r="AE708" s="117" t="str">
        <f t="shared" si="371"/>
        <v>Duplicate</v>
      </c>
    </row>
    <row r="709" spans="3:31" ht="14.7" x14ac:dyDescent="0.6">
      <c r="D709" t="str">
        <f>'[3]Results Lum Lab'!P634</f>
        <v>C1 - M20 : 1</v>
      </c>
      <c r="E709" s="148" t="str">
        <f t="shared" si="360"/>
        <v>Duplicate</v>
      </c>
      <c r="F709" t="str">
        <f>'[3]Results Lum Lab'!Q634</f>
        <v>C2 - M20 : 1</v>
      </c>
      <c r="G709" s="117" t="str">
        <f t="shared" si="361"/>
        <v>-</v>
      </c>
      <c r="H709" t="str">
        <f>'[3]Results Lum Lab'!R634</f>
        <v>C3 - M05 : 2</v>
      </c>
      <c r="I709" s="117" t="str">
        <f t="shared" si="362"/>
        <v>-</v>
      </c>
      <c r="J709" t="str">
        <f>'[3]Results Lum Lab'!S634</f>
        <v>M14 - C1 : 2</v>
      </c>
      <c r="K709" s="117" t="str">
        <f t="shared" si="363"/>
        <v>-</v>
      </c>
      <c r="L709" t="str">
        <f>'[3]Results Lum Lab'!T634</f>
        <v>M20 - C2 : 2</v>
      </c>
      <c r="M709" s="117" t="str">
        <f t="shared" si="364"/>
        <v>-</v>
      </c>
      <c r="N709" t="str">
        <f>'[3]Results Lum Lab'!U634</f>
        <v>M20 - C3 : 2</v>
      </c>
      <c r="O709" s="117" t="str">
        <f t="shared" si="365"/>
        <v>-</v>
      </c>
      <c r="T709" t="str">
        <f>'[3]Results Lum Lab'!Z634</f>
        <v>M20</v>
      </c>
      <c r="U709" s="117" t="str">
        <f t="shared" si="366"/>
        <v>Duplicate</v>
      </c>
      <c r="V709" t="str">
        <f>'[3]Results Lum Lab'!AC634</f>
        <v>M20</v>
      </c>
      <c r="W709" s="117" t="str">
        <f t="shared" si="367"/>
        <v>-</v>
      </c>
      <c r="X709" t="str">
        <f>'[3]Results Lum Lab'!AF634</f>
        <v>M05</v>
      </c>
      <c r="Y709" s="117" t="str">
        <f t="shared" si="368"/>
        <v>Duplicate</v>
      </c>
      <c r="Z709" t="str">
        <f>'[3]Results Lum Lab'!AI634</f>
        <v>M14</v>
      </c>
      <c r="AA709" s="117" t="str">
        <f t="shared" si="369"/>
        <v>-</v>
      </c>
      <c r="AB709" t="str">
        <f>'[3]Results Lum Lab'!AL634</f>
        <v>M20</v>
      </c>
      <c r="AC709" s="117" t="str">
        <f t="shared" si="370"/>
        <v>-</v>
      </c>
      <c r="AD709" t="str">
        <f>'[3]Results Lum Lab'!AO634</f>
        <v>M20</v>
      </c>
      <c r="AE709" s="117" t="str">
        <f t="shared" si="371"/>
        <v>Duplicate</v>
      </c>
    </row>
    <row r="710" spans="3:31" ht="14.7" x14ac:dyDescent="0.6">
      <c r="D710" t="str">
        <f>'[3]Results Lum Lab'!P635</f>
        <v>C1 - M24 : 2</v>
      </c>
      <c r="E710" s="148" t="str">
        <f t="shared" si="360"/>
        <v>Duplicate</v>
      </c>
      <c r="F710" t="str">
        <f>'[3]Results Lum Lab'!Q635</f>
        <v>C2 - M24 : 2</v>
      </c>
      <c r="G710" s="117" t="str">
        <f t="shared" si="361"/>
        <v>Duplicate</v>
      </c>
      <c r="H710" t="str">
        <f>'[3]Results Lum Lab'!R635</f>
        <v>C3 - M04 : 1</v>
      </c>
      <c r="I710" s="117" t="str">
        <f t="shared" si="362"/>
        <v>Duplicate</v>
      </c>
      <c r="J710" t="str">
        <f>'[3]Results Lum Lab'!S635</f>
        <v>M15 - C1 : 2</v>
      </c>
      <c r="K710" s="117" t="str">
        <f t="shared" si="363"/>
        <v>-</v>
      </c>
      <c r="L710" t="str">
        <f>'[3]Results Lum Lab'!T635</f>
        <v>M24 - C2 : 2</v>
      </c>
      <c r="M710" s="117" t="str">
        <f t="shared" si="364"/>
        <v>-</v>
      </c>
      <c r="N710" t="str">
        <f>'[3]Results Lum Lab'!U635</f>
        <v>M24 - C3 : 1</v>
      </c>
      <c r="O710" s="117" t="str">
        <f t="shared" si="365"/>
        <v>-</v>
      </c>
      <c r="T710" t="str">
        <f>'[3]Results Lum Lab'!Z635</f>
        <v>M24</v>
      </c>
      <c r="U710" s="117" t="str">
        <f t="shared" si="366"/>
        <v>Duplicate</v>
      </c>
      <c r="V710" t="str">
        <f>'[3]Results Lum Lab'!AC635</f>
        <v>M24</v>
      </c>
      <c r="W710" s="117" t="str">
        <f t="shared" si="367"/>
        <v>Duplicate</v>
      </c>
      <c r="X710" t="str">
        <f>'[3]Results Lum Lab'!AF635</f>
        <v>M04</v>
      </c>
      <c r="Y710" s="117" t="str">
        <f t="shared" si="368"/>
        <v>Duplicate</v>
      </c>
      <c r="Z710" t="str">
        <f>'[3]Results Lum Lab'!AI635</f>
        <v>M15</v>
      </c>
      <c r="AA710" s="117" t="str">
        <f t="shared" si="369"/>
        <v>-</v>
      </c>
      <c r="AB710" t="str">
        <f>'[3]Results Lum Lab'!AL635</f>
        <v>M24</v>
      </c>
      <c r="AC710" s="117" t="str">
        <f t="shared" si="370"/>
        <v>-</v>
      </c>
      <c r="AD710" t="str">
        <f>'[3]Results Lum Lab'!AO635</f>
        <v>M24</v>
      </c>
      <c r="AE710" s="117" t="str">
        <f t="shared" si="371"/>
        <v>-</v>
      </c>
    </row>
    <row r="711" spans="3:31" ht="14.7" x14ac:dyDescent="0.6">
      <c r="D711" t="str">
        <f>'[3]Results Lum Lab'!P636</f>
        <v>C1 - M22 : 2</v>
      </c>
      <c r="E711" s="148" t="str">
        <f t="shared" si="360"/>
        <v>-</v>
      </c>
      <c r="F711" t="str">
        <f>'[3]Results Lum Lab'!Q636</f>
        <v>C2 - M22 : 1</v>
      </c>
      <c r="G711" s="117" t="str">
        <f t="shared" si="361"/>
        <v>Duplicate</v>
      </c>
      <c r="H711" t="str">
        <f>'[3]Results Lum Lab'!R636</f>
        <v>C3 - M05 : 1</v>
      </c>
      <c r="I711" s="117" t="str">
        <f t="shared" si="362"/>
        <v>-</v>
      </c>
      <c r="J711" t="str">
        <f>'[3]Results Lum Lab'!S636</f>
        <v>M16 - C1 : 2</v>
      </c>
      <c r="K711" s="117" t="str">
        <f t="shared" si="363"/>
        <v>-</v>
      </c>
      <c r="L711" t="str">
        <f>'[3]Results Lum Lab'!T636</f>
        <v>M28 - C2 : 2</v>
      </c>
      <c r="M711" s="117" t="str">
        <f t="shared" si="364"/>
        <v>Duplicate</v>
      </c>
      <c r="N711" t="str">
        <f>'[3]Results Lum Lab'!U636</f>
        <v>M22 - C3 : 1</v>
      </c>
      <c r="O711" s="117" t="str">
        <f t="shared" si="365"/>
        <v>-</v>
      </c>
      <c r="T711" t="str">
        <f>'[3]Results Lum Lab'!Z636</f>
        <v>M22</v>
      </c>
      <c r="U711" s="117" t="str">
        <f t="shared" si="366"/>
        <v>Duplicate</v>
      </c>
      <c r="V711" t="str">
        <f>'[3]Results Lum Lab'!AC636</f>
        <v>M22</v>
      </c>
      <c r="W711" s="117" t="str">
        <f t="shared" si="367"/>
        <v>Duplicate</v>
      </c>
      <c r="X711" t="str">
        <f>'[3]Results Lum Lab'!AF636</f>
        <v>M05</v>
      </c>
      <c r="Y711" s="117" t="str">
        <f t="shared" si="368"/>
        <v>Duplicate</v>
      </c>
      <c r="Z711" t="str">
        <f>'[3]Results Lum Lab'!AI636</f>
        <v>M16</v>
      </c>
      <c r="AA711" s="117" t="str">
        <f t="shared" si="369"/>
        <v>Duplicate</v>
      </c>
      <c r="AB711" t="str">
        <f>'[3]Results Lum Lab'!AL636</f>
        <v>M28</v>
      </c>
      <c r="AC711" s="117" t="str">
        <f t="shared" si="370"/>
        <v>Duplicate</v>
      </c>
      <c r="AD711" t="str">
        <f>'[3]Results Lum Lab'!AO636</f>
        <v>M22</v>
      </c>
      <c r="AE711" s="117" t="str">
        <f t="shared" si="371"/>
        <v>-</v>
      </c>
    </row>
    <row r="712" spans="3:31" ht="14.7" x14ac:dyDescent="0.6">
      <c r="D712" t="str">
        <f>'[3]Results Lum Lab'!P637</f>
        <v>C1 - M20 : 2</v>
      </c>
      <c r="E712" s="148" t="str">
        <f t="shared" si="360"/>
        <v>-</v>
      </c>
      <c r="F712" t="str">
        <f>'[3]Results Lum Lab'!Q637</f>
        <v>C2 - M23 : 1</v>
      </c>
      <c r="G712" s="117" t="str">
        <f t="shared" si="361"/>
        <v>Duplicate</v>
      </c>
      <c r="H712" t="str">
        <f>'[3]Results Lum Lab'!R637</f>
        <v>C3 - M06 : 1</v>
      </c>
      <c r="I712" s="117" t="str">
        <f t="shared" si="362"/>
        <v>-</v>
      </c>
      <c r="J712" t="str">
        <f>'[3]Results Lum Lab'!S637</f>
        <v>M17 - C1 : 2</v>
      </c>
      <c r="K712" s="117" t="str">
        <f t="shared" si="363"/>
        <v>-</v>
      </c>
      <c r="L712" t="str">
        <f>'[3]Results Lum Lab'!T637</f>
        <v>M28 - C2 : 2</v>
      </c>
      <c r="M712" s="117" t="str">
        <f t="shared" si="364"/>
        <v>Duplicate</v>
      </c>
      <c r="N712" t="str">
        <f>'[3]Results Lum Lab'!U637</f>
        <v>M20 - C3 : 1</v>
      </c>
      <c r="O712" s="117" t="str">
        <f t="shared" si="365"/>
        <v>Duplicate</v>
      </c>
      <c r="T712" t="str">
        <f>'[3]Results Lum Lab'!Z637</f>
        <v>M20</v>
      </c>
      <c r="U712" s="117" t="str">
        <f t="shared" si="366"/>
        <v>Duplicate</v>
      </c>
      <c r="V712" t="str">
        <f>'[3]Results Lum Lab'!AC637</f>
        <v>M23</v>
      </c>
      <c r="W712" s="117" t="str">
        <f t="shared" si="367"/>
        <v>Duplicate</v>
      </c>
      <c r="X712" t="str">
        <f>'[3]Results Lum Lab'!AF637</f>
        <v>M06</v>
      </c>
      <c r="Y712" s="117" t="str">
        <f t="shared" si="368"/>
        <v>Duplicate</v>
      </c>
      <c r="Z712" t="str">
        <f>'[3]Results Lum Lab'!AI637</f>
        <v>M17</v>
      </c>
      <c r="AA712" s="117" t="str">
        <f t="shared" si="369"/>
        <v>-</v>
      </c>
      <c r="AB712" t="str">
        <f>'[3]Results Lum Lab'!AL637</f>
        <v>M28</v>
      </c>
      <c r="AC712" s="117" t="str">
        <f t="shared" si="370"/>
        <v>Duplicate</v>
      </c>
      <c r="AD712" t="str">
        <f>'[3]Results Lum Lab'!AO637</f>
        <v>M20</v>
      </c>
      <c r="AE712" s="117" t="str">
        <f t="shared" si="371"/>
        <v>Duplicate</v>
      </c>
    </row>
    <row r="713" spans="3:31" ht="14.7" x14ac:dyDescent="0.6">
      <c r="D713" t="str">
        <f>'[3]Results Lum Lab'!P638</f>
        <v>C1 - M18 : 1</v>
      </c>
      <c r="E713" s="148" t="str">
        <f t="shared" si="360"/>
        <v>-</v>
      </c>
      <c r="F713" t="str">
        <f>'[3]Results Lum Lab'!Q638</f>
        <v>C2 - M24 : 1</v>
      </c>
      <c r="G713" s="117" t="str">
        <f t="shared" si="361"/>
        <v>-</v>
      </c>
      <c r="H713" t="str">
        <f>'[3]Results Lum Lab'!R638</f>
        <v>C3 - M07 : 1</v>
      </c>
      <c r="I713" s="117" t="str">
        <f t="shared" si="362"/>
        <v>-</v>
      </c>
      <c r="J713" t="str">
        <f>'[3]Results Lum Lab'!S638</f>
        <v>M18 - C1 : 2</v>
      </c>
      <c r="K713" s="117" t="str">
        <f t="shared" si="363"/>
        <v>-</v>
      </c>
      <c r="L713" t="str">
        <f>'[3]Results Lum Lab'!T638</f>
        <v>M28 - C2 : 2</v>
      </c>
      <c r="M713" s="117" t="str">
        <f t="shared" si="364"/>
        <v>Duplicate</v>
      </c>
      <c r="N713" t="str">
        <f>'[3]Results Lum Lab'!U638</f>
        <v>M18 - C3 : 1</v>
      </c>
      <c r="O713" s="117" t="str">
        <f t="shared" si="365"/>
        <v>Duplicate</v>
      </c>
      <c r="T713" t="str">
        <f>'[3]Results Lum Lab'!Z638</f>
        <v>M18</v>
      </c>
      <c r="U713" s="117" t="str">
        <f t="shared" si="366"/>
        <v>-</v>
      </c>
      <c r="V713" t="str">
        <f>'[3]Results Lum Lab'!AC638</f>
        <v>M24</v>
      </c>
      <c r="W713" s="117" t="str">
        <f t="shared" si="367"/>
        <v>Duplicate</v>
      </c>
      <c r="X713" t="str">
        <f>'[3]Results Lum Lab'!AF638</f>
        <v>M07</v>
      </c>
      <c r="Y713" s="117" t="str">
        <f t="shared" si="368"/>
        <v>-</v>
      </c>
      <c r="Z713" t="str">
        <f>'[3]Results Lum Lab'!AI638</f>
        <v>M18</v>
      </c>
      <c r="AA713" s="117" t="str">
        <f t="shared" si="369"/>
        <v>-</v>
      </c>
      <c r="AB713" t="str">
        <f>'[3]Results Lum Lab'!AL638</f>
        <v>M28</v>
      </c>
      <c r="AC713" s="117" t="str">
        <f t="shared" si="370"/>
        <v>Duplicate</v>
      </c>
      <c r="AD713" t="str">
        <f>'[3]Results Lum Lab'!AO638</f>
        <v>M18</v>
      </c>
      <c r="AE713" s="117" t="str">
        <f t="shared" si="371"/>
        <v>Duplicate</v>
      </c>
    </row>
    <row r="714" spans="3:31" ht="14.7" x14ac:dyDescent="0.6">
      <c r="D714" t="str">
        <f>'[3]Results Lum Lab'!P639</f>
        <v>C1 - M19 : 1</v>
      </c>
      <c r="E714" s="148" t="str">
        <f t="shared" si="360"/>
        <v>-</v>
      </c>
      <c r="F714" t="str">
        <f>'[3]Results Lum Lab'!Q639</f>
        <v>C2 - M25 : 2</v>
      </c>
      <c r="G714" s="117" t="str">
        <f t="shared" si="361"/>
        <v>-</v>
      </c>
      <c r="H714" t="str">
        <f>'[3]Results Lum Lab'!R639</f>
        <v>C3 - M08 : 1</v>
      </c>
      <c r="I714" s="117" t="str">
        <f t="shared" si="362"/>
        <v>-</v>
      </c>
      <c r="J714" t="str">
        <f>'[3]Results Lum Lab'!S639</f>
        <v>M19 - C1 : 2</v>
      </c>
      <c r="K714" s="117" t="str">
        <f t="shared" si="363"/>
        <v>Duplicate</v>
      </c>
      <c r="L714" t="str">
        <f>'[3]Results Lum Lab'!T639</f>
        <v>M28 - C2 : 1</v>
      </c>
      <c r="M714" s="117" t="str">
        <f t="shared" si="364"/>
        <v>-</v>
      </c>
      <c r="N714" t="str">
        <f>'[3]Results Lum Lab'!U639</f>
        <v>M16 - C3 : 1</v>
      </c>
      <c r="O714" s="117" t="str">
        <f t="shared" si="365"/>
        <v>Duplicate</v>
      </c>
      <c r="T714" t="str">
        <f>'[3]Results Lum Lab'!Z639</f>
        <v>M19</v>
      </c>
      <c r="U714" s="117" t="str">
        <f t="shared" si="366"/>
        <v>-</v>
      </c>
      <c r="V714" t="str">
        <f>'[3]Results Lum Lab'!AC639</f>
        <v>M25</v>
      </c>
      <c r="W714" s="117" t="str">
        <f t="shared" si="367"/>
        <v>-</v>
      </c>
      <c r="X714" t="str">
        <f>'[3]Results Lum Lab'!AF639</f>
        <v>M08</v>
      </c>
      <c r="Y714" s="117" t="str">
        <f t="shared" si="368"/>
        <v>Duplicate</v>
      </c>
      <c r="Z714" t="str">
        <f>'[3]Results Lum Lab'!AI639</f>
        <v>M19</v>
      </c>
      <c r="AA714" s="117" t="str">
        <f t="shared" si="369"/>
        <v>Duplicate</v>
      </c>
      <c r="AB714" t="str">
        <f>'[3]Results Lum Lab'!AL639</f>
        <v>M28</v>
      </c>
      <c r="AC714" s="117" t="str">
        <f t="shared" si="370"/>
        <v>Duplicate</v>
      </c>
      <c r="AD714" t="str">
        <f>'[3]Results Lum Lab'!AO639</f>
        <v>M16</v>
      </c>
      <c r="AE714" s="117" t="str">
        <f t="shared" si="371"/>
        <v>Duplicate</v>
      </c>
    </row>
    <row r="715" spans="3:31" ht="14.7" x14ac:dyDescent="0.6">
      <c r="D715" t="str">
        <f>'[3]Results Lum Lab'!P640</f>
        <v>C1 - M20 : 1</v>
      </c>
      <c r="E715" s="148" t="str">
        <f t="shared" si="360"/>
        <v>Duplicate</v>
      </c>
      <c r="F715" t="str">
        <f>'[3]Results Lum Lab'!Q640</f>
        <v>C2 - M24 : 2</v>
      </c>
      <c r="G715" s="117" t="str">
        <f t="shared" si="361"/>
        <v>Duplicate</v>
      </c>
      <c r="H715" t="str">
        <f>'[3]Results Lum Lab'!R640</f>
        <v>C3 - M09 : 1</v>
      </c>
      <c r="I715" s="117" t="str">
        <f t="shared" si="362"/>
        <v>-</v>
      </c>
      <c r="J715" t="str">
        <f>'[3]Results Lum Lab'!S640</f>
        <v>M20 - C1 : 2</v>
      </c>
      <c r="K715" s="117" t="str">
        <f t="shared" si="363"/>
        <v>Duplicate</v>
      </c>
      <c r="L715" t="str">
        <f>'[3]Results Lum Lab'!T640</f>
        <v>M26 - C2 : 2</v>
      </c>
      <c r="M715" s="117" t="str">
        <f t="shared" si="364"/>
        <v>Duplicate</v>
      </c>
      <c r="N715" t="str">
        <f>'[3]Results Lum Lab'!U640</f>
        <v>M14 - C3 : 2</v>
      </c>
      <c r="O715" s="117" t="str">
        <f t="shared" si="365"/>
        <v>-</v>
      </c>
      <c r="T715" t="str">
        <f>'[3]Results Lum Lab'!Z640</f>
        <v>M20</v>
      </c>
      <c r="U715" s="117" t="str">
        <f t="shared" si="366"/>
        <v>Duplicate</v>
      </c>
      <c r="V715" t="str">
        <f>'[3]Results Lum Lab'!AC640</f>
        <v>M24</v>
      </c>
      <c r="W715" s="117" t="str">
        <f t="shared" si="367"/>
        <v>Duplicate</v>
      </c>
      <c r="X715" t="str">
        <f>'[3]Results Lum Lab'!AF640</f>
        <v>M09</v>
      </c>
      <c r="Y715" s="117" t="str">
        <f t="shared" si="368"/>
        <v>-</v>
      </c>
      <c r="Z715" t="str">
        <f>'[3]Results Lum Lab'!AI640</f>
        <v>M20</v>
      </c>
      <c r="AA715" s="117" t="str">
        <f t="shared" si="369"/>
        <v>Duplicate</v>
      </c>
      <c r="AB715" t="str">
        <f>'[3]Results Lum Lab'!AL640</f>
        <v>M26</v>
      </c>
      <c r="AC715" s="117" t="str">
        <f t="shared" si="370"/>
        <v>Duplicate</v>
      </c>
      <c r="AD715" t="str">
        <f>'[3]Results Lum Lab'!AO640</f>
        <v>M14</v>
      </c>
      <c r="AE715" s="117" t="str">
        <f t="shared" si="371"/>
        <v>-</v>
      </c>
    </row>
    <row r="716" spans="3:31" ht="14.7" x14ac:dyDescent="0.6">
      <c r="D716" t="str">
        <f>'[3]Results Lum Lab'!P641</f>
        <v>C1 - M21 : 1</v>
      </c>
      <c r="E716" s="148" t="str">
        <f t="shared" si="360"/>
        <v>-</v>
      </c>
      <c r="F716" t="str">
        <f>'[3]Results Lum Lab'!Q641</f>
        <v>C2 - M23 : 2</v>
      </c>
      <c r="G716" s="117" t="str">
        <f t="shared" si="361"/>
        <v>-</v>
      </c>
      <c r="H716" t="str">
        <f>'[3]Results Lum Lab'!R641</f>
        <v>C3 - M10 : 1</v>
      </c>
      <c r="I716" s="117" t="str">
        <f t="shared" si="362"/>
        <v>-</v>
      </c>
      <c r="J716" t="str">
        <f>'[3]Results Lum Lab'!S641</f>
        <v>M21 - C1 : 1</v>
      </c>
      <c r="K716" s="117" t="str">
        <f t="shared" si="363"/>
        <v>-</v>
      </c>
      <c r="L716" t="str">
        <f>'[3]Results Lum Lab'!T641</f>
        <v>M27 - C2 : 1</v>
      </c>
      <c r="M716" s="117" t="str">
        <f t="shared" si="364"/>
        <v>Duplicate</v>
      </c>
      <c r="N716" t="str">
        <f>'[3]Results Lum Lab'!U641</f>
        <v>M15 - C3 : 2</v>
      </c>
      <c r="O716" s="117" t="str">
        <f t="shared" si="365"/>
        <v>Duplicate</v>
      </c>
      <c r="T716" t="str">
        <f>'[3]Results Lum Lab'!Z641</f>
        <v>M21</v>
      </c>
      <c r="U716" s="117" t="str">
        <f t="shared" si="366"/>
        <v>-</v>
      </c>
      <c r="V716" t="str">
        <f>'[3]Results Lum Lab'!AC641</f>
        <v>M23</v>
      </c>
      <c r="W716" s="117" t="str">
        <f t="shared" si="367"/>
        <v>Duplicate</v>
      </c>
      <c r="X716" t="str">
        <f>'[3]Results Lum Lab'!AF641</f>
        <v>M10</v>
      </c>
      <c r="Y716" s="117" t="str">
        <f t="shared" si="368"/>
        <v>-</v>
      </c>
      <c r="Z716" t="str">
        <f>'[3]Results Lum Lab'!AI641</f>
        <v>M21</v>
      </c>
      <c r="AA716" s="117" t="str">
        <f t="shared" si="369"/>
        <v>Duplicate</v>
      </c>
      <c r="AB716" t="str">
        <f>'[3]Results Lum Lab'!AL641</f>
        <v>M27</v>
      </c>
      <c r="AC716" s="117" t="str">
        <f t="shared" si="370"/>
        <v>Duplicate</v>
      </c>
      <c r="AD716" t="str">
        <f>'[3]Results Lum Lab'!AO641</f>
        <v>M15</v>
      </c>
      <c r="AE716" s="117" t="str">
        <f t="shared" si="371"/>
        <v>Duplicate</v>
      </c>
    </row>
    <row r="717" spans="3:31" ht="14.7" x14ac:dyDescent="0.6">
      <c r="D717" t="str">
        <f>'[3]Results Lum Lab'!P642</f>
        <v>C1 - M22 : 1</v>
      </c>
      <c r="E717" s="148" t="str">
        <f t="shared" si="360"/>
        <v>-</v>
      </c>
      <c r="F717" t="str">
        <f>'[3]Results Lum Lab'!Q642</f>
        <v>C2 - M22 : 1</v>
      </c>
      <c r="G717" s="117" t="str">
        <f t="shared" si="361"/>
        <v>Duplicate</v>
      </c>
      <c r="H717" t="str">
        <f>'[3]Results Lum Lab'!R642</f>
        <v>C3 - M11 : 1</v>
      </c>
      <c r="I717" s="117" t="str">
        <f t="shared" si="362"/>
        <v>-</v>
      </c>
      <c r="J717" t="str">
        <f>'[3]Results Lum Lab'!S642</f>
        <v>M20 - C1 : 1</v>
      </c>
      <c r="K717" s="117" t="str">
        <f t="shared" si="363"/>
        <v>-</v>
      </c>
      <c r="L717" t="str">
        <f>'[3]Results Lum Lab'!T642</f>
        <v>M26 - C2 : 2</v>
      </c>
      <c r="M717" s="117" t="str">
        <f t="shared" si="364"/>
        <v>Duplicate</v>
      </c>
      <c r="N717" t="str">
        <f>'[3]Results Lum Lab'!U642</f>
        <v>M16 - C3 : 2</v>
      </c>
      <c r="O717" s="117" t="str">
        <f t="shared" si="365"/>
        <v>Duplicate</v>
      </c>
      <c r="T717" t="str">
        <f>'[3]Results Lum Lab'!Z642</f>
        <v>M22</v>
      </c>
      <c r="U717" s="117" t="str">
        <f t="shared" si="366"/>
        <v>Duplicate</v>
      </c>
      <c r="V717" t="str">
        <f>'[3]Results Lum Lab'!AC642</f>
        <v>M22</v>
      </c>
      <c r="W717" s="117" t="str">
        <f t="shared" si="367"/>
        <v>Duplicate</v>
      </c>
      <c r="X717" t="str">
        <f>'[3]Results Lum Lab'!AF642</f>
        <v>M11</v>
      </c>
      <c r="Y717" s="117" t="str">
        <f t="shared" si="368"/>
        <v>-</v>
      </c>
      <c r="Z717" t="str">
        <f>'[3]Results Lum Lab'!AI642</f>
        <v>M20</v>
      </c>
      <c r="AA717" s="117" t="str">
        <f t="shared" si="369"/>
        <v>Duplicate</v>
      </c>
      <c r="AB717" t="str">
        <f>'[3]Results Lum Lab'!AL642</f>
        <v>M26</v>
      </c>
      <c r="AC717" s="117" t="str">
        <f t="shared" si="370"/>
        <v>Duplicate</v>
      </c>
      <c r="AD717" t="str">
        <f>'[3]Results Lum Lab'!AO642</f>
        <v>M16</v>
      </c>
      <c r="AE717" s="117" t="str">
        <f t="shared" si="371"/>
        <v>Duplicate</v>
      </c>
    </row>
    <row r="718" spans="3:31" ht="14.7" x14ac:dyDescent="0.6">
      <c r="D718" t="str">
        <f>'[3]Results Lum Lab'!P643</f>
        <v>C1 - M23 : 1</v>
      </c>
      <c r="E718" s="148" t="str">
        <f t="shared" si="360"/>
        <v>Duplicate</v>
      </c>
      <c r="F718" t="str">
        <f>'[3]Results Lum Lab'!Q643</f>
        <v>C2 - M23 : 1</v>
      </c>
      <c r="G718" s="117" t="str">
        <f t="shared" si="361"/>
        <v>Duplicate</v>
      </c>
      <c r="H718" t="str">
        <f>'[3]Results Lum Lab'!R643</f>
        <v>C3 - M12 : 1</v>
      </c>
      <c r="I718" s="117" t="str">
        <f t="shared" si="362"/>
        <v>-</v>
      </c>
      <c r="J718" t="str">
        <f>'[3]Results Lum Lab'!S643</f>
        <v>M19 - C1 : 2</v>
      </c>
      <c r="K718" s="117" t="str">
        <f t="shared" si="363"/>
        <v>Duplicate</v>
      </c>
      <c r="L718" t="str">
        <f>'[3]Results Lum Lab'!T643</f>
        <v>M27 - C2 : 1</v>
      </c>
      <c r="M718" s="117" t="str">
        <f t="shared" si="364"/>
        <v>Duplicate</v>
      </c>
      <c r="N718" t="str">
        <f>'[3]Results Lum Lab'!U643</f>
        <v>M17 - C3 : 2</v>
      </c>
      <c r="O718" s="117" t="str">
        <f t="shared" si="365"/>
        <v>Duplicate</v>
      </c>
      <c r="T718" t="str">
        <f>'[3]Results Lum Lab'!Z643</f>
        <v>M23</v>
      </c>
      <c r="U718" s="117" t="str">
        <f t="shared" si="366"/>
        <v>Duplicate</v>
      </c>
      <c r="V718" t="str">
        <f>'[3]Results Lum Lab'!AC643</f>
        <v>M23</v>
      </c>
      <c r="W718" s="117" t="str">
        <f t="shared" si="367"/>
        <v>Duplicate</v>
      </c>
      <c r="X718" t="str">
        <f>'[3]Results Lum Lab'!AF643</f>
        <v>M12</v>
      </c>
      <c r="Y718" s="117" t="str">
        <f t="shared" si="368"/>
        <v>-</v>
      </c>
      <c r="Z718" t="str">
        <f>'[3]Results Lum Lab'!AI643</f>
        <v>M19</v>
      </c>
      <c r="AA718" s="117" t="str">
        <f t="shared" si="369"/>
        <v>Duplicate</v>
      </c>
      <c r="AB718" t="str">
        <f>'[3]Results Lum Lab'!AL643</f>
        <v>M27</v>
      </c>
      <c r="AC718" s="117" t="str">
        <f t="shared" si="370"/>
        <v>Duplicate</v>
      </c>
      <c r="AD718" t="str">
        <f>'[3]Results Lum Lab'!AO643</f>
        <v>M17</v>
      </c>
      <c r="AE718" s="117" t="str">
        <f t="shared" si="371"/>
        <v>Duplicate</v>
      </c>
    </row>
    <row r="719" spans="3:31" ht="14.7" x14ac:dyDescent="0.6">
      <c r="D719" t="str">
        <f>'[3]Results Lum Lab'!P644</f>
        <v>C1 - M24 : 2</v>
      </c>
      <c r="E719" s="148" t="str">
        <f t="shared" si="360"/>
        <v>Duplicate</v>
      </c>
      <c r="F719" t="str">
        <f>'[3]Results Lum Lab'!Q644</f>
        <v>C2 - M24 : 2</v>
      </c>
      <c r="G719" s="117" t="str">
        <f t="shared" si="361"/>
        <v>Duplicate</v>
      </c>
      <c r="H719" t="str">
        <f>'[3]Results Lum Lab'!R644</f>
        <v>C3 - M13 : 1</v>
      </c>
      <c r="I719" s="117" t="str">
        <f t="shared" si="362"/>
        <v>Duplicate</v>
      </c>
      <c r="J719" t="str">
        <f>'[3]Results Lum Lab'!S644</f>
        <v>M20 - C1 : 2</v>
      </c>
      <c r="K719" s="117" t="str">
        <f t="shared" si="363"/>
        <v>Duplicate</v>
      </c>
      <c r="N719" t="str">
        <f>'[3]Results Lum Lab'!U644</f>
        <v>M18 - C3 : 2</v>
      </c>
      <c r="O719" s="117" t="str">
        <f t="shared" si="365"/>
        <v>Duplicate</v>
      </c>
      <c r="T719" t="str">
        <f>'[3]Results Lum Lab'!Z644</f>
        <v>M24</v>
      </c>
      <c r="U719" s="117" t="str">
        <f t="shared" si="366"/>
        <v>Duplicate</v>
      </c>
      <c r="V719" t="str">
        <f>'[3]Results Lum Lab'!AC644</f>
        <v>M24</v>
      </c>
      <c r="W719" s="117" t="str">
        <f t="shared" si="367"/>
        <v>Duplicate</v>
      </c>
      <c r="X719" t="str">
        <f>'[3]Results Lum Lab'!AF644</f>
        <v>M13</v>
      </c>
      <c r="Y719" s="117" t="str">
        <f t="shared" si="368"/>
        <v>Duplicate</v>
      </c>
      <c r="Z719" t="str">
        <f>'[3]Results Lum Lab'!AI644</f>
        <v>M20</v>
      </c>
      <c r="AA719" s="117" t="str">
        <f t="shared" si="369"/>
        <v>Duplicate</v>
      </c>
      <c r="AD719" t="str">
        <f>'[3]Results Lum Lab'!AO644</f>
        <v>M18</v>
      </c>
      <c r="AE719" s="117" t="str">
        <f t="shared" si="371"/>
        <v>Duplicate</v>
      </c>
    </row>
    <row r="720" spans="3:31" ht="14.7" x14ac:dyDescent="0.6">
      <c r="D720" t="str">
        <f>'[3]Results Lum Lab'!P645</f>
        <v>C1 - M23 : 1</v>
      </c>
      <c r="E720" s="148" t="str">
        <f t="shared" si="360"/>
        <v>Duplicate</v>
      </c>
      <c r="H720" t="str">
        <f>'[3]Results Lum Lab'!R645</f>
        <v>C3 - M14 : 2</v>
      </c>
      <c r="I720" s="117" t="str">
        <f t="shared" si="362"/>
        <v>-</v>
      </c>
      <c r="J720" t="str">
        <f>'[3]Results Lum Lab'!S645</f>
        <v>M21 - C1 : 2</v>
      </c>
      <c r="K720" s="117" t="str">
        <f t="shared" si="363"/>
        <v>-</v>
      </c>
      <c r="N720" t="str">
        <f>'[3]Results Lum Lab'!U645</f>
        <v>M19 - C3 : 1</v>
      </c>
      <c r="O720" s="117" t="str">
        <f t="shared" si="365"/>
        <v>-</v>
      </c>
      <c r="T720" t="str">
        <f>'[3]Results Lum Lab'!Z645</f>
        <v>M23</v>
      </c>
      <c r="U720" s="117" t="str">
        <f t="shared" si="366"/>
        <v>Duplicate</v>
      </c>
      <c r="X720" t="str">
        <f>'[3]Results Lum Lab'!AF645</f>
        <v>M14</v>
      </c>
      <c r="Y720" s="117" t="str">
        <f t="shared" si="368"/>
        <v>-</v>
      </c>
      <c r="Z720" t="str">
        <f>'[3]Results Lum Lab'!AI645</f>
        <v>M21</v>
      </c>
      <c r="AA720" s="117" t="str">
        <f t="shared" si="369"/>
        <v>Duplicate</v>
      </c>
      <c r="AD720" t="str">
        <f>'[3]Results Lum Lab'!AO645</f>
        <v>M19</v>
      </c>
      <c r="AE720" s="117" t="str">
        <f t="shared" si="371"/>
        <v>Duplicate</v>
      </c>
    </row>
    <row r="721" spans="3:33" ht="14.7" x14ac:dyDescent="0.6">
      <c r="D721" t="str">
        <f>'[3]Results Lum Lab'!P646</f>
        <v>C1 - M24 : 1</v>
      </c>
      <c r="E721" s="148" t="str">
        <f t="shared" si="360"/>
        <v>-</v>
      </c>
      <c r="H721" t="str">
        <f>'[3]Results Lum Lab'!R646</f>
        <v>C3 - M13 : 1</v>
      </c>
      <c r="I721" s="117" t="str">
        <f t="shared" si="362"/>
        <v>Duplicate</v>
      </c>
      <c r="J721" t="str">
        <f>'[3]Results Lum Lab'!S646</f>
        <v>M22 - C1 : 2</v>
      </c>
      <c r="K721" s="117" t="str">
        <f t="shared" si="363"/>
        <v>-</v>
      </c>
      <c r="N721" t="str">
        <f>'[3]Results Lum Lab'!U646</f>
        <v>M18 - C3 : 1</v>
      </c>
      <c r="O721" s="117" t="str">
        <f t="shared" si="365"/>
        <v>Duplicate</v>
      </c>
      <c r="T721" t="str">
        <f>'[3]Results Lum Lab'!Z646</f>
        <v>M24</v>
      </c>
      <c r="U721" s="117" t="str">
        <f t="shared" si="366"/>
        <v>Duplicate</v>
      </c>
      <c r="X721" t="str">
        <f>'[3]Results Lum Lab'!AF646</f>
        <v>M13</v>
      </c>
      <c r="Y721" s="117" t="str">
        <f t="shared" si="368"/>
        <v>Duplicate</v>
      </c>
      <c r="Z721" t="str">
        <f>'[3]Results Lum Lab'!AI646</f>
        <v>M22</v>
      </c>
      <c r="AA721" s="117" t="str">
        <f t="shared" si="369"/>
        <v>-</v>
      </c>
      <c r="AD721" t="str">
        <f>'[3]Results Lum Lab'!AO646</f>
        <v>M18</v>
      </c>
      <c r="AE721" s="117" t="str">
        <f t="shared" si="371"/>
        <v>Duplicate</v>
      </c>
    </row>
    <row r="722" spans="3:33" ht="14.7" x14ac:dyDescent="0.6">
      <c r="D722" t="str">
        <f>'[3]Results Lum Lab'!P647</f>
        <v>C1 - M25 : 2</v>
      </c>
      <c r="E722" s="148" t="str">
        <f t="shared" si="360"/>
        <v>-</v>
      </c>
      <c r="J722" t="str">
        <f>'[3]Results Lum Lab'!S647</f>
        <v>M23 - C1 : 2</v>
      </c>
      <c r="K722" s="117" t="str">
        <f t="shared" si="363"/>
        <v>-</v>
      </c>
      <c r="N722" t="str">
        <f>'[3]Results Lum Lab'!U647</f>
        <v>M17 - C3 : 1</v>
      </c>
      <c r="O722" s="117" t="str">
        <f t="shared" si="365"/>
        <v>-</v>
      </c>
      <c r="T722" t="str">
        <f>'[3]Results Lum Lab'!Z647</f>
        <v>M25</v>
      </c>
      <c r="U722" s="117" t="str">
        <f t="shared" si="366"/>
        <v>-</v>
      </c>
      <c r="Z722" t="str">
        <f>'[3]Results Lum Lab'!AI647</f>
        <v>M23</v>
      </c>
      <c r="AA722" s="117" t="str">
        <f t="shared" si="369"/>
        <v>-</v>
      </c>
      <c r="AD722" t="str">
        <f>'[3]Results Lum Lab'!AO647</f>
        <v>M17</v>
      </c>
      <c r="AE722" s="117" t="str">
        <f t="shared" si="371"/>
        <v>Duplicate</v>
      </c>
    </row>
    <row r="723" spans="3:33" ht="14.7" x14ac:dyDescent="0.6">
      <c r="E723" s="148"/>
      <c r="J723" t="str">
        <f>'[3]Results Lum Lab'!S648</f>
        <v>M24 - C1 : 1</v>
      </c>
      <c r="K723" s="117" t="str">
        <f t="shared" si="363"/>
        <v>-</v>
      </c>
      <c r="N723" t="str">
        <f>'[3]Results Lum Lab'!U648</f>
        <v>M16 - C3 : 1</v>
      </c>
      <c r="O723" s="117" t="str">
        <f t="shared" si="365"/>
        <v>Duplicate</v>
      </c>
      <c r="U723" s="117"/>
      <c r="Z723" t="str">
        <f>'[3]Results Lum Lab'!AI648</f>
        <v>M24</v>
      </c>
      <c r="AA723" s="117" t="str">
        <f t="shared" si="369"/>
        <v>-</v>
      </c>
      <c r="AD723" t="str">
        <f>'[3]Results Lum Lab'!AO648</f>
        <v>M16</v>
      </c>
      <c r="AE723" s="117" t="str">
        <f t="shared" si="371"/>
        <v>Duplicate</v>
      </c>
    </row>
    <row r="724" spans="3:33" ht="14.7" x14ac:dyDescent="0.6">
      <c r="N724" t="str">
        <f>'[3]Results Lum Lab'!U649</f>
        <v>M15 - C3 : 2</v>
      </c>
      <c r="O724" s="117" t="str">
        <f t="shared" si="365"/>
        <v>Duplicate</v>
      </c>
      <c r="AD724" t="str">
        <f>'[3]Results Lum Lab'!AO649</f>
        <v>M15</v>
      </c>
      <c r="AE724" s="117" t="str">
        <f t="shared" si="371"/>
        <v>Duplicate</v>
      </c>
    </row>
    <row r="725" spans="3:33" ht="14.7" x14ac:dyDescent="0.6">
      <c r="N725" t="str">
        <f>'[3]Results Lum Lab'!U650</f>
        <v>M16 - C3 : 2</v>
      </c>
      <c r="O725" s="117" t="str">
        <f t="shared" si="365"/>
        <v>Duplicate</v>
      </c>
      <c r="AD725" t="str">
        <f>'[3]Results Lum Lab'!AO650</f>
        <v>M16</v>
      </c>
      <c r="AE725" s="117" t="str">
        <f t="shared" si="371"/>
        <v>Duplicate</v>
      </c>
    </row>
    <row r="726" spans="3:33" ht="14.7" x14ac:dyDescent="0.6">
      <c r="N726" t="str">
        <f>'[3]Results Lum Lab'!U651</f>
        <v>M17 - C3 : 2</v>
      </c>
      <c r="O726" s="117" t="str">
        <f t="shared" si="365"/>
        <v>Duplicate</v>
      </c>
      <c r="AD726" t="str">
        <f>'[3]Results Lum Lab'!AO651</f>
        <v>M17</v>
      </c>
      <c r="AE726" s="117" t="str">
        <f t="shared" si="371"/>
        <v>Duplicate</v>
      </c>
    </row>
    <row r="727" spans="3:33" ht="14.7" x14ac:dyDescent="0.6">
      <c r="N727" t="str">
        <f>'[3]Results Lum Lab'!U652</f>
        <v>M18 - C3 : 2</v>
      </c>
      <c r="O727" s="117" t="str">
        <f t="shared" si="365"/>
        <v>Duplicate</v>
      </c>
      <c r="AD727" t="str">
        <f>'[3]Results Lum Lab'!AO652</f>
        <v>M18</v>
      </c>
      <c r="AE727" s="117" t="str">
        <f t="shared" si="371"/>
        <v>Duplicate</v>
      </c>
    </row>
    <row r="728" spans="3:33" ht="14.7" x14ac:dyDescent="0.6">
      <c r="N728" t="str">
        <f>'[3]Results Lum Lab'!U653</f>
        <v>M19 - C3 : 2</v>
      </c>
      <c r="O728" s="117" t="str">
        <f t="shared" si="365"/>
        <v>-</v>
      </c>
      <c r="AD728" t="str">
        <f>'[3]Results Lum Lab'!AO653</f>
        <v>M19</v>
      </c>
      <c r="AE728" s="117" t="str">
        <f t="shared" si="371"/>
        <v>Duplicate</v>
      </c>
    </row>
    <row r="729" spans="3:33" ht="14.7" x14ac:dyDescent="0.6">
      <c r="N729" t="str">
        <f>'[3]Results Lum Lab'!U654</f>
        <v>M20 - C3 : 1</v>
      </c>
      <c r="O729" s="117" t="str">
        <f t="shared" si="365"/>
        <v>Duplicate</v>
      </c>
      <c r="AD729" t="str">
        <f>'[3]Results Lum Lab'!AO654</f>
        <v>M20</v>
      </c>
      <c r="AE729" s="117" t="str">
        <f t="shared" si="371"/>
        <v>Duplicate</v>
      </c>
    </row>
    <row r="731" spans="3:33" ht="14.7" x14ac:dyDescent="0.6">
      <c r="D731" s="2" t="s">
        <v>1064</v>
      </c>
      <c r="E731" s="130">
        <f>COUNTIF(E706:E722,"Duplicate")</f>
        <v>6</v>
      </c>
      <c r="F731" s="2" t="s">
        <v>1064</v>
      </c>
      <c r="G731" s="119">
        <f>COUNTIF(G706:G719,"Duplicate")</f>
        <v>7</v>
      </c>
      <c r="H731" s="2" t="s">
        <v>1064</v>
      </c>
      <c r="I731" s="119">
        <f>COUNTIF(I706:I721,"Duplicate")</f>
        <v>4</v>
      </c>
      <c r="J731" s="2" t="s">
        <v>1064</v>
      </c>
      <c r="K731" s="119">
        <f>COUNTIF(K706:K723,"Duplicate")</f>
        <v>4</v>
      </c>
      <c r="L731" s="2" t="s">
        <v>1064</v>
      </c>
      <c r="M731" s="119">
        <f>COUNTIF(M706:M718,"Duplicate")</f>
        <v>7</v>
      </c>
      <c r="N731" s="2" t="s">
        <v>1064</v>
      </c>
      <c r="O731" s="119">
        <f>COUNTIF(O706:O729,"Duplicate")</f>
        <v>15</v>
      </c>
      <c r="T731" s="2" t="s">
        <v>1064</v>
      </c>
      <c r="U731" s="119">
        <f>COUNTIF(U706:U722,"Duplicate")</f>
        <v>10</v>
      </c>
      <c r="V731" s="2" t="s">
        <v>1064</v>
      </c>
      <c r="W731" s="119">
        <f>COUNTIF(W706:W719,"Duplicate")</f>
        <v>9</v>
      </c>
      <c r="X731" s="2" t="s">
        <v>1064</v>
      </c>
      <c r="Y731" s="119">
        <f>COUNTIF(Y706:Y721,"Duplicate")</f>
        <v>10</v>
      </c>
      <c r="Z731" s="2" t="s">
        <v>1064</v>
      </c>
      <c r="AA731" s="119">
        <f>COUNTIF(AA706:AA723,"Duplicate")</f>
        <v>9</v>
      </c>
      <c r="AB731" s="2" t="s">
        <v>1064</v>
      </c>
      <c r="AC731" s="119">
        <f>COUNTIF(AC706:AC718,"Duplicate")</f>
        <v>8</v>
      </c>
      <c r="AD731" s="2" t="s">
        <v>1064</v>
      </c>
      <c r="AE731" s="119">
        <f>COUNTIF(AE706:AE729,"Duplicate")</f>
        <v>19</v>
      </c>
      <c r="AF731" s="10" t="s">
        <v>431</v>
      </c>
    </row>
    <row r="732" spans="3:33" ht="14.7" x14ac:dyDescent="0.6">
      <c r="D732" s="2" t="s">
        <v>1065</v>
      </c>
      <c r="E732" s="130">
        <f>COUNTA(D706:D722)</f>
        <v>17</v>
      </c>
      <c r="F732" s="2" t="s">
        <v>1065</v>
      </c>
      <c r="G732" s="119">
        <f>COUNTA(F706:F719)</f>
        <v>14</v>
      </c>
      <c r="H732" s="2" t="s">
        <v>1065</v>
      </c>
      <c r="I732" s="119">
        <f>COUNTA(H706:H721)</f>
        <v>16</v>
      </c>
      <c r="J732" s="2" t="s">
        <v>1065</v>
      </c>
      <c r="K732" s="119">
        <f>COUNTA(J706:J723)</f>
        <v>18</v>
      </c>
      <c r="L732" s="2" t="s">
        <v>1065</v>
      </c>
      <c r="M732" s="119">
        <f>COUNTA(L706:L718)</f>
        <v>13</v>
      </c>
      <c r="N732" s="2" t="s">
        <v>1065</v>
      </c>
      <c r="O732" s="119">
        <f>COUNTA(N706:N729)</f>
        <v>24</v>
      </c>
      <c r="P732" s="10" t="s">
        <v>431</v>
      </c>
      <c r="Q732" s="10"/>
      <c r="R732" s="10"/>
    </row>
    <row r="733" spans="3:33" ht="14.7" x14ac:dyDescent="0.6">
      <c r="D733" s="2"/>
      <c r="E733" s="130"/>
      <c r="F733" s="2"/>
      <c r="G733" s="119"/>
      <c r="H733" s="2"/>
      <c r="I733" s="119"/>
      <c r="J733" s="2"/>
      <c r="K733" s="119"/>
      <c r="L733" s="2"/>
      <c r="M733" s="119"/>
      <c r="N733" s="2"/>
      <c r="O733" s="119"/>
      <c r="P733" s="10"/>
      <c r="Q733" s="10"/>
      <c r="R733" s="10"/>
      <c r="S733" s="126" t="s">
        <v>1074</v>
      </c>
      <c r="T733" s="128">
        <f>E731/U731</f>
        <v>0.6</v>
      </c>
      <c r="U733" s="127"/>
      <c r="V733" s="128">
        <f>G731/W731</f>
        <v>0.77777777777777779</v>
      </c>
      <c r="W733" s="127"/>
      <c r="X733" s="128">
        <f>I731/Y731</f>
        <v>0.4</v>
      </c>
      <c r="Y733" s="127"/>
      <c r="Z733" s="128">
        <f>K731/AA731</f>
        <v>0.44444444444444442</v>
      </c>
      <c r="AA733" s="127"/>
      <c r="AB733" s="128">
        <f>M731/AC731</f>
        <v>0.875</v>
      </c>
      <c r="AC733" s="127"/>
      <c r="AD733" s="129">
        <f>O731/AE731</f>
        <v>0.78947368421052633</v>
      </c>
      <c r="AF733" t="s">
        <v>1075</v>
      </c>
      <c r="AG733" s="131">
        <f>MAX(T733:AD733)</f>
        <v>0.875</v>
      </c>
    </row>
    <row r="734" spans="3:33" x14ac:dyDescent="0.55000000000000004">
      <c r="AF734" t="s">
        <v>1076</v>
      </c>
      <c r="AG734" s="131">
        <f>MIN(T733:AD733)</f>
        <v>0.4</v>
      </c>
    </row>
    <row r="736" spans="3:33" x14ac:dyDescent="0.55000000000000004">
      <c r="C736" s="2">
        <f>'[3]Results Lum Lab'!O659</f>
        <v>32</v>
      </c>
      <c r="D736" s="2" t="str">
        <f>'[3]Results Lum Lab'!P659</f>
        <v>C1 - Mxx</v>
      </c>
      <c r="E736" s="147"/>
      <c r="F736" s="2" t="str">
        <f>'[3]Results Lum Lab'!Q659</f>
        <v>C2 - Mxx</v>
      </c>
      <c r="G736" s="2"/>
      <c r="H736" s="2" t="str">
        <f>'[3]Results Lum Lab'!R659</f>
        <v>C3 - Mxx</v>
      </c>
      <c r="I736" s="2"/>
      <c r="J736" s="2" t="str">
        <f>'[3]Results Lum Lab'!S659</f>
        <v>Mxx -C1</v>
      </c>
      <c r="K736" s="2"/>
      <c r="L736" s="2" t="str">
        <f>'[3]Results Lum Lab'!T659</f>
        <v>Mxx -C2</v>
      </c>
      <c r="M736" s="2"/>
      <c r="N736" s="2" t="str">
        <f>'[3]Results Lum Lab'!U659</f>
        <v>Mxx - C3</v>
      </c>
      <c r="T736" s="2" t="str">
        <f>'[3]Results Lum Lab'!Z659</f>
        <v>C1 - Mxx</v>
      </c>
      <c r="U736" s="2"/>
      <c r="V736" s="2" t="str">
        <f>'[3]Results Lum Lab'!AC659</f>
        <v>C2 - Mxx</v>
      </c>
      <c r="W736" s="2"/>
      <c r="X736" s="2" t="str">
        <f>'[3]Results Lum Lab'!AF659</f>
        <v>C3 - Mxx</v>
      </c>
      <c r="Y736" s="2"/>
      <c r="Z736" s="2" t="str">
        <f>'[3]Results Lum Lab'!AI659</f>
        <v>Mxx -C1</v>
      </c>
      <c r="AA736" s="2"/>
      <c r="AB736" s="2" t="str">
        <f>'[3]Results Lum Lab'!AL659</f>
        <v>Mxx -C2</v>
      </c>
      <c r="AC736" s="2"/>
      <c r="AD736" s="2" t="str">
        <f>'[3]Results Lum Lab'!AO659</f>
        <v>Mxx - C3</v>
      </c>
    </row>
    <row r="737" spans="4:31" ht="14.7" x14ac:dyDescent="0.6">
      <c r="D737" t="str">
        <f>'[3]Results Lum Lab'!P660</f>
        <v>C1 - M08 : 1</v>
      </c>
      <c r="E737" s="148" t="str">
        <f>IF(COUNTIF($D$737:$D$751, D737)&gt;1, "Duplicate", "-")</f>
        <v>-</v>
      </c>
      <c r="F737" t="str">
        <f>'[3]Results Lum Lab'!Q660</f>
        <v>C2 - M08 : 1</v>
      </c>
      <c r="G737" s="117" t="str">
        <f>IF(COUNTIF($F$737:$F$749, F737)&gt;1, "Duplicate", "-")</f>
        <v>-</v>
      </c>
      <c r="H737" t="str">
        <f>'[3]Results Lum Lab'!R660</f>
        <v>C3 - M08 : 1</v>
      </c>
      <c r="I737" s="117" t="str">
        <f>IF(COUNTIF($H$737:$H$745, H737)&gt;1, "Duplicate", "-")</f>
        <v>-</v>
      </c>
      <c r="J737" t="str">
        <f>'[3]Results Lum Lab'!S660</f>
        <v>M08 - C1 : 2</v>
      </c>
      <c r="K737" s="117" t="str">
        <f>IF(COUNTIF($J$737:$J$747, J737)&gt;1, "Duplicate", "-")</f>
        <v>-</v>
      </c>
      <c r="L737" t="str">
        <f>'[3]Results Lum Lab'!T660</f>
        <v>M08 - C2 : 2</v>
      </c>
      <c r="M737" s="117" t="str">
        <f>IF(COUNTIF($L$737:$L$756, L737)&gt;1, "Duplicate", "-")</f>
        <v>-</v>
      </c>
      <c r="N737" t="str">
        <f>'[3]Results Lum Lab'!U660</f>
        <v>M08 - C3 : 2</v>
      </c>
      <c r="O737" s="117" t="str">
        <f>IF(COUNTIF($N$737:$N$749, N737)&gt;1, "Duplicate", "-")</f>
        <v>-</v>
      </c>
      <c r="T737" t="str">
        <f>'[3]Results Lum Lab'!Z660</f>
        <v>M08</v>
      </c>
      <c r="U737" s="117" t="str">
        <f>IF(COUNTIF($T$737:$T$751, T737)&gt;1, "Duplicate", "-")</f>
        <v>-</v>
      </c>
      <c r="V737" t="str">
        <f>'[3]Results Lum Lab'!AC660</f>
        <v>M08</v>
      </c>
      <c r="W737" s="117" t="str">
        <f>IF(COUNTIF($V$737:$V$749, V737)&gt;1, "Duplicate", "-")</f>
        <v>-</v>
      </c>
      <c r="X737" t="str">
        <f>'[3]Results Lum Lab'!AF660</f>
        <v>M08</v>
      </c>
      <c r="Y737" s="117" t="str">
        <f>IF(COUNTIF($X$737:$X$745, X737)&gt;1, "Duplicate", "-")</f>
        <v>-</v>
      </c>
      <c r="Z737" t="str">
        <f>'[3]Results Lum Lab'!AI660</f>
        <v>M08</v>
      </c>
      <c r="AA737" s="117" t="str">
        <f>IF(COUNTIF($Z$737:$Z$747, Z737)&gt;1, "Duplicate", "-")</f>
        <v>-</v>
      </c>
      <c r="AB737" t="str">
        <f>'[3]Results Lum Lab'!AL660</f>
        <v>M08</v>
      </c>
      <c r="AC737" s="117" t="str">
        <f>IF(COUNTIF($AB$737:$AB$756, AB737)&gt;1, "Duplicate", "-")</f>
        <v>-</v>
      </c>
      <c r="AD737" t="str">
        <f>'[3]Results Lum Lab'!AO660</f>
        <v>M08</v>
      </c>
      <c r="AE737" s="117" t="str">
        <f>IF(COUNTIF($AD$737:$AD$749, AD737)&gt;1, "Duplicate", "-")</f>
        <v>-</v>
      </c>
    </row>
    <row r="738" spans="4:31" ht="14.7" x14ac:dyDescent="0.6">
      <c r="D738" t="str">
        <f>'[3]Results Lum Lab'!P661</f>
        <v>C1 - M12 : 1</v>
      </c>
      <c r="E738" s="148" t="str">
        <f t="shared" ref="E738:E751" si="372">IF(COUNTIF($D$706:$D$722, D738)&gt;1, "Duplicate", "-")</f>
        <v>-</v>
      </c>
      <c r="F738" t="str">
        <f>'[3]Results Lum Lab'!Q661</f>
        <v>C2 - M12 : 1</v>
      </c>
      <c r="G738" s="117" t="str">
        <f t="shared" ref="G738:G749" si="373">IF(COUNTIF($F$737:$F$749, F738)&gt;1, "Duplicate", "-")</f>
        <v>-</v>
      </c>
      <c r="H738" t="str">
        <f>'[3]Results Lum Lab'!R661</f>
        <v>C3 - M12 : 1</v>
      </c>
      <c r="I738" s="117" t="str">
        <f t="shared" ref="I738:I745" si="374">IF(COUNTIF($H$737:$H$745, H738)&gt;1, "Duplicate", "-")</f>
        <v>Duplicate</v>
      </c>
      <c r="J738" t="str">
        <f>'[3]Results Lum Lab'!S661</f>
        <v>M12 - C1 : 2</v>
      </c>
      <c r="K738" s="117" t="str">
        <f t="shared" ref="K738:K747" si="375">IF(COUNTIF($J$737:$J$747, J738)&gt;1, "Duplicate", "-")</f>
        <v>-</v>
      </c>
      <c r="L738" t="str">
        <f>'[3]Results Lum Lab'!T661</f>
        <v>M12 - C2 : 2</v>
      </c>
      <c r="M738" s="117" t="str">
        <f t="shared" ref="M738:M756" si="376">IF(COUNTIF($L$737:$L$756, L738)&gt;1, "Duplicate", "-")</f>
        <v>-</v>
      </c>
      <c r="N738" t="str">
        <f>'[3]Results Lum Lab'!U661</f>
        <v>M12 - C3 : 2</v>
      </c>
      <c r="O738" s="117" t="str">
        <f t="shared" ref="O738:O749" si="377">IF(COUNTIF($N$737:$N$749, N738)&gt;1, "Duplicate", "-")</f>
        <v>-</v>
      </c>
      <c r="T738" t="str">
        <f>'[3]Results Lum Lab'!Z661</f>
        <v>M12</v>
      </c>
      <c r="U738" s="117" t="str">
        <f t="shared" ref="U738:U751" si="378">IF(COUNTIF($T$737:$T$751, T738)&gt;1, "Duplicate", "-")</f>
        <v>-</v>
      </c>
      <c r="V738" t="str">
        <f>'[3]Results Lum Lab'!AC661</f>
        <v>M12</v>
      </c>
      <c r="W738" s="117" t="str">
        <f t="shared" ref="W738:W749" si="379">IF(COUNTIF($V$737:$V$749, V738)&gt;1, "Duplicate", "-")</f>
        <v>-</v>
      </c>
      <c r="X738" t="str">
        <f>'[3]Results Lum Lab'!AF661</f>
        <v>M12</v>
      </c>
      <c r="Y738" s="117" t="str">
        <f t="shared" ref="Y738:Y745" si="380">IF(COUNTIF($X$737:$X$745, X738)&gt;1, "Duplicate", "-")</f>
        <v>Duplicate</v>
      </c>
      <c r="Z738" t="str">
        <f>'[3]Results Lum Lab'!AI661</f>
        <v>M12</v>
      </c>
      <c r="AA738" s="117" t="str">
        <f t="shared" ref="AA738:AA745" si="381">IF(COUNTIF($Z$737:$Z$747, Z738)&gt;1, "Duplicate", "-")</f>
        <v>-</v>
      </c>
      <c r="AB738" t="str">
        <f>'[3]Results Lum Lab'!AL661</f>
        <v>M12</v>
      </c>
      <c r="AC738" s="117" t="str">
        <f t="shared" ref="AC738:AC756" si="382">IF(COUNTIF($AB$737:$AB$756, AB738)&gt;1, "Duplicate", "-")</f>
        <v>-</v>
      </c>
      <c r="AD738" t="str">
        <f>'[3]Results Lum Lab'!AO661</f>
        <v>M12</v>
      </c>
      <c r="AE738" s="117" t="str">
        <f t="shared" ref="AE738:AE749" si="383">IF(COUNTIF($AD$737:$AD$749, AD738)&gt;1, "Duplicate", "-")</f>
        <v>-</v>
      </c>
    </row>
    <row r="739" spans="4:31" ht="14.7" x14ac:dyDescent="0.6">
      <c r="D739" t="str">
        <f>'[3]Results Lum Lab'!P662</f>
        <v>C1 - M16 : 1</v>
      </c>
      <c r="E739" s="148" t="str">
        <f t="shared" si="372"/>
        <v>-</v>
      </c>
      <c r="F739" t="str">
        <f>'[3]Results Lum Lab'!Q662</f>
        <v>C2 - M16 : 1</v>
      </c>
      <c r="G739" s="117" t="str">
        <f t="shared" si="373"/>
        <v>-</v>
      </c>
      <c r="H739" t="str">
        <f>'[3]Results Lum Lab'!R662</f>
        <v>C3 - M16 : 2</v>
      </c>
      <c r="I739" s="117" t="str">
        <f t="shared" si="374"/>
        <v>-</v>
      </c>
      <c r="J739" t="str">
        <f>'[3]Results Lum Lab'!S662</f>
        <v>M16 - C1 : 2</v>
      </c>
      <c r="K739" s="117" t="str">
        <f t="shared" si="375"/>
        <v>-</v>
      </c>
      <c r="L739" t="str">
        <f>'[3]Results Lum Lab'!T662</f>
        <v>M16 - C2 : 2</v>
      </c>
      <c r="M739" s="117" t="str">
        <f t="shared" si="376"/>
        <v>Duplicate</v>
      </c>
      <c r="N739" t="str">
        <f>'[3]Results Lum Lab'!U662</f>
        <v>M16 - C3 : 2</v>
      </c>
      <c r="O739" s="117" t="str">
        <f t="shared" si="377"/>
        <v>-</v>
      </c>
      <c r="T739" t="str">
        <f>'[3]Results Lum Lab'!Z662</f>
        <v>M16</v>
      </c>
      <c r="U739" s="117" t="str">
        <f t="shared" si="378"/>
        <v>-</v>
      </c>
      <c r="V739" t="str">
        <f>'[3]Results Lum Lab'!AC662</f>
        <v>M16</v>
      </c>
      <c r="W739" s="117" t="str">
        <f t="shared" si="379"/>
        <v>Duplicate</v>
      </c>
      <c r="X739" t="str">
        <f>'[3]Results Lum Lab'!AF662</f>
        <v>M16</v>
      </c>
      <c r="Y739" s="117" t="str">
        <f t="shared" si="380"/>
        <v>-</v>
      </c>
      <c r="Z739" t="str">
        <f>'[3]Results Lum Lab'!AI662</f>
        <v>M16</v>
      </c>
      <c r="AA739" s="117" t="str">
        <f t="shared" si="381"/>
        <v>-</v>
      </c>
      <c r="AB739" t="str">
        <f>'[3]Results Lum Lab'!AL662</f>
        <v>M16</v>
      </c>
      <c r="AC739" s="117" t="str">
        <f t="shared" si="382"/>
        <v>Duplicate</v>
      </c>
      <c r="AD739" t="str">
        <f>'[3]Results Lum Lab'!AO662</f>
        <v>M16</v>
      </c>
      <c r="AE739" s="117" t="str">
        <f t="shared" si="383"/>
        <v>Duplicate</v>
      </c>
    </row>
    <row r="740" spans="4:31" ht="14.7" x14ac:dyDescent="0.6">
      <c r="D740" t="str">
        <f>'[3]Results Lum Lab'!P663</f>
        <v>C1 - M20 : 1</v>
      </c>
      <c r="E740" s="148" t="str">
        <f t="shared" si="372"/>
        <v>Duplicate</v>
      </c>
      <c r="F740" t="str">
        <f>'[3]Results Lum Lab'!Q663</f>
        <v>C2 - M20 : 1</v>
      </c>
      <c r="G740" s="117" t="str">
        <f t="shared" si="373"/>
        <v>-</v>
      </c>
      <c r="H740" t="str">
        <f>'[3]Results Lum Lab'!R663</f>
        <v>C3 - M14 : 2</v>
      </c>
      <c r="I740" s="117" t="str">
        <f t="shared" si="374"/>
        <v>Duplicate</v>
      </c>
      <c r="J740" t="str">
        <f>'[3]Results Lum Lab'!S663</f>
        <v>M20 - C1 : 1</v>
      </c>
      <c r="K740" s="117" t="str">
        <f t="shared" si="375"/>
        <v>-</v>
      </c>
      <c r="L740" t="str">
        <f>'[3]Results Lum Lab'!T663</f>
        <v>M20 - C2 : 2</v>
      </c>
      <c r="M740" s="117" t="str">
        <f t="shared" si="376"/>
        <v>-</v>
      </c>
      <c r="N740" t="str">
        <f>'[3]Results Lum Lab'!U663</f>
        <v>M20 - C3 : 1</v>
      </c>
      <c r="O740" s="117" t="str">
        <f t="shared" si="377"/>
        <v>-</v>
      </c>
      <c r="T740" t="str">
        <f>'[3]Results Lum Lab'!Z663</f>
        <v>M20</v>
      </c>
      <c r="U740" s="117" t="str">
        <f t="shared" si="378"/>
        <v>Duplicate</v>
      </c>
      <c r="V740" t="str">
        <f>'[3]Results Lum Lab'!AC663</f>
        <v>M20</v>
      </c>
      <c r="W740" s="117" t="str">
        <f t="shared" si="379"/>
        <v>Duplicate</v>
      </c>
      <c r="X740" t="str">
        <f>'[3]Results Lum Lab'!AF663</f>
        <v>M14</v>
      </c>
      <c r="Y740" s="117" t="str">
        <f t="shared" si="380"/>
        <v>Duplicate</v>
      </c>
      <c r="Z740" t="str">
        <f>'[3]Results Lum Lab'!AI663</f>
        <v>M20</v>
      </c>
      <c r="AA740" s="117" t="str">
        <f t="shared" si="381"/>
        <v>Duplicate</v>
      </c>
      <c r="AB740" t="str">
        <f>'[3]Results Lum Lab'!AL663</f>
        <v>M20</v>
      </c>
      <c r="AC740" s="117" t="str">
        <f t="shared" si="382"/>
        <v>Duplicate</v>
      </c>
      <c r="AD740" t="str">
        <f>'[3]Results Lum Lab'!AO663</f>
        <v>M20</v>
      </c>
      <c r="AE740" s="117" t="str">
        <f t="shared" si="383"/>
        <v>-</v>
      </c>
    </row>
    <row r="741" spans="4:31" ht="14.7" x14ac:dyDescent="0.6">
      <c r="D741" t="str">
        <f>'[3]Results Lum Lab'!P664</f>
        <v>C1 - M24 : 2</v>
      </c>
      <c r="E741" s="148" t="str">
        <f t="shared" si="372"/>
        <v>Duplicate</v>
      </c>
      <c r="F741" t="str">
        <f>'[3]Results Lum Lab'!Q664</f>
        <v>C2 - M24 : 2</v>
      </c>
      <c r="G741" s="117" t="str">
        <f t="shared" si="373"/>
        <v>-</v>
      </c>
      <c r="H741" t="str">
        <f>'[3]Results Lum Lab'!R664</f>
        <v>C3 - M12 : 1</v>
      </c>
      <c r="I741" s="117" t="str">
        <f t="shared" si="374"/>
        <v>Duplicate</v>
      </c>
      <c r="J741" t="str">
        <f>'[3]Results Lum Lab'!S664</f>
        <v>M18 - C1 : 2</v>
      </c>
      <c r="K741" s="117" t="str">
        <f t="shared" si="375"/>
        <v>Duplicate</v>
      </c>
      <c r="L741" t="str">
        <f>'[3]Results Lum Lab'!T664</f>
        <v>M24 - C2 : 2</v>
      </c>
      <c r="M741" s="117" t="str">
        <f t="shared" si="376"/>
        <v>-</v>
      </c>
      <c r="N741" t="str">
        <f>'[3]Results Lum Lab'!U664</f>
        <v>M18 - C3 : 1</v>
      </c>
      <c r="O741" s="117" t="str">
        <f t="shared" si="377"/>
        <v>-</v>
      </c>
      <c r="T741" t="str">
        <f>'[3]Results Lum Lab'!Z664</f>
        <v>M24</v>
      </c>
      <c r="U741" s="117" t="str">
        <f t="shared" si="378"/>
        <v>-</v>
      </c>
      <c r="V741" t="str">
        <f>'[3]Results Lum Lab'!AC664</f>
        <v>M24</v>
      </c>
      <c r="W741" s="117" t="str">
        <f t="shared" si="379"/>
        <v>-</v>
      </c>
      <c r="X741" t="str">
        <f>'[3]Results Lum Lab'!AF664</f>
        <v>M12</v>
      </c>
      <c r="Y741" s="117" t="str">
        <f t="shared" si="380"/>
        <v>Duplicate</v>
      </c>
      <c r="Z741" t="str">
        <f>'[3]Results Lum Lab'!AI664</f>
        <v>M18</v>
      </c>
      <c r="AA741" s="117" t="str">
        <f t="shared" si="381"/>
        <v>Duplicate</v>
      </c>
      <c r="AB741" t="str">
        <f>'[3]Results Lum Lab'!AL664</f>
        <v>M24</v>
      </c>
      <c r="AC741" s="117" t="str">
        <f t="shared" si="382"/>
        <v>Duplicate</v>
      </c>
      <c r="AD741" t="str">
        <f>'[3]Results Lum Lab'!AO664</f>
        <v>M18</v>
      </c>
      <c r="AE741" s="117" t="str">
        <f t="shared" si="383"/>
        <v>-</v>
      </c>
    </row>
    <row r="742" spans="4:31" ht="14.7" x14ac:dyDescent="0.6">
      <c r="D742" t="str">
        <f>'[3]Results Lum Lab'!P665</f>
        <v>C1 - M22 : 2</v>
      </c>
      <c r="E742" s="148" t="str">
        <f t="shared" si="372"/>
        <v>-</v>
      </c>
      <c r="F742" t="str">
        <f>'[3]Results Lum Lab'!Q665</f>
        <v>C2 - M22 : 2</v>
      </c>
      <c r="G742" s="117" t="str">
        <f t="shared" si="373"/>
        <v>-</v>
      </c>
      <c r="H742" t="str">
        <f>'[3]Results Lum Lab'!R665</f>
        <v>C3 - M13 : 1</v>
      </c>
      <c r="I742" s="117" t="str">
        <f t="shared" si="374"/>
        <v>Duplicate</v>
      </c>
      <c r="J742" t="str">
        <f>'[3]Results Lum Lab'!S665</f>
        <v>M19 - C1 : 1</v>
      </c>
      <c r="K742" s="117" t="str">
        <f t="shared" si="375"/>
        <v>-</v>
      </c>
      <c r="L742" t="str">
        <f>'[3]Results Lum Lab'!T665</f>
        <v>M28 - C2 : 1</v>
      </c>
      <c r="M742" s="117" t="str">
        <f t="shared" si="376"/>
        <v>-</v>
      </c>
      <c r="N742" t="str">
        <f>'[3]Results Lum Lab'!U665</f>
        <v>M16 - C3 : 1</v>
      </c>
      <c r="O742" s="117" t="str">
        <f t="shared" si="377"/>
        <v>Duplicate</v>
      </c>
      <c r="T742" t="str">
        <f>'[3]Results Lum Lab'!Z665</f>
        <v>M22</v>
      </c>
      <c r="U742" s="117" t="str">
        <f t="shared" si="378"/>
        <v>Duplicate</v>
      </c>
      <c r="V742" t="str">
        <f>'[3]Results Lum Lab'!AC665</f>
        <v>M22</v>
      </c>
      <c r="W742" s="117" t="str">
        <f t="shared" si="379"/>
        <v>-</v>
      </c>
      <c r="X742" t="str">
        <f>'[3]Results Lum Lab'!AF665</f>
        <v>M13</v>
      </c>
      <c r="Y742" s="117" t="str">
        <f t="shared" si="380"/>
        <v>Duplicate</v>
      </c>
      <c r="Z742" t="str">
        <f>'[3]Results Lum Lab'!AI665</f>
        <v>M19</v>
      </c>
      <c r="AA742" s="117" t="str">
        <f t="shared" si="381"/>
        <v>Duplicate</v>
      </c>
      <c r="AB742" t="str">
        <f>'[3]Results Lum Lab'!AL665</f>
        <v>M28</v>
      </c>
      <c r="AC742" s="117" t="str">
        <f t="shared" si="382"/>
        <v>-</v>
      </c>
      <c r="AD742" t="str">
        <f>'[3]Results Lum Lab'!AO665</f>
        <v>M16</v>
      </c>
      <c r="AE742" s="117" t="str">
        <f t="shared" si="383"/>
        <v>Duplicate</v>
      </c>
    </row>
    <row r="743" spans="4:31" ht="14.7" x14ac:dyDescent="0.6">
      <c r="D743" t="str">
        <f>'[3]Results Lum Lab'!P666</f>
        <v>C1 - M20 : 1</v>
      </c>
      <c r="E743" s="148" t="str">
        <f t="shared" si="372"/>
        <v>Duplicate</v>
      </c>
      <c r="F743" t="str">
        <f>'[3]Results Lum Lab'!Q666</f>
        <v>C2 - M20 : 2</v>
      </c>
      <c r="G743" s="117" t="str">
        <f t="shared" si="373"/>
        <v>-</v>
      </c>
      <c r="H743" t="str">
        <f>'[3]Results Lum Lab'!R666</f>
        <v>C3 - M14 : 2</v>
      </c>
      <c r="I743" s="117" t="str">
        <f t="shared" si="374"/>
        <v>Duplicate</v>
      </c>
      <c r="J743" t="str">
        <f>'[3]Results Lum Lab'!S666</f>
        <v>M18 - C1 : 2</v>
      </c>
      <c r="K743" s="117" t="str">
        <f t="shared" si="375"/>
        <v>Duplicate</v>
      </c>
      <c r="L743" t="str">
        <f>'[3]Results Lum Lab'!T666</f>
        <v>M26 - C2 : 1</v>
      </c>
      <c r="M743" s="117" t="str">
        <f t="shared" si="376"/>
        <v>-</v>
      </c>
      <c r="N743" t="str">
        <f>'[3]Results Lum Lab'!U666</f>
        <v>M14 - C3 : 2</v>
      </c>
      <c r="O743" s="117" t="str">
        <f t="shared" si="377"/>
        <v>Duplicate</v>
      </c>
      <c r="T743" t="str">
        <f>'[3]Results Lum Lab'!Z666</f>
        <v>M20</v>
      </c>
      <c r="U743" s="117" t="str">
        <f t="shared" si="378"/>
        <v>Duplicate</v>
      </c>
      <c r="V743" t="str">
        <f>'[3]Results Lum Lab'!AC666</f>
        <v>M20</v>
      </c>
      <c r="W743" s="117" t="str">
        <f t="shared" si="379"/>
        <v>Duplicate</v>
      </c>
      <c r="X743" t="str">
        <f>'[3]Results Lum Lab'!AF666</f>
        <v>M14</v>
      </c>
      <c r="Y743" s="117" t="str">
        <f t="shared" si="380"/>
        <v>Duplicate</v>
      </c>
      <c r="Z743" t="str">
        <f>'[3]Results Lum Lab'!AI666</f>
        <v>M18</v>
      </c>
      <c r="AA743" s="117" t="str">
        <f t="shared" si="381"/>
        <v>Duplicate</v>
      </c>
      <c r="AB743" t="str">
        <f>'[3]Results Lum Lab'!AL666</f>
        <v>M26</v>
      </c>
      <c r="AC743" s="117" t="str">
        <f t="shared" si="382"/>
        <v>-</v>
      </c>
      <c r="AD743" t="str">
        <f>'[3]Results Lum Lab'!AO666</f>
        <v>M14</v>
      </c>
      <c r="AE743" s="117" t="str">
        <f t="shared" si="383"/>
        <v>Duplicate</v>
      </c>
    </row>
    <row r="744" spans="4:31" ht="14.7" x14ac:dyDescent="0.6">
      <c r="D744" t="str">
        <f>'[3]Results Lum Lab'!P667</f>
        <v>C1 - M21 : 1</v>
      </c>
      <c r="E744" s="148" t="str">
        <f t="shared" si="372"/>
        <v>-</v>
      </c>
      <c r="F744" t="str">
        <f>'[3]Results Lum Lab'!Q667</f>
        <v>C2 - M18 : 2</v>
      </c>
      <c r="G744" s="117" t="str">
        <f t="shared" si="373"/>
        <v>-</v>
      </c>
      <c r="H744" t="str">
        <f>'[3]Results Lum Lab'!R667</f>
        <v>C3 - M13 : 1</v>
      </c>
      <c r="I744" s="117" t="str">
        <f t="shared" si="374"/>
        <v>Duplicate</v>
      </c>
      <c r="J744" t="str">
        <f>'[3]Results Lum Lab'!S667</f>
        <v>M19 - C1 : 2</v>
      </c>
      <c r="K744" s="117" t="str">
        <f t="shared" si="375"/>
        <v>-</v>
      </c>
      <c r="L744" t="str">
        <f>'[3]Results Lum Lab'!T667</f>
        <v>M24 - C2 : 1</v>
      </c>
      <c r="M744" s="117" t="str">
        <f t="shared" si="376"/>
        <v>-</v>
      </c>
      <c r="N744" t="str">
        <f>'[3]Results Lum Lab'!U667</f>
        <v>M15 - C3 : 1</v>
      </c>
      <c r="O744" s="117" t="str">
        <f t="shared" si="377"/>
        <v>-</v>
      </c>
      <c r="T744" t="str">
        <f>'[3]Results Lum Lab'!Z667</f>
        <v>M21</v>
      </c>
      <c r="U744" s="117" t="str">
        <f t="shared" si="378"/>
        <v>Duplicate</v>
      </c>
      <c r="V744" t="str">
        <f>'[3]Results Lum Lab'!AC667</f>
        <v>M18</v>
      </c>
      <c r="W744" s="117" t="str">
        <f t="shared" si="379"/>
        <v>-</v>
      </c>
      <c r="X744" t="str">
        <f>'[3]Results Lum Lab'!AF667</f>
        <v>M13</v>
      </c>
      <c r="Y744" s="117" t="str">
        <f t="shared" si="380"/>
        <v>Duplicate</v>
      </c>
      <c r="Z744" t="str">
        <f>'[3]Results Lum Lab'!AI667</f>
        <v>M19</v>
      </c>
      <c r="AA744" s="117" t="str">
        <f t="shared" si="381"/>
        <v>Duplicate</v>
      </c>
      <c r="AB744" t="str">
        <f>'[3]Results Lum Lab'!AL667</f>
        <v>M24</v>
      </c>
      <c r="AC744" s="117" t="str">
        <f t="shared" si="382"/>
        <v>Duplicate</v>
      </c>
      <c r="AD744" t="str">
        <f>'[3]Results Lum Lab'!AO667</f>
        <v>M15</v>
      </c>
      <c r="AE744" s="117" t="str">
        <f t="shared" si="383"/>
        <v>Duplicate</v>
      </c>
    </row>
    <row r="745" spans="4:31" ht="14.7" x14ac:dyDescent="0.6">
      <c r="D745" t="str">
        <f>'[3]Results Lum Lab'!P668</f>
        <v>C1 - M22 : 1</v>
      </c>
      <c r="E745" s="148" t="str">
        <f t="shared" si="372"/>
        <v>-</v>
      </c>
      <c r="F745" t="str">
        <f>'[3]Results Lum Lab'!Q668</f>
        <v>C2 - M16 : 2</v>
      </c>
      <c r="G745" s="117" t="str">
        <f t="shared" si="373"/>
        <v>-</v>
      </c>
      <c r="H745" t="str">
        <f>'[3]Results Lum Lab'!R668</f>
        <v>C3 - M14 : 2</v>
      </c>
      <c r="I745" s="117" t="str">
        <f t="shared" si="374"/>
        <v>Duplicate</v>
      </c>
      <c r="J745" t="str">
        <f>'[3]Results Lum Lab'!S668</f>
        <v>M20 - C1 : 2</v>
      </c>
      <c r="K745" s="117" t="str">
        <f t="shared" si="375"/>
        <v>-</v>
      </c>
      <c r="L745" t="str">
        <f>'[3]Results Lum Lab'!T668</f>
        <v>M22 - C2 : 1</v>
      </c>
      <c r="M745" s="117" t="str">
        <f t="shared" si="376"/>
        <v>-</v>
      </c>
      <c r="N745" t="str">
        <f>'[3]Results Lum Lab'!U668</f>
        <v>M14 - C3 : 1</v>
      </c>
      <c r="O745" s="117" t="str">
        <f t="shared" si="377"/>
        <v>-</v>
      </c>
      <c r="T745" t="str">
        <f>'[3]Results Lum Lab'!Z668</f>
        <v>M22</v>
      </c>
      <c r="U745" s="117" t="str">
        <f t="shared" si="378"/>
        <v>Duplicate</v>
      </c>
      <c r="V745" t="str">
        <f>'[3]Results Lum Lab'!AC668</f>
        <v>M16</v>
      </c>
      <c r="W745" s="117" t="str">
        <f t="shared" si="379"/>
        <v>Duplicate</v>
      </c>
      <c r="X745" t="str">
        <f>'[3]Results Lum Lab'!AF668</f>
        <v>M14</v>
      </c>
      <c r="Y745" s="117" t="str">
        <f t="shared" si="380"/>
        <v>Duplicate</v>
      </c>
      <c r="Z745" t="str">
        <f>'[3]Results Lum Lab'!AI668</f>
        <v>M20</v>
      </c>
      <c r="AA745" s="117" t="str">
        <f t="shared" si="381"/>
        <v>Duplicate</v>
      </c>
      <c r="AB745" t="str">
        <f>'[3]Results Lum Lab'!AL668</f>
        <v>M22</v>
      </c>
      <c r="AC745" s="117" t="str">
        <f t="shared" si="382"/>
        <v>-</v>
      </c>
      <c r="AD745" t="str">
        <f>'[3]Results Lum Lab'!AO668</f>
        <v>M14</v>
      </c>
      <c r="AE745" s="117" t="str">
        <f t="shared" si="383"/>
        <v>Duplicate</v>
      </c>
    </row>
    <row r="746" spans="4:31" ht="14.7" x14ac:dyDescent="0.6">
      <c r="D746" t="str">
        <f>'[3]Results Lum Lab'!P669</f>
        <v>C1 - M23 : 2</v>
      </c>
      <c r="E746" s="148" t="str">
        <f t="shared" si="372"/>
        <v>-</v>
      </c>
      <c r="F746" t="str">
        <f>'[3]Results Lum Lab'!Q669</f>
        <v>C2 - M14 : 1</v>
      </c>
      <c r="G746" s="117" t="str">
        <f t="shared" si="373"/>
        <v>Duplicate</v>
      </c>
      <c r="J746" t="str">
        <f>'[3]Results Lum Lab'!S669</f>
        <v>M21 - C1 : 2</v>
      </c>
      <c r="K746" s="117" t="str">
        <f t="shared" si="375"/>
        <v>-</v>
      </c>
      <c r="L746" t="str">
        <f>'[3]Results Lum Lab'!T669</f>
        <v>M20 - C2 : 1</v>
      </c>
      <c r="M746" s="117" t="str">
        <f t="shared" si="376"/>
        <v>-</v>
      </c>
      <c r="N746" t="str">
        <f>'[3]Results Lum Lab'!U669</f>
        <v>M13 - C3 : 2</v>
      </c>
      <c r="O746" s="117" t="str">
        <f t="shared" si="377"/>
        <v>-</v>
      </c>
      <c r="T746" t="str">
        <f>'[3]Results Lum Lab'!Z669</f>
        <v>M23</v>
      </c>
      <c r="U746" s="117" t="str">
        <f t="shared" si="378"/>
        <v>-</v>
      </c>
      <c r="V746" t="str">
        <f>'[3]Results Lum Lab'!AC669</f>
        <v>M14</v>
      </c>
      <c r="W746" s="117" t="str">
        <f t="shared" si="379"/>
        <v>Duplicate</v>
      </c>
      <c r="Z746" t="str">
        <f>'[3]Results Lum Lab'!AI669</f>
        <v>M21</v>
      </c>
      <c r="AB746" t="str">
        <f>'[3]Results Lum Lab'!AL669</f>
        <v>M20</v>
      </c>
      <c r="AC746" s="117" t="str">
        <f t="shared" si="382"/>
        <v>Duplicate</v>
      </c>
      <c r="AD746" t="str">
        <f>'[3]Results Lum Lab'!AO669</f>
        <v>M13</v>
      </c>
      <c r="AE746" s="117" t="str">
        <f t="shared" si="383"/>
        <v>-</v>
      </c>
    </row>
    <row r="747" spans="4:31" ht="14.7" x14ac:dyDescent="0.6">
      <c r="D747" t="str">
        <f>'[3]Results Lum Lab'!P670</f>
        <v>C1 - M22 : 2</v>
      </c>
      <c r="E747" s="148" t="str">
        <f t="shared" si="372"/>
        <v>-</v>
      </c>
      <c r="F747" t="str">
        <f>'[3]Results Lum Lab'!Q670</f>
        <v>C2 - M15 : 2</v>
      </c>
      <c r="G747" s="117" t="str">
        <f t="shared" si="373"/>
        <v>Duplicate</v>
      </c>
      <c r="J747" t="str">
        <f>'[3]Results Lum Lab'!S670</f>
        <v>M22 - C1 : 1</v>
      </c>
      <c r="K747" s="117" t="str">
        <f t="shared" si="375"/>
        <v>-</v>
      </c>
      <c r="L747" t="str">
        <f>'[3]Results Lum Lab'!T670</f>
        <v>M18 - C2 : 1</v>
      </c>
      <c r="M747" s="117" t="str">
        <f t="shared" si="376"/>
        <v>Duplicate</v>
      </c>
      <c r="N747" t="str">
        <f>'[3]Results Lum Lab'!U670</f>
        <v>M14 - C3 : 2</v>
      </c>
      <c r="O747" s="117" t="str">
        <f t="shared" si="377"/>
        <v>Duplicate</v>
      </c>
      <c r="T747" t="str">
        <f>'[3]Results Lum Lab'!Z670</f>
        <v>M22</v>
      </c>
      <c r="U747" s="117" t="str">
        <f t="shared" si="378"/>
        <v>Duplicate</v>
      </c>
      <c r="V747" t="str">
        <f>'[3]Results Lum Lab'!AC670</f>
        <v>M15</v>
      </c>
      <c r="W747" s="117" t="str">
        <f t="shared" si="379"/>
        <v>Duplicate</v>
      </c>
      <c r="Z747" t="str">
        <f>'[3]Results Lum Lab'!AI670</f>
        <v>M22</v>
      </c>
      <c r="AB747" t="str">
        <f>'[3]Results Lum Lab'!AL670</f>
        <v>M18</v>
      </c>
      <c r="AC747" s="117" t="str">
        <f t="shared" si="382"/>
        <v>Duplicate</v>
      </c>
      <c r="AD747" t="str">
        <f>'[3]Results Lum Lab'!AO670</f>
        <v>M14</v>
      </c>
      <c r="AE747" s="117" t="str">
        <f t="shared" si="383"/>
        <v>Duplicate</v>
      </c>
    </row>
    <row r="748" spans="4:31" ht="14.7" x14ac:dyDescent="0.6">
      <c r="D748" t="str">
        <f>'[3]Results Lum Lab'!P671</f>
        <v>C1 - M21 : 2</v>
      </c>
      <c r="E748" s="148" t="str">
        <f t="shared" si="372"/>
        <v>-</v>
      </c>
      <c r="F748" t="str">
        <f>'[3]Results Lum Lab'!Q671</f>
        <v>C2 - M14 : 1</v>
      </c>
      <c r="G748" s="117" t="str">
        <f t="shared" si="373"/>
        <v>Duplicate</v>
      </c>
      <c r="L748" t="str">
        <f>'[3]Results Lum Lab'!T671</f>
        <v>M16 - C2 : 1</v>
      </c>
      <c r="M748" s="117" t="str">
        <f t="shared" si="376"/>
        <v>-</v>
      </c>
      <c r="N748" t="str">
        <f>'[3]Results Lum Lab'!U671</f>
        <v>M15 - C3 : 2</v>
      </c>
      <c r="O748" s="117" t="str">
        <f t="shared" si="377"/>
        <v>-</v>
      </c>
      <c r="T748" t="str">
        <f>'[3]Results Lum Lab'!Z671</f>
        <v>M21</v>
      </c>
      <c r="U748" s="117" t="str">
        <f t="shared" si="378"/>
        <v>Duplicate</v>
      </c>
      <c r="V748" t="str">
        <f>'[3]Results Lum Lab'!AC671</f>
        <v>M14</v>
      </c>
      <c r="W748" s="117" t="str">
        <f t="shared" si="379"/>
        <v>Duplicate</v>
      </c>
      <c r="AB748" t="str">
        <f>'[3]Results Lum Lab'!AL671</f>
        <v>M16</v>
      </c>
      <c r="AC748" s="117" t="str">
        <f t="shared" si="382"/>
        <v>Duplicate</v>
      </c>
      <c r="AD748" t="str">
        <f>'[3]Results Lum Lab'!AO671</f>
        <v>M15</v>
      </c>
      <c r="AE748" s="117" t="str">
        <f t="shared" si="383"/>
        <v>Duplicate</v>
      </c>
    </row>
    <row r="749" spans="4:31" ht="14.7" x14ac:dyDescent="0.6">
      <c r="D749" t="str">
        <f>'[3]Results Lum Lab'!P672</f>
        <v>C1 - M20 : 2</v>
      </c>
      <c r="E749" s="148" t="str">
        <f t="shared" si="372"/>
        <v>-</v>
      </c>
      <c r="F749" t="str">
        <f>'[3]Results Lum Lab'!Q672</f>
        <v>C2 - M15 : 2</v>
      </c>
      <c r="G749" s="117" t="str">
        <f t="shared" si="373"/>
        <v>Duplicate</v>
      </c>
      <c r="L749" t="str">
        <f>'[3]Results Lum Lab'!T672</f>
        <v>M14 - C2 : 2</v>
      </c>
      <c r="M749" s="117" t="str">
        <f t="shared" si="376"/>
        <v>-</v>
      </c>
      <c r="N749" t="str">
        <f>'[3]Results Lum Lab'!U672</f>
        <v>M16 - C3 : 1</v>
      </c>
      <c r="O749" s="117" t="str">
        <f t="shared" si="377"/>
        <v>Duplicate</v>
      </c>
      <c r="T749" t="str">
        <f>'[3]Results Lum Lab'!Z672</f>
        <v>M20</v>
      </c>
      <c r="U749" s="117" t="str">
        <f t="shared" si="378"/>
        <v>Duplicate</v>
      </c>
      <c r="V749" t="str">
        <f>'[3]Results Lum Lab'!AC672</f>
        <v>M15</v>
      </c>
      <c r="W749" s="117" t="str">
        <f t="shared" si="379"/>
        <v>Duplicate</v>
      </c>
      <c r="AB749" t="str">
        <f>'[3]Results Lum Lab'!AL672</f>
        <v>M14</v>
      </c>
      <c r="AC749" s="117" t="str">
        <f t="shared" si="382"/>
        <v>-</v>
      </c>
      <c r="AD749" t="str">
        <f>'[3]Results Lum Lab'!AO672</f>
        <v>M16</v>
      </c>
      <c r="AE749" s="117" t="str">
        <f t="shared" si="383"/>
        <v>Duplicate</v>
      </c>
    </row>
    <row r="750" spans="4:31" ht="14.7" x14ac:dyDescent="0.6">
      <c r="D750" t="str">
        <f>'[3]Results Lum Lab'!P673</f>
        <v>C1 - M19 : 1</v>
      </c>
      <c r="E750" s="148" t="str">
        <f t="shared" si="372"/>
        <v>-</v>
      </c>
      <c r="L750" t="str">
        <f>'[3]Results Lum Lab'!T673</f>
        <v>M15 - C2 : 2</v>
      </c>
      <c r="M750" s="117" t="str">
        <f t="shared" si="376"/>
        <v>-</v>
      </c>
      <c r="T750" t="str">
        <f>'[3]Results Lum Lab'!Z673</f>
        <v>M19</v>
      </c>
      <c r="U750" s="117" t="str">
        <f t="shared" si="378"/>
        <v>-</v>
      </c>
      <c r="AB750" t="str">
        <f>'[3]Results Lum Lab'!AL673</f>
        <v>M15</v>
      </c>
      <c r="AC750" s="117" t="str">
        <f t="shared" si="382"/>
        <v>-</v>
      </c>
    </row>
    <row r="751" spans="4:31" ht="14.7" x14ac:dyDescent="0.6">
      <c r="D751" t="str">
        <f>'[3]Results Lum Lab'!P674</f>
        <v>C1 - M20 : 2</v>
      </c>
      <c r="E751" s="148" t="str">
        <f t="shared" si="372"/>
        <v>-</v>
      </c>
      <c r="L751" t="str">
        <f>'[3]Results Lum Lab'!T674</f>
        <v>M16 - C2 : 2</v>
      </c>
      <c r="M751" s="117" t="str">
        <f t="shared" si="376"/>
        <v>Duplicate</v>
      </c>
      <c r="T751" t="str">
        <f>'[3]Results Lum Lab'!Z674</f>
        <v>M20</v>
      </c>
      <c r="U751" s="117" t="str">
        <f t="shared" si="378"/>
        <v>Duplicate</v>
      </c>
      <c r="AB751" t="str">
        <f>'[3]Results Lum Lab'!AL674</f>
        <v>M16</v>
      </c>
      <c r="AC751" s="117" t="str">
        <f t="shared" si="382"/>
        <v>Duplicate</v>
      </c>
    </row>
    <row r="752" spans="4:31" ht="14.7" x14ac:dyDescent="0.6">
      <c r="L752" t="str">
        <f>'[3]Results Lum Lab'!T675</f>
        <v>M17 - C2 : 2</v>
      </c>
      <c r="M752" s="117" t="str">
        <f t="shared" si="376"/>
        <v>-</v>
      </c>
      <c r="AB752" t="str">
        <f>'[3]Results Lum Lab'!AL675</f>
        <v>M17</v>
      </c>
      <c r="AC752" s="117" t="str">
        <f t="shared" si="382"/>
        <v>Duplicate</v>
      </c>
    </row>
    <row r="753" spans="3:33" ht="14.7" x14ac:dyDescent="0.6">
      <c r="L753" t="str">
        <f>'[3]Results Lum Lab'!T676</f>
        <v>M18 - C2 : 1</v>
      </c>
      <c r="M753" s="117" t="str">
        <f t="shared" si="376"/>
        <v>Duplicate</v>
      </c>
      <c r="AB753" t="str">
        <f>'[3]Results Lum Lab'!AL676</f>
        <v>M18</v>
      </c>
      <c r="AC753" s="117" t="str">
        <f t="shared" si="382"/>
        <v>Duplicate</v>
      </c>
    </row>
    <row r="754" spans="3:33" ht="14.7" x14ac:dyDescent="0.6">
      <c r="L754" t="str">
        <f>'[3]Results Lum Lab'!T677</f>
        <v>M17 - C2 : 1</v>
      </c>
      <c r="M754" s="117" t="str">
        <f t="shared" si="376"/>
        <v>Duplicate</v>
      </c>
      <c r="AB754" t="str">
        <f>'[3]Results Lum Lab'!AL677</f>
        <v>M17</v>
      </c>
      <c r="AC754" s="117" t="str">
        <f t="shared" si="382"/>
        <v>Duplicate</v>
      </c>
    </row>
    <row r="755" spans="3:33" ht="14.7" x14ac:dyDescent="0.6">
      <c r="L755" t="str">
        <f>'[3]Results Lum Lab'!T678</f>
        <v>M16 - C2 : 2</v>
      </c>
      <c r="M755" s="117" t="str">
        <f t="shared" si="376"/>
        <v>Duplicate</v>
      </c>
      <c r="AB755" t="str">
        <f>'[3]Results Lum Lab'!AL678</f>
        <v>M16</v>
      </c>
      <c r="AC755" s="117" t="str">
        <f t="shared" si="382"/>
        <v>Duplicate</v>
      </c>
    </row>
    <row r="756" spans="3:33" ht="14.7" x14ac:dyDescent="0.6">
      <c r="L756" t="str">
        <f>'[3]Results Lum Lab'!T679</f>
        <v>M17 - C2 : 1</v>
      </c>
      <c r="M756" s="117" t="str">
        <f t="shared" si="376"/>
        <v>Duplicate</v>
      </c>
      <c r="AB756" t="str">
        <f>'[3]Results Lum Lab'!AL679</f>
        <v>M17</v>
      </c>
      <c r="AC756" s="117" t="str">
        <f t="shared" si="382"/>
        <v>Duplicate</v>
      </c>
    </row>
    <row r="758" spans="3:33" ht="14.7" x14ac:dyDescent="0.6">
      <c r="D758" s="2" t="s">
        <v>1064</v>
      </c>
      <c r="E758" s="130">
        <f>COUNTIF(E737:E751,"Duplicate")</f>
        <v>3</v>
      </c>
      <c r="F758" s="2" t="s">
        <v>1064</v>
      </c>
      <c r="G758" s="119">
        <f>COUNTIF(G737:G749,"Duplicate")</f>
        <v>4</v>
      </c>
      <c r="H758" s="2" t="s">
        <v>1064</v>
      </c>
      <c r="I758" s="119">
        <f>COUNTIF(I737:I745,"Duplicate")</f>
        <v>7</v>
      </c>
      <c r="J758" s="2" t="s">
        <v>1064</v>
      </c>
      <c r="K758" s="119">
        <f>COUNTIF(K737:K747,"Duplicate")</f>
        <v>2</v>
      </c>
      <c r="L758" s="2" t="s">
        <v>1064</v>
      </c>
      <c r="M758" s="119">
        <f>COUNTIF(M737:M756,"Duplicate")</f>
        <v>7</v>
      </c>
      <c r="N758" s="2" t="s">
        <v>1064</v>
      </c>
      <c r="O758" s="119">
        <f>COUNTIF(O737:O749,"Duplicate")</f>
        <v>4</v>
      </c>
      <c r="T758" s="2" t="s">
        <v>1064</v>
      </c>
      <c r="U758" s="119">
        <f>COUNTIF(U737:U751,"Duplicate")</f>
        <v>9</v>
      </c>
      <c r="V758" s="2" t="s">
        <v>1064</v>
      </c>
      <c r="W758" s="119">
        <f>COUNTIF(W737:W749,"Duplicate")</f>
        <v>8</v>
      </c>
      <c r="X758" s="2" t="s">
        <v>1064</v>
      </c>
      <c r="Y758" s="119">
        <f>COUNTIF(Y737:Y745,"Duplicate")</f>
        <v>7</v>
      </c>
      <c r="Z758" s="2" t="s">
        <v>1064</v>
      </c>
      <c r="AA758" s="119">
        <f>COUNTIF(AA737:AA747,"Duplicate")</f>
        <v>6</v>
      </c>
      <c r="AB758" s="2" t="s">
        <v>1064</v>
      </c>
      <c r="AC758" s="119">
        <f>COUNTIF(AC737:AC756,"Duplicate")</f>
        <v>13</v>
      </c>
      <c r="AD758" s="2" t="s">
        <v>1064</v>
      </c>
      <c r="AE758" s="119">
        <f>COUNTIF(AE737:AE749,"Duplicate")</f>
        <v>8</v>
      </c>
      <c r="AF758" s="10" t="s">
        <v>431</v>
      </c>
    </row>
    <row r="759" spans="3:33" ht="14.7" x14ac:dyDescent="0.6">
      <c r="D759" s="2" t="s">
        <v>1065</v>
      </c>
      <c r="E759" s="130">
        <f>COUNTA(D737:D751)</f>
        <v>15</v>
      </c>
      <c r="F759" s="2" t="s">
        <v>1065</v>
      </c>
      <c r="G759" s="119">
        <f>COUNTA(F737:F749)</f>
        <v>13</v>
      </c>
      <c r="H759" s="2" t="s">
        <v>1065</v>
      </c>
      <c r="I759" s="119">
        <f>COUNTA(H737:H745)</f>
        <v>9</v>
      </c>
      <c r="J759" s="2" t="s">
        <v>1065</v>
      </c>
      <c r="K759" s="119">
        <f>COUNTA(J737:J747)</f>
        <v>11</v>
      </c>
      <c r="L759" s="2" t="s">
        <v>1065</v>
      </c>
      <c r="M759" s="119">
        <f>COUNTA(L737:L756)</f>
        <v>20</v>
      </c>
      <c r="N759" s="2" t="s">
        <v>1065</v>
      </c>
      <c r="O759" s="119">
        <f>COUNTA(N737:N749)</f>
        <v>13</v>
      </c>
      <c r="P759" s="10" t="s">
        <v>431</v>
      </c>
      <c r="Q759" s="10"/>
      <c r="R759" s="10"/>
    </row>
    <row r="760" spans="3:33" ht="14.7" x14ac:dyDescent="0.6">
      <c r="D760" s="2"/>
      <c r="E760" s="130"/>
      <c r="F760" s="2"/>
      <c r="G760" s="119"/>
      <c r="H760" s="2"/>
      <c r="I760" s="119"/>
      <c r="J760" s="2"/>
      <c r="K760" s="119"/>
      <c r="L760" s="2"/>
      <c r="M760" s="119"/>
      <c r="N760" s="2"/>
      <c r="O760" s="119"/>
      <c r="P760" s="10"/>
      <c r="Q760" s="10"/>
      <c r="R760" s="10"/>
      <c r="S760" s="126" t="s">
        <v>1074</v>
      </c>
      <c r="T760" s="128">
        <f>E758/U758</f>
        <v>0.33333333333333331</v>
      </c>
      <c r="U760" s="127"/>
      <c r="V760" s="128">
        <f>G758/W758</f>
        <v>0.5</v>
      </c>
      <c r="W760" s="127"/>
      <c r="X760" s="128">
        <f>I758/Y758</f>
        <v>1</v>
      </c>
      <c r="Y760" s="127"/>
      <c r="Z760" s="128">
        <f>K758/AA758</f>
        <v>0.33333333333333331</v>
      </c>
      <c r="AA760" s="127"/>
      <c r="AB760" s="128">
        <f>M758/AC758</f>
        <v>0.53846153846153844</v>
      </c>
      <c r="AC760" s="127"/>
      <c r="AD760" s="129">
        <f>O758/AE758</f>
        <v>0.5</v>
      </c>
      <c r="AF760" t="s">
        <v>1075</v>
      </c>
      <c r="AG760" s="131">
        <f>MAX(T760:AD760)</f>
        <v>1</v>
      </c>
    </row>
    <row r="761" spans="3:33" x14ac:dyDescent="0.55000000000000004">
      <c r="AF761" t="s">
        <v>1076</v>
      </c>
      <c r="AG761" s="131">
        <f>MIN(T760:AD760)</f>
        <v>0.33333333333333331</v>
      </c>
    </row>
    <row r="763" spans="3:33" x14ac:dyDescent="0.55000000000000004">
      <c r="C763" s="2">
        <f>'[3]Results Lum Lab'!O684</f>
        <v>33</v>
      </c>
      <c r="D763" s="2" t="str">
        <f>'[3]Results Lum Lab'!P684</f>
        <v>C1 - Mxx</v>
      </c>
      <c r="E763" s="147"/>
      <c r="F763" s="2" t="str">
        <f>'[3]Results Lum Lab'!Q684</f>
        <v>C2 - Mxx</v>
      </c>
      <c r="G763" s="2"/>
      <c r="H763" s="2" t="str">
        <f>'[3]Results Lum Lab'!R684</f>
        <v>C3 - Mxx</v>
      </c>
      <c r="I763" s="2"/>
      <c r="J763" s="2" t="str">
        <f>'[3]Results Lum Lab'!S684</f>
        <v>Mxx -C1</v>
      </c>
      <c r="K763" s="2"/>
      <c r="L763" s="2" t="str">
        <f>'[3]Results Lum Lab'!T684</f>
        <v>Mxx -C2</v>
      </c>
      <c r="M763" s="2"/>
      <c r="N763" s="2" t="str">
        <f>'[3]Results Lum Lab'!U684</f>
        <v>Mxx - C3</v>
      </c>
      <c r="O763" s="2"/>
      <c r="P763" s="2"/>
      <c r="Q763" s="2"/>
      <c r="R763" s="2"/>
      <c r="S763" s="2"/>
      <c r="T763" s="2" t="str">
        <f>'[3]Results Lum Lab'!Z684</f>
        <v>C1 - Mxx</v>
      </c>
      <c r="U763" s="2"/>
      <c r="V763" s="2" t="str">
        <f>'[3]Results Lum Lab'!AC684</f>
        <v>C2 - Mxx</v>
      </c>
      <c r="W763" s="2"/>
      <c r="X763" s="2" t="str">
        <f>'[3]Results Lum Lab'!AF684</f>
        <v>C3 - Mxx</v>
      </c>
      <c r="Y763" s="2"/>
      <c r="Z763" s="2" t="str">
        <f>'[3]Results Lum Lab'!AI684</f>
        <v>Mxx -C1</v>
      </c>
      <c r="AA763" s="2"/>
      <c r="AB763" s="2" t="str">
        <f>'[3]Results Lum Lab'!AL684</f>
        <v>Mxx -C2</v>
      </c>
      <c r="AC763" s="2"/>
      <c r="AD763" s="2" t="str">
        <f>'[3]Results Lum Lab'!AO684</f>
        <v>Mxx - C3</v>
      </c>
    </row>
    <row r="764" spans="3:33" ht="14.7" x14ac:dyDescent="0.6">
      <c r="D764" t="str">
        <f>'[3]Results Lum Lab'!P685</f>
        <v>C1 - M08 : 1</v>
      </c>
      <c r="E764" s="148" t="str">
        <f>IF(COUNTIF($D$764:$D$778, D764)&gt;1, "Duplicate", "-")</f>
        <v>-</v>
      </c>
      <c r="F764" t="str">
        <f>'[3]Results Lum Lab'!Q685</f>
        <v>C2 - M08 : 1</v>
      </c>
      <c r="G764" s="117" t="str">
        <f>IF(COUNTIF($F$764:$F$776, F764)&gt;1, "Duplicate", "-")</f>
        <v>-</v>
      </c>
      <c r="H764" t="str">
        <f>'[3]Results Lum Lab'!R685</f>
        <v>C3 - M08 : 1</v>
      </c>
      <c r="I764" s="117" t="str">
        <f>IF(COUNTIF($H$764:$H$782, H764)&gt;1, "Duplicate", "-")</f>
        <v>-</v>
      </c>
      <c r="J764" t="str">
        <f>'[3]Results Lum Lab'!S685</f>
        <v>M08 - C1 : 2</v>
      </c>
      <c r="K764" s="117" t="str">
        <f>IF(COUNTIF($J$764:$J$782, J764)&gt;1, "Duplicate", "-")</f>
        <v>-</v>
      </c>
      <c r="L764" t="str">
        <f>'[3]Results Lum Lab'!T685</f>
        <v>M08 - C2 : 2</v>
      </c>
      <c r="M764" s="117" t="str">
        <f>IF(COUNTIF($L$764:$L$782, L764)&gt;1, "Duplicate", "-")</f>
        <v>-</v>
      </c>
      <c r="N764" t="str">
        <f>'[3]Results Lum Lab'!U685</f>
        <v>M08 - C3 : 1</v>
      </c>
      <c r="O764" s="117" t="str">
        <f>IF(COUNTIF($N$764:$N$782, N764)&gt;1, "Duplicate", "-")</f>
        <v>-</v>
      </c>
      <c r="T764" t="str">
        <f>'[3]Results Lum Lab'!Z685</f>
        <v>M08</v>
      </c>
      <c r="U764" s="117" t="str">
        <f>IF(COUNTIF($T$764:$T$778, T764)&gt;1, "Duplicate", "-")</f>
        <v>-</v>
      </c>
      <c r="V764" t="str">
        <f>'[3]Results Lum Lab'!AC685</f>
        <v>M08</v>
      </c>
      <c r="W764" s="117" t="str">
        <f>IF(COUNTIF($V$764:$V$776, V764)&gt;1, "Duplicate", "-")</f>
        <v>-</v>
      </c>
      <c r="X764" t="str">
        <f>'[3]Results Lum Lab'!AF685</f>
        <v>M08</v>
      </c>
      <c r="Y764" s="117" t="str">
        <f>IF(COUNTIF($X$764:$X$782, X764)&gt;1, "Duplicate", "-")</f>
        <v>-</v>
      </c>
      <c r="Z764" t="str">
        <f>'[3]Results Lum Lab'!AI685</f>
        <v>M08</v>
      </c>
      <c r="AA764" s="117" t="str">
        <f>IF(COUNTIF($Z$764:$Z$782, Z764)&gt;1, "Duplicate", "-")</f>
        <v>-</v>
      </c>
      <c r="AB764" t="str">
        <f>'[3]Results Lum Lab'!AL685</f>
        <v>M08</v>
      </c>
      <c r="AC764" s="117" t="str">
        <f>IF(COUNTIF($AB$764:$AB$782, AB764)&gt;1, "Duplicate", "-")</f>
        <v>-</v>
      </c>
      <c r="AD764" t="str">
        <f>'[3]Results Lum Lab'!AO685</f>
        <v>M08</v>
      </c>
      <c r="AE764" s="117" t="str">
        <f>IF(COUNTIF($AD$764:$AD$782, AD764)&gt;1, "Duplicate", "-")</f>
        <v>Duplicate</v>
      </c>
    </row>
    <row r="765" spans="3:33" ht="14.7" x14ac:dyDescent="0.6">
      <c r="D765" t="str">
        <f>'[3]Results Lum Lab'!P686</f>
        <v>C1 - M12 : 1</v>
      </c>
      <c r="E765" s="148" t="str">
        <f t="shared" ref="E765:E778" si="384">IF(COUNTIF($D$764:$D$778, D765)&gt;1, "Duplicate", "-")</f>
        <v>-</v>
      </c>
      <c r="F765" t="str">
        <f>'[3]Results Lum Lab'!Q686</f>
        <v>C2 - M12 : 1</v>
      </c>
      <c r="G765" s="117" t="str">
        <f t="shared" ref="G765:G776" si="385">IF(COUNTIF($F$764:$F$776, F765)&gt;1, "Duplicate", "-")</f>
        <v>-</v>
      </c>
      <c r="H765" t="str">
        <f>'[3]Results Lum Lab'!R686</f>
        <v>C3 - M12 : 1</v>
      </c>
      <c r="I765" s="117" t="str">
        <f t="shared" ref="I765:I782" si="386">IF(COUNTIF($H$764:$H$782, H765)&gt;1, "Duplicate", "-")</f>
        <v>-</v>
      </c>
      <c r="J765" t="str">
        <f>'[3]Results Lum Lab'!S686</f>
        <v>M12 - C1 : 2</v>
      </c>
      <c r="K765" s="117" t="str">
        <f t="shared" ref="K765:K782" si="387">IF(COUNTIF($J$764:$J$782, J765)&gt;1, "Duplicate", "-")</f>
        <v>-</v>
      </c>
      <c r="L765" t="str">
        <f>'[3]Results Lum Lab'!T686</f>
        <v>M12 - C2 : 2</v>
      </c>
      <c r="M765" s="117" t="str">
        <f t="shared" ref="M765:M782" si="388">IF(COUNTIF($L$764:$L$782, L765)&gt;1, "Duplicate", "-")</f>
        <v>-</v>
      </c>
      <c r="N765" t="str">
        <f>'[3]Results Lum Lab'!U686</f>
        <v>M04 - C3 : 2</v>
      </c>
      <c r="O765" s="117" t="str">
        <f t="shared" ref="O765:O782" si="389">IF(COUNTIF($N$764:$N$782, N765)&gt;1, "Duplicate", "-")</f>
        <v>-</v>
      </c>
      <c r="T765" t="str">
        <f>'[3]Results Lum Lab'!Z686</f>
        <v>M12</v>
      </c>
      <c r="U765" s="117" t="str">
        <f t="shared" ref="U765:U778" si="390">IF(COUNTIF($T$764:$T$778, T765)&gt;1, "Duplicate", "-")</f>
        <v>-</v>
      </c>
      <c r="V765" t="str">
        <f>'[3]Results Lum Lab'!AC686</f>
        <v>M12</v>
      </c>
      <c r="W765" s="117" t="str">
        <f t="shared" ref="W765:W776" si="391">IF(COUNTIF($V$764:$V$776, V765)&gt;1, "Duplicate", "-")</f>
        <v>-</v>
      </c>
      <c r="X765" t="str">
        <f>'[3]Results Lum Lab'!AF686</f>
        <v>M12</v>
      </c>
      <c r="Y765" s="117" t="str">
        <f t="shared" ref="Y765:Y782" si="392">IF(COUNTIF($X$764:$X$782, X765)&gt;1, "Duplicate", "-")</f>
        <v>-</v>
      </c>
      <c r="Z765" t="str">
        <f>'[3]Results Lum Lab'!AI686</f>
        <v>M12</v>
      </c>
      <c r="AA765" s="117" t="str">
        <f t="shared" ref="AA765:AA782" si="393">IF(COUNTIF($Z$764:$Z$782, Z765)&gt;1, "Duplicate", "-")</f>
        <v>-</v>
      </c>
      <c r="AB765" t="str">
        <f>'[3]Results Lum Lab'!AL686</f>
        <v>M12</v>
      </c>
      <c r="AC765" s="117" t="str">
        <f t="shared" ref="AC765:AC782" si="394">IF(COUNTIF($AB$764:$AB$782, AB765)&gt;1, "Duplicate", "-")</f>
        <v>-</v>
      </c>
      <c r="AD765" t="str">
        <f>'[3]Results Lum Lab'!AO686</f>
        <v>M04</v>
      </c>
      <c r="AE765" s="117" t="str">
        <f t="shared" ref="AE765:AE782" si="395">IF(COUNTIF($AD$764:$AD$782, AD765)&gt;1, "Duplicate", "-")</f>
        <v>-</v>
      </c>
    </row>
    <row r="766" spans="3:33" ht="14.7" x14ac:dyDescent="0.6">
      <c r="D766" t="str">
        <f>'[3]Results Lum Lab'!P687</f>
        <v>C1 - M16 : 1</v>
      </c>
      <c r="E766" s="148" t="str">
        <f t="shared" si="384"/>
        <v>-</v>
      </c>
      <c r="F766" t="str">
        <f>'[3]Results Lum Lab'!Q687</f>
        <v>C2 - M16 : 1</v>
      </c>
      <c r="G766" s="117" t="str">
        <f t="shared" si="385"/>
        <v>-</v>
      </c>
      <c r="H766" t="str">
        <f>'[3]Results Lum Lab'!R687</f>
        <v>C3 - M16 : 2</v>
      </c>
      <c r="I766" s="117" t="str">
        <f t="shared" si="386"/>
        <v>-</v>
      </c>
      <c r="J766" t="str">
        <f>'[3]Results Lum Lab'!S687</f>
        <v>M16 - C1 : 1</v>
      </c>
      <c r="K766" s="117" t="str">
        <f t="shared" si="387"/>
        <v>-</v>
      </c>
      <c r="L766" t="str">
        <f>'[3]Results Lum Lab'!T687</f>
        <v>M16 - C2 : 1</v>
      </c>
      <c r="M766" s="117" t="str">
        <f t="shared" si="388"/>
        <v>-</v>
      </c>
      <c r="N766" t="str">
        <f>'[3]Results Lum Lab'!U687</f>
        <v>M06 - C3 : 2</v>
      </c>
      <c r="O766" s="117" t="str">
        <f t="shared" si="389"/>
        <v>-</v>
      </c>
      <c r="T766" t="str">
        <f>'[3]Results Lum Lab'!Z687</f>
        <v>M16</v>
      </c>
      <c r="U766" s="117" t="str">
        <f t="shared" si="390"/>
        <v>-</v>
      </c>
      <c r="V766" t="str">
        <f>'[3]Results Lum Lab'!AC687</f>
        <v>M16</v>
      </c>
      <c r="W766" s="117" t="str">
        <f t="shared" si="391"/>
        <v>-</v>
      </c>
      <c r="X766" t="str">
        <f>'[3]Results Lum Lab'!AF687</f>
        <v>M16</v>
      </c>
      <c r="Y766" s="117" t="str">
        <f t="shared" si="392"/>
        <v>Duplicate</v>
      </c>
      <c r="Z766" t="str">
        <f>'[3]Results Lum Lab'!AI687</f>
        <v>M16</v>
      </c>
      <c r="AA766" s="117" t="str">
        <f t="shared" si="393"/>
        <v>Duplicate</v>
      </c>
      <c r="AB766" t="str">
        <f>'[3]Results Lum Lab'!AL687</f>
        <v>M16</v>
      </c>
      <c r="AC766" s="117" t="str">
        <f t="shared" si="394"/>
        <v>Duplicate</v>
      </c>
      <c r="AD766" t="str">
        <f>'[3]Results Lum Lab'!AO687</f>
        <v>M06</v>
      </c>
      <c r="AE766" s="117" t="str">
        <f t="shared" si="395"/>
        <v>-</v>
      </c>
    </row>
    <row r="767" spans="3:33" ht="14.7" x14ac:dyDescent="0.6">
      <c r="D767" t="str">
        <f>'[3]Results Lum Lab'!P688</f>
        <v>C1 - M20 : 1</v>
      </c>
      <c r="E767" s="148" t="str">
        <f t="shared" si="384"/>
        <v>-</v>
      </c>
      <c r="F767" t="str">
        <f>'[3]Results Lum Lab'!Q688</f>
        <v>C2 - M20 : 1</v>
      </c>
      <c r="G767" s="117" t="str">
        <f t="shared" si="385"/>
        <v>-</v>
      </c>
      <c r="H767" t="str">
        <f>'[3]Results Lum Lab'!R688</f>
        <v>C3 - M14 : 1</v>
      </c>
      <c r="I767" s="117" t="str">
        <f t="shared" si="386"/>
        <v>-</v>
      </c>
      <c r="J767" t="str">
        <f>'[3]Results Lum Lab'!S688</f>
        <v>M14 - C1 : 2</v>
      </c>
      <c r="K767" s="117" t="str">
        <f t="shared" si="387"/>
        <v>-</v>
      </c>
      <c r="L767" t="str">
        <f>'[3]Results Lum Lab'!T688</f>
        <v>M14 - C2 : 2</v>
      </c>
      <c r="M767" s="117" t="str">
        <f t="shared" si="388"/>
        <v>-</v>
      </c>
      <c r="N767" t="str">
        <f>'[3]Results Lum Lab'!U688</f>
        <v>M08 - C3 : 2</v>
      </c>
      <c r="O767" s="117" t="str">
        <f t="shared" si="389"/>
        <v>-</v>
      </c>
      <c r="T767" t="str">
        <f>'[3]Results Lum Lab'!Z688</f>
        <v>M20</v>
      </c>
      <c r="U767" s="117" t="str">
        <f t="shared" si="390"/>
        <v>-</v>
      </c>
      <c r="V767" t="str">
        <f>'[3]Results Lum Lab'!AC688</f>
        <v>M20</v>
      </c>
      <c r="W767" s="117" t="str">
        <f t="shared" si="391"/>
        <v>-</v>
      </c>
      <c r="X767" t="str">
        <f>'[3]Results Lum Lab'!AF688</f>
        <v>M14</v>
      </c>
      <c r="Y767" s="117" t="str">
        <f t="shared" si="392"/>
        <v>-</v>
      </c>
      <c r="Z767" t="str">
        <f>'[3]Results Lum Lab'!AI688</f>
        <v>M14</v>
      </c>
      <c r="AA767" s="117" t="str">
        <f t="shared" si="393"/>
        <v>-</v>
      </c>
      <c r="AB767" t="str">
        <f>'[3]Results Lum Lab'!AL688</f>
        <v>M14</v>
      </c>
      <c r="AC767" s="117" t="str">
        <f t="shared" si="394"/>
        <v>-</v>
      </c>
      <c r="AD767" t="str">
        <f>'[3]Results Lum Lab'!AO688</f>
        <v>M08</v>
      </c>
      <c r="AE767" s="117" t="str">
        <f t="shared" si="395"/>
        <v>Duplicate</v>
      </c>
    </row>
    <row r="768" spans="3:33" ht="14.7" x14ac:dyDescent="0.6">
      <c r="D768" t="str">
        <f>'[3]Results Lum Lab'!P689</f>
        <v>C1 - M24 : 2</v>
      </c>
      <c r="E768" s="148" t="str">
        <f t="shared" si="384"/>
        <v>-</v>
      </c>
      <c r="F768" t="str">
        <f>'[3]Results Lum Lab'!Q689</f>
        <v>C2 - M24 : 1</v>
      </c>
      <c r="G768" s="117" t="str">
        <f t="shared" si="385"/>
        <v>-</v>
      </c>
      <c r="H768" t="str">
        <f>'[3]Results Lum Lab'!R689</f>
        <v>C3 - M15 : 1</v>
      </c>
      <c r="I768" s="117" t="str">
        <f t="shared" si="386"/>
        <v>-</v>
      </c>
      <c r="J768" t="str">
        <f>'[3]Results Lum Lab'!S689</f>
        <v>M15 - C1 : 2</v>
      </c>
      <c r="K768" s="117" t="str">
        <f t="shared" si="387"/>
        <v>-</v>
      </c>
      <c r="L768" t="str">
        <f>'[3]Results Lum Lab'!T689</f>
        <v>M15 - C2 : 2</v>
      </c>
      <c r="M768" s="117" t="str">
        <f t="shared" si="388"/>
        <v>-</v>
      </c>
      <c r="N768" t="str">
        <f>'[3]Results Lum Lab'!U689</f>
        <v>M10 - C3 : 2</v>
      </c>
      <c r="O768" s="117" t="str">
        <f t="shared" si="389"/>
        <v>-</v>
      </c>
      <c r="T768" t="str">
        <f>'[3]Results Lum Lab'!Z689</f>
        <v>M24</v>
      </c>
      <c r="U768" s="117" t="str">
        <f t="shared" si="390"/>
        <v>Duplicate</v>
      </c>
      <c r="V768" t="str">
        <f>'[3]Results Lum Lab'!AC689</f>
        <v>M24</v>
      </c>
      <c r="W768" s="117" t="str">
        <f t="shared" si="391"/>
        <v>-</v>
      </c>
      <c r="X768" t="str">
        <f>'[3]Results Lum Lab'!AF689</f>
        <v>M15</v>
      </c>
      <c r="Y768" s="117" t="str">
        <f t="shared" si="392"/>
        <v>-</v>
      </c>
      <c r="Z768" t="str">
        <f>'[3]Results Lum Lab'!AI689</f>
        <v>M15</v>
      </c>
      <c r="AA768" s="117" t="str">
        <f t="shared" si="393"/>
        <v>-</v>
      </c>
      <c r="AB768" t="str">
        <f>'[3]Results Lum Lab'!AL689</f>
        <v>M15</v>
      </c>
      <c r="AC768" s="117" t="str">
        <f t="shared" si="394"/>
        <v>-</v>
      </c>
      <c r="AD768" t="str">
        <f>'[3]Results Lum Lab'!AO689</f>
        <v>M10</v>
      </c>
      <c r="AE768" s="117" t="str">
        <f t="shared" si="395"/>
        <v>-</v>
      </c>
    </row>
    <row r="769" spans="4:31" ht="14.7" x14ac:dyDescent="0.6">
      <c r="D769" t="str">
        <f>'[3]Results Lum Lab'!P690</f>
        <v>C1 - M22 : 1</v>
      </c>
      <c r="E769" s="148" t="str">
        <f t="shared" si="384"/>
        <v>-</v>
      </c>
      <c r="F769" t="str">
        <f>'[3]Results Lum Lab'!Q690</f>
        <v>C2 - M28 : 2</v>
      </c>
      <c r="G769" s="117" t="str">
        <f t="shared" si="385"/>
        <v>Duplicate</v>
      </c>
      <c r="H769" t="str">
        <f>'[3]Results Lum Lab'!R690</f>
        <v>C3 - M16 : 1</v>
      </c>
      <c r="I769" s="117" t="str">
        <f t="shared" si="386"/>
        <v>-</v>
      </c>
      <c r="J769" t="str">
        <f>'[3]Results Lum Lab'!S690</f>
        <v>M16 - C1 : 2</v>
      </c>
      <c r="K769" s="117" t="str">
        <f t="shared" si="387"/>
        <v>-</v>
      </c>
      <c r="L769" t="str">
        <f>'[3]Results Lum Lab'!T690</f>
        <v>M16 - C2 : 2</v>
      </c>
      <c r="M769" s="117" t="str">
        <f t="shared" si="388"/>
        <v>-</v>
      </c>
      <c r="N769" t="str">
        <f>'[3]Results Lum Lab'!U690</f>
        <v>M12 - C3 : 2</v>
      </c>
      <c r="O769" s="117" t="str">
        <f t="shared" si="389"/>
        <v>-</v>
      </c>
      <c r="T769" t="str">
        <f>'[3]Results Lum Lab'!Z690</f>
        <v>M22</v>
      </c>
      <c r="U769" s="117" t="str">
        <f t="shared" si="390"/>
        <v>-</v>
      </c>
      <c r="V769" t="str">
        <f>'[3]Results Lum Lab'!AC690</f>
        <v>M28</v>
      </c>
      <c r="W769" s="117" t="str">
        <f t="shared" si="391"/>
        <v>Duplicate</v>
      </c>
      <c r="X769" t="str">
        <f>'[3]Results Lum Lab'!AF690</f>
        <v>M16</v>
      </c>
      <c r="Y769" s="117" t="str">
        <f t="shared" si="392"/>
        <v>Duplicate</v>
      </c>
      <c r="Z769" t="str">
        <f>'[3]Results Lum Lab'!AI690</f>
        <v>M16</v>
      </c>
      <c r="AA769" s="117" t="str">
        <f t="shared" si="393"/>
        <v>Duplicate</v>
      </c>
      <c r="AB769" t="str">
        <f>'[3]Results Lum Lab'!AL690</f>
        <v>M16</v>
      </c>
      <c r="AC769" s="117" t="str">
        <f t="shared" si="394"/>
        <v>Duplicate</v>
      </c>
      <c r="AD769" t="str">
        <f>'[3]Results Lum Lab'!AO690</f>
        <v>M12</v>
      </c>
      <c r="AE769" s="117" t="str">
        <f t="shared" si="395"/>
        <v>-</v>
      </c>
    </row>
    <row r="770" spans="4:31" ht="14.7" x14ac:dyDescent="0.6">
      <c r="D770" t="str">
        <f>'[3]Results Lum Lab'!P691</f>
        <v>C1 - M23 : 1</v>
      </c>
      <c r="E770" s="148" t="str">
        <f t="shared" si="384"/>
        <v>-</v>
      </c>
      <c r="F770" t="str">
        <f>'[3]Results Lum Lab'!Q691</f>
        <v>C2 - M26 : 1</v>
      </c>
      <c r="G770" s="117" t="str">
        <f t="shared" si="385"/>
        <v>-</v>
      </c>
      <c r="H770" t="str">
        <f>'[3]Results Lum Lab'!R691</f>
        <v>C3 - M17 : 1</v>
      </c>
      <c r="I770" s="117" t="str">
        <f t="shared" si="386"/>
        <v>-</v>
      </c>
      <c r="J770" t="str">
        <f>'[3]Results Lum Lab'!S691</f>
        <v>M17 - C1 : 2</v>
      </c>
      <c r="K770" s="117" t="str">
        <f t="shared" si="387"/>
        <v>-</v>
      </c>
      <c r="L770" t="str">
        <f>'[3]Results Lum Lab'!T691</f>
        <v>M17 - C2 : 2</v>
      </c>
      <c r="M770" s="117" t="str">
        <f t="shared" si="388"/>
        <v>-</v>
      </c>
      <c r="N770" t="str">
        <f>'[3]Results Lum Lab'!U691</f>
        <v>M14 - C3 : 2</v>
      </c>
      <c r="O770" s="117" t="str">
        <f t="shared" si="389"/>
        <v>-</v>
      </c>
      <c r="T770" t="str">
        <f>'[3]Results Lum Lab'!Z691</f>
        <v>M23</v>
      </c>
      <c r="U770" s="117" t="str">
        <f t="shared" si="390"/>
        <v>-</v>
      </c>
      <c r="V770" t="str">
        <f>'[3]Results Lum Lab'!AC691</f>
        <v>M26</v>
      </c>
      <c r="W770" s="117" t="str">
        <f t="shared" si="391"/>
        <v>-</v>
      </c>
      <c r="X770" t="str">
        <f>'[3]Results Lum Lab'!AF691</f>
        <v>M17</v>
      </c>
      <c r="Y770" s="117" t="str">
        <f t="shared" si="392"/>
        <v>-</v>
      </c>
      <c r="Z770" t="str">
        <f>'[3]Results Lum Lab'!AI691</f>
        <v>M17</v>
      </c>
      <c r="AA770" s="117" t="str">
        <f t="shared" si="393"/>
        <v>-</v>
      </c>
      <c r="AB770" t="str">
        <f>'[3]Results Lum Lab'!AL691</f>
        <v>M17</v>
      </c>
      <c r="AC770" s="117" t="str">
        <f t="shared" si="394"/>
        <v>-</v>
      </c>
      <c r="AD770" t="str">
        <f>'[3]Results Lum Lab'!AO691</f>
        <v>M14</v>
      </c>
      <c r="AE770" s="117" t="str">
        <f t="shared" si="395"/>
        <v>-</v>
      </c>
    </row>
    <row r="771" spans="4:31" ht="14.7" x14ac:dyDescent="0.6">
      <c r="D771" t="str">
        <f>'[3]Results Lum Lab'!P692</f>
        <v>C1 - M24 : 1</v>
      </c>
      <c r="E771" s="148" t="str">
        <f t="shared" si="384"/>
        <v>-</v>
      </c>
      <c r="F771" t="str">
        <f>'[3]Results Lum Lab'!Q692</f>
        <v>C2 - M27 : 1</v>
      </c>
      <c r="G771" s="117" t="str">
        <f t="shared" si="385"/>
        <v>Duplicate</v>
      </c>
      <c r="H771" t="str">
        <f>'[3]Results Lum Lab'!R692</f>
        <v>C3 - M18 : 1</v>
      </c>
      <c r="I771" s="117" t="str">
        <f t="shared" si="386"/>
        <v>-</v>
      </c>
      <c r="J771" t="str">
        <f>'[3]Results Lum Lab'!S692</f>
        <v>M18 - C1 : 2</v>
      </c>
      <c r="K771" s="117" t="str">
        <f t="shared" si="387"/>
        <v>-</v>
      </c>
      <c r="L771" t="str">
        <f>'[3]Results Lum Lab'!T692</f>
        <v>M18 - C2 : 2</v>
      </c>
      <c r="M771" s="117" t="str">
        <f t="shared" si="388"/>
        <v>-</v>
      </c>
      <c r="N771" t="str">
        <f>'[3]Results Lum Lab'!U692</f>
        <v>M16 - C3 : 2</v>
      </c>
      <c r="O771" s="117" t="str">
        <f t="shared" si="389"/>
        <v>-</v>
      </c>
      <c r="T771" t="str">
        <f>'[3]Results Lum Lab'!Z692</f>
        <v>M24</v>
      </c>
      <c r="U771" s="117" t="str">
        <f t="shared" si="390"/>
        <v>Duplicate</v>
      </c>
      <c r="V771" t="str">
        <f>'[3]Results Lum Lab'!AC692</f>
        <v>M27</v>
      </c>
      <c r="W771" s="117" t="str">
        <f t="shared" si="391"/>
        <v>Duplicate</v>
      </c>
      <c r="X771" t="str">
        <f>'[3]Results Lum Lab'!AF692</f>
        <v>M18</v>
      </c>
      <c r="Y771" s="117" t="str">
        <f t="shared" si="392"/>
        <v>-</v>
      </c>
      <c r="Z771" t="str">
        <f>'[3]Results Lum Lab'!AI692</f>
        <v>M18</v>
      </c>
      <c r="AA771" s="117" t="str">
        <f t="shared" si="393"/>
        <v>-</v>
      </c>
      <c r="AB771" t="str">
        <f>'[3]Results Lum Lab'!AL692</f>
        <v>M18</v>
      </c>
      <c r="AC771" s="117" t="str">
        <f t="shared" si="394"/>
        <v>-</v>
      </c>
      <c r="AD771" t="str">
        <f>'[3]Results Lum Lab'!AO692</f>
        <v>M16</v>
      </c>
      <c r="AE771" s="117" t="str">
        <f t="shared" si="395"/>
        <v>-</v>
      </c>
    </row>
    <row r="772" spans="4:31" ht="14.7" x14ac:dyDescent="0.6">
      <c r="D772" t="str">
        <f>'[3]Results Lum Lab'!P693</f>
        <v>C1 - M25 : 1</v>
      </c>
      <c r="E772" s="148" t="str">
        <f t="shared" si="384"/>
        <v>-</v>
      </c>
      <c r="F772" t="str">
        <f>'[3]Results Lum Lab'!Q693</f>
        <v>C2 - M28 : 1</v>
      </c>
      <c r="G772" s="117" t="str">
        <f t="shared" si="385"/>
        <v>Duplicate</v>
      </c>
      <c r="H772" t="str">
        <f>'[3]Results Lum Lab'!R693</f>
        <v>C3 - M19 : 1</v>
      </c>
      <c r="I772" s="117" t="str">
        <f t="shared" si="386"/>
        <v>-</v>
      </c>
      <c r="J772" t="str">
        <f>'[3]Results Lum Lab'!S693</f>
        <v>M19 - C1 : 2</v>
      </c>
      <c r="K772" s="117" t="str">
        <f t="shared" si="387"/>
        <v>-</v>
      </c>
      <c r="L772" t="str">
        <f>'[3]Results Lum Lab'!T693</f>
        <v>M19 - C2 : 2</v>
      </c>
      <c r="M772" s="117" t="str">
        <f t="shared" si="388"/>
        <v>-</v>
      </c>
      <c r="N772" t="str">
        <f>'[3]Results Lum Lab'!U693</f>
        <v>M18 - C3 : 2</v>
      </c>
      <c r="O772" s="117" t="str">
        <f t="shared" si="389"/>
        <v>-</v>
      </c>
      <c r="T772" t="str">
        <f>'[3]Results Lum Lab'!Z693</f>
        <v>M25</v>
      </c>
      <c r="U772" s="117" t="str">
        <f t="shared" si="390"/>
        <v>-</v>
      </c>
      <c r="V772" t="str">
        <f>'[3]Results Lum Lab'!AC693</f>
        <v>M28</v>
      </c>
      <c r="W772" s="117" t="str">
        <f t="shared" si="391"/>
        <v>Duplicate</v>
      </c>
      <c r="X772" t="str">
        <f>'[3]Results Lum Lab'!AF693</f>
        <v>M19</v>
      </c>
      <c r="Y772" s="117" t="str">
        <f t="shared" si="392"/>
        <v>-</v>
      </c>
      <c r="Z772" t="str">
        <f>'[3]Results Lum Lab'!AI693</f>
        <v>M19</v>
      </c>
      <c r="AA772" s="117" t="str">
        <f t="shared" si="393"/>
        <v>-</v>
      </c>
      <c r="AB772" t="str">
        <f>'[3]Results Lum Lab'!AL693</f>
        <v>M19</v>
      </c>
      <c r="AC772" s="117" t="str">
        <f t="shared" si="394"/>
        <v>-</v>
      </c>
      <c r="AD772" t="str">
        <f>'[3]Results Lum Lab'!AO693</f>
        <v>M18</v>
      </c>
      <c r="AE772" s="117" t="str">
        <f t="shared" si="395"/>
        <v>-</v>
      </c>
    </row>
    <row r="773" spans="4:31" ht="14.7" x14ac:dyDescent="0.6">
      <c r="D773" t="str">
        <f>'[3]Results Lum Lab'!P694</f>
        <v>C1 - M26 : 1</v>
      </c>
      <c r="E773" s="148" t="str">
        <f t="shared" si="384"/>
        <v>-</v>
      </c>
      <c r="F773" t="str">
        <f>'[3]Results Lum Lab'!Q694</f>
        <v>C2 - M28 : 2</v>
      </c>
      <c r="G773" s="117" t="str">
        <f t="shared" si="385"/>
        <v>Duplicate</v>
      </c>
      <c r="H773" t="str">
        <f>'[3]Results Lum Lab'!R694</f>
        <v>C3 - M20 : 1</v>
      </c>
      <c r="I773" s="117" t="str">
        <f t="shared" si="386"/>
        <v>-</v>
      </c>
      <c r="J773" t="str">
        <f>'[3]Results Lum Lab'!S694</f>
        <v>M20 - C1 : 2</v>
      </c>
      <c r="K773" s="117" t="str">
        <f t="shared" si="387"/>
        <v>-</v>
      </c>
      <c r="L773" t="str">
        <f>'[3]Results Lum Lab'!T694</f>
        <v>M20 - C2 : 2</v>
      </c>
      <c r="M773" s="117" t="str">
        <f t="shared" si="388"/>
        <v>-</v>
      </c>
      <c r="N773" t="str">
        <f>'[3]Results Lum Lab'!U694</f>
        <v>M20 - C3 : 2</v>
      </c>
      <c r="O773" s="117" t="str">
        <f t="shared" si="389"/>
        <v>-</v>
      </c>
      <c r="T773" t="str">
        <f>'[3]Results Lum Lab'!Z694</f>
        <v>M26</v>
      </c>
      <c r="U773" s="117" t="str">
        <f t="shared" si="390"/>
        <v>-</v>
      </c>
      <c r="V773" t="str">
        <f>'[3]Results Lum Lab'!AC694</f>
        <v>M28</v>
      </c>
      <c r="W773" s="117" t="str">
        <f t="shared" si="391"/>
        <v>Duplicate</v>
      </c>
      <c r="X773" t="str">
        <f>'[3]Results Lum Lab'!AF694</f>
        <v>M20</v>
      </c>
      <c r="Y773" s="117" t="str">
        <f t="shared" si="392"/>
        <v>-</v>
      </c>
      <c r="Z773" t="str">
        <f>'[3]Results Lum Lab'!AI694</f>
        <v>M20</v>
      </c>
      <c r="AA773" s="117" t="str">
        <f t="shared" si="393"/>
        <v>-</v>
      </c>
      <c r="AB773" t="str">
        <f>'[3]Results Lum Lab'!AL694</f>
        <v>M20</v>
      </c>
      <c r="AC773" s="117" t="str">
        <f t="shared" si="394"/>
        <v>-</v>
      </c>
      <c r="AD773" t="str">
        <f>'[3]Results Lum Lab'!AO694</f>
        <v>M20</v>
      </c>
      <c r="AE773" s="117" t="str">
        <f t="shared" si="395"/>
        <v>-</v>
      </c>
    </row>
    <row r="774" spans="4:31" ht="14.7" x14ac:dyDescent="0.6">
      <c r="D774" t="str">
        <f>'[3]Results Lum Lab'!P695</f>
        <v>C1 - M27 : 1</v>
      </c>
      <c r="E774" s="148" t="str">
        <f t="shared" si="384"/>
        <v>-</v>
      </c>
      <c r="F774" t="str">
        <f>'[3]Results Lum Lab'!Q695</f>
        <v>C2 - M27 : 1</v>
      </c>
      <c r="G774" s="117" t="str">
        <f t="shared" si="385"/>
        <v>Duplicate</v>
      </c>
      <c r="H774" t="str">
        <f>'[3]Results Lum Lab'!R695</f>
        <v>C3 - M21 : 1</v>
      </c>
      <c r="I774" s="117" t="str">
        <f t="shared" si="386"/>
        <v>-</v>
      </c>
      <c r="J774" t="str">
        <f>'[3]Results Lum Lab'!S695</f>
        <v>M21 - C1 : 2</v>
      </c>
      <c r="K774" s="117" t="str">
        <f t="shared" si="387"/>
        <v>-</v>
      </c>
      <c r="L774" t="str">
        <f>'[3]Results Lum Lab'!T695</f>
        <v>M21 - C2 : 2</v>
      </c>
      <c r="M774" s="117" t="str">
        <f t="shared" si="388"/>
        <v>-</v>
      </c>
      <c r="N774" t="str">
        <f>'[3]Results Lum Lab'!U695</f>
        <v>M22 - C3 : 2</v>
      </c>
      <c r="O774" s="117" t="str">
        <f t="shared" si="389"/>
        <v>-</v>
      </c>
      <c r="T774" t="str">
        <f>'[3]Results Lum Lab'!Z695</f>
        <v>M27</v>
      </c>
      <c r="U774" s="117" t="str">
        <f t="shared" si="390"/>
        <v>-</v>
      </c>
      <c r="V774" t="str">
        <f>'[3]Results Lum Lab'!AC695</f>
        <v>M27</v>
      </c>
      <c r="W774" s="117" t="str">
        <f t="shared" si="391"/>
        <v>Duplicate</v>
      </c>
      <c r="X774" t="str">
        <f>'[3]Results Lum Lab'!AF695</f>
        <v>M21</v>
      </c>
      <c r="Y774" s="117" t="str">
        <f t="shared" si="392"/>
        <v>-</v>
      </c>
      <c r="Z774" t="str">
        <f>'[3]Results Lum Lab'!AI695</f>
        <v>M21</v>
      </c>
      <c r="AA774" s="117" t="str">
        <f t="shared" si="393"/>
        <v>-</v>
      </c>
      <c r="AB774" t="str">
        <f>'[3]Results Lum Lab'!AL695</f>
        <v>M21</v>
      </c>
      <c r="AC774" s="117" t="str">
        <f t="shared" si="394"/>
        <v>-</v>
      </c>
      <c r="AD774" t="str">
        <f>'[3]Results Lum Lab'!AO695</f>
        <v>M22</v>
      </c>
      <c r="AE774" s="117" t="str">
        <f t="shared" si="395"/>
        <v>-</v>
      </c>
    </row>
    <row r="775" spans="4:31" ht="14.7" x14ac:dyDescent="0.6">
      <c r="D775" t="str">
        <f>'[3]Results Lum Lab'!P696</f>
        <v>C1 - M28 : 1</v>
      </c>
      <c r="E775" s="148" t="str">
        <f t="shared" si="384"/>
        <v>Duplicate</v>
      </c>
      <c r="F775" t="str">
        <f>'[3]Results Lum Lab'!Q696</f>
        <v>C2 - M28 : 1</v>
      </c>
      <c r="G775" s="117" t="str">
        <f t="shared" si="385"/>
        <v>Duplicate</v>
      </c>
      <c r="H775" t="str">
        <f>'[3]Results Lum Lab'!R696</f>
        <v>C3 - M22 : 1</v>
      </c>
      <c r="I775" s="117" t="str">
        <f t="shared" si="386"/>
        <v>-</v>
      </c>
      <c r="J775" t="str">
        <f>'[3]Results Lum Lab'!S696</f>
        <v>M22 - C1 : 2</v>
      </c>
      <c r="K775" s="117" t="str">
        <f t="shared" si="387"/>
        <v>-</v>
      </c>
      <c r="L775" t="str">
        <f>'[3]Results Lum Lab'!T696</f>
        <v>M22 - C2 : 2</v>
      </c>
      <c r="M775" s="117" t="str">
        <f t="shared" si="388"/>
        <v>-</v>
      </c>
      <c r="N775" t="str">
        <f>'[3]Results Lum Lab'!U696</f>
        <v>M24 - C3 : 2</v>
      </c>
      <c r="O775" s="117" t="str">
        <f t="shared" si="389"/>
        <v>-</v>
      </c>
      <c r="T775" t="str">
        <f>'[3]Results Lum Lab'!Z696</f>
        <v>M28</v>
      </c>
      <c r="U775" s="117" t="str">
        <f t="shared" si="390"/>
        <v>Duplicate</v>
      </c>
      <c r="V775" t="str">
        <f>'[3]Results Lum Lab'!AC696</f>
        <v>M28</v>
      </c>
      <c r="W775" s="117" t="str">
        <f t="shared" si="391"/>
        <v>Duplicate</v>
      </c>
      <c r="X775" t="str">
        <f>'[3]Results Lum Lab'!AF696</f>
        <v>M22</v>
      </c>
      <c r="Y775" s="117" t="str">
        <f t="shared" si="392"/>
        <v>-</v>
      </c>
      <c r="Z775" t="str">
        <f>'[3]Results Lum Lab'!AI696</f>
        <v>M22</v>
      </c>
      <c r="AA775" s="117" t="str">
        <f t="shared" si="393"/>
        <v>-</v>
      </c>
      <c r="AB775" t="str">
        <f>'[3]Results Lum Lab'!AL696</f>
        <v>M22</v>
      </c>
      <c r="AC775" s="117" t="str">
        <f t="shared" si="394"/>
        <v>-</v>
      </c>
      <c r="AD775" t="str">
        <f>'[3]Results Lum Lab'!AO696</f>
        <v>M24</v>
      </c>
      <c r="AE775" s="117" t="str">
        <f t="shared" si="395"/>
        <v>-</v>
      </c>
    </row>
    <row r="776" spans="4:31" ht="14.7" x14ac:dyDescent="0.6">
      <c r="D776" t="str">
        <f>'[3]Results Lum Lab'!P697</f>
        <v>C1 - M28 : 1</v>
      </c>
      <c r="E776" s="148" t="str">
        <f t="shared" si="384"/>
        <v>Duplicate</v>
      </c>
      <c r="F776" t="str">
        <f>'[3]Results Lum Lab'!Q697</f>
        <v>C2 - M28 : 2</v>
      </c>
      <c r="G776" s="117" t="str">
        <f t="shared" si="385"/>
        <v>Duplicate</v>
      </c>
      <c r="H776" t="str">
        <f>'[3]Results Lum Lab'!R697</f>
        <v>C3 - M23 : 1</v>
      </c>
      <c r="I776" s="117" t="str">
        <f t="shared" si="386"/>
        <v>-</v>
      </c>
      <c r="J776" t="str">
        <f>'[3]Results Lum Lab'!S697</f>
        <v>M23 - C1 : 2</v>
      </c>
      <c r="K776" s="117" t="str">
        <f t="shared" si="387"/>
        <v>-</v>
      </c>
      <c r="L776" t="str">
        <f>'[3]Results Lum Lab'!T697</f>
        <v>M23 - C2 : 2</v>
      </c>
      <c r="M776" s="117" t="str">
        <f t="shared" si="388"/>
        <v>-</v>
      </c>
      <c r="N776" t="str">
        <f>'[3]Results Lum Lab'!U697</f>
        <v>M26 - C3 : 2</v>
      </c>
      <c r="O776" s="117" t="str">
        <f t="shared" si="389"/>
        <v>Duplicate</v>
      </c>
      <c r="T776" t="str">
        <f>'[3]Results Lum Lab'!Z697</f>
        <v>M28</v>
      </c>
      <c r="U776" s="117" t="str">
        <f t="shared" si="390"/>
        <v>Duplicate</v>
      </c>
      <c r="V776" t="str">
        <f>'[3]Results Lum Lab'!AC697</f>
        <v>M28</v>
      </c>
      <c r="W776" s="117" t="str">
        <f t="shared" si="391"/>
        <v>Duplicate</v>
      </c>
      <c r="X776" t="str">
        <f>'[3]Results Lum Lab'!AF697</f>
        <v>M23</v>
      </c>
      <c r="Y776" s="117" t="str">
        <f t="shared" si="392"/>
        <v>-</v>
      </c>
      <c r="Z776" t="str">
        <f>'[3]Results Lum Lab'!AI697</f>
        <v>M23</v>
      </c>
      <c r="AA776" s="117" t="str">
        <f t="shared" si="393"/>
        <v>-</v>
      </c>
      <c r="AB776" t="str">
        <f>'[3]Results Lum Lab'!AL697</f>
        <v>M23</v>
      </c>
      <c r="AC776" s="117" t="str">
        <f t="shared" si="394"/>
        <v>-</v>
      </c>
      <c r="AD776" t="str">
        <f>'[3]Results Lum Lab'!AO697</f>
        <v>M26</v>
      </c>
      <c r="AE776" s="117" t="str">
        <f t="shared" si="395"/>
        <v>Duplicate</v>
      </c>
    </row>
    <row r="777" spans="4:31" ht="14.7" x14ac:dyDescent="0.6">
      <c r="D777" t="str">
        <f>'[3]Results Lum Lab'!P698</f>
        <v>C1 - M28 : 1</v>
      </c>
      <c r="E777" s="148" t="str">
        <f t="shared" si="384"/>
        <v>Duplicate</v>
      </c>
      <c r="H777" t="str">
        <f>'[3]Results Lum Lab'!R698</f>
        <v>C3 - M24 : 1</v>
      </c>
      <c r="I777" s="117" t="str">
        <f t="shared" si="386"/>
        <v>-</v>
      </c>
      <c r="J777" t="str">
        <f>'[3]Results Lum Lab'!S698</f>
        <v>M24 - C1 : 2</v>
      </c>
      <c r="K777" s="117" t="str">
        <f t="shared" si="387"/>
        <v>-</v>
      </c>
      <c r="L777" t="str">
        <f>'[3]Results Lum Lab'!T698</f>
        <v>M24 - C2 : 2</v>
      </c>
      <c r="M777" s="117" t="str">
        <f t="shared" si="388"/>
        <v>-</v>
      </c>
      <c r="N777" t="str">
        <f>'[3]Results Lum Lab'!U698</f>
        <v>M27 - C3 : 1</v>
      </c>
      <c r="O777" s="117" t="str">
        <f t="shared" si="389"/>
        <v>-</v>
      </c>
      <c r="T777" t="str">
        <f>'[3]Results Lum Lab'!Z698</f>
        <v>M28</v>
      </c>
      <c r="U777" s="117" t="str">
        <f t="shared" si="390"/>
        <v>Duplicate</v>
      </c>
      <c r="X777" t="str">
        <f>'[3]Results Lum Lab'!AF698</f>
        <v>M24</v>
      </c>
      <c r="Y777" s="117" t="str">
        <f t="shared" si="392"/>
        <v>-</v>
      </c>
      <c r="Z777" t="str">
        <f>'[3]Results Lum Lab'!AI698</f>
        <v>M24</v>
      </c>
      <c r="AA777" s="117" t="str">
        <f t="shared" si="393"/>
        <v>-</v>
      </c>
      <c r="AB777" t="str">
        <f>'[3]Results Lum Lab'!AL698</f>
        <v>M24</v>
      </c>
      <c r="AC777" s="117" t="str">
        <f t="shared" si="394"/>
        <v>-</v>
      </c>
      <c r="AD777" t="str">
        <f>'[3]Results Lum Lab'!AO698</f>
        <v>M27</v>
      </c>
      <c r="AE777" s="117" t="str">
        <f t="shared" si="395"/>
        <v>Duplicate</v>
      </c>
    </row>
    <row r="778" spans="4:31" ht="14.7" x14ac:dyDescent="0.6">
      <c r="D778" t="str">
        <f>'[3]Results Lum Lab'!P699</f>
        <v>C1 - M28 : 1</v>
      </c>
      <c r="E778" s="148" t="str">
        <f t="shared" si="384"/>
        <v>Duplicate</v>
      </c>
      <c r="H778" t="str">
        <f>'[3]Results Lum Lab'!R699</f>
        <v>C3 - M26 : 1</v>
      </c>
      <c r="I778" s="117" t="str">
        <f t="shared" si="386"/>
        <v>-</v>
      </c>
      <c r="J778" t="str">
        <f>'[3]Results Lum Lab'!S699</f>
        <v>M26 - C1 : 2</v>
      </c>
      <c r="K778" s="117" t="str">
        <f t="shared" si="387"/>
        <v>-</v>
      </c>
      <c r="L778" t="str">
        <f>'[3]Results Lum Lab'!T699</f>
        <v>M26 - C2 : 2</v>
      </c>
      <c r="M778" s="117" t="str">
        <f t="shared" si="388"/>
        <v>-</v>
      </c>
      <c r="N778" t="str">
        <f>'[3]Results Lum Lab'!U699</f>
        <v>M26 - C3 : 2</v>
      </c>
      <c r="O778" s="117" t="str">
        <f t="shared" si="389"/>
        <v>Duplicate</v>
      </c>
      <c r="T778" t="str">
        <f>'[3]Results Lum Lab'!Z699</f>
        <v>M28</v>
      </c>
      <c r="U778" s="117" t="str">
        <f t="shared" si="390"/>
        <v>Duplicate</v>
      </c>
      <c r="X778" t="str">
        <f>'[3]Results Lum Lab'!AF699</f>
        <v>M26</v>
      </c>
      <c r="Y778" s="117" t="str">
        <f t="shared" si="392"/>
        <v>-</v>
      </c>
      <c r="Z778" t="str">
        <f>'[3]Results Lum Lab'!AI699</f>
        <v>M26</v>
      </c>
      <c r="AA778" s="117" t="str">
        <f t="shared" si="393"/>
        <v>-</v>
      </c>
      <c r="AB778" t="str">
        <f>'[3]Results Lum Lab'!AL699</f>
        <v>M26</v>
      </c>
      <c r="AC778" s="117" t="str">
        <f t="shared" si="394"/>
        <v>-</v>
      </c>
      <c r="AD778" t="str">
        <f>'[3]Results Lum Lab'!AO699</f>
        <v>M26</v>
      </c>
      <c r="AE778" s="117" t="str">
        <f t="shared" si="395"/>
        <v>Duplicate</v>
      </c>
    </row>
    <row r="779" spans="4:31" ht="14.7" x14ac:dyDescent="0.6">
      <c r="H779" t="str">
        <f>'[3]Results Lum Lab'!R700</f>
        <v>C3 - M27 : 1</v>
      </c>
      <c r="I779" s="117" t="str">
        <f t="shared" si="386"/>
        <v>-</v>
      </c>
      <c r="J779" t="str">
        <f>'[3]Results Lum Lab'!S700</f>
        <v>M27 - C1 : 2</v>
      </c>
      <c r="K779" s="117" t="str">
        <f t="shared" si="387"/>
        <v>-</v>
      </c>
      <c r="L779" t="str">
        <f>'[3]Results Lum Lab'!T700</f>
        <v>M27 - C2 : 2</v>
      </c>
      <c r="M779" s="117" t="str">
        <f t="shared" si="388"/>
        <v>-</v>
      </c>
      <c r="N779" t="str">
        <f>'[3]Results Lum Lab'!U700</f>
        <v>M27 - C3 : 2</v>
      </c>
      <c r="O779" s="117" t="str">
        <f t="shared" si="389"/>
        <v>-</v>
      </c>
      <c r="X779" t="str">
        <f>'[3]Results Lum Lab'!AF700</f>
        <v>M27</v>
      </c>
      <c r="Y779" s="117" t="str">
        <f t="shared" si="392"/>
        <v>-</v>
      </c>
      <c r="Z779" t="str">
        <f>'[3]Results Lum Lab'!AI700</f>
        <v>M27</v>
      </c>
      <c r="AA779" s="117" t="str">
        <f t="shared" si="393"/>
        <v>-</v>
      </c>
      <c r="AB779" t="str">
        <f>'[3]Results Lum Lab'!AL700</f>
        <v>M27</v>
      </c>
      <c r="AC779" s="117" t="str">
        <f t="shared" si="394"/>
        <v>-</v>
      </c>
      <c r="AD779" t="str">
        <f>'[3]Results Lum Lab'!AO700</f>
        <v>M27</v>
      </c>
      <c r="AE779" s="117" t="str">
        <f t="shared" si="395"/>
        <v>Duplicate</v>
      </c>
    </row>
    <row r="780" spans="4:31" ht="14.7" x14ac:dyDescent="0.6">
      <c r="H780" t="str">
        <f>'[3]Results Lum Lab'!R701</f>
        <v>C3 - M28 : 1</v>
      </c>
      <c r="I780" s="117" t="str">
        <f t="shared" si="386"/>
        <v>Duplicate</v>
      </c>
      <c r="J780" t="str">
        <f>'[3]Results Lum Lab'!S701</f>
        <v>M28 - C1 : 2</v>
      </c>
      <c r="K780" s="117" t="str">
        <f t="shared" si="387"/>
        <v>Duplicate</v>
      </c>
      <c r="L780" t="str">
        <f>'[3]Results Lum Lab'!T701</f>
        <v>M28 - C2 : 2</v>
      </c>
      <c r="M780" s="117" t="str">
        <f t="shared" si="388"/>
        <v>Duplicate</v>
      </c>
      <c r="N780" t="str">
        <f>'[3]Results Lum Lab'!U701</f>
        <v>M28 - C3 : 2</v>
      </c>
      <c r="O780" s="117" t="str">
        <f t="shared" si="389"/>
        <v>Duplicate</v>
      </c>
      <c r="X780" t="str">
        <f>'[3]Results Lum Lab'!AF701</f>
        <v>M28</v>
      </c>
      <c r="Y780" s="117" t="str">
        <f t="shared" si="392"/>
        <v>Duplicate</v>
      </c>
      <c r="Z780" t="str">
        <f>'[3]Results Lum Lab'!AI701</f>
        <v>M28</v>
      </c>
      <c r="AA780" s="117" t="str">
        <f t="shared" si="393"/>
        <v>Duplicate</v>
      </c>
      <c r="AB780" t="str">
        <f>'[3]Results Lum Lab'!AL701</f>
        <v>M28</v>
      </c>
      <c r="AC780" s="117" t="str">
        <f t="shared" si="394"/>
        <v>Duplicate</v>
      </c>
      <c r="AD780" t="str">
        <f>'[3]Results Lum Lab'!AO701</f>
        <v>M28</v>
      </c>
      <c r="AE780" s="117" t="str">
        <f t="shared" si="395"/>
        <v>Duplicate</v>
      </c>
    </row>
    <row r="781" spans="4:31" ht="14.7" x14ac:dyDescent="0.6">
      <c r="H781" t="str">
        <f>'[3]Results Lum Lab'!R702</f>
        <v>C3 - M28 : 1</v>
      </c>
      <c r="I781" s="117" t="str">
        <f t="shared" si="386"/>
        <v>Duplicate</v>
      </c>
      <c r="J781" t="str">
        <f>'[3]Results Lum Lab'!S702</f>
        <v>M28 - C1 : 2</v>
      </c>
      <c r="K781" s="117" t="str">
        <f t="shared" si="387"/>
        <v>Duplicate</v>
      </c>
      <c r="L781" t="str">
        <f>'[3]Results Lum Lab'!T702</f>
        <v>M28 - C2 : 2</v>
      </c>
      <c r="M781" s="117" t="str">
        <f t="shared" si="388"/>
        <v>Duplicate</v>
      </c>
      <c r="N781" t="str">
        <f>'[3]Results Lum Lab'!U702</f>
        <v>M28 - C3 : 2</v>
      </c>
      <c r="O781" s="117" t="str">
        <f t="shared" si="389"/>
        <v>Duplicate</v>
      </c>
      <c r="X781" t="str">
        <f>'[3]Results Lum Lab'!AF702</f>
        <v>M28</v>
      </c>
      <c r="Y781" s="117" t="str">
        <f t="shared" si="392"/>
        <v>Duplicate</v>
      </c>
      <c r="Z781" t="str">
        <f>'[3]Results Lum Lab'!AI702</f>
        <v>M28</v>
      </c>
      <c r="AA781" s="117" t="str">
        <f t="shared" si="393"/>
        <v>Duplicate</v>
      </c>
      <c r="AB781" t="str">
        <f>'[3]Results Lum Lab'!AL702</f>
        <v>M28</v>
      </c>
      <c r="AC781" s="117" t="str">
        <f t="shared" si="394"/>
        <v>Duplicate</v>
      </c>
      <c r="AD781" t="str">
        <f>'[3]Results Lum Lab'!AO702</f>
        <v>M28</v>
      </c>
      <c r="AE781" s="117" t="str">
        <f t="shared" si="395"/>
        <v>Duplicate</v>
      </c>
    </row>
    <row r="782" spans="4:31" ht="14.7" x14ac:dyDescent="0.6">
      <c r="H782" t="str">
        <f>'[3]Results Lum Lab'!R703</f>
        <v>C3 - M28 : 1</v>
      </c>
      <c r="I782" s="117" t="str">
        <f t="shared" si="386"/>
        <v>Duplicate</v>
      </c>
      <c r="J782" t="str">
        <f>'[3]Results Lum Lab'!S703</f>
        <v>M28 - C1 : 2</v>
      </c>
      <c r="K782" s="117" t="str">
        <f t="shared" si="387"/>
        <v>Duplicate</v>
      </c>
      <c r="L782" t="str">
        <f>'[3]Results Lum Lab'!T703</f>
        <v>M28 - C2 : 2</v>
      </c>
      <c r="M782" s="117" t="str">
        <f t="shared" si="388"/>
        <v>Duplicate</v>
      </c>
      <c r="N782" t="str">
        <f>'[3]Results Lum Lab'!U703</f>
        <v>M28 - C3 : 2</v>
      </c>
      <c r="O782" s="117" t="str">
        <f t="shared" si="389"/>
        <v>Duplicate</v>
      </c>
      <c r="X782" t="str">
        <f>'[3]Results Lum Lab'!AF703</f>
        <v>M28</v>
      </c>
      <c r="Y782" s="117" t="str">
        <f t="shared" si="392"/>
        <v>Duplicate</v>
      </c>
      <c r="Z782" t="str">
        <f>'[3]Results Lum Lab'!AI703</f>
        <v>M28</v>
      </c>
      <c r="AA782" s="117" t="str">
        <f t="shared" si="393"/>
        <v>Duplicate</v>
      </c>
      <c r="AB782" t="str">
        <f>'[3]Results Lum Lab'!AL703</f>
        <v>M28</v>
      </c>
      <c r="AC782" s="117" t="str">
        <f t="shared" si="394"/>
        <v>Duplicate</v>
      </c>
      <c r="AD782" t="str">
        <f>'[3]Results Lum Lab'!AO703</f>
        <v>M28</v>
      </c>
      <c r="AE782" s="117" t="str">
        <f t="shared" si="395"/>
        <v>Duplicate</v>
      </c>
    </row>
    <row r="784" spans="4:31" ht="14.7" x14ac:dyDescent="0.6">
      <c r="D784" s="2" t="s">
        <v>1064</v>
      </c>
      <c r="E784" s="151">
        <f>COUNTIF(E764:E775,"Duplicate")</f>
        <v>1</v>
      </c>
      <c r="F784" s="2" t="s">
        <v>1064</v>
      </c>
      <c r="G784" s="123">
        <f>COUNTIF(G764:G775,"Duplicate")</f>
        <v>6</v>
      </c>
      <c r="H784" s="2" t="s">
        <v>1064</v>
      </c>
      <c r="I784" s="123">
        <f>COUNTIF(I764:I780,"Duplicate")</f>
        <v>1</v>
      </c>
      <c r="J784" s="2" t="s">
        <v>1064</v>
      </c>
      <c r="K784" s="123">
        <f>COUNTIF(K764:K780,"Duplicate")</f>
        <v>1</v>
      </c>
      <c r="L784" s="2" t="s">
        <v>1064</v>
      </c>
      <c r="M784" s="123">
        <f>COUNTIF(M764:M780,"Duplicate")</f>
        <v>1</v>
      </c>
      <c r="N784" s="2" t="s">
        <v>1064</v>
      </c>
      <c r="O784" s="123">
        <f>COUNTIF(O764:O780,"Duplicate")</f>
        <v>3</v>
      </c>
      <c r="T784" s="2" t="s">
        <v>1064</v>
      </c>
      <c r="U784" s="151">
        <f>COUNTIF(U764:U775,"Duplicate")</f>
        <v>3</v>
      </c>
      <c r="V784" s="2" t="s">
        <v>1064</v>
      </c>
      <c r="W784" s="151">
        <f>COUNTIF(W764:W775,"Duplicate")</f>
        <v>6</v>
      </c>
      <c r="X784" s="2" t="s">
        <v>1064</v>
      </c>
      <c r="Y784" s="151">
        <f>COUNTIF(Y764:Y780,"Duplicate")</f>
        <v>3</v>
      </c>
      <c r="Z784" s="2" t="s">
        <v>1064</v>
      </c>
      <c r="AA784" s="151">
        <f>COUNTIF(AA764:AA780,"Duplicate")</f>
        <v>3</v>
      </c>
      <c r="AB784" s="2" t="s">
        <v>1064</v>
      </c>
      <c r="AC784" s="151">
        <f>COUNTIF(AC764:AC780,"Duplicate")</f>
        <v>3</v>
      </c>
      <c r="AD784" s="2" t="s">
        <v>1064</v>
      </c>
      <c r="AE784" s="151">
        <f>COUNTIF(AE764:AE780,"Duplicate")</f>
        <v>7</v>
      </c>
    </row>
    <row r="785" spans="3:31" ht="14.7" x14ac:dyDescent="0.6">
      <c r="D785" s="2" t="s">
        <v>1065</v>
      </c>
      <c r="E785" s="151">
        <f>COUNTA(D764:D775)</f>
        <v>12</v>
      </c>
      <c r="F785" s="2" t="s">
        <v>1065</v>
      </c>
      <c r="G785" s="123">
        <f>COUNTA(F764:F775)</f>
        <v>12</v>
      </c>
      <c r="H785" s="2" t="s">
        <v>1065</v>
      </c>
      <c r="I785" s="123">
        <f>COUNTA(H764:H780)</f>
        <v>17</v>
      </c>
      <c r="J785" s="2" t="s">
        <v>1065</v>
      </c>
      <c r="K785" s="123">
        <f>COUNTA(J764:J780)</f>
        <v>17</v>
      </c>
      <c r="L785" s="2" t="s">
        <v>1065</v>
      </c>
      <c r="M785" s="123">
        <f>COUNTA(L764:L780)</f>
        <v>17</v>
      </c>
      <c r="N785" s="2" t="s">
        <v>1065</v>
      </c>
      <c r="O785" s="123">
        <f>COUNTA(N764:N780)</f>
        <v>17</v>
      </c>
      <c r="P785" s="10" t="s">
        <v>431</v>
      </c>
      <c r="Q785" s="10"/>
      <c r="R785" s="10"/>
    </row>
    <row r="786" spans="3:31" x14ac:dyDescent="0.55000000000000004">
      <c r="S786" s="126" t="s">
        <v>1074</v>
      </c>
      <c r="T786" s="146">
        <f>E784/U784</f>
        <v>0.33333333333333331</v>
      </c>
      <c r="U786" s="156"/>
      <c r="V786" s="146">
        <f>G784/W784</f>
        <v>1</v>
      </c>
      <c r="W786" s="156"/>
      <c r="X786" s="146">
        <f>I784/Y784</f>
        <v>0.33333333333333331</v>
      </c>
      <c r="Y786" s="156"/>
      <c r="Z786" s="146">
        <f>K784/AA784</f>
        <v>0.33333333333333331</v>
      </c>
      <c r="AA786" s="156"/>
      <c r="AB786" s="146">
        <f>M784/AC784</f>
        <v>0.33333333333333331</v>
      </c>
      <c r="AC786" s="156"/>
      <c r="AD786" s="155">
        <f>O784/AE784</f>
        <v>0.42857142857142855</v>
      </c>
    </row>
    <row r="789" spans="3:31" x14ac:dyDescent="0.55000000000000004">
      <c r="C789" s="2">
        <f>'[3]Results Lum Lab'!O708</f>
        <v>34</v>
      </c>
      <c r="D789" s="2" t="str">
        <f>'[3]Results Lum Lab'!P708</f>
        <v>C1 - Mxx</v>
      </c>
      <c r="E789" s="147"/>
      <c r="F789" s="2" t="str">
        <f>'[3]Results Lum Lab'!Q708</f>
        <v>C2 - Mxx</v>
      </c>
      <c r="G789" s="2"/>
      <c r="H789" s="2" t="str">
        <f>'[3]Results Lum Lab'!R708</f>
        <v>C3 - Mxx</v>
      </c>
      <c r="I789" s="2"/>
      <c r="J789" s="2" t="str">
        <f>'[3]Results Lum Lab'!S708</f>
        <v>Mxx -C1</v>
      </c>
      <c r="K789" s="2"/>
      <c r="L789" s="2" t="str">
        <f>'[3]Results Lum Lab'!T708</f>
        <v>Mxx -C2</v>
      </c>
      <c r="M789" s="2"/>
      <c r="N789" s="2" t="str">
        <f>'[3]Results Lum Lab'!U708</f>
        <v>Mxx - C3</v>
      </c>
      <c r="O789" s="2"/>
      <c r="P789" s="2"/>
      <c r="Q789" s="2"/>
      <c r="R789" s="2"/>
      <c r="S789" s="2"/>
      <c r="T789" s="2" t="str">
        <f>'[3]Results Lum Lab'!Z708</f>
        <v>C1 - Mxx</v>
      </c>
      <c r="U789" s="2"/>
      <c r="V789" s="2" t="str">
        <f>'[3]Results Lum Lab'!AC708</f>
        <v>C2 - Mxx</v>
      </c>
      <c r="W789" s="2"/>
      <c r="X789" s="2" t="str">
        <f>'[3]Results Lum Lab'!AF708</f>
        <v>C3 - Mxx</v>
      </c>
      <c r="Y789" s="2"/>
      <c r="Z789" s="2" t="str">
        <f>'[3]Results Lum Lab'!AI708</f>
        <v>Mxx -C1</v>
      </c>
      <c r="AA789" s="2"/>
      <c r="AB789" s="2" t="str">
        <f>'[3]Results Lum Lab'!AL708</f>
        <v>Mxx -C2</v>
      </c>
      <c r="AC789" s="2"/>
      <c r="AD789" s="2" t="str">
        <f>'[3]Results Lum Lab'!AO708</f>
        <v>Mxx - C3</v>
      </c>
    </row>
    <row r="790" spans="3:31" ht="14.7" x14ac:dyDescent="0.6">
      <c r="D790" t="str">
        <f>'[3]Results Lum Lab'!P709</f>
        <v>C1 - M08 : 1</v>
      </c>
      <c r="E790" s="148" t="str">
        <f>IF(COUNTIF($D$790:$D$803, D790)&gt;1, "Duplicate", "-")</f>
        <v>-</v>
      </c>
      <c r="F790" t="str">
        <f>'[3]Results Lum Lab'!Q709</f>
        <v>C2 - M08 : 1</v>
      </c>
      <c r="G790" s="117" t="str">
        <f>IF(COUNTIF($F$790:$F$804, F790)&gt;1, "Duplicate", "-")</f>
        <v>-</v>
      </c>
      <c r="H790" t="str">
        <f>'[3]Results Lum Lab'!R709</f>
        <v>C3 - M08 : 1</v>
      </c>
      <c r="I790" s="117" t="str">
        <f>IF(COUNTIF($H$790:$H$799, H790)&gt;1, "Duplicate", "-")</f>
        <v>Duplicate</v>
      </c>
      <c r="J790" t="str">
        <f>'[3]Results Lum Lab'!S709</f>
        <v>M08 - C1 : 2</v>
      </c>
      <c r="K790" s="117" t="str">
        <f>IF(COUNTIF($J$790:$J$801, J790)&gt;1, "Duplicate", "-")</f>
        <v>-</v>
      </c>
      <c r="L790" t="str">
        <f>'[3]Results Lum Lab'!T709</f>
        <v>M08 - C2 : 2</v>
      </c>
      <c r="M790" s="117" t="str">
        <f>IF(COUNTIF($L$790:$L$803, L790)&gt;1, "Duplicate", "-")</f>
        <v>-</v>
      </c>
      <c r="N790" t="str">
        <f>'[3]Results Lum Lab'!U709</f>
        <v>M08 - C3 : 2</v>
      </c>
      <c r="O790" s="117" t="str">
        <f>IF(COUNTIF($N$790:$N$802, N790)&gt;1, "Duplicate", "-")</f>
        <v>Duplicate</v>
      </c>
      <c r="T790" t="str">
        <f>'[3]Results Lum Lab'!Z709</f>
        <v>M08</v>
      </c>
      <c r="U790" s="117" t="str">
        <f>IF(COUNTIF($T$790:$T$803, T790)&gt;1, "Duplicate", "-")</f>
        <v>-</v>
      </c>
      <c r="V790" t="str">
        <f>'[3]Results Lum Lab'!AC709</f>
        <v>M08</v>
      </c>
      <c r="W790" s="117" t="str">
        <f>IF(COUNTIF($V$790:$V$804, V790)&gt;1, "Duplicate", "-")</f>
        <v>-</v>
      </c>
      <c r="X790" t="str">
        <f>'[3]Results Lum Lab'!AF709</f>
        <v>M08</v>
      </c>
      <c r="Y790" s="117" t="str">
        <f>IF(COUNTIF($X$790:$X$799, X790)&gt;1, "Duplicate", "-")</f>
        <v>Duplicate</v>
      </c>
      <c r="Z790" t="str">
        <f>'[3]Results Lum Lab'!AI709</f>
        <v>M08</v>
      </c>
      <c r="AA790" s="117" t="str">
        <f>IF(COUNTIF($Z$790:$Z$801, Z790)&gt;1, "Duplicate", "-")</f>
        <v>-</v>
      </c>
      <c r="AB790" t="str">
        <f>'[3]Results Lum Lab'!AL709</f>
        <v>M08</v>
      </c>
      <c r="AC790" s="117" t="str">
        <f>IF(COUNTIF($AB$790:$AB$803, AB790)&gt;1, "Duplicate", "-")</f>
        <v>-</v>
      </c>
      <c r="AD790" t="str">
        <f>'[3]Results Lum Lab'!AO709</f>
        <v>M08</v>
      </c>
      <c r="AE790" s="117" t="str">
        <f>IF(COUNTIF($AD$790:$AD$802, AD790)&gt;1, "Duplicate", "-")</f>
        <v>Duplicate</v>
      </c>
    </row>
    <row r="791" spans="3:31" ht="14.7" x14ac:dyDescent="0.6">
      <c r="D791" t="str">
        <f>'[3]Results Lum Lab'!P710</f>
        <v>C1 - M12 : 2</v>
      </c>
      <c r="E791" s="148" t="str">
        <f t="shared" ref="E791:E803" si="396">IF(COUNTIF($D$790:$D$803, D791)&gt;1, "Duplicate", "-")</f>
        <v>-</v>
      </c>
      <c r="F791" t="str">
        <f>'[3]Results Lum Lab'!Q710</f>
        <v>C2 - M12 : 1</v>
      </c>
      <c r="G791" s="117" t="str">
        <f t="shared" ref="G791:G804" si="397">IF(COUNTIF($F$790:$F$804, F791)&gt;1, "Duplicate", "-")</f>
        <v>-</v>
      </c>
      <c r="H791" t="str">
        <f>'[3]Results Lum Lab'!R710</f>
        <v>C3 - M12 : 2</v>
      </c>
      <c r="I791" s="117" t="str">
        <f t="shared" ref="I791:I799" si="398">IF(COUNTIF($H$790:$H$799, H791)&gt;1, "Duplicate", "-")</f>
        <v>-</v>
      </c>
      <c r="J791" t="str">
        <f>'[3]Results Lum Lab'!S710</f>
        <v>M12 - C1 : 2</v>
      </c>
      <c r="K791" s="117" t="str">
        <f t="shared" ref="K791:K801" si="399">IF(COUNTIF($J$790:$J$801, J791)&gt;1, "Duplicate", "-")</f>
        <v>-</v>
      </c>
      <c r="L791" t="str">
        <f>'[3]Results Lum Lab'!T710</f>
        <v>M12 - C2 : 2</v>
      </c>
      <c r="M791" s="117" t="str">
        <f t="shared" ref="M791:M803" si="400">IF(COUNTIF($L$790:$L$803, L791)&gt;1, "Duplicate", "-")</f>
        <v>-</v>
      </c>
      <c r="N791" t="str">
        <f>'[3]Results Lum Lab'!U710</f>
        <v>M12 - C3 : 1</v>
      </c>
      <c r="O791" s="117" t="str">
        <f t="shared" ref="O791:O802" si="401">IF(COUNTIF($N$790:$N$802, N791)&gt;1, "Duplicate", "-")</f>
        <v>Duplicate</v>
      </c>
      <c r="T791" t="str">
        <f>'[3]Results Lum Lab'!Z710</f>
        <v>M12</v>
      </c>
      <c r="U791" s="117" t="str">
        <f t="shared" ref="U791:U803" si="402">IF(COUNTIF($T$790:$T$803, T791)&gt;1, "Duplicate", "-")</f>
        <v>Duplicate</v>
      </c>
      <c r="V791" t="str">
        <f>'[3]Results Lum Lab'!AC710</f>
        <v>M12</v>
      </c>
      <c r="W791" s="117" t="str">
        <f t="shared" ref="W791:W804" si="403">IF(COUNTIF($V$790:$V$804, V791)&gt;1, "Duplicate", "-")</f>
        <v>-</v>
      </c>
      <c r="X791" t="str">
        <f>'[3]Results Lum Lab'!AF710</f>
        <v>M12</v>
      </c>
      <c r="Y791" s="117" t="str">
        <f t="shared" ref="Y791:Y799" si="404">IF(COUNTIF($X$790:$X$799, X791)&gt;1, "Duplicate", "-")</f>
        <v>-</v>
      </c>
      <c r="Z791" t="str">
        <f>'[3]Results Lum Lab'!AI710</f>
        <v>M12</v>
      </c>
      <c r="AA791" s="117" t="str">
        <f t="shared" ref="AA791:AA801" si="405">IF(COUNTIF($Z$790:$Z$801, Z791)&gt;1, "Duplicate", "-")</f>
        <v>-</v>
      </c>
      <c r="AB791" t="str">
        <f>'[3]Results Lum Lab'!AL710</f>
        <v>M12</v>
      </c>
      <c r="AC791" s="117" t="str">
        <f t="shared" ref="AC791:AC803" si="406">IF(COUNTIF($AB$790:$AB$803, AB791)&gt;1, "Duplicate", "-")</f>
        <v>-</v>
      </c>
      <c r="AD791" t="str">
        <f>'[3]Results Lum Lab'!AO710</f>
        <v>M12</v>
      </c>
      <c r="AE791" s="117" t="str">
        <f t="shared" ref="AE791:AE802" si="407">IF(COUNTIF($AD$790:$AD$802, AD791)&gt;1, "Duplicate", "-")</f>
        <v>Duplicate</v>
      </c>
    </row>
    <row r="792" spans="3:31" ht="14.7" x14ac:dyDescent="0.6">
      <c r="D792" t="str">
        <f>'[3]Results Lum Lab'!P711</f>
        <v>C1 - M10 : 1</v>
      </c>
      <c r="E792" s="148" t="str">
        <f t="shared" si="396"/>
        <v>-</v>
      </c>
      <c r="F792" t="str">
        <f>'[3]Results Lum Lab'!Q711</f>
        <v>C2 - M16 : 2</v>
      </c>
      <c r="G792" s="117" t="str">
        <f t="shared" si="397"/>
        <v>-</v>
      </c>
      <c r="H792" t="str">
        <f>'[3]Results Lum Lab'!R711</f>
        <v>C3 - M10 : 2</v>
      </c>
      <c r="I792" s="117" t="str">
        <f t="shared" si="398"/>
        <v>Duplicate</v>
      </c>
      <c r="J792" t="str">
        <f>'[3]Results Lum Lab'!S711</f>
        <v>M16 - C1 : 2</v>
      </c>
      <c r="K792" s="117" t="str">
        <f t="shared" si="399"/>
        <v>-</v>
      </c>
      <c r="L792" t="str">
        <f>'[3]Results Lum Lab'!T711</f>
        <v>M16 - C2 : 1</v>
      </c>
      <c r="M792" s="117" t="str">
        <f t="shared" si="400"/>
        <v>Duplicate</v>
      </c>
      <c r="N792" t="str">
        <f>'[3]Results Lum Lab'!U711</f>
        <v>M10 - C3 : 1</v>
      </c>
      <c r="O792" s="117" t="str">
        <f t="shared" si="401"/>
        <v>-</v>
      </c>
      <c r="T792" t="str">
        <f>'[3]Results Lum Lab'!Z711</f>
        <v>M10</v>
      </c>
      <c r="U792" s="117" t="str">
        <f t="shared" si="402"/>
        <v>-</v>
      </c>
      <c r="V792" t="str">
        <f>'[3]Results Lum Lab'!AC711</f>
        <v>M16</v>
      </c>
      <c r="W792" s="117" t="str">
        <f t="shared" si="403"/>
        <v>Duplicate</v>
      </c>
      <c r="X792" t="str">
        <f>'[3]Results Lum Lab'!AF711</f>
        <v>M10</v>
      </c>
      <c r="Y792" s="117" t="str">
        <f t="shared" si="404"/>
        <v>Duplicate</v>
      </c>
      <c r="Z792" t="str">
        <f>'[3]Results Lum Lab'!AI711</f>
        <v>M16</v>
      </c>
      <c r="AA792" s="117" t="str">
        <f t="shared" si="405"/>
        <v>-</v>
      </c>
      <c r="AB792" t="str">
        <f>'[3]Results Lum Lab'!AL711</f>
        <v>M16</v>
      </c>
      <c r="AC792" s="117" t="str">
        <f t="shared" si="406"/>
        <v>Duplicate</v>
      </c>
      <c r="AD792" t="str">
        <f>'[3]Results Lum Lab'!AO711</f>
        <v>M10</v>
      </c>
      <c r="AE792" s="117" t="str">
        <f t="shared" si="407"/>
        <v>Duplicate</v>
      </c>
    </row>
    <row r="793" spans="3:31" ht="14.7" x14ac:dyDescent="0.6">
      <c r="D793" t="str">
        <f>'[3]Results Lum Lab'!P712</f>
        <v>C1 - M11 : 1</v>
      </c>
      <c r="E793" s="148" t="str">
        <f t="shared" si="396"/>
        <v>-</v>
      </c>
      <c r="F793" t="str">
        <f>'[3]Results Lum Lab'!Q712</f>
        <v>C2 - M14 : 1</v>
      </c>
      <c r="G793" s="117" t="str">
        <f t="shared" si="397"/>
        <v>-</v>
      </c>
      <c r="H793" t="str">
        <f>'[3]Results Lum Lab'!R712</f>
        <v>C3 - M08 : 1</v>
      </c>
      <c r="I793" s="117" t="str">
        <f t="shared" si="398"/>
        <v>Duplicate</v>
      </c>
      <c r="J793" t="str">
        <f>'[3]Results Lum Lab'!S712</f>
        <v>M20 - C1 : 2</v>
      </c>
      <c r="K793" s="117" t="str">
        <f t="shared" si="399"/>
        <v>-</v>
      </c>
      <c r="L793" t="str">
        <f>'[3]Results Lum Lab'!T712</f>
        <v>M14 - C2 : 2</v>
      </c>
      <c r="M793" s="117" t="str">
        <f t="shared" si="400"/>
        <v>-</v>
      </c>
      <c r="N793" t="str">
        <f>'[3]Results Lum Lab'!U712</f>
        <v>M08 - C3 : 1</v>
      </c>
      <c r="O793" s="117" t="str">
        <f t="shared" si="401"/>
        <v>-</v>
      </c>
      <c r="T793" t="str">
        <f>'[3]Results Lum Lab'!Z712</f>
        <v>M11</v>
      </c>
      <c r="U793" s="117" t="str">
        <f t="shared" si="402"/>
        <v>-</v>
      </c>
      <c r="V793" t="str">
        <f>'[3]Results Lum Lab'!AC712</f>
        <v>M14</v>
      </c>
      <c r="W793" s="117" t="str">
        <f t="shared" si="403"/>
        <v>-</v>
      </c>
      <c r="X793" t="str">
        <f>'[3]Results Lum Lab'!AF712</f>
        <v>M08</v>
      </c>
      <c r="Y793" s="117" t="str">
        <f t="shared" si="404"/>
        <v>Duplicate</v>
      </c>
      <c r="Z793" t="str">
        <f>'[3]Results Lum Lab'!AI712</f>
        <v>M20</v>
      </c>
      <c r="AA793" s="117" t="str">
        <f t="shared" si="405"/>
        <v>-</v>
      </c>
      <c r="AB793" t="str">
        <f>'[3]Results Lum Lab'!AL712</f>
        <v>M14</v>
      </c>
      <c r="AC793" s="117" t="str">
        <f t="shared" si="406"/>
        <v>-</v>
      </c>
      <c r="AD793" t="str">
        <f>'[3]Results Lum Lab'!AO712</f>
        <v>M08</v>
      </c>
      <c r="AE793" s="117" t="str">
        <f t="shared" si="407"/>
        <v>Duplicate</v>
      </c>
    </row>
    <row r="794" spans="3:31" ht="14.7" x14ac:dyDescent="0.6">
      <c r="D794" t="str">
        <f>'[3]Results Lum Lab'!P713</f>
        <v>C1 - M12 : 1</v>
      </c>
      <c r="E794" s="148" t="str">
        <f t="shared" si="396"/>
        <v>-</v>
      </c>
      <c r="F794" t="str">
        <f>'[3]Results Lum Lab'!Q713</f>
        <v>C2 - M15 : 1</v>
      </c>
      <c r="G794" s="117" t="str">
        <f t="shared" si="397"/>
        <v>-</v>
      </c>
      <c r="H794" t="str">
        <f>'[3]Results Lum Lab'!R713</f>
        <v>C3 - M09 : 1</v>
      </c>
      <c r="I794" s="117" t="str">
        <f t="shared" si="398"/>
        <v>Duplicate</v>
      </c>
      <c r="J794" t="str">
        <f>'[3]Results Lum Lab'!S713</f>
        <v>M24 - C1 : 1</v>
      </c>
      <c r="K794" s="117" t="str">
        <f t="shared" si="399"/>
        <v>Duplicate</v>
      </c>
      <c r="L794" t="str">
        <f>'[3]Results Lum Lab'!T713</f>
        <v>M15 - C2 : 2</v>
      </c>
      <c r="M794" s="117" t="str">
        <f t="shared" si="400"/>
        <v>Duplicate</v>
      </c>
      <c r="N794" t="str">
        <f>'[3]Results Lum Lab'!U713</f>
        <v>M06 - C3 : 2</v>
      </c>
      <c r="O794" s="117" t="str">
        <f t="shared" si="401"/>
        <v>-</v>
      </c>
      <c r="T794" t="str">
        <f>'[3]Results Lum Lab'!Z713</f>
        <v>M12</v>
      </c>
      <c r="U794" s="117" t="str">
        <f t="shared" si="402"/>
        <v>Duplicate</v>
      </c>
      <c r="V794" t="str">
        <f>'[3]Results Lum Lab'!AC713</f>
        <v>M15</v>
      </c>
      <c r="W794" s="117" t="str">
        <f t="shared" si="403"/>
        <v>-</v>
      </c>
      <c r="X794" t="str">
        <f>'[3]Results Lum Lab'!AF713</f>
        <v>M09</v>
      </c>
      <c r="Y794" s="117" t="str">
        <f t="shared" si="404"/>
        <v>Duplicate</v>
      </c>
      <c r="Z794" t="str">
        <f>'[3]Results Lum Lab'!AI713</f>
        <v>M24</v>
      </c>
      <c r="AA794" s="117" t="str">
        <f t="shared" si="405"/>
        <v>Duplicate</v>
      </c>
      <c r="AB794" t="str">
        <f>'[3]Results Lum Lab'!AL713</f>
        <v>M15</v>
      </c>
      <c r="AC794" s="117" t="str">
        <f t="shared" si="406"/>
        <v>Duplicate</v>
      </c>
      <c r="AD794" t="str">
        <f>'[3]Results Lum Lab'!AO713</f>
        <v>M06</v>
      </c>
      <c r="AE794" s="117" t="str">
        <f t="shared" si="407"/>
        <v>-</v>
      </c>
    </row>
    <row r="795" spans="3:31" ht="14.7" x14ac:dyDescent="0.6">
      <c r="D795" t="str">
        <f>'[3]Results Lum Lab'!P714</f>
        <v>C1 - M13 : 1</v>
      </c>
      <c r="E795" s="148" t="str">
        <f t="shared" si="396"/>
        <v>Duplicate</v>
      </c>
      <c r="F795" t="str">
        <f>'[3]Results Lum Lab'!Q714</f>
        <v>C2 - M16 : 1</v>
      </c>
      <c r="G795" s="117" t="str">
        <f t="shared" si="397"/>
        <v>Duplicate</v>
      </c>
      <c r="H795" t="str">
        <f>'[3]Results Lum Lab'!R714</f>
        <v>C3 - M10 : 1</v>
      </c>
      <c r="I795" s="117" t="str">
        <f t="shared" si="398"/>
        <v>-</v>
      </c>
      <c r="J795" t="str">
        <f>'[3]Results Lum Lab'!S714</f>
        <v>M22 - C1 : 2</v>
      </c>
      <c r="K795" s="117" t="str">
        <f t="shared" si="399"/>
        <v>Duplicate</v>
      </c>
      <c r="L795" t="str">
        <f>'[3]Results Lum Lab'!T714</f>
        <v>M16 - C2 : 2</v>
      </c>
      <c r="M795" s="117" t="str">
        <f t="shared" si="400"/>
        <v>Duplicate</v>
      </c>
      <c r="N795" t="str">
        <f>'[3]Results Lum Lab'!U714</f>
        <v>M07 - C3 : 2</v>
      </c>
      <c r="O795" s="117" t="str">
        <f t="shared" si="401"/>
        <v>-</v>
      </c>
      <c r="T795" t="str">
        <f>'[3]Results Lum Lab'!Z714</f>
        <v>M13</v>
      </c>
      <c r="U795" s="117" t="str">
        <f t="shared" si="402"/>
        <v>Duplicate</v>
      </c>
      <c r="V795" t="str">
        <f>'[3]Results Lum Lab'!AC714</f>
        <v>M16</v>
      </c>
      <c r="W795" s="117" t="str">
        <f t="shared" si="403"/>
        <v>Duplicate</v>
      </c>
      <c r="X795" t="str">
        <f>'[3]Results Lum Lab'!AF714</f>
        <v>M10</v>
      </c>
      <c r="Y795" s="117" t="str">
        <f t="shared" si="404"/>
        <v>Duplicate</v>
      </c>
      <c r="Z795" t="str">
        <f>'[3]Results Lum Lab'!AI714</f>
        <v>M22</v>
      </c>
      <c r="AA795" s="117" t="str">
        <f t="shared" si="405"/>
        <v>Duplicate</v>
      </c>
      <c r="AB795" t="str">
        <f>'[3]Results Lum Lab'!AL714</f>
        <v>M16</v>
      </c>
      <c r="AC795" s="117" t="str">
        <f t="shared" si="406"/>
        <v>Duplicate</v>
      </c>
      <c r="AD795" t="str">
        <f>'[3]Results Lum Lab'!AO714</f>
        <v>M07</v>
      </c>
      <c r="AE795" s="117" t="str">
        <f t="shared" si="407"/>
        <v>-</v>
      </c>
    </row>
    <row r="796" spans="3:31" ht="14.7" x14ac:dyDescent="0.6">
      <c r="D796" t="str">
        <f>'[3]Results Lum Lab'!P715</f>
        <v>C1 - M14 : 1</v>
      </c>
      <c r="E796" s="148" t="str">
        <f t="shared" si="396"/>
        <v>Duplicate</v>
      </c>
      <c r="F796" t="str">
        <f>'[3]Results Lum Lab'!Q715</f>
        <v>C2 - M17 : 1</v>
      </c>
      <c r="G796" s="117" t="str">
        <f t="shared" si="397"/>
        <v>Duplicate</v>
      </c>
      <c r="H796" t="str">
        <f>'[3]Results Lum Lab'!R715</f>
        <v>C3 - M11 : 2</v>
      </c>
      <c r="I796" s="117" t="str">
        <f t="shared" si="398"/>
        <v>-</v>
      </c>
      <c r="J796" t="str">
        <f>'[3]Results Lum Lab'!S715</f>
        <v>M23 - C1 : 2</v>
      </c>
      <c r="K796" s="117" t="str">
        <f t="shared" si="399"/>
        <v>Duplicate</v>
      </c>
      <c r="L796" t="str">
        <f>'[3]Results Lum Lab'!T715</f>
        <v>M17 - C2 : 2</v>
      </c>
      <c r="M796" s="117" t="str">
        <f t="shared" si="400"/>
        <v>Duplicate</v>
      </c>
      <c r="N796" t="str">
        <f>'[3]Results Lum Lab'!U715</f>
        <v>M08 - C3 : 2</v>
      </c>
      <c r="O796" s="117" t="str">
        <f t="shared" si="401"/>
        <v>Duplicate</v>
      </c>
      <c r="T796" t="str">
        <f>'[3]Results Lum Lab'!Z715</f>
        <v>M14</v>
      </c>
      <c r="U796" s="117" t="str">
        <f t="shared" si="402"/>
        <v>Duplicate</v>
      </c>
      <c r="V796" t="str">
        <f>'[3]Results Lum Lab'!AC715</f>
        <v>M17</v>
      </c>
      <c r="W796" s="117" t="str">
        <f t="shared" si="403"/>
        <v>Duplicate</v>
      </c>
      <c r="X796" t="str">
        <f>'[3]Results Lum Lab'!AF715</f>
        <v>M11</v>
      </c>
      <c r="Y796" s="117" t="str">
        <f t="shared" si="404"/>
        <v>-</v>
      </c>
      <c r="Z796" t="str">
        <f>'[3]Results Lum Lab'!AI715</f>
        <v>M23</v>
      </c>
      <c r="AA796" s="117" t="str">
        <f t="shared" si="405"/>
        <v>Duplicate</v>
      </c>
      <c r="AB796" t="str">
        <f>'[3]Results Lum Lab'!AL715</f>
        <v>M17</v>
      </c>
      <c r="AC796" s="117" t="str">
        <f t="shared" si="406"/>
        <v>Duplicate</v>
      </c>
      <c r="AD796" t="str">
        <f>'[3]Results Lum Lab'!AO715</f>
        <v>M08</v>
      </c>
      <c r="AE796" s="117" t="str">
        <f t="shared" si="407"/>
        <v>Duplicate</v>
      </c>
    </row>
    <row r="797" spans="3:31" ht="14.7" x14ac:dyDescent="0.6">
      <c r="D797" t="str">
        <f>'[3]Results Lum Lab'!P716</f>
        <v>C1 - M15 : 2</v>
      </c>
      <c r="E797" s="148" t="str">
        <f t="shared" si="396"/>
        <v>-</v>
      </c>
      <c r="F797" t="str">
        <f>'[3]Results Lum Lab'!Q716</f>
        <v>C2 - M18 : 1</v>
      </c>
      <c r="G797" s="117" t="str">
        <f t="shared" si="397"/>
        <v>Duplicate</v>
      </c>
      <c r="H797" t="str">
        <f>'[3]Results Lum Lab'!R716</f>
        <v>C3 - M10 : 2</v>
      </c>
      <c r="I797" s="117" t="str">
        <f t="shared" si="398"/>
        <v>Duplicate</v>
      </c>
      <c r="J797" t="str">
        <f>'[3]Results Lum Lab'!S716</f>
        <v>M24 - C1 : 1</v>
      </c>
      <c r="K797" s="117" t="str">
        <f t="shared" si="399"/>
        <v>Duplicate</v>
      </c>
      <c r="L797" t="str">
        <f>'[3]Results Lum Lab'!T716</f>
        <v>M18 - C2 : 1</v>
      </c>
      <c r="M797" s="117" t="str">
        <f t="shared" si="400"/>
        <v>Duplicate</v>
      </c>
      <c r="N797" t="str">
        <f>'[3]Results Lum Lab'!U716</f>
        <v>M09 - C3 : 2</v>
      </c>
      <c r="O797" s="117" t="str">
        <f t="shared" si="401"/>
        <v>-</v>
      </c>
      <c r="T797" t="str">
        <f>'[3]Results Lum Lab'!Z716</f>
        <v>M15</v>
      </c>
      <c r="U797" s="117" t="str">
        <f t="shared" si="402"/>
        <v>Duplicate</v>
      </c>
      <c r="V797" t="str">
        <f>'[3]Results Lum Lab'!AC716</f>
        <v>M18</v>
      </c>
      <c r="W797" s="117" t="str">
        <f t="shared" si="403"/>
        <v>Duplicate</v>
      </c>
      <c r="X797" t="str">
        <f>'[3]Results Lum Lab'!AF716</f>
        <v>M10</v>
      </c>
      <c r="Y797" s="117" t="str">
        <f t="shared" si="404"/>
        <v>Duplicate</v>
      </c>
      <c r="Z797" t="str">
        <f>'[3]Results Lum Lab'!AI716</f>
        <v>M24</v>
      </c>
      <c r="AA797" s="117" t="str">
        <f t="shared" si="405"/>
        <v>Duplicate</v>
      </c>
      <c r="AB797" t="str">
        <f>'[3]Results Lum Lab'!AL716</f>
        <v>M18</v>
      </c>
      <c r="AC797" s="117" t="str">
        <f t="shared" si="406"/>
        <v>Duplicate</v>
      </c>
      <c r="AD797" t="str">
        <f>'[3]Results Lum Lab'!AO716</f>
        <v>M09</v>
      </c>
      <c r="AE797" s="117" t="str">
        <f t="shared" si="407"/>
        <v>-</v>
      </c>
    </row>
    <row r="798" spans="3:31" ht="14.7" x14ac:dyDescent="0.6">
      <c r="D798" t="str">
        <f>'[3]Results Lum Lab'!P717</f>
        <v>C1 - M14 : 2</v>
      </c>
      <c r="E798" s="148" t="str">
        <f t="shared" si="396"/>
        <v>-</v>
      </c>
      <c r="F798" t="str">
        <f>'[3]Results Lum Lab'!Q717</f>
        <v>C2 - M19 : 2</v>
      </c>
      <c r="G798" s="117" t="str">
        <f t="shared" si="397"/>
        <v>Duplicate</v>
      </c>
      <c r="H798" t="str">
        <f>'[3]Results Lum Lab'!R717</f>
        <v>C3 - M09 : 1</v>
      </c>
      <c r="I798" s="117" t="str">
        <f t="shared" si="398"/>
        <v>Duplicate</v>
      </c>
      <c r="J798" t="str">
        <f>'[3]Results Lum Lab'!S717</f>
        <v>M23 - C1 : 1</v>
      </c>
      <c r="K798" s="117" t="str">
        <f t="shared" si="399"/>
        <v>-</v>
      </c>
      <c r="L798" t="str">
        <f>'[3]Results Lum Lab'!T717</f>
        <v>M17 - C2 : 1</v>
      </c>
      <c r="M798" s="117" t="str">
        <f t="shared" si="400"/>
        <v>-</v>
      </c>
      <c r="N798" t="str">
        <f>'[3]Results Lum Lab'!U717</f>
        <v>M10 - C3 : 2</v>
      </c>
      <c r="O798" s="117" t="str">
        <f t="shared" si="401"/>
        <v>Duplicate</v>
      </c>
      <c r="T798" t="str">
        <f>'[3]Results Lum Lab'!Z717</f>
        <v>M14</v>
      </c>
      <c r="U798" s="117" t="str">
        <f t="shared" si="402"/>
        <v>Duplicate</v>
      </c>
      <c r="V798" t="str">
        <f>'[3]Results Lum Lab'!AC717</f>
        <v>M19</v>
      </c>
      <c r="W798" s="117" t="str">
        <f t="shared" si="403"/>
        <v>Duplicate</v>
      </c>
      <c r="X798" t="str">
        <f>'[3]Results Lum Lab'!AF717</f>
        <v>M09</v>
      </c>
      <c r="Y798" s="117" t="str">
        <f t="shared" si="404"/>
        <v>Duplicate</v>
      </c>
      <c r="Z798" t="str">
        <f>'[3]Results Lum Lab'!AI717</f>
        <v>M23</v>
      </c>
      <c r="AA798" s="117" t="str">
        <f t="shared" si="405"/>
        <v>Duplicate</v>
      </c>
      <c r="AB798" t="str">
        <f>'[3]Results Lum Lab'!AL717</f>
        <v>M17</v>
      </c>
      <c r="AC798" s="117" t="str">
        <f t="shared" si="406"/>
        <v>Duplicate</v>
      </c>
      <c r="AD798" t="str">
        <f>'[3]Results Lum Lab'!AO717</f>
        <v>M10</v>
      </c>
      <c r="AE798" s="117" t="str">
        <f t="shared" si="407"/>
        <v>Duplicate</v>
      </c>
    </row>
    <row r="799" spans="3:31" ht="14.7" x14ac:dyDescent="0.6">
      <c r="D799" t="str">
        <f>'[3]Results Lum Lab'!P718</f>
        <v>C1 - M13 : 1</v>
      </c>
      <c r="E799" s="148" t="str">
        <f t="shared" si="396"/>
        <v>Duplicate</v>
      </c>
      <c r="F799" t="str">
        <f>'[3]Results Lum Lab'!Q718</f>
        <v>C2 - M18 : 2</v>
      </c>
      <c r="G799" s="117" t="str">
        <f t="shared" si="397"/>
        <v>-</v>
      </c>
      <c r="H799" t="str">
        <f>'[3]Results Lum Lab'!R718</f>
        <v>C3 - M10 : 2</v>
      </c>
      <c r="I799" s="117" t="str">
        <f t="shared" si="398"/>
        <v>Duplicate</v>
      </c>
      <c r="J799" t="str">
        <f>'[3]Results Lum Lab'!S718</f>
        <v>M22 - C1 : 2</v>
      </c>
      <c r="K799" s="117" t="str">
        <f t="shared" si="399"/>
        <v>Duplicate</v>
      </c>
      <c r="L799" t="str">
        <f>'[3]Results Lum Lab'!T718</f>
        <v>M16 - C2 : 1</v>
      </c>
      <c r="M799" s="117" t="str">
        <f t="shared" si="400"/>
        <v>Duplicate</v>
      </c>
      <c r="N799" t="str">
        <f>'[3]Results Lum Lab'!U718</f>
        <v>M11 - C3 : 1</v>
      </c>
      <c r="O799" s="117" t="str">
        <f t="shared" si="401"/>
        <v>-</v>
      </c>
      <c r="T799" t="str">
        <f>'[3]Results Lum Lab'!Z718</f>
        <v>M13</v>
      </c>
      <c r="U799" s="117" t="str">
        <f t="shared" si="402"/>
        <v>Duplicate</v>
      </c>
      <c r="V799" t="str">
        <f>'[3]Results Lum Lab'!AC718</f>
        <v>M18</v>
      </c>
      <c r="W799" s="117" t="str">
        <f t="shared" si="403"/>
        <v>Duplicate</v>
      </c>
      <c r="X799" t="str">
        <f>'[3]Results Lum Lab'!AF718</f>
        <v>M10</v>
      </c>
      <c r="Y799" s="117" t="str">
        <f t="shared" si="404"/>
        <v>Duplicate</v>
      </c>
      <c r="Z799" t="str">
        <f>'[3]Results Lum Lab'!AI718</f>
        <v>M22</v>
      </c>
      <c r="AA799" s="117" t="str">
        <f t="shared" si="405"/>
        <v>Duplicate</v>
      </c>
      <c r="AB799" t="str">
        <f>'[3]Results Lum Lab'!AL718</f>
        <v>M16</v>
      </c>
      <c r="AC799" s="117" t="str">
        <f t="shared" si="406"/>
        <v>Duplicate</v>
      </c>
      <c r="AD799" t="str">
        <f>'[3]Results Lum Lab'!AO718</f>
        <v>M11</v>
      </c>
      <c r="AE799" s="117" t="str">
        <f t="shared" si="407"/>
        <v>Duplicate</v>
      </c>
    </row>
    <row r="800" spans="3:31" ht="14.7" x14ac:dyDescent="0.6">
      <c r="D800" t="str">
        <f>'[3]Results Lum Lab'!P719</f>
        <v>C1 - M14 : 1</v>
      </c>
      <c r="E800" s="148" t="str">
        <f t="shared" si="396"/>
        <v>Duplicate</v>
      </c>
      <c r="F800" t="str">
        <f>'[3]Results Lum Lab'!Q719</f>
        <v>C2 - M17 : 2</v>
      </c>
      <c r="G800" s="117" t="str">
        <f t="shared" si="397"/>
        <v>-</v>
      </c>
      <c r="J800" t="str">
        <f>'[3]Results Lum Lab'!S719</f>
        <v>M23 - C1 : 2</v>
      </c>
      <c r="K800" s="117" t="str">
        <f t="shared" si="399"/>
        <v>Duplicate</v>
      </c>
      <c r="L800" t="str">
        <f>'[3]Results Lum Lab'!T719</f>
        <v>M15 - C2 : 2</v>
      </c>
      <c r="M800" s="117" t="str">
        <f t="shared" si="400"/>
        <v>Duplicate</v>
      </c>
      <c r="N800" t="str">
        <f>'[3]Results Lum Lab'!U719</f>
        <v>M10 - C3 : 2</v>
      </c>
      <c r="O800" s="117" t="str">
        <f t="shared" si="401"/>
        <v>Duplicate</v>
      </c>
      <c r="T800" t="str">
        <f>'[3]Results Lum Lab'!Z719</f>
        <v>M14</v>
      </c>
      <c r="U800" s="117" t="str">
        <f t="shared" si="402"/>
        <v>Duplicate</v>
      </c>
      <c r="V800" t="str">
        <f>'[3]Results Lum Lab'!AC719</f>
        <v>M17</v>
      </c>
      <c r="W800" s="117" t="str">
        <f t="shared" si="403"/>
        <v>Duplicate</v>
      </c>
      <c r="Y800" s="117"/>
      <c r="Z800" t="str">
        <f>'[3]Results Lum Lab'!AI719</f>
        <v>M23</v>
      </c>
      <c r="AA800" s="117" t="str">
        <f t="shared" si="405"/>
        <v>Duplicate</v>
      </c>
      <c r="AB800" t="str">
        <f>'[3]Results Lum Lab'!AL719</f>
        <v>M15</v>
      </c>
      <c r="AC800" s="117" t="str">
        <f t="shared" si="406"/>
        <v>Duplicate</v>
      </c>
      <c r="AD800" t="str">
        <f>'[3]Results Lum Lab'!AO719</f>
        <v>M10</v>
      </c>
      <c r="AE800" s="117" t="str">
        <f t="shared" si="407"/>
        <v>Duplicate</v>
      </c>
    </row>
    <row r="801" spans="3:33" ht="14.7" x14ac:dyDescent="0.6">
      <c r="D801" t="str">
        <f>'[3]Results Lum Lab'!P720</f>
        <v>C1 - M15 : 1</v>
      </c>
      <c r="E801" s="148" t="str">
        <f t="shared" si="396"/>
        <v>-</v>
      </c>
      <c r="F801" t="str">
        <f>'[3]Results Lum Lab'!Q720</f>
        <v>C2 - M16 : 1</v>
      </c>
      <c r="G801" s="117" t="str">
        <f t="shared" si="397"/>
        <v>Duplicate</v>
      </c>
      <c r="J801" t="str">
        <f>'[3]Results Lum Lab'!S720</f>
        <v>M24 - C1 : 1</v>
      </c>
      <c r="K801" s="117" t="str">
        <f t="shared" si="399"/>
        <v>Duplicate</v>
      </c>
      <c r="L801" t="str">
        <f>'[3]Results Lum Lab'!T720</f>
        <v>M16 - C2 : 2</v>
      </c>
      <c r="M801" s="117" t="str">
        <f t="shared" si="400"/>
        <v>Duplicate</v>
      </c>
      <c r="N801" t="str">
        <f>'[3]Results Lum Lab'!U720</f>
        <v>M11 - C3 : 2</v>
      </c>
      <c r="O801" s="117" t="str">
        <f t="shared" si="401"/>
        <v>-</v>
      </c>
      <c r="T801" t="str">
        <f>'[3]Results Lum Lab'!Z720</f>
        <v>M15</v>
      </c>
      <c r="U801" s="117" t="str">
        <f t="shared" si="402"/>
        <v>Duplicate</v>
      </c>
      <c r="V801" t="str">
        <f>'[3]Results Lum Lab'!AC720</f>
        <v>M16</v>
      </c>
      <c r="W801" s="117" t="str">
        <f t="shared" si="403"/>
        <v>Duplicate</v>
      </c>
      <c r="Z801" t="str">
        <f>'[3]Results Lum Lab'!AI720</f>
        <v>M24</v>
      </c>
      <c r="AA801" s="117" t="str">
        <f t="shared" si="405"/>
        <v>Duplicate</v>
      </c>
      <c r="AB801" t="str">
        <f>'[3]Results Lum Lab'!AL720</f>
        <v>M16</v>
      </c>
      <c r="AC801" s="117" t="str">
        <f t="shared" si="406"/>
        <v>Duplicate</v>
      </c>
      <c r="AD801" t="str">
        <f>'[3]Results Lum Lab'!AO720</f>
        <v>M11</v>
      </c>
      <c r="AE801" s="117" t="str">
        <f t="shared" si="407"/>
        <v>Duplicate</v>
      </c>
    </row>
    <row r="802" spans="3:33" ht="14.7" x14ac:dyDescent="0.6">
      <c r="D802" t="str">
        <f>'[3]Results Lum Lab'!P721</f>
        <v>C1 - M16 : 1</v>
      </c>
      <c r="E802" s="148" t="str">
        <f t="shared" si="396"/>
        <v>-</v>
      </c>
      <c r="F802" t="str">
        <f>'[3]Results Lum Lab'!Q721</f>
        <v>C2 - M17 : 1</v>
      </c>
      <c r="G802" s="117" t="str">
        <f t="shared" si="397"/>
        <v>Duplicate</v>
      </c>
      <c r="L802" t="str">
        <f>'[3]Results Lum Lab'!T721</f>
        <v>M17 - C2 : 2</v>
      </c>
      <c r="M802" s="117" t="str">
        <f t="shared" si="400"/>
        <v>Duplicate</v>
      </c>
      <c r="N802" t="str">
        <f>'[3]Results Lum Lab'!U721</f>
        <v>M12 - C3 : 1</v>
      </c>
      <c r="O802" s="117" t="str">
        <f t="shared" si="401"/>
        <v>Duplicate</v>
      </c>
      <c r="T802" t="str">
        <f>'[3]Results Lum Lab'!Z721</f>
        <v>M16</v>
      </c>
      <c r="U802" s="117" t="str">
        <f t="shared" si="402"/>
        <v>-</v>
      </c>
      <c r="V802" t="str">
        <f>'[3]Results Lum Lab'!AC721</f>
        <v>M17</v>
      </c>
      <c r="W802" s="117" t="str">
        <f t="shared" si="403"/>
        <v>Duplicate</v>
      </c>
      <c r="AA802" s="117"/>
      <c r="AB802" t="str">
        <f>'[3]Results Lum Lab'!AL721</f>
        <v>M17</v>
      </c>
      <c r="AC802" s="117" t="str">
        <f t="shared" si="406"/>
        <v>Duplicate</v>
      </c>
      <c r="AD802" t="str">
        <f>'[3]Results Lum Lab'!AO721</f>
        <v>M12</v>
      </c>
      <c r="AE802" s="117" t="str">
        <f t="shared" si="407"/>
        <v>Duplicate</v>
      </c>
    </row>
    <row r="803" spans="3:33" ht="14.7" x14ac:dyDescent="0.6">
      <c r="D803" t="str">
        <f>'[3]Results Lum Lab'!P722</f>
        <v>C1 - M17 : 2</v>
      </c>
      <c r="E803" s="148" t="str">
        <f t="shared" si="396"/>
        <v>-</v>
      </c>
      <c r="F803" t="str">
        <f>'[3]Results Lum Lab'!Q722</f>
        <v>C2 - M18 : 1</v>
      </c>
      <c r="G803" s="117" t="str">
        <f t="shared" si="397"/>
        <v>Duplicate</v>
      </c>
      <c r="L803" t="str">
        <f>'[3]Results Lum Lab'!T722</f>
        <v>M18 - C2 : 1</v>
      </c>
      <c r="M803" s="117" t="str">
        <f t="shared" si="400"/>
        <v>Duplicate</v>
      </c>
      <c r="T803" t="str">
        <f>'[3]Results Lum Lab'!Z722</f>
        <v>M17</v>
      </c>
      <c r="U803" s="117" t="str">
        <f t="shared" si="402"/>
        <v>-</v>
      </c>
      <c r="V803" t="str">
        <f>'[3]Results Lum Lab'!AC722</f>
        <v>M18</v>
      </c>
      <c r="W803" s="117" t="str">
        <f t="shared" si="403"/>
        <v>Duplicate</v>
      </c>
      <c r="AB803" t="str">
        <f>'[3]Results Lum Lab'!AL722</f>
        <v>M18</v>
      </c>
      <c r="AC803" s="117" t="str">
        <f t="shared" si="406"/>
        <v>Duplicate</v>
      </c>
      <c r="AE803" s="117"/>
    </row>
    <row r="804" spans="3:33" ht="14.7" x14ac:dyDescent="0.6">
      <c r="F804" t="str">
        <f>'[3]Results Lum Lab'!Q723</f>
        <v>C2 - M19 : 2</v>
      </c>
      <c r="G804" s="117" t="str">
        <f t="shared" si="397"/>
        <v>Duplicate</v>
      </c>
      <c r="U804" s="117"/>
      <c r="V804" t="str">
        <f>'[3]Results Lum Lab'!AC723</f>
        <v>M19</v>
      </c>
      <c r="W804" s="117" t="str">
        <f t="shared" si="403"/>
        <v>Duplicate</v>
      </c>
      <c r="AC804" s="117"/>
    </row>
    <row r="805" spans="3:33" ht="14.7" x14ac:dyDescent="0.6">
      <c r="W805" s="117"/>
    </row>
    <row r="806" spans="3:33" ht="14.7" x14ac:dyDescent="0.6">
      <c r="D806" s="2" t="s">
        <v>1064</v>
      </c>
      <c r="E806" s="130">
        <f>COUNTIF(E790:E803,"Duplicate")</f>
        <v>4</v>
      </c>
      <c r="F806" s="2" t="s">
        <v>1064</v>
      </c>
      <c r="G806" s="119">
        <f>COUNTIF(G790:G804,"Duplicate")</f>
        <v>8</v>
      </c>
      <c r="H806" s="2" t="s">
        <v>1064</v>
      </c>
      <c r="I806" s="119">
        <f>COUNTIF(I790:I799,"Duplicate")</f>
        <v>7</v>
      </c>
      <c r="J806" s="2" t="s">
        <v>1064</v>
      </c>
      <c r="K806" s="119">
        <f>COUNTIF(K790:K801,"Duplicate")</f>
        <v>7</v>
      </c>
      <c r="L806" s="2" t="s">
        <v>1064</v>
      </c>
      <c r="M806" s="119">
        <f>COUNTIF(M790:M803,"Duplicate")</f>
        <v>10</v>
      </c>
      <c r="N806" s="2" t="s">
        <v>1064</v>
      </c>
      <c r="O806" s="119">
        <f>COUNTIF(O790:O802,"Duplicate")</f>
        <v>6</v>
      </c>
      <c r="T806" s="2" t="s">
        <v>1064</v>
      </c>
      <c r="U806" s="119">
        <f>COUNTIF(U790:U803,"Duplicate")</f>
        <v>9</v>
      </c>
      <c r="V806" s="2" t="s">
        <v>1064</v>
      </c>
      <c r="W806" s="119">
        <f>COUNTIF(W790:W804,"Duplicate")</f>
        <v>11</v>
      </c>
      <c r="X806" s="2" t="s">
        <v>1064</v>
      </c>
      <c r="Y806" s="119">
        <f>COUNTIF(Y790:Y799,"Duplicate")</f>
        <v>8</v>
      </c>
      <c r="Z806" s="2" t="s">
        <v>1064</v>
      </c>
      <c r="AA806" s="119">
        <f>COUNTIF(AA790:AA801,"Duplicate")</f>
        <v>8</v>
      </c>
      <c r="AB806" s="2" t="s">
        <v>1064</v>
      </c>
      <c r="AC806" s="119">
        <f>COUNTIF(AC790:AC803,"Duplicate")</f>
        <v>11</v>
      </c>
      <c r="AD806" s="2" t="s">
        <v>1064</v>
      </c>
      <c r="AE806" s="119">
        <f>COUNTIF(AE790:AE802,"Duplicate")</f>
        <v>10</v>
      </c>
    </row>
    <row r="807" spans="3:33" ht="14.7" x14ac:dyDescent="0.6">
      <c r="D807" s="2" t="s">
        <v>1065</v>
      </c>
      <c r="E807" s="130">
        <f>COUNTA(D790:D803)</f>
        <v>14</v>
      </c>
      <c r="F807" s="2" t="s">
        <v>1065</v>
      </c>
      <c r="G807" s="119">
        <f>COUNTA(F790:F804)</f>
        <v>15</v>
      </c>
      <c r="H807" s="2" t="s">
        <v>1065</v>
      </c>
      <c r="I807" s="119">
        <f>COUNTA(H790:H799)</f>
        <v>10</v>
      </c>
      <c r="J807" s="2" t="s">
        <v>1065</v>
      </c>
      <c r="K807" s="119">
        <f>COUNTA(J790:J801)</f>
        <v>12</v>
      </c>
      <c r="L807" s="2" t="s">
        <v>1065</v>
      </c>
      <c r="M807" s="119">
        <f>COUNTA(L790:L803)</f>
        <v>14</v>
      </c>
      <c r="N807" s="2" t="s">
        <v>1065</v>
      </c>
      <c r="O807" s="119">
        <f>COUNTA(N790:N803)</f>
        <v>13</v>
      </c>
      <c r="P807" s="10" t="s">
        <v>431</v>
      </c>
      <c r="Q807" s="10"/>
      <c r="R807" s="10"/>
    </row>
    <row r="808" spans="3:33" x14ac:dyDescent="0.55000000000000004">
      <c r="S808" s="126" t="s">
        <v>1074</v>
      </c>
      <c r="T808" s="128">
        <f>E806/U806</f>
        <v>0.44444444444444442</v>
      </c>
      <c r="U808" s="127"/>
      <c r="V808" s="128">
        <f>G806/W806</f>
        <v>0.72727272727272729</v>
      </c>
      <c r="W808" s="127"/>
      <c r="X808" s="128">
        <f>I806/Y806</f>
        <v>0.875</v>
      </c>
      <c r="Y808" s="127"/>
      <c r="Z808" s="128">
        <f>K806/AA806</f>
        <v>0.875</v>
      </c>
      <c r="AA808" s="127"/>
      <c r="AB808" s="128">
        <f>M806/AC806</f>
        <v>0.90909090909090906</v>
      </c>
      <c r="AC808" s="127"/>
      <c r="AD808" s="129">
        <f>O806/AE806</f>
        <v>0.6</v>
      </c>
      <c r="AF808" t="s">
        <v>1075</v>
      </c>
      <c r="AG808" s="131">
        <f>MAX(T808:AD808)</f>
        <v>0.90909090909090906</v>
      </c>
    </row>
    <row r="809" spans="3:33" x14ac:dyDescent="0.55000000000000004">
      <c r="AF809" t="s">
        <v>1076</v>
      </c>
      <c r="AG809" s="131">
        <f>MIN(T808:AD808)</f>
        <v>0.44444444444444442</v>
      </c>
    </row>
    <row r="811" spans="3:33" x14ac:dyDescent="0.55000000000000004">
      <c r="C811">
        <f>'[3]Results Lum Lab'!O727</f>
        <v>35</v>
      </c>
      <c r="D811" s="2" t="str">
        <f>'[3]Results Lum Lab'!P727</f>
        <v>C1 - Mxx</v>
      </c>
      <c r="E811" s="147"/>
      <c r="F811" s="2" t="str">
        <f>'[3]Results Lum Lab'!Q727</f>
        <v>C2 - Mxx</v>
      </c>
      <c r="G811" s="2"/>
      <c r="H811" s="2" t="str">
        <f>'[3]Results Lum Lab'!R727</f>
        <v>C3 - Mxx</v>
      </c>
      <c r="I811" s="2"/>
      <c r="J811" s="2" t="str">
        <f>'[3]Results Lum Lab'!S727</f>
        <v>Mxx -C1</v>
      </c>
      <c r="K811" s="2"/>
      <c r="L811" s="2" t="str">
        <f>'[3]Results Lum Lab'!T727</f>
        <v>Mxx -C2</v>
      </c>
      <c r="M811" s="2"/>
      <c r="N811" s="2" t="str">
        <f>'[3]Results Lum Lab'!U727</f>
        <v>Mxx - C3</v>
      </c>
      <c r="T811" s="2" t="str">
        <f>'[3]Results Lum Lab'!Z727</f>
        <v>C1 - Mxx</v>
      </c>
      <c r="U811" s="2"/>
      <c r="V811" s="2" t="str">
        <f>'[3]Results Lum Lab'!AC727</f>
        <v>C2 - Mxx</v>
      </c>
      <c r="W811" s="2"/>
      <c r="X811" s="2" t="str">
        <f>'[3]Results Lum Lab'!AF727</f>
        <v>C3 - Mxx</v>
      </c>
      <c r="Y811" s="2"/>
      <c r="Z811" s="2" t="str">
        <f>'[3]Results Lum Lab'!AI727</f>
        <v>Mxx -C1</v>
      </c>
      <c r="AA811" s="2"/>
      <c r="AB811" s="2" t="str">
        <f>'[3]Results Lum Lab'!AL727</f>
        <v>Mxx -C2</v>
      </c>
      <c r="AC811" s="2"/>
      <c r="AD811" s="2" t="str">
        <f>'[3]Results Lum Lab'!AO727</f>
        <v>Mxx - C3</v>
      </c>
    </row>
    <row r="812" spans="3:33" ht="14.7" x14ac:dyDescent="0.6">
      <c r="D812" t="str">
        <f>'[3]Results Lum Lab'!P728</f>
        <v>C1 - M08 : 1</v>
      </c>
      <c r="E812" s="148" t="str">
        <f>IF(COUNTIF($D$812:$D$821, D812)&gt;1, "Duplicate", "-")</f>
        <v>-</v>
      </c>
      <c r="F812" t="str">
        <f>'[3]Results Lum Lab'!Q728</f>
        <v>C2 - M08 : 1</v>
      </c>
      <c r="G812" s="117" t="str">
        <f>IF(COUNTIF($F$812:$F$825, F812)&gt;1, "Duplicate", "-")</f>
        <v>-</v>
      </c>
      <c r="H812" t="str">
        <f>'[3]Results Lum Lab'!R728</f>
        <v>C3 - M08 : 1</v>
      </c>
      <c r="I812" s="117" t="str">
        <f>IF(COUNTIF($H$812:$H$820, H812)&gt;1, "Duplicate", "-")</f>
        <v>-</v>
      </c>
      <c r="J812" t="str">
        <f>'[3]Results Lum Lab'!S728</f>
        <v>M08 - C1 : 2</v>
      </c>
      <c r="K812" s="117" t="str">
        <f>IF(COUNTIF($J$813:$J$823, J812)&gt;1, "Duplicate", "-")</f>
        <v>-</v>
      </c>
      <c r="L812" t="str">
        <f>'[3]Results Lum Lab'!T728</f>
        <v>M08 - C2 : 2</v>
      </c>
      <c r="M812" s="117" t="str">
        <f>IF(COUNTIF($L$812:$L$819, L812)&gt;1, "Duplicate", "-")</f>
        <v>-</v>
      </c>
      <c r="N812" t="str">
        <f>'[3]Results Lum Lab'!U728</f>
        <v>M08 - C3 : 2</v>
      </c>
      <c r="O812" s="117" t="str">
        <f>IF(COUNTIF($N$812:$N$820, N812)&gt;1, "Duplicate", "-")</f>
        <v>-</v>
      </c>
      <c r="T812" t="str">
        <f>'[3]Results Lum Lab'!Z728</f>
        <v>M08</v>
      </c>
      <c r="U812" s="117" t="str">
        <f>IF(COUNTIF($T$812:$T$821, T812)&gt;1, "Duplicate", "-")</f>
        <v>-</v>
      </c>
      <c r="V812" t="str">
        <f>'[3]Results Lum Lab'!AC728</f>
        <v>M08</v>
      </c>
      <c r="W812" s="117" t="str">
        <f>IF(COUNTIF($V$812:$V$825, V812)&gt;1, "Duplicate", "-")</f>
        <v>-</v>
      </c>
      <c r="X812" t="str">
        <f>'[3]Results Lum Lab'!AF728</f>
        <v>M08</v>
      </c>
      <c r="Y812" s="117" t="str">
        <f>IF(COUNTIF($X$812:$X$820, X812)&gt;1, "Duplicate", "-")</f>
        <v>-</v>
      </c>
      <c r="Z812" t="str">
        <f>'[3]Results Lum Lab'!AI728</f>
        <v>M08</v>
      </c>
      <c r="AA812" s="117" t="str">
        <f>IF(COUNTIF($Z$812:$Z$823, Z812)&gt;1, "Duplicate", "-")</f>
        <v>-</v>
      </c>
      <c r="AB812" t="str">
        <f>'[3]Results Lum Lab'!AL728</f>
        <v>M08</v>
      </c>
      <c r="AC812" s="117" t="str">
        <f>IF(COUNTIF($AB$812:$AB$819, AB812)&gt;1, "Duplicate", "-")</f>
        <v>-</v>
      </c>
      <c r="AD812" t="str">
        <f>'[3]Results Lum Lab'!AO728</f>
        <v>M08</v>
      </c>
      <c r="AE812" s="117" t="str">
        <f>IF(COUNTIF($AD$812:$AD$820, AD812)&gt;1, "Duplicate", "-")</f>
        <v>-</v>
      </c>
    </row>
    <row r="813" spans="3:33" ht="14.7" x14ac:dyDescent="0.6">
      <c r="D813" t="str">
        <f>'[3]Results Lum Lab'!P729</f>
        <v>C1 - M12 : 1</v>
      </c>
      <c r="E813" s="148" t="str">
        <f t="shared" ref="E813:E821" si="408">IF(COUNTIF($D$812:$D$821, D813)&gt;1, "Duplicate", "-")</f>
        <v>-</v>
      </c>
      <c r="F813" t="str">
        <f>'[3]Results Lum Lab'!Q729</f>
        <v>C2 - M12 : 1</v>
      </c>
      <c r="G813" s="117" t="str">
        <f t="shared" ref="G813:G825" si="409">IF(COUNTIF($F$812:$F$825, F813)&gt;1, "Duplicate", "-")</f>
        <v>-</v>
      </c>
      <c r="H813" t="str">
        <f>'[3]Results Lum Lab'!R729</f>
        <v>C3 - M12 : 1</v>
      </c>
      <c r="I813" s="117" t="str">
        <f t="shared" ref="I813:I820" si="410">IF(COUNTIF($H$812:$H$820, H813)&gt;1, "Duplicate", "-")</f>
        <v>Duplicate</v>
      </c>
      <c r="J813" t="str">
        <f>'[3]Results Lum Lab'!S729</f>
        <v>M12 - C1 : 2</v>
      </c>
      <c r="K813" s="117" t="str">
        <f t="shared" ref="K813:K823" si="411">IF(COUNTIF($J$813:$J$823, J813)&gt;1, "Duplicate", "-")</f>
        <v>Duplicate</v>
      </c>
      <c r="L813" t="str">
        <f>'[3]Results Lum Lab'!T729</f>
        <v>M12 - C2 : 2</v>
      </c>
      <c r="M813" s="117" t="str">
        <f t="shared" ref="M813:M819" si="412">IF(COUNTIF($L$812:$L$819, L813)&gt;1, "Duplicate", "-")</f>
        <v>-</v>
      </c>
      <c r="N813" t="str">
        <f>'[3]Results Lum Lab'!U729</f>
        <v>M12 - C3 : 1</v>
      </c>
      <c r="O813" s="117" t="str">
        <f t="shared" ref="O813:O820" si="413">IF(COUNTIF($N$812:$N$820, N813)&gt;1, "Duplicate", "-")</f>
        <v>Duplicate</v>
      </c>
      <c r="T813" t="str">
        <f>'[3]Results Lum Lab'!Z729</f>
        <v>M12</v>
      </c>
      <c r="U813" s="117" t="str">
        <f t="shared" ref="U813:U821" si="414">IF(COUNTIF($T$812:$T$821, T813)&gt;1, "Duplicate", "-")</f>
        <v>-</v>
      </c>
      <c r="V813" t="str">
        <f>'[3]Results Lum Lab'!AC729</f>
        <v>M12</v>
      </c>
      <c r="W813" s="117" t="str">
        <f t="shared" ref="W813:W825" si="415">IF(COUNTIF($V$812:$V$825, V813)&gt;1, "Duplicate", "-")</f>
        <v>-</v>
      </c>
      <c r="X813" t="str">
        <f>'[3]Results Lum Lab'!AF729</f>
        <v>M12</v>
      </c>
      <c r="Y813" s="117" t="str">
        <f t="shared" ref="Y813:Y820" si="416">IF(COUNTIF($X$812:$X$820, X813)&gt;1, "Duplicate", "-")</f>
        <v>Duplicate</v>
      </c>
      <c r="Z813" t="str">
        <f>'[3]Results Lum Lab'!AI729</f>
        <v>M12</v>
      </c>
      <c r="AA813" s="117" t="str">
        <f t="shared" ref="AA813:AA823" si="417">IF(COUNTIF($Z$812:$Z$823, Z813)&gt;1, "Duplicate", "-")</f>
        <v>Duplicate</v>
      </c>
      <c r="AB813" t="str">
        <f>'[3]Results Lum Lab'!AL729</f>
        <v>M12</v>
      </c>
      <c r="AC813" s="117" t="str">
        <f t="shared" ref="AC813:AC819" si="418">IF(COUNTIF($AB$812:$AB$819, AB813)&gt;1, "Duplicate", "-")</f>
        <v>-</v>
      </c>
      <c r="AD813" t="str">
        <f>'[3]Results Lum Lab'!AO729</f>
        <v>M12</v>
      </c>
      <c r="AE813" s="117" t="str">
        <f t="shared" ref="AE813:AE820" si="419">IF(COUNTIF($AD$812:$AD$820, AD813)&gt;1, "Duplicate", "-")</f>
        <v>Duplicate</v>
      </c>
    </row>
    <row r="814" spans="3:33" ht="14.7" x14ac:dyDescent="0.6">
      <c r="D814" t="str">
        <f>'[3]Results Lum Lab'!P730</f>
        <v>C1 - M16 : 1</v>
      </c>
      <c r="E814" s="148" t="str">
        <f t="shared" si="408"/>
        <v>-</v>
      </c>
      <c r="F814" t="str">
        <f>'[3]Results Lum Lab'!Q730</f>
        <v>C2 - M16 : 1</v>
      </c>
      <c r="G814" s="117" t="str">
        <f t="shared" si="409"/>
        <v>-</v>
      </c>
      <c r="H814" t="str">
        <f>'[3]Results Lum Lab'!R730</f>
        <v>C3 - M16 : 2</v>
      </c>
      <c r="I814" s="117" t="str">
        <f t="shared" si="410"/>
        <v>-</v>
      </c>
      <c r="J814" t="str">
        <f>'[3]Results Lum Lab'!S730</f>
        <v>M16 - C1 : 1</v>
      </c>
      <c r="K814" s="117" t="str">
        <f t="shared" si="411"/>
        <v>-</v>
      </c>
      <c r="L814" t="str">
        <f>'[3]Results Lum Lab'!T730</f>
        <v>M16 - C2 : 1</v>
      </c>
      <c r="M814" s="117" t="str">
        <f t="shared" si="412"/>
        <v>Duplicate</v>
      </c>
      <c r="N814" t="str">
        <f>'[3]Results Lum Lab'!U730</f>
        <v>M10 - C3 : 2</v>
      </c>
      <c r="O814" s="117" t="str">
        <f t="shared" si="413"/>
        <v>Duplicate</v>
      </c>
      <c r="T814" t="str">
        <f>'[3]Results Lum Lab'!Z730</f>
        <v>M16</v>
      </c>
      <c r="U814" s="117" t="str">
        <f t="shared" si="414"/>
        <v>-</v>
      </c>
      <c r="V814" t="str">
        <f>'[3]Results Lum Lab'!AC730</f>
        <v>M16</v>
      </c>
      <c r="W814" s="117" t="str">
        <f t="shared" si="415"/>
        <v>-</v>
      </c>
      <c r="X814" t="str">
        <f>'[3]Results Lum Lab'!AF730</f>
        <v>M16</v>
      </c>
      <c r="Y814" s="117" t="str">
        <f t="shared" si="416"/>
        <v>-</v>
      </c>
      <c r="Z814" t="str">
        <f>'[3]Results Lum Lab'!AI730</f>
        <v>M16</v>
      </c>
      <c r="AA814" s="117" t="str">
        <f t="shared" si="417"/>
        <v>-</v>
      </c>
      <c r="AB814" t="str">
        <f>'[3]Results Lum Lab'!AL730</f>
        <v>M16</v>
      </c>
      <c r="AC814" s="117" t="str">
        <f t="shared" si="418"/>
        <v>Duplicate</v>
      </c>
      <c r="AD814" t="str">
        <f>'[3]Results Lum Lab'!AO730</f>
        <v>M10</v>
      </c>
      <c r="AE814" s="117" t="str">
        <f t="shared" si="419"/>
        <v>Duplicate</v>
      </c>
    </row>
    <row r="815" spans="3:33" ht="14.7" x14ac:dyDescent="0.6">
      <c r="D815" t="str">
        <f>'[3]Results Lum Lab'!P731</f>
        <v>C1 - M20 : 1</v>
      </c>
      <c r="E815" s="148" t="str">
        <f t="shared" si="408"/>
        <v>-</v>
      </c>
      <c r="F815" t="str">
        <f>'[3]Results Lum Lab'!Q731</f>
        <v>C2 - M20 : 1</v>
      </c>
      <c r="G815" s="117" t="str">
        <f t="shared" si="409"/>
        <v>-</v>
      </c>
      <c r="H815" t="str">
        <f>'[3]Results Lum Lab'!R731</f>
        <v>C3 - M14 : 2</v>
      </c>
      <c r="I815" s="117" t="str">
        <f t="shared" si="410"/>
        <v>Duplicate</v>
      </c>
      <c r="J815" t="str">
        <f>'[3]Results Lum Lab'!S731</f>
        <v>M14 - C1 : 1</v>
      </c>
      <c r="K815" s="117" t="str">
        <f t="shared" si="411"/>
        <v>Duplicate</v>
      </c>
      <c r="L815" t="str">
        <f>'[3]Results Lum Lab'!T731</f>
        <v>M14 - C2 : 2</v>
      </c>
      <c r="M815" s="117" t="str">
        <f t="shared" si="412"/>
        <v>Duplicate</v>
      </c>
      <c r="N815" t="str">
        <f>'[3]Results Lum Lab'!U731</f>
        <v>M11 - C3 : 1</v>
      </c>
      <c r="O815" s="117" t="str">
        <f t="shared" si="413"/>
        <v>-</v>
      </c>
      <c r="T815" t="str">
        <f>'[3]Results Lum Lab'!Z731</f>
        <v>M20</v>
      </c>
      <c r="U815" s="117" t="str">
        <f t="shared" si="414"/>
        <v>-</v>
      </c>
      <c r="V815" t="str">
        <f>'[3]Results Lum Lab'!AC731</f>
        <v>M20</v>
      </c>
      <c r="W815" s="117" t="str">
        <f t="shared" si="415"/>
        <v>-</v>
      </c>
      <c r="X815" t="str">
        <f>'[3]Results Lum Lab'!AF731</f>
        <v>M14</v>
      </c>
      <c r="Y815" s="117" t="str">
        <f t="shared" si="416"/>
        <v>Duplicate</v>
      </c>
      <c r="Z815" t="str">
        <f>'[3]Results Lum Lab'!AI731</f>
        <v>M14</v>
      </c>
      <c r="AA815" s="117" t="str">
        <f t="shared" si="417"/>
        <v>Duplicate</v>
      </c>
      <c r="AB815" t="str">
        <f>'[3]Results Lum Lab'!AL731</f>
        <v>M14</v>
      </c>
      <c r="AC815" s="117" t="str">
        <f t="shared" si="418"/>
        <v>Duplicate</v>
      </c>
      <c r="AD815" t="str">
        <f>'[3]Results Lum Lab'!AO731</f>
        <v>M11</v>
      </c>
      <c r="AE815" s="117" t="str">
        <f t="shared" si="419"/>
        <v>Duplicate</v>
      </c>
    </row>
    <row r="816" spans="3:33" ht="14.7" x14ac:dyDescent="0.6">
      <c r="D816" t="str">
        <f>'[3]Results Lum Lab'!P732</f>
        <v>C1 - M24 : 1</v>
      </c>
      <c r="E816" s="148" t="str">
        <f t="shared" si="408"/>
        <v>-</v>
      </c>
      <c r="F816" t="str">
        <f>'[3]Results Lum Lab'!Q732</f>
        <v>C2 - M24 : 2</v>
      </c>
      <c r="G816" s="117" t="str">
        <f t="shared" si="409"/>
        <v>Duplicate</v>
      </c>
      <c r="H816" t="str">
        <f>'[3]Results Lum Lab'!R732</f>
        <v>C3 - M12 : 1</v>
      </c>
      <c r="I816" s="117" t="str">
        <f t="shared" si="410"/>
        <v>Duplicate</v>
      </c>
      <c r="J816" t="str">
        <f>'[3]Results Lum Lab'!S732</f>
        <v>M12 - C1 : 2</v>
      </c>
      <c r="K816" s="117" t="str">
        <f t="shared" si="411"/>
        <v>Duplicate</v>
      </c>
      <c r="L816" t="str">
        <f>'[3]Results Lum Lab'!T732</f>
        <v>M15 - C2 : 1</v>
      </c>
      <c r="M816" s="117" t="str">
        <f t="shared" si="412"/>
        <v>-</v>
      </c>
      <c r="N816" t="str">
        <f>'[3]Results Lum Lab'!U732</f>
        <v>M10 - C3 : 1</v>
      </c>
      <c r="O816" s="117" t="str">
        <f t="shared" si="413"/>
        <v>-</v>
      </c>
      <c r="T816" t="str">
        <f>'[3]Results Lum Lab'!Z732</f>
        <v>M24</v>
      </c>
      <c r="U816" s="117" t="str">
        <f t="shared" si="414"/>
        <v>-</v>
      </c>
      <c r="V816" t="str">
        <f>'[3]Results Lum Lab'!AC732</f>
        <v>M24</v>
      </c>
      <c r="W816" s="117" t="str">
        <f t="shared" si="415"/>
        <v>Duplicate</v>
      </c>
      <c r="X816" t="str">
        <f>'[3]Results Lum Lab'!AF732</f>
        <v>M12</v>
      </c>
      <c r="Y816" s="117" t="str">
        <f t="shared" si="416"/>
        <v>Duplicate</v>
      </c>
      <c r="Z816" t="str">
        <f>'[3]Results Lum Lab'!AI732</f>
        <v>M12</v>
      </c>
      <c r="AA816" s="117" t="str">
        <f t="shared" si="417"/>
        <v>Duplicate</v>
      </c>
      <c r="AB816" t="str">
        <f>'[3]Results Lum Lab'!AL732</f>
        <v>M15</v>
      </c>
      <c r="AC816" s="117" t="str">
        <f t="shared" si="418"/>
        <v>Duplicate</v>
      </c>
      <c r="AD816" t="str">
        <f>'[3]Results Lum Lab'!AO732</f>
        <v>M10</v>
      </c>
      <c r="AE816" s="117" t="str">
        <f t="shared" si="419"/>
        <v>Duplicate</v>
      </c>
    </row>
    <row r="817" spans="4:33" ht="14.7" x14ac:dyDescent="0.6">
      <c r="D817" t="str">
        <f>'[3]Results Lum Lab'!P733</f>
        <v>C1 - M28 : 2</v>
      </c>
      <c r="E817" s="148" t="str">
        <f t="shared" si="408"/>
        <v>-</v>
      </c>
      <c r="F817" t="str">
        <f>'[3]Results Lum Lab'!Q733</f>
        <v>C2 - M22 : 1</v>
      </c>
      <c r="G817" s="117" t="str">
        <f t="shared" si="409"/>
        <v>Duplicate</v>
      </c>
      <c r="H817" t="str">
        <f>'[3]Results Lum Lab'!R733</f>
        <v>C3 - M13 : 1</v>
      </c>
      <c r="I817" s="117" t="str">
        <f t="shared" si="410"/>
        <v>Duplicate</v>
      </c>
      <c r="J817" t="str">
        <f>'[3]Results Lum Lab'!S733</f>
        <v>M13 - C1 : 2</v>
      </c>
      <c r="K817" s="117" t="str">
        <f t="shared" si="411"/>
        <v>-</v>
      </c>
      <c r="L817" t="str">
        <f>'[3]Results Lum Lab'!T733</f>
        <v>M14 - C2 : 2</v>
      </c>
      <c r="M817" s="117" t="str">
        <f t="shared" si="412"/>
        <v>Duplicate</v>
      </c>
      <c r="N817" t="str">
        <f>'[3]Results Lum Lab'!U733</f>
        <v>M09 - C3 : 2</v>
      </c>
      <c r="O817" s="117" t="str">
        <f t="shared" si="413"/>
        <v>-</v>
      </c>
      <c r="T817" t="str">
        <f>'[3]Results Lum Lab'!Z733</f>
        <v>M28</v>
      </c>
      <c r="U817" s="117" t="str">
        <f t="shared" si="414"/>
        <v>-</v>
      </c>
      <c r="V817" t="str">
        <f>'[3]Results Lum Lab'!AC733</f>
        <v>M22</v>
      </c>
      <c r="W817" s="117" t="str">
        <f t="shared" si="415"/>
        <v>Duplicate</v>
      </c>
      <c r="X817" t="str">
        <f>'[3]Results Lum Lab'!AF733</f>
        <v>M13</v>
      </c>
      <c r="Y817" s="117" t="str">
        <f t="shared" si="416"/>
        <v>Duplicate</v>
      </c>
      <c r="Z817" t="str">
        <f>'[3]Results Lum Lab'!AI733</f>
        <v>M13</v>
      </c>
      <c r="AA817" s="117" t="str">
        <f t="shared" si="417"/>
        <v>Duplicate</v>
      </c>
      <c r="AB817" t="str">
        <f>'[3]Results Lum Lab'!AL733</f>
        <v>M14</v>
      </c>
      <c r="AC817" s="117" t="str">
        <f t="shared" si="418"/>
        <v>Duplicate</v>
      </c>
      <c r="AD817" t="str">
        <f>'[3]Results Lum Lab'!AO733</f>
        <v>M09</v>
      </c>
      <c r="AE817" s="117" t="str">
        <f t="shared" si="419"/>
        <v>-</v>
      </c>
    </row>
    <row r="818" spans="4:33" ht="14.7" x14ac:dyDescent="0.6">
      <c r="D818" t="str">
        <f>'[3]Results Lum Lab'!P734</f>
        <v>C1 - M26 : 1</v>
      </c>
      <c r="E818" s="148" t="str">
        <f t="shared" si="408"/>
        <v>Duplicate</v>
      </c>
      <c r="F818" t="str">
        <f>'[3]Results Lum Lab'!Q734</f>
        <v>C2 - M23 : 1</v>
      </c>
      <c r="G818" s="117" t="str">
        <f t="shared" si="409"/>
        <v>Duplicate</v>
      </c>
      <c r="H818" t="str">
        <f>'[3]Results Lum Lab'!R734</f>
        <v>C3 - M14 : 2</v>
      </c>
      <c r="I818" s="117" t="str">
        <f t="shared" si="410"/>
        <v>Duplicate</v>
      </c>
      <c r="J818" t="str">
        <f>'[3]Results Lum Lab'!S734</f>
        <v>M14 - C1 : 2</v>
      </c>
      <c r="K818" s="117" t="str">
        <f t="shared" si="411"/>
        <v>-</v>
      </c>
      <c r="L818" t="str">
        <f>'[3]Results Lum Lab'!T734</f>
        <v>M15 - C2 : 2</v>
      </c>
      <c r="M818" s="117" t="str">
        <f t="shared" si="412"/>
        <v>-</v>
      </c>
      <c r="N818" t="str">
        <f>'[3]Results Lum Lab'!U734</f>
        <v>M10 - C3 : 2</v>
      </c>
      <c r="O818" s="117" t="str">
        <f t="shared" si="413"/>
        <v>Duplicate</v>
      </c>
      <c r="T818" t="str">
        <f>'[3]Results Lum Lab'!Z734</f>
        <v>M26</v>
      </c>
      <c r="U818" s="117" t="str">
        <f t="shared" si="414"/>
        <v>Duplicate</v>
      </c>
      <c r="V818" t="str">
        <f>'[3]Results Lum Lab'!AC734</f>
        <v>M23</v>
      </c>
      <c r="W818" s="117" t="str">
        <f t="shared" si="415"/>
        <v>Duplicate</v>
      </c>
      <c r="X818" t="str">
        <f>'[3]Results Lum Lab'!AF734</f>
        <v>M14</v>
      </c>
      <c r="Y818" s="117" t="str">
        <f t="shared" si="416"/>
        <v>Duplicate</v>
      </c>
      <c r="Z818" t="str">
        <f>'[3]Results Lum Lab'!AI734</f>
        <v>M14</v>
      </c>
      <c r="AA818" s="117" t="str">
        <f t="shared" si="417"/>
        <v>Duplicate</v>
      </c>
      <c r="AB818" t="str">
        <f>'[3]Results Lum Lab'!AL734</f>
        <v>M15</v>
      </c>
      <c r="AC818" s="117" t="str">
        <f t="shared" si="418"/>
        <v>Duplicate</v>
      </c>
      <c r="AD818" t="str">
        <f>'[3]Results Lum Lab'!AO734</f>
        <v>M10</v>
      </c>
      <c r="AE818" s="117" t="str">
        <f t="shared" si="419"/>
        <v>Duplicate</v>
      </c>
    </row>
    <row r="819" spans="4:33" ht="14.7" x14ac:dyDescent="0.6">
      <c r="D819" t="str">
        <f>'[3]Results Lum Lab'!P735</f>
        <v>C1 - M27 : 2</v>
      </c>
      <c r="E819" s="148" t="str">
        <f t="shared" si="408"/>
        <v>Duplicate</v>
      </c>
      <c r="F819" t="str">
        <f>'[3]Results Lum Lab'!Q735</f>
        <v>C2 - M24 : 1</v>
      </c>
      <c r="G819" s="117" t="str">
        <f t="shared" si="409"/>
        <v>-</v>
      </c>
      <c r="H819" t="str">
        <f>'[3]Results Lum Lab'!R735</f>
        <v>C3 - M13 : 1</v>
      </c>
      <c r="I819" s="117" t="str">
        <f t="shared" si="410"/>
        <v>Duplicate</v>
      </c>
      <c r="J819" t="str">
        <f>'[3]Results Lum Lab'!S735</f>
        <v>M15 - C1 : 1</v>
      </c>
      <c r="K819" s="117" t="str">
        <f t="shared" si="411"/>
        <v>-</v>
      </c>
      <c r="L819" t="str">
        <f>'[3]Results Lum Lab'!T735</f>
        <v>M16 - C2 : 1</v>
      </c>
      <c r="M819" s="117" t="str">
        <f t="shared" si="412"/>
        <v>Duplicate</v>
      </c>
      <c r="N819" t="str">
        <f>'[3]Results Lum Lab'!U735</f>
        <v>M11 - C3 : 2</v>
      </c>
      <c r="O819" s="117" t="str">
        <f t="shared" si="413"/>
        <v>-</v>
      </c>
      <c r="T819" t="str">
        <f>'[3]Results Lum Lab'!Z735</f>
        <v>M27</v>
      </c>
      <c r="U819" s="117" t="str">
        <f t="shared" si="414"/>
        <v>Duplicate</v>
      </c>
      <c r="V819" t="str">
        <f>'[3]Results Lum Lab'!AC735</f>
        <v>M24</v>
      </c>
      <c r="W819" s="117" t="str">
        <f t="shared" si="415"/>
        <v>Duplicate</v>
      </c>
      <c r="X819" t="str">
        <f>'[3]Results Lum Lab'!AF735</f>
        <v>M13</v>
      </c>
      <c r="Y819" s="117" t="str">
        <f t="shared" si="416"/>
        <v>Duplicate</v>
      </c>
      <c r="Z819" t="str">
        <f>'[3]Results Lum Lab'!AI735</f>
        <v>M15</v>
      </c>
      <c r="AA819" s="117" t="str">
        <f t="shared" si="417"/>
        <v>-</v>
      </c>
      <c r="AB819" t="str">
        <f>'[3]Results Lum Lab'!AL735</f>
        <v>M16</v>
      </c>
      <c r="AC819" s="117" t="str">
        <f t="shared" si="418"/>
        <v>Duplicate</v>
      </c>
      <c r="AD819" t="str">
        <f>'[3]Results Lum Lab'!AO735</f>
        <v>M11</v>
      </c>
      <c r="AE819" s="117" t="str">
        <f t="shared" si="419"/>
        <v>Duplicate</v>
      </c>
    </row>
    <row r="820" spans="4:33" ht="14.7" x14ac:dyDescent="0.6">
      <c r="D820" t="str">
        <f>'[3]Results Lum Lab'!P736</f>
        <v>C1 - M26 : 1</v>
      </c>
      <c r="E820" s="148" t="str">
        <f t="shared" si="408"/>
        <v>Duplicate</v>
      </c>
      <c r="F820" t="str">
        <f>'[3]Results Lum Lab'!Q736</f>
        <v>C2 - M25 : 2</v>
      </c>
      <c r="G820" s="117" t="str">
        <f t="shared" si="409"/>
        <v>-</v>
      </c>
      <c r="H820" t="str">
        <f>'[3]Results Lum Lab'!R736</f>
        <v>C3 - M14 : 2</v>
      </c>
      <c r="I820" s="117" t="str">
        <f t="shared" si="410"/>
        <v>Duplicate</v>
      </c>
      <c r="J820" t="str">
        <f>'[3]Results Lum Lab'!S736</f>
        <v>M14 - C1 : 1</v>
      </c>
      <c r="K820" s="117" t="str">
        <f t="shared" si="411"/>
        <v>Duplicate</v>
      </c>
      <c r="N820" t="str">
        <f>'[3]Results Lum Lab'!U736</f>
        <v>M12 - C3 : 1</v>
      </c>
      <c r="O820" s="117" t="str">
        <f t="shared" si="413"/>
        <v>Duplicate</v>
      </c>
      <c r="T820" t="str">
        <f>'[3]Results Lum Lab'!Z736</f>
        <v>M26</v>
      </c>
      <c r="U820" s="117" t="str">
        <f t="shared" si="414"/>
        <v>Duplicate</v>
      </c>
      <c r="V820" t="str">
        <f>'[3]Results Lum Lab'!AC736</f>
        <v>M25</v>
      </c>
      <c r="W820" s="117" t="str">
        <f t="shared" si="415"/>
        <v>-</v>
      </c>
      <c r="X820" t="str">
        <f>'[3]Results Lum Lab'!AF736</f>
        <v>M14</v>
      </c>
      <c r="Y820" s="117" t="str">
        <f t="shared" si="416"/>
        <v>Duplicate</v>
      </c>
      <c r="Z820" t="str">
        <f>'[3]Results Lum Lab'!AI736</f>
        <v>M14</v>
      </c>
      <c r="AA820" s="117" t="str">
        <f t="shared" si="417"/>
        <v>Duplicate</v>
      </c>
      <c r="AD820" t="str">
        <f>'[3]Results Lum Lab'!AO736</f>
        <v>M12</v>
      </c>
      <c r="AE820" s="117" t="str">
        <f t="shared" si="419"/>
        <v>Duplicate</v>
      </c>
    </row>
    <row r="821" spans="4:33" ht="14.7" x14ac:dyDescent="0.6">
      <c r="D821" t="str">
        <f>'[3]Results Lum Lab'!P737</f>
        <v>C1 - M27 : 2</v>
      </c>
      <c r="E821" s="148" t="str">
        <f t="shared" si="408"/>
        <v>Duplicate</v>
      </c>
      <c r="F821" t="str">
        <f>'[3]Results Lum Lab'!Q737</f>
        <v>C2 - M24 : 2</v>
      </c>
      <c r="G821" s="117" t="str">
        <f t="shared" si="409"/>
        <v>Duplicate</v>
      </c>
      <c r="J821" t="str">
        <f>'[3]Results Lum Lab'!S737</f>
        <v>M13 - C1 : 1</v>
      </c>
      <c r="K821" s="117" t="str">
        <f t="shared" si="411"/>
        <v>Duplicate</v>
      </c>
      <c r="T821" t="str">
        <f>'[3]Results Lum Lab'!Z737</f>
        <v>M27</v>
      </c>
      <c r="U821" s="117" t="str">
        <f t="shared" si="414"/>
        <v>Duplicate</v>
      </c>
      <c r="V821" t="str">
        <f>'[3]Results Lum Lab'!AC737</f>
        <v>M24</v>
      </c>
      <c r="W821" s="117" t="str">
        <f t="shared" si="415"/>
        <v>Duplicate</v>
      </c>
      <c r="Z821" t="str">
        <f>'[3]Results Lum Lab'!AI737</f>
        <v>M13</v>
      </c>
      <c r="AA821" s="117" t="str">
        <f t="shared" si="417"/>
        <v>Duplicate</v>
      </c>
    </row>
    <row r="822" spans="4:33" ht="14.7" x14ac:dyDescent="0.6">
      <c r="F822" t="str">
        <f>'[3]Results Lum Lab'!Q738</f>
        <v>C2 - M23 : 2</v>
      </c>
      <c r="G822" s="117" t="str">
        <f t="shared" si="409"/>
        <v>-</v>
      </c>
      <c r="J822" t="str">
        <f>'[3]Results Lum Lab'!S738</f>
        <v>M12 - C1 : 2</v>
      </c>
      <c r="K822" s="117" t="str">
        <f t="shared" si="411"/>
        <v>Duplicate</v>
      </c>
      <c r="V822" t="str">
        <f>'[3]Results Lum Lab'!AC738</f>
        <v>M23</v>
      </c>
      <c r="W822" s="117" t="str">
        <f t="shared" si="415"/>
        <v>Duplicate</v>
      </c>
      <c r="Z822" t="str">
        <f>'[3]Results Lum Lab'!AI738</f>
        <v>M12</v>
      </c>
      <c r="AA822" s="117" t="str">
        <f t="shared" si="417"/>
        <v>Duplicate</v>
      </c>
    </row>
    <row r="823" spans="4:33" ht="14.7" x14ac:dyDescent="0.6">
      <c r="F823" t="str">
        <f>'[3]Results Lum Lab'!Q739</f>
        <v>C2 - M22 : 1</v>
      </c>
      <c r="G823" s="117" t="str">
        <f t="shared" si="409"/>
        <v>Duplicate</v>
      </c>
      <c r="J823" t="str">
        <f>'[3]Results Lum Lab'!S739</f>
        <v>M13 - C1 : 1</v>
      </c>
      <c r="K823" s="117" t="str">
        <f t="shared" si="411"/>
        <v>Duplicate</v>
      </c>
      <c r="V823" t="str">
        <f>'[3]Results Lum Lab'!AC739</f>
        <v>M22</v>
      </c>
      <c r="W823" s="117" t="str">
        <f t="shared" si="415"/>
        <v>Duplicate</v>
      </c>
      <c r="Z823" t="str">
        <f>'[3]Results Lum Lab'!AI739</f>
        <v>M13</v>
      </c>
      <c r="AA823" s="117" t="str">
        <f t="shared" si="417"/>
        <v>Duplicate</v>
      </c>
    </row>
    <row r="824" spans="4:33" ht="14.7" x14ac:dyDescent="0.6">
      <c r="F824" t="str">
        <f>'[3]Results Lum Lab'!Q740</f>
        <v>C2 - M23 : 1</v>
      </c>
      <c r="G824" s="117" t="str">
        <f t="shared" si="409"/>
        <v>Duplicate</v>
      </c>
      <c r="V824" t="str">
        <f>'[3]Results Lum Lab'!AC740</f>
        <v>M23</v>
      </c>
      <c r="W824" s="117" t="str">
        <f t="shared" si="415"/>
        <v>Duplicate</v>
      </c>
    </row>
    <row r="825" spans="4:33" ht="14.7" x14ac:dyDescent="0.6">
      <c r="F825" t="str">
        <f>'[3]Results Lum Lab'!Q741</f>
        <v>C2 - M24 : 2</v>
      </c>
      <c r="G825" s="117" t="str">
        <f t="shared" si="409"/>
        <v>Duplicate</v>
      </c>
      <c r="V825" t="str">
        <f>'[3]Results Lum Lab'!AC741</f>
        <v>M24</v>
      </c>
      <c r="W825" s="117" t="str">
        <f t="shared" si="415"/>
        <v>Duplicate</v>
      </c>
    </row>
    <row r="827" spans="4:33" ht="14.7" x14ac:dyDescent="0.6">
      <c r="D827" s="2" t="s">
        <v>1064</v>
      </c>
      <c r="E827" s="130">
        <f>COUNTIF(E812:E821,"Duplicate")</f>
        <v>4</v>
      </c>
      <c r="F827" s="2" t="s">
        <v>1064</v>
      </c>
      <c r="G827" s="119">
        <f>COUNTIF(G812:G825,"Duplicate")</f>
        <v>7</v>
      </c>
      <c r="H827" s="2" t="s">
        <v>1064</v>
      </c>
      <c r="I827" s="119">
        <f>COUNTIF(I812:I820,"Duplicate")</f>
        <v>7</v>
      </c>
      <c r="J827" s="2" t="s">
        <v>1064</v>
      </c>
      <c r="K827" s="119">
        <f>COUNTIF(K812:K823,"Duplicate")</f>
        <v>7</v>
      </c>
      <c r="L827" s="2" t="s">
        <v>1064</v>
      </c>
      <c r="M827" s="119">
        <f>COUNTIF(M812:M819,"Duplicate")</f>
        <v>4</v>
      </c>
      <c r="N827" s="2" t="s">
        <v>1064</v>
      </c>
      <c r="O827" s="119">
        <f>COUNTIF(O812:O820,"Duplicate")</f>
        <v>4</v>
      </c>
      <c r="T827" s="2" t="s">
        <v>1064</v>
      </c>
      <c r="U827" s="119">
        <f>COUNTIF(U812:U821,"Duplicate")</f>
        <v>4</v>
      </c>
      <c r="V827" s="2" t="s">
        <v>1064</v>
      </c>
      <c r="W827" s="119">
        <f>COUNTIF(W812:W825,"Duplicate")</f>
        <v>9</v>
      </c>
      <c r="X827" s="2" t="s">
        <v>1064</v>
      </c>
      <c r="Y827" s="119">
        <f>COUNTIF(Y812:Y820,"Duplicate")</f>
        <v>7</v>
      </c>
      <c r="Z827" s="2" t="s">
        <v>1064</v>
      </c>
      <c r="AA827" s="119">
        <f>COUNTIF(AA812:AA823,"Duplicate")</f>
        <v>9</v>
      </c>
      <c r="AB827" s="2" t="s">
        <v>1064</v>
      </c>
      <c r="AC827" s="119">
        <f>COUNTIF(AC812:AC819,"Duplicate")</f>
        <v>6</v>
      </c>
      <c r="AD827" s="2" t="s">
        <v>1064</v>
      </c>
      <c r="AE827" s="119">
        <f>COUNTIF(AE812:AE820,"Duplicate")</f>
        <v>7</v>
      </c>
      <c r="AF827" s="10" t="s">
        <v>431</v>
      </c>
    </row>
    <row r="828" spans="4:33" ht="14.7" x14ac:dyDescent="0.6">
      <c r="D828" s="2" t="s">
        <v>1065</v>
      </c>
      <c r="E828" s="130">
        <f>COUNTA(D812:D821)</f>
        <v>10</v>
      </c>
      <c r="F828" s="2" t="s">
        <v>1065</v>
      </c>
      <c r="G828" s="119">
        <f>COUNTA(F812:F825)</f>
        <v>14</v>
      </c>
      <c r="H828" s="2" t="s">
        <v>1065</v>
      </c>
      <c r="I828" s="119">
        <f>COUNTA(H812:H820)</f>
        <v>9</v>
      </c>
      <c r="J828" s="2" t="s">
        <v>1065</v>
      </c>
      <c r="K828" s="119">
        <f>COUNTA(J812:J823)</f>
        <v>12</v>
      </c>
      <c r="L828" s="2" t="s">
        <v>1065</v>
      </c>
      <c r="M828" s="119">
        <f>COUNTA(L812:L819)</f>
        <v>8</v>
      </c>
      <c r="N828" s="2" t="s">
        <v>1065</v>
      </c>
      <c r="O828" s="119">
        <f>COUNTA(N812:N820)</f>
        <v>9</v>
      </c>
    </row>
    <row r="829" spans="4:33" ht="14.7" x14ac:dyDescent="0.6">
      <c r="D829" s="2"/>
      <c r="E829" s="130"/>
      <c r="F829" s="2"/>
      <c r="G829" s="119"/>
      <c r="H829" s="2"/>
      <c r="I829" s="119"/>
      <c r="J829" s="2"/>
      <c r="K829" s="119"/>
      <c r="L829" s="2"/>
      <c r="M829" s="119"/>
      <c r="N829" s="2"/>
      <c r="O829" s="119"/>
      <c r="S829" s="126" t="s">
        <v>1074</v>
      </c>
      <c r="T829" s="128">
        <f>E827/U827</f>
        <v>1</v>
      </c>
      <c r="U829" s="127"/>
      <c r="V829" s="128">
        <f>G827/W827</f>
        <v>0.77777777777777779</v>
      </c>
      <c r="W829" s="127"/>
      <c r="X829" s="128">
        <f>I827/Y827</f>
        <v>1</v>
      </c>
      <c r="Y829" s="127"/>
      <c r="Z829" s="128">
        <f>K827/AA827</f>
        <v>0.77777777777777779</v>
      </c>
      <c r="AA829" s="127"/>
      <c r="AB829" s="128">
        <f>M827/AC827</f>
        <v>0.66666666666666663</v>
      </c>
      <c r="AC829" s="127"/>
      <c r="AD829" s="129">
        <f>O827/AE827</f>
        <v>0.5714285714285714</v>
      </c>
      <c r="AF829" t="s">
        <v>1075</v>
      </c>
      <c r="AG829" s="131">
        <f>MAX(T829:AD829)</f>
        <v>1</v>
      </c>
    </row>
    <row r="830" spans="4:33" ht="14.7" x14ac:dyDescent="0.6">
      <c r="D830" s="2"/>
      <c r="E830" s="130"/>
      <c r="F830" s="2"/>
      <c r="G830" s="119"/>
      <c r="H830" s="2"/>
      <c r="I830" s="119"/>
      <c r="J830" s="2"/>
      <c r="K830" s="119"/>
      <c r="L830" s="2"/>
      <c r="M830" s="119"/>
      <c r="N830" s="2"/>
      <c r="O830" s="119"/>
      <c r="AF830" t="s">
        <v>1076</v>
      </c>
      <c r="AG830" s="131">
        <f>MIN(T829:AD829)</f>
        <v>0.5714285714285714</v>
      </c>
    </row>
    <row r="831" spans="4:33" ht="14.7" x14ac:dyDescent="0.6">
      <c r="D831" s="2"/>
      <c r="E831" s="130"/>
      <c r="F831" s="2"/>
      <c r="G831" s="119"/>
      <c r="H831" s="2"/>
      <c r="I831" s="119"/>
      <c r="J831" s="2"/>
      <c r="K831" s="119"/>
      <c r="L831" s="2"/>
      <c r="M831" s="119"/>
      <c r="N831" s="2"/>
      <c r="O831" s="119"/>
      <c r="AG831" s="131"/>
    </row>
    <row r="832" spans="4:33" ht="14.7" x14ac:dyDescent="0.6">
      <c r="D832" s="2"/>
      <c r="E832" s="130"/>
      <c r="F832" s="2"/>
      <c r="G832" s="119"/>
      <c r="H832" s="2"/>
      <c r="I832" s="119"/>
      <c r="J832" s="2"/>
      <c r="K832" s="119"/>
      <c r="L832" s="2"/>
      <c r="M832" s="119"/>
      <c r="N832" s="2"/>
      <c r="O832" s="119"/>
      <c r="S832" s="240" t="s">
        <v>1074</v>
      </c>
      <c r="T832" s="240"/>
      <c r="U832" s="240"/>
      <c r="AG832" s="131"/>
    </row>
    <row r="833" spans="1:32" ht="14.7" x14ac:dyDescent="0.6">
      <c r="D833" s="184" t="s">
        <v>1067</v>
      </c>
      <c r="E833" s="186"/>
      <c r="F833" s="2"/>
      <c r="G833" s="119"/>
      <c r="H833" s="2"/>
      <c r="I833" s="119"/>
      <c r="J833" s="2"/>
      <c r="K833" s="119"/>
      <c r="L833" s="2"/>
      <c r="M833" s="119"/>
      <c r="N833" s="2"/>
      <c r="O833" s="119"/>
      <c r="Q833" s="2" t="s">
        <v>1072</v>
      </c>
      <c r="R833" s="2"/>
      <c r="S833" s="178"/>
      <c r="T833" s="179" t="s">
        <v>1168</v>
      </c>
      <c r="U833" s="180"/>
      <c r="V833" s="179" t="s">
        <v>1170</v>
      </c>
      <c r="W833" s="180"/>
      <c r="X833" s="179" t="s">
        <v>1172</v>
      </c>
      <c r="Y833" s="180"/>
      <c r="Z833" s="179" t="s">
        <v>1174</v>
      </c>
      <c r="AA833" s="180"/>
      <c r="AB833" s="179" t="s">
        <v>1175</v>
      </c>
      <c r="AC833" s="180"/>
      <c r="AD833" s="179" t="s">
        <v>1176</v>
      </c>
      <c r="AE833" s="178"/>
      <c r="AF833" s="178"/>
    </row>
    <row r="834" spans="1:32" x14ac:dyDescent="0.55000000000000004">
      <c r="D834" s="178" t="s">
        <v>1068</v>
      </c>
      <c r="E834" s="178">
        <f>MAX(E$80,E$106,E$128,E$148,E$170,E$193,E$212,E$237,E$259,E$286,E$315,E$334,E$355,E$380,E$407,E$430,E$455,E$477,E$498,E$520,E$541,E$566,E$587,E$609,E$630,E$653,E$677,E$701,E$732,E$759,E$807,E$828)</f>
        <v>18</v>
      </c>
      <c r="F834" s="178"/>
      <c r="G834" s="178">
        <f>MAX(G$80,G$106,G$128,G$148,G$170,G$193,G$212,G$237,G$259,G$286,G$315,G$334,G$355,G$380,G$407,G$430,G$455,G$477,G$498,G$520,G$541,G$566,G$587,G$609,G$630,G$653,G$677,G$701,G$732,G$759,G$807,G$828)</f>
        <v>18</v>
      </c>
      <c r="H834" s="178"/>
      <c r="I834" s="178">
        <f>MAX(I$80,I$106,I$128,I$148,I$170,I$193,I$212,I$237,I$259,I$286,I$315,I$334,I$355,I$380,I$407,I$430,I$455,I$477,I$498,I$520,I$541,I$566,I$587,I$609,I$630,I$653,I$677,I$701,I$732,I$759,,I$807,I$828)</f>
        <v>17</v>
      </c>
      <c r="J834" s="178"/>
      <c r="K834" s="178">
        <f>MAX(K$80,K$106,K$128,K$148,K$170,K$193,K$212,K$237,K$259,K$286,K$315,K$334,K$355,K$380,K$407,K$430,K$455,K$477,K$498,K$520,K$541,K$566,K$587,K$609,K$630,K$653,K$677,K$701,K$732,K$759,K$807,K$828)</f>
        <v>18</v>
      </c>
      <c r="L834" s="178"/>
      <c r="M834" s="178">
        <f>MAX(M$80,M$106,M$128,M$148,M$170,M$193,M$212,M$237,M$259,M$286,M$315,M$334,M$355,M$380,M$430,M$455,M$477,M$498,M$520,M$541,M$566,M$587,M$609,M$630,M$653,M$677,M$701,M$732,M$759,M$807,M$828)</f>
        <v>20</v>
      </c>
      <c r="N834" s="178"/>
      <c r="O834" s="178">
        <f>MAX(O$80,O$106,O$128,O$148,O$170,O$193,O$212,O$237,O$259,O$286,O$315,O$334,O$355,O$380,O$430,O$455,O$477,O$498,O$520,O$541,O$566,O$587,O$609,O$630,O$653,O$677,O$701,O$732,O$759,O$807,O$828)</f>
        <v>24</v>
      </c>
      <c r="P834" s="178"/>
      <c r="Q834" s="178">
        <f>MAX(E834:O834)</f>
        <v>24</v>
      </c>
      <c r="S834" s="178" t="s">
        <v>1068</v>
      </c>
      <c r="T834" s="181">
        <f>MAX(T$81,T$107,T$129,T$149,T$171,T$194,T$213,T$238,T$260,T$287,T$316,T$335,T$356,T$381,T$408,T$431,T$456,T$478,T$499,T$521,T$542,T$567,T$588,T$610,T$631,T$654,T$678,T$702,T$733,T$760,T$786,T$808,T$829)</f>
        <v>1</v>
      </c>
      <c r="U834" s="182"/>
      <c r="V834" s="181">
        <f>MAX(V$81,V$107,V$129,V$149,V$171,V$194,V$213,V$238,V$260,V$287,V$316,V$335,V$356,V$381,V$408,V$431,V$456,V$478,V$499,V$521,V$542,V$567,V$588,V$610,V$631,V$654,V$678,V$702,V$733,V$760,V$786,V$808,V$829)</f>
        <v>1</v>
      </c>
      <c r="W834" s="182"/>
      <c r="X834" s="181">
        <f>MAX(X$81,X$107,X$129,X$149,X$171,X$194,X$213,X$238,X$260,X$287,X$316,X$335,X$356,X$381,X$408,X$431,X$456,X$478,X$499,X$521,X$542,X$567,X$588,X$610,X$631,X$654,X$678,X$702,X$733,X$760,X$786,X$808,X$829)</f>
        <v>1</v>
      </c>
      <c r="Y834" s="182"/>
      <c r="Z834" s="181">
        <f>MAX(Z$81,Z$107,Z$129,Z$149,Z$171,Z$194,Z$213,Z$238,Z$260,Z$287,Z$316,Z$335,Z$356,Z$381,Z$408,Z$431,Z$456,Z$478,Z$499,Z$521,Z$542,Z$567,Z$588,Z$610,Z$631,Z$654,Z$678,Z$702,Z$733,Z$760,Z$786,Z$808,Z$829)</f>
        <v>1</v>
      </c>
      <c r="AA834" s="182"/>
      <c r="AB834" s="181">
        <f>MAX(AB$81,AB$107,AB$129,AB$149,AB$171,AB$194,AB$213,AB$238,AB$260,AB$287,AB$316,AB$335,AB$356,AB$381,AB$408,AB$431,AB$456,AB$478,AB$499,AB$521,AB$542,AB$567,AB$588,AB$610,AB$631,AB$654,AB$678,AB$702,AB$733,AB$760,AB$786,AB$808,AB$829)</f>
        <v>1</v>
      </c>
      <c r="AC834" s="182"/>
      <c r="AD834" s="181">
        <f>MAX(AD$81,AD$107,AD$129,AD$149,AD$171,AD$194,AD$213,AD$238,AD$260,AD$287,AD$316,AD$335,AD$356,AD$381,AD$408,AD$431,AD$456,AD$478,AD$499,AD$521,AD$542,AD$567,AD$588,AD$610,AD$631,AD$654,AD$678,AD$702,AD$733,AD$760,AD$786,AD$808,AD$829)</f>
        <v>1</v>
      </c>
      <c r="AE834" s="178"/>
      <c r="AF834" s="183">
        <f>MAX(T834:AD834)</f>
        <v>1</v>
      </c>
    </row>
    <row r="835" spans="1:32" x14ac:dyDescent="0.55000000000000004">
      <c r="A835" s="2"/>
      <c r="D835" s="184" t="s">
        <v>1069</v>
      </c>
      <c r="E835" s="178">
        <f>MIN(E$80,E$106,E$128,E$148,E$170,E$193,E$212,E$237,E$259,E$286,E$315,E$334,E$355,E$380,E$407,E$430,E$455,E$477,E$498,E$520,E$541,E$566,E$587,E$609,E$630,E$653,E$677,E$701,E$732,E$759,E$807,E$828)</f>
        <v>7</v>
      </c>
      <c r="F835" s="178"/>
      <c r="G835" s="178">
        <f>MIN(G$80,G$106,G$128,G$148,G$170,G$193,G$212,G$237,G$259,G$286,G$315,G$334,G$355,G$380,G$407,G$430,G$455,G$477,G$498,G$520,G$541,G$566,G$587,G$609,G$630,G$653,G$677,G$701,G$732,G$759,G$807,G$828)</f>
        <v>7</v>
      </c>
      <c r="H835" s="178"/>
      <c r="I835" s="178">
        <f>MIN(I$80,I$106,I$128,I$148,I$170,I$193,I$212,I$237,I$259,I$286,I$315,I$334,I$355,I$380,I$407,I$430,I$455,I$477,I$498,I$520,I$541,I$566,I$587,I$609,I$630,I$653,I$677,I$701,I$732,I$759,I$807,I$828)</f>
        <v>7</v>
      </c>
      <c r="J835" s="178"/>
      <c r="K835" s="178">
        <f>MIN(K$80,K$106,K$128,K$148,K$170,K$193,K$212,K$237,K$259,K$286,K$315,K$334,K$355,K$380,K$407,K$430,K$455,K$477,K$498,K$520,K$541,K$566,K$587,K$609,K$630,K$653,K$677,K$701,K$732,K$759,K$807,K$828)</f>
        <v>7</v>
      </c>
      <c r="L835" s="178"/>
      <c r="M835" s="178">
        <f>MIN(M$80,M$106,M$128,M$148,M$170,M$193,M$212,M$237,M$259,M$286,M$315,M$334,M$355,M$380,M$407,M$430,M$455,M$477,M$498,M$520,M$541,M$566,M$587,M$609,M$630,M$653,M$677,M$701,M$732,M$759,M$807,M$828)</f>
        <v>7</v>
      </c>
      <c r="N835" s="178"/>
      <c r="O835" s="178">
        <f>MIN(O$80,O$106,O$128,O$148,O$170,O$193,O$212,O$237,O$259,O$286,O$315,O$334,O$355,O$380,O$407,O$430,O$455,O$477,O$498,O$520,O$541,O$566,O$587,O$609,O$630,O$653,O$677,O$701,O$732,O$759,O$807,O$828)</f>
        <v>7</v>
      </c>
      <c r="P835" s="178"/>
      <c r="Q835" s="178">
        <f t="shared" ref="Q835:Q836" si="420">MAX(E835:O835)</f>
        <v>7</v>
      </c>
      <c r="S835" s="184" t="s">
        <v>1069</v>
      </c>
      <c r="T835" s="181">
        <f>MIN(T$81,T$107,T$129,T$149,T$171,T$194,T$213,T$238,T$260,T$287,T$316,T$335,T$356,T$381,T$408,T$431,T$456,T$478,T$499,T$521,T$542,T$567,T$588,T$610,T$631,T$654,T$678,T$702,T$733,T$760,T$786,T$808,T$829)</f>
        <v>0.25</v>
      </c>
      <c r="U835" s="181"/>
      <c r="V835" s="181">
        <f t="shared" ref="V835:AD835" si="421">MIN(V$81,V$107,V$129,V$149,V$171,V$194,V$213,V$238,V$260,V$287,V$316,V$335,V$356,V$381,V$408,V$431,V$456,V$478,V$499,V$521,V$542,V$567,V$588,V$610,V$631,V$654,V$678,V$702,V$733,V$760,V$786,V$808,V$829)</f>
        <v>0.2857142857142857</v>
      </c>
      <c r="W835" s="181"/>
      <c r="X835" s="181">
        <f t="shared" si="421"/>
        <v>0.2857142857142857</v>
      </c>
      <c r="Y835" s="181"/>
      <c r="Z835" s="181">
        <f t="shared" si="421"/>
        <v>0.25</v>
      </c>
      <c r="AA835" s="181"/>
      <c r="AB835" s="181">
        <f t="shared" si="421"/>
        <v>0.25</v>
      </c>
      <c r="AC835" s="181"/>
      <c r="AD835" s="181">
        <f t="shared" si="421"/>
        <v>0.33333333333333331</v>
      </c>
      <c r="AE835" s="178"/>
      <c r="AF835" s="185">
        <f>MIN(T835:AD835)</f>
        <v>0.25</v>
      </c>
    </row>
    <row r="836" spans="1:32" x14ac:dyDescent="0.55000000000000004">
      <c r="D836" s="184" t="s">
        <v>1070</v>
      </c>
      <c r="E836" s="178">
        <f>AVERAGE(E$80,E$106,E$128,E$148,E$170,E$193,E$212,E$237,E$259,E$286,E$315,E$334,E$355,E$380,E$407,E$430,E$455,E$477,E$498,E$520,E$541,E$566,E$587,E$609,E$630,E$653,E$677,E$701,E$732,E$759,E$807,E$828)</f>
        <v>12.4375</v>
      </c>
      <c r="F836" s="178"/>
      <c r="G836" s="178">
        <f>AVERAGE(G$80,G$106,G$128,G$148,G$170,G$193,G$212,G$237,G$259,G$286,G$315,G$334,G$355,G$380,G$407,G$430,G$455,G$477,G$498,G$520,G$541,G$566,G$587,G$609,G$630,G$653,G$677,G$701,G$732,G$759,G$807,G$828)</f>
        <v>12.225806451612904</v>
      </c>
      <c r="H836" s="178"/>
      <c r="I836" s="178">
        <f>AVERAGE(I$80,I$106,I$128,I$148,I$170,I$193,I$212,I$237,I$259,I$286,I$315,I$334,I$355,I$380,I$407,I$430,I$455,I$477,I$498,I$520,I$541,I$566,I$587,I$609,I$630,I$653,I$677,I$701,I$732,I$759,I$807,I$828)</f>
        <v>10.838709677419354</v>
      </c>
      <c r="J836" s="178"/>
      <c r="K836" s="178">
        <f>AVERAGE(K$80,K$106,K$128,K$148,K$170,K$193,K$212,K$237,K$259,K$286,K$315,K$334,K$355,K$380,K$407,K$430,K$455,K$477,K$498,K$520,K$541,K$566,K$587,K$609,K$630,K$653,K$677,K$701,K$732,K$759,K$807,K$828)</f>
        <v>12.28125</v>
      </c>
      <c r="L836" s="178"/>
      <c r="M836" s="178">
        <f>AVERAGE(M$80,M$106,M$128,M$148,M$170,M$193,M$212,M$237,M$259,M$286,M$315,M$334,M$355,M$380,M$407,M$430,M$455,M$477,M$498,M$520,M$541,M$566,M$587,M$609,M$630,M$653,M$677,M$701,M$732,M$759,M$807,M$828)</f>
        <v>12.612903225806452</v>
      </c>
      <c r="N836" s="178"/>
      <c r="O836" s="178">
        <f>AVERAGE(O$80,O$106,O$128,O$148,O$170,O$193,O$212,O$237,O$259,O$286,O$315,O$334,O$355,O$380,O$407,O$430,O$455,O$477,O$498,O$520,O$541,O$566,O$587,O$609,O$630,O$653,O$677,O$701,O$732,O$759,O$807,O$828)</f>
        <v>11.96875</v>
      </c>
      <c r="P836" s="178"/>
      <c r="Q836" s="178">
        <f t="shared" si="420"/>
        <v>12.612903225806452</v>
      </c>
      <c r="R836" s="97"/>
      <c r="S836" s="184" t="s">
        <v>1070</v>
      </c>
      <c r="T836" s="181">
        <f>AVERAGE(T$81,T$107,T$129,T$149,T$171,T$194,T$213,T$238,T$260,T$287,T$316,T$335,T$356,T$381,T$408,T$431,T$456,T$478,T$499,T$521,T$542,T$567,T$588,T$610,T$631,T$654,T$678,T$702,T$733,T$760,T$786,T$808,T$829)</f>
        <v>0.60545388954479851</v>
      </c>
      <c r="U836" s="182"/>
      <c r="V836" s="181">
        <f>AVERAGE(V$81,V$107,V$129,V$149,V$171,V$194,V$213,V$238,V$260,V$287,V$316,V$335,V$356,V$381,V$408,V$431,V$456,V$478,V$499,V$521,V$542,V$567,V$588,V$610,V$631,V$654,V$678,V$702,V$733,V$760,V$786,V$808,V$829)</f>
        <v>0.65454658189033199</v>
      </c>
      <c r="W836" s="182"/>
      <c r="X836" s="181">
        <f>AVERAGE(X$81,X$107,X$129,X$149,X$171,X$194,X$213,X$238,X$260,X$287,X$316,X$335,X$356,X$381,X$408,X$431,X$456,X$478,X$499,X$521,X$542,X$567,X$588,X$610,X$631,X$654,X$678,X$702,X$733,X$760,X$786,X$808,X$829)</f>
        <v>0.6569092365967365</v>
      </c>
      <c r="Y836" s="182"/>
      <c r="Z836" s="181">
        <f>AVERAGE(Z$81,Z$107,Z$129,Z$149,Z$171,Z$194,Z$213,Z$238,Z$260,Z$287,Z$316,Z$335,Z$356,Z$381,Z$408,Z$431,Z$456,Z$478,Z$499,Z$521,Z$542,Z$567,Z$588,Z$610,Z$631,Z$654,Z$678,Z$702,Z$733,Z$760,Z$786,Z$808,Z$829)</f>
        <v>0.57177729677729661</v>
      </c>
      <c r="AA836" s="182"/>
      <c r="AB836" s="181">
        <f>AVERAGE(AB$81,AB$107,AB$129,AB$149,AB$171,AB$194,AB$213,AB$238,AB$260,AB$287,AB$316,AB$335,AB$356,AB$381,AB$408,AB$431,AB$456,AB$478,AB$499,AB$521,AB$542,AB$567,AB$588,AB$610,AB$631,AB$654,AB$678,AB$702,AB$733,AB$760,AB$786,AB$808,AB$829)</f>
        <v>0.60749085983460993</v>
      </c>
      <c r="AC836" s="182"/>
      <c r="AD836" s="181">
        <f>AVERAGE(AD$81,AD$107,AD$129,AD$149,AD$171,AD$194,AD$213,AD$238,AD$260,AD$287,AD$316,AD$335,AD$356,AD$381,AD$408,AD$431,AD$456,AD$478,AD$499,AD$521,AD$542,AD$567,AD$588,AD$610,AD$631,AD$654,AD$678,AD$702,AD$733,AD$760,AD$786,AD$808,AD$829)</f>
        <v>0.65160695675049762</v>
      </c>
      <c r="AE836" s="178"/>
      <c r="AF836" s="185">
        <f>AVERAGE(T836:AD836)</f>
        <v>0.62463080356571188</v>
      </c>
    </row>
    <row r="837" spans="1:32" x14ac:dyDescent="0.55000000000000004">
      <c r="D837" s="2"/>
      <c r="E837" s="152"/>
      <c r="G837" s="97"/>
      <c r="I837" s="97"/>
      <c r="K837" s="97"/>
      <c r="M837" s="97"/>
      <c r="O837" s="97"/>
      <c r="S837" s="2"/>
    </row>
    <row r="838" spans="1:32" x14ac:dyDescent="0.55000000000000004">
      <c r="S838" s="2"/>
      <c r="T838" s="97"/>
      <c r="V838" s="97"/>
      <c r="X838" s="97"/>
      <c r="Z838" s="97"/>
      <c r="AB838" s="97"/>
      <c r="AD838" s="97"/>
    </row>
    <row r="839" spans="1:32" x14ac:dyDescent="0.55000000000000004">
      <c r="D839" s="2" t="s">
        <v>1071</v>
      </c>
      <c r="E839" s="152">
        <f>AVERAGE(E$80,E$106,E$128,E$148,E$170,E$193,E$212,E$237,E$259,E$286,E$315,E$334,E$355,E$380,E$407,E$430,E$455,E$477,E$498,E$520,E$566,E$587,E$609,E$630,E$653,E$677,E$701,E$732,E$759,E$785,E$807,E$828,G$80,G$106,G$128,G$148,G$170,G$193,G$212,G$237,G$259,G$286,G$315,G$334,G$355,G$380,G$407,G$430,G$455,G$477,G$498,G$520,G$566,G$587,G$609,G$630,G$653,G$677,G$701,G$732,G$759,G$785,G$807,G$828,I$80,I$106,I$128,I$148,I$170,I$193,I$212,I$237,I$259,I$286,I$315,I$334,I$355,I$380,I$407,I$430,I$455,I$477,I$498,I$520,I$566,I$587,I$609,I$630,I$653,I$677,I$701,I$732,I$759,I$785,I$807,I$828,K$80,K$106,K$128,K$148,K$170,K$193,K$212,K$237,K$259,K$286,K$315,K$334,K$355,K$380,K$407,K$430,K$455,K$477,K$498,K$520,K$566,K$587,K$609,K$630,K$653,K$677,K$701,K$732,K$759,K$785,K$807,K$828,M$80,M$106,M$128,M$148,M$170,M$193,M$212,M$237,M$259,M$286,M$315,M$334,M$355,M$380,M$407,M$430,M$455,M$477,M$498,M$520,M$566,M$587,M$609,M$630,M$653,M$677,M$701,M$732,M$759,M$785,M$807,M$828,O$80,O$106,O$128,O$148,O$170,O$193,O$212,O$237,O$259,O$286,O$315,O$334,O$355,O$380,O$407,O$430,O$455,O$477,O$498,O$520,O$566,O$587,O$609,O$630,O$653,O$677,O$701,O$732,O$759,O$785,O$807,O$828,G541,E541,I541,K541,M541,P541)</f>
        <v>12.185567010309278</v>
      </c>
      <c r="I839" s="121" t="s">
        <v>1167</v>
      </c>
      <c r="S839" s="2" t="s">
        <v>1071</v>
      </c>
      <c r="T839" s="125">
        <f>AVERAGE(T$81,T$107,T$129,T$149,T$171,T$194,T$213,T$238,T$260,T$287,T$316,T$335,T$356,T$381,T$408,T$431,T$456,T$478,T$499,T$521,T$567,T$588,T$610,T$631,T$654,T$678,T$702,T$733,T$760,T$786,T$808,T$829,V$81,V$107,V$129,V$149,V$171,V$194,V$213,V$238,V$260,V$287,V$316,V$335,V$356,V$381,V$408,V$431,V$456,V$478,V$499,V$521,V$567,V$588,V$610,V$631,V$654,V$678,V$702,V$733,V$760,V$786,V$808,V$829,X$81,X$107,X$129,X$149,X$171,X$194,X$213,X$238,X$260,X$287,X$316,X$335,X$356,X$381,X$408,X$431,X$456,X$478,X$499,X$521,X$567,X$588,X$610,X$631,X$654,X$678,X$702,X$733,X$760,X$786,X$808,X$829,Z$81,Z$107,Z$129,Z$149,Z$171,Z$194,Z$213,Z$238,Z$260,Z$287,Z$316,Z$335,Z$356,Z$381,Z$408,Z$431,Z$456,Z$478,Z$499,Z$521,Z$567,Z$588,Z$610,Z$631,Z$654,Z$678,Z$702,Z$733,Z$760,Z$786,Z$808,Z$829,AB$81,AB$107,AB$129,AB$149,AB$171,AB$194,AB$213,AB$238,AB$260,AB$287,AB$316,AB$335,AB$356,AB$381,AB$408,AB$431,AB$456,AB$478,AB$499,AB$521,AB$567,AB$588,AB$610,AB$631,AB$654,AB$678,AB$702,AB$733,AB$760,AB$786,AB$808,AB$829,AD$81,AD$107,AD$129,AD$149,AD$171,AD$194,AD$213,AD$238,AD$260,AD$287,AD$316,AD$335,AD$356,AD$381,AD$408,AD$431,AD$456,AD$478,AD$499,AD$521,AD$567,AD$588,AD$610,AD$631,AD$654,AD$678,AD$702,AD$733,AD$760,AD$786,AD$808,AD$829,V$542,T$542,X$542,Z$542,AB$542,AE$542)</f>
        <v>0.62418188536609565</v>
      </c>
    </row>
    <row r="840" spans="1:32" x14ac:dyDescent="0.55000000000000004">
      <c r="I840" t="s">
        <v>1179</v>
      </c>
    </row>
    <row r="842" spans="1:32" x14ac:dyDescent="0.55000000000000004">
      <c r="D842" s="2" t="s">
        <v>1066</v>
      </c>
      <c r="E842" s="147" t="s">
        <v>0</v>
      </c>
    </row>
    <row r="843" spans="1:32" x14ac:dyDescent="0.55000000000000004">
      <c r="D843" s="1">
        <v>7</v>
      </c>
      <c r="E843" s="153">
        <v>2</v>
      </c>
    </row>
    <row r="844" spans="1:32" x14ac:dyDescent="0.55000000000000004">
      <c r="D844" s="1">
        <v>8</v>
      </c>
      <c r="E844" s="153">
        <v>3</v>
      </c>
    </row>
    <row r="845" spans="1:32" x14ac:dyDescent="0.55000000000000004">
      <c r="D845" s="1">
        <v>9</v>
      </c>
      <c r="E845" s="153">
        <v>1</v>
      </c>
    </row>
    <row r="846" spans="1:32" x14ac:dyDescent="0.55000000000000004">
      <c r="D846" s="1">
        <v>10</v>
      </c>
      <c r="E846" s="153">
        <v>5</v>
      </c>
    </row>
    <row r="847" spans="1:32" x14ac:dyDescent="0.55000000000000004">
      <c r="D847" s="1">
        <v>11</v>
      </c>
      <c r="E847" s="153">
        <v>3</v>
      </c>
    </row>
    <row r="848" spans="1:32" x14ac:dyDescent="0.55000000000000004">
      <c r="D848" s="1">
        <v>12</v>
      </c>
      <c r="E848" s="153">
        <v>1</v>
      </c>
    </row>
    <row r="849" spans="4:5" x14ac:dyDescent="0.55000000000000004">
      <c r="D849" s="1">
        <v>13</v>
      </c>
      <c r="E849" s="153">
        <v>1</v>
      </c>
    </row>
    <row r="850" spans="4:5" x14ac:dyDescent="0.55000000000000004">
      <c r="D850" s="1">
        <v>14</v>
      </c>
      <c r="E850" s="153">
        <v>6</v>
      </c>
    </row>
    <row r="851" spans="4:5" x14ac:dyDescent="0.55000000000000004">
      <c r="D851" s="1">
        <v>15</v>
      </c>
      <c r="E851" s="153">
        <v>5</v>
      </c>
    </row>
    <row r="852" spans="4:5" x14ac:dyDescent="0.55000000000000004">
      <c r="D852" s="1">
        <v>16</v>
      </c>
      <c r="E852" s="153">
        <v>2</v>
      </c>
    </row>
    <row r="853" spans="4:5" x14ac:dyDescent="0.55000000000000004">
      <c r="D853" s="1">
        <v>17</v>
      </c>
      <c r="E853" s="153">
        <v>2</v>
      </c>
    </row>
    <row r="854" spans="4:5" x14ac:dyDescent="0.55000000000000004">
      <c r="D854" s="1">
        <v>18</v>
      </c>
      <c r="E854" s="153">
        <v>1</v>
      </c>
    </row>
    <row r="855" spans="4:5" x14ac:dyDescent="0.55000000000000004">
      <c r="D855" s="1">
        <v>19</v>
      </c>
      <c r="E855" s="153">
        <v>1</v>
      </c>
    </row>
    <row r="856" spans="4:5" x14ac:dyDescent="0.55000000000000004">
      <c r="E856" s="154">
        <f>SUM(E843:E855)</f>
        <v>33</v>
      </c>
    </row>
  </sheetData>
  <mergeCells count="1">
    <mergeCell ref="S832:U8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zoomScale="80" zoomScaleNormal="80" workbookViewId="0">
      <selection activeCell="K23" sqref="K23"/>
    </sheetView>
  </sheetViews>
  <sheetFormatPr defaultRowHeight="14.4" x14ac:dyDescent="0.55000000000000004"/>
  <cols>
    <col min="2" max="2" width="18.15625" customWidth="1"/>
    <col min="3" max="3" width="11.26171875" bestFit="1" customWidth="1"/>
    <col min="4" max="4" width="11.15625" bestFit="1" customWidth="1"/>
    <col min="5" max="8" width="11.26171875" bestFit="1" customWidth="1"/>
    <col min="9" max="15" width="9.15625" bestFit="1" customWidth="1"/>
    <col min="17" max="17" width="9.15625" bestFit="1" customWidth="1"/>
  </cols>
  <sheetData>
    <row r="1" spans="2:10" ht="14.7" thickBot="1" x14ac:dyDescent="0.6"/>
    <row r="2" spans="2:10" ht="14.7" thickBot="1" x14ac:dyDescent="0.6">
      <c r="B2" s="158"/>
      <c r="C2" s="247" t="s">
        <v>1067</v>
      </c>
      <c r="D2" s="248"/>
      <c r="E2" s="248"/>
      <c r="F2" s="248"/>
      <c r="G2" s="248"/>
      <c r="H2" s="249"/>
    </row>
    <row r="3" spans="2:10" x14ac:dyDescent="0.55000000000000004">
      <c r="B3" s="250" t="s">
        <v>216</v>
      </c>
      <c r="C3" s="159" t="s">
        <v>1168</v>
      </c>
      <c r="D3" s="159" t="s">
        <v>1170</v>
      </c>
      <c r="E3" s="159" t="s">
        <v>1172</v>
      </c>
      <c r="F3" s="159" t="s">
        <v>1174</v>
      </c>
      <c r="G3" s="159" t="s">
        <v>1175</v>
      </c>
      <c r="H3" s="159" t="s">
        <v>1176</v>
      </c>
    </row>
    <row r="4" spans="2:10" ht="14.7" thickBot="1" x14ac:dyDescent="0.6">
      <c r="B4" s="251"/>
      <c r="C4" s="160" t="s">
        <v>1169</v>
      </c>
      <c r="D4" s="160" t="s">
        <v>1171</v>
      </c>
      <c r="E4" s="160" t="s">
        <v>1173</v>
      </c>
      <c r="F4" s="160" t="s">
        <v>1169</v>
      </c>
      <c r="G4" s="160" t="s">
        <v>1171</v>
      </c>
      <c r="H4" s="160" t="s">
        <v>1173</v>
      </c>
    </row>
    <row r="5" spans="2:10" ht="14.7" thickBot="1" x14ac:dyDescent="0.6">
      <c r="B5" s="226" t="s">
        <v>1177</v>
      </c>
      <c r="C5" s="161">
        <f>'[1]INTRA-P VAR col'!E834</f>
        <v>18</v>
      </c>
      <c r="D5" s="161">
        <f>'[1]INTRA-P VAR col'!G834</f>
        <v>18</v>
      </c>
      <c r="E5" s="161">
        <f>'[1]INTRA-P VAR col'!I834</f>
        <v>17</v>
      </c>
      <c r="F5" s="161">
        <f>'[1]INTRA-P VAR col'!K834</f>
        <v>18</v>
      </c>
      <c r="G5" s="161">
        <f>'[1]INTRA-P VAR col'!M834</f>
        <v>20</v>
      </c>
      <c r="H5" s="161">
        <f>'[1]INTRA-P VAR col'!O834</f>
        <v>24</v>
      </c>
    </row>
    <row r="6" spans="2:10" ht="14.7" thickBot="1" x14ac:dyDescent="0.6">
      <c r="B6" s="226" t="s">
        <v>1178</v>
      </c>
      <c r="C6" s="161">
        <f>'[1]INTRA-P VAR col'!E835</f>
        <v>7</v>
      </c>
      <c r="D6" s="161">
        <f>'[1]INTRA-P VAR col'!G835</f>
        <v>7</v>
      </c>
      <c r="E6" s="161">
        <f>'[1]INTRA-P VAR col'!I835</f>
        <v>7</v>
      </c>
      <c r="F6" s="161">
        <f>'[1]INTRA-P VAR col'!K835</f>
        <v>7</v>
      </c>
      <c r="G6" s="161">
        <f>'[1]INTRA-P VAR col'!M835</f>
        <v>7</v>
      </c>
      <c r="H6" s="161">
        <f>'[1]INTRA-P VAR col'!O835</f>
        <v>7</v>
      </c>
    </row>
    <row r="7" spans="2:10" ht="14.7" thickBot="1" x14ac:dyDescent="0.6">
      <c r="B7" s="226" t="s">
        <v>74</v>
      </c>
      <c r="C7" s="162">
        <f>'[1]INTRA-P VAR col'!E836</f>
        <v>12.4375</v>
      </c>
      <c r="D7" s="162">
        <f>'[1]INTRA-P VAR col'!G836</f>
        <v>12.225806451612904</v>
      </c>
      <c r="E7" s="162">
        <f>'[1]INTRA-P VAR col'!I836</f>
        <v>10.838709677419354</v>
      </c>
      <c r="F7" s="162">
        <f>'[1]INTRA-P VAR col'!K836</f>
        <v>12.28125</v>
      </c>
      <c r="G7" s="162">
        <f>'[1]INTRA-P VAR col'!M836</f>
        <v>12.612903225806452</v>
      </c>
      <c r="H7" s="162">
        <f>'[1]INTRA-P VAR col'!O836</f>
        <v>11.96875</v>
      </c>
    </row>
    <row r="8" spans="2:10" x14ac:dyDescent="0.55000000000000004">
      <c r="B8" s="257" t="s">
        <v>1187</v>
      </c>
      <c r="C8" s="257"/>
      <c r="D8" s="257"/>
      <c r="E8" s="257"/>
      <c r="F8" s="257"/>
      <c r="G8" s="257"/>
      <c r="H8" s="257"/>
    </row>
    <row r="9" spans="2:10" ht="14.7" thickBot="1" x14ac:dyDescent="0.6"/>
    <row r="10" spans="2:10" ht="14.7" thickBot="1" x14ac:dyDescent="0.6">
      <c r="B10" s="216"/>
      <c r="C10" s="252" t="s">
        <v>1180</v>
      </c>
      <c r="D10" s="253"/>
      <c r="E10" s="253"/>
      <c r="F10" s="253"/>
      <c r="G10" s="253"/>
      <c r="H10" s="254"/>
    </row>
    <row r="11" spans="2:10" x14ac:dyDescent="0.55000000000000004">
      <c r="B11" s="255" t="s">
        <v>216</v>
      </c>
      <c r="C11" s="217" t="s">
        <v>1168</v>
      </c>
      <c r="D11" s="217" t="s">
        <v>1170</v>
      </c>
      <c r="E11" s="217" t="s">
        <v>1172</v>
      </c>
      <c r="F11" s="217" t="s">
        <v>1174</v>
      </c>
      <c r="G11" s="217" t="s">
        <v>1175</v>
      </c>
      <c r="H11" s="217" t="s">
        <v>1176</v>
      </c>
    </row>
    <row r="12" spans="2:10" ht="14.7" thickBot="1" x14ac:dyDescent="0.6">
      <c r="B12" s="256"/>
      <c r="C12" s="218" t="s">
        <v>1169</v>
      </c>
      <c r="D12" s="218" t="s">
        <v>1171</v>
      </c>
      <c r="E12" s="218" t="s">
        <v>1173</v>
      </c>
      <c r="F12" s="218" t="s">
        <v>1169</v>
      </c>
      <c r="G12" s="218" t="s">
        <v>1171</v>
      </c>
      <c r="H12" s="218" t="s">
        <v>1173</v>
      </c>
    </row>
    <row r="13" spans="2:10" ht="14.7" thickBot="1" x14ac:dyDescent="0.6">
      <c r="B13" s="219" t="s">
        <v>1181</v>
      </c>
      <c r="C13" s="220">
        <f>'[1]Analysis col'!CD32</f>
        <v>2.8558874780414878</v>
      </c>
      <c r="D13" s="220">
        <f>'[1]Analysis col'!CD64</f>
        <v>0.55595818647664874</v>
      </c>
      <c r="E13" s="220">
        <f>'[1]Analysis col'!CD96</f>
        <v>-3.423482422032464</v>
      </c>
      <c r="F13" s="220">
        <f>'[1]Analysis col'!CD45</f>
        <v>1.0740362831233801</v>
      </c>
      <c r="G13" s="220">
        <f>'[1]Analysis col'!CD77</f>
        <v>-0.17088641404321456</v>
      </c>
      <c r="H13" s="220">
        <f>'[1]Analysis col'!CD109</f>
        <v>-3.5294947816039213</v>
      </c>
      <c r="J13" s="174" t="s">
        <v>1201</v>
      </c>
    </row>
    <row r="14" spans="2:10" ht="14.7" thickBot="1" x14ac:dyDescent="0.6">
      <c r="B14" s="221" t="s">
        <v>1182</v>
      </c>
      <c r="C14" s="222">
        <f>'[1]Analysis col'!CF32</f>
        <v>-14.010112133048786</v>
      </c>
      <c r="D14" s="220">
        <f>'[1]Analysis col'!CF64</f>
        <v>-11.461819361014875</v>
      </c>
      <c r="E14" s="220">
        <f>'[1]Analysis col'!CF96</f>
        <v>-15.299228898620726</v>
      </c>
      <c r="F14" s="220">
        <f>'[1]Analysis col'!CF45</f>
        <v>-8.0311854388159745</v>
      </c>
      <c r="G14" s="220">
        <f>'[1]Analysis col'!CF77</f>
        <v>-9.2425705543398138</v>
      </c>
      <c r="H14" s="220">
        <f>'[1]Analysis col'!CF109</f>
        <v>-15.195011705562223</v>
      </c>
      <c r="J14" s="174" t="s">
        <v>1203</v>
      </c>
    </row>
    <row r="15" spans="2:10" ht="14.7" thickBot="1" x14ac:dyDescent="0.6">
      <c r="B15" s="221"/>
      <c r="C15" s="222" t="s">
        <v>1185</v>
      </c>
      <c r="D15" s="222" t="s">
        <v>1185</v>
      </c>
      <c r="E15" s="222" t="s">
        <v>1185</v>
      </c>
      <c r="F15" s="222" t="s">
        <v>1185</v>
      </c>
      <c r="G15" s="222" t="s">
        <v>1185</v>
      </c>
      <c r="H15" s="222" t="s">
        <v>1185</v>
      </c>
    </row>
    <row r="16" spans="2:10" ht="14.7" thickBot="1" x14ac:dyDescent="0.6">
      <c r="B16" s="221"/>
      <c r="C16" s="222">
        <f>'[1]Analysis col'!CE32</f>
        <v>11.380276254918826</v>
      </c>
      <c r="D16" s="220">
        <f>'[1]Analysis col'!CE64</f>
        <v>11.892745028601993</v>
      </c>
      <c r="E16" s="220">
        <f>'[1]Analysis col'!CE96</f>
        <v>12.166001668567972</v>
      </c>
      <c r="F16" s="220">
        <f>'[1]Analysis col'!CE45</f>
        <v>11.064248178675527</v>
      </c>
      <c r="G16" s="220">
        <f>'[1]Analysis col'!CE77</f>
        <v>11.636745833105977</v>
      </c>
      <c r="H16" s="220">
        <f>'[1]Analysis col'!CE109</f>
        <v>11.593974396828671</v>
      </c>
    </row>
    <row r="17" spans="2:13" ht="14.7" thickBot="1" x14ac:dyDescent="0.6">
      <c r="B17" s="221" t="s">
        <v>1183</v>
      </c>
      <c r="C17" s="220">
        <f>'[1]Analysis col'!CG31</f>
        <v>36.809550014067341</v>
      </c>
      <c r="D17" s="220">
        <f>'[1]Analysis col'!CG63</f>
        <v>33.01373635541681</v>
      </c>
      <c r="E17" s="220">
        <f>'[1]Analysis col'!CG95</f>
        <v>34.673674554357135</v>
      </c>
      <c r="F17" s="220">
        <f>'[1]Analysis col'!CG44</f>
        <v>-31.397780737527707</v>
      </c>
      <c r="G17" s="220">
        <f>'[1]Analysis col'!CG76</f>
        <v>33.265197202416864</v>
      </c>
      <c r="H17" s="220">
        <f>'[1]Analysis col'!CG108</f>
        <v>37.245559939225586</v>
      </c>
    </row>
    <row r="18" spans="2:13" ht="14.7" thickBot="1" x14ac:dyDescent="0.6">
      <c r="B18" s="221" t="s">
        <v>1184</v>
      </c>
      <c r="C18" s="220">
        <f>'[1]Analysis col'!CH31</f>
        <v>6.067087440779745</v>
      </c>
      <c r="D18" s="220">
        <f>'[1]Analysis col'!CH63</f>
        <v>5.7457581184223914</v>
      </c>
      <c r="E18" s="220">
        <f>'[1]Analysis col'!CH95</f>
        <v>5.8884356627509424</v>
      </c>
      <c r="F18" s="220">
        <f>'[1]Analysis col'!CH44</f>
        <v>5.6033722647641131</v>
      </c>
      <c r="G18" s="220">
        <f>'[1]Analysis col'!CH76</f>
        <v>5.7675989113683057</v>
      </c>
      <c r="H18" s="220">
        <f>'[1]Analysis col'!CH108</f>
        <v>6.1029140530755432</v>
      </c>
    </row>
    <row r="19" spans="2:13" x14ac:dyDescent="0.55000000000000004">
      <c r="B19" s="164" t="s">
        <v>1186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</row>
    <row r="20" spans="2:13" ht="14.7" thickBot="1" x14ac:dyDescent="0.6"/>
    <row r="21" spans="2:13" ht="14.7" thickBot="1" x14ac:dyDescent="0.6">
      <c r="B21" s="247" t="s">
        <v>1197</v>
      </c>
      <c r="C21" s="248"/>
      <c r="D21" s="258"/>
    </row>
    <row r="22" spans="2:13" ht="24.9" thickBot="1" x14ac:dyDescent="0.6">
      <c r="B22" s="166" t="s">
        <v>1188</v>
      </c>
      <c r="C22" s="224" t="s">
        <v>1189</v>
      </c>
      <c r="D22" s="167" t="s">
        <v>1190</v>
      </c>
    </row>
    <row r="23" spans="2:13" ht="24.9" thickBot="1" x14ac:dyDescent="0.6">
      <c r="B23" s="168" t="s">
        <v>1191</v>
      </c>
      <c r="C23" s="163">
        <f>'[1]Analysis col'!CN49</f>
        <v>-1.9024424933195732</v>
      </c>
      <c r="D23" s="169" t="s">
        <v>1192</v>
      </c>
    </row>
    <row r="24" spans="2:13" ht="24.9" thickBot="1" x14ac:dyDescent="0.6">
      <c r="B24" s="168" t="s">
        <v>1193</v>
      </c>
      <c r="C24" s="163">
        <f>'[1]Analysis col'!CN81</f>
        <v>-0.32997789890122436</v>
      </c>
      <c r="D24" s="169" t="s">
        <v>1194</v>
      </c>
    </row>
    <row r="25" spans="2:13" ht="24.9" thickBot="1" x14ac:dyDescent="0.6">
      <c r="B25" s="168" t="s">
        <v>1195</v>
      </c>
      <c r="C25" s="163">
        <f>'[1]Analysis col'!CN113</f>
        <v>0.54882200889452726</v>
      </c>
      <c r="D25" s="169" t="s">
        <v>1196</v>
      </c>
    </row>
    <row r="26" spans="2:13" x14ac:dyDescent="0.55000000000000004">
      <c r="B26" s="175"/>
      <c r="C26" s="176"/>
      <c r="D26" s="175"/>
    </row>
    <row r="27" spans="2:13" x14ac:dyDescent="0.55000000000000004">
      <c r="B27" s="174" t="s">
        <v>1201</v>
      </c>
      <c r="C27" s="176"/>
    </row>
    <row r="28" spans="2:13" x14ac:dyDescent="0.55000000000000004">
      <c r="B28" s="175"/>
      <c r="C28" s="176"/>
      <c r="D28" s="174"/>
    </row>
    <row r="29" spans="2:13" x14ac:dyDescent="0.55000000000000004">
      <c r="B29" s="175"/>
      <c r="C29" s="176"/>
      <c r="D29" s="174"/>
    </row>
    <row r="34" spans="2:17" x14ac:dyDescent="0.55000000000000004">
      <c r="B34" s="246" t="s">
        <v>1199</v>
      </c>
      <c r="C34" s="246"/>
      <c r="D34" s="246"/>
    </row>
    <row r="35" spans="2:17" ht="14.7" thickBot="1" x14ac:dyDescent="0.6"/>
    <row r="36" spans="2:17" ht="14.7" thickBot="1" x14ac:dyDescent="0.6">
      <c r="B36" s="157"/>
      <c r="C36" s="241" t="s">
        <v>1198</v>
      </c>
      <c r="D36" s="242"/>
      <c r="E36" s="242"/>
      <c r="F36" s="242"/>
      <c r="G36" s="242"/>
      <c r="H36" s="243"/>
    </row>
    <row r="37" spans="2:17" x14ac:dyDescent="0.55000000000000004">
      <c r="B37" s="244" t="s">
        <v>216</v>
      </c>
      <c r="C37" s="170" t="s">
        <v>1168</v>
      </c>
      <c r="D37" s="170" t="s">
        <v>1170</v>
      </c>
      <c r="E37" s="170" t="s">
        <v>1172</v>
      </c>
      <c r="F37" s="170" t="s">
        <v>1174</v>
      </c>
      <c r="G37" s="170" t="s">
        <v>1175</v>
      </c>
      <c r="H37" s="170" t="s">
        <v>1176</v>
      </c>
    </row>
    <row r="38" spans="2:17" ht="14.7" thickBot="1" x14ac:dyDescent="0.6">
      <c r="B38" s="245"/>
      <c r="C38" s="169" t="s">
        <v>1169</v>
      </c>
      <c r="D38" s="169" t="s">
        <v>1171</v>
      </c>
      <c r="E38" s="169" t="s">
        <v>1173</v>
      </c>
      <c r="F38" s="169" t="s">
        <v>1169</v>
      </c>
      <c r="G38" s="169" t="s">
        <v>1171</v>
      </c>
      <c r="H38" s="169" t="s">
        <v>1173</v>
      </c>
    </row>
    <row r="39" spans="2:17" ht="14.7" thickBot="1" x14ac:dyDescent="0.6">
      <c r="B39" s="225" t="s">
        <v>1177</v>
      </c>
      <c r="C39" s="171">
        <f>'[1]INTRA-P VAR col'!T834</f>
        <v>1</v>
      </c>
      <c r="D39" s="171">
        <f>'[1]INTRA-P VAR col'!V834</f>
        <v>1</v>
      </c>
      <c r="E39" s="171">
        <f>'[1]INTRA-P VAR col'!X834</f>
        <v>1</v>
      </c>
      <c r="F39" s="171">
        <f>'[1]INTRA-P VAR col'!AB834</f>
        <v>1</v>
      </c>
      <c r="G39" s="171">
        <f>'[1]INTRA-P VAR col'!AB834</f>
        <v>1</v>
      </c>
      <c r="H39" s="171">
        <f>'[1]INTRA-P VAR col'!AF834</f>
        <v>1</v>
      </c>
    </row>
    <row r="40" spans="2:17" ht="14.7" thickBot="1" x14ac:dyDescent="0.6">
      <c r="B40" s="225" t="s">
        <v>1178</v>
      </c>
      <c r="C40" s="171">
        <f>'[1]INTRA-P VAR col'!T835</f>
        <v>0.25</v>
      </c>
      <c r="D40" s="171">
        <f>'[1]INTRA-P VAR col'!V835</f>
        <v>0.2857142857142857</v>
      </c>
      <c r="E40" s="171">
        <f>'[1]INTRA-P VAR col'!X835</f>
        <v>0.2857142857142857</v>
      </c>
      <c r="F40" s="171">
        <f>'[1]INTRA-P VAR col'!AB835</f>
        <v>0.25</v>
      </c>
      <c r="G40" s="171">
        <v>0.25</v>
      </c>
      <c r="H40" s="171">
        <v>0.33</v>
      </c>
    </row>
    <row r="41" spans="2:17" ht="14.7" thickBot="1" x14ac:dyDescent="0.6">
      <c r="B41" s="225" t="s">
        <v>74</v>
      </c>
      <c r="C41" s="171">
        <f>'[1]INTRA-P VAR col'!T836</f>
        <v>0.60545388954479851</v>
      </c>
      <c r="D41" s="171">
        <f>'[1]INTRA-P VAR col'!V836</f>
        <v>0.65454658189033199</v>
      </c>
      <c r="E41" s="171">
        <f>'[1]INTRA-P VAR col'!X836</f>
        <v>0.6569092365967365</v>
      </c>
      <c r="F41" s="171">
        <f>'[1]INTRA-P VAR col'!AB836</f>
        <v>0.60749085983460993</v>
      </c>
      <c r="G41" s="171">
        <v>0.63</v>
      </c>
      <c r="H41" s="171">
        <v>0.66</v>
      </c>
    </row>
    <row r="42" spans="2:17" x14ac:dyDescent="0.55000000000000004">
      <c r="B42" s="172" t="s">
        <v>1200</v>
      </c>
      <c r="C42" s="172"/>
      <c r="D42" s="172"/>
      <c r="E42" s="172"/>
      <c r="F42" s="172"/>
      <c r="G42" s="172"/>
      <c r="H42" s="172"/>
      <c r="I42" s="173"/>
      <c r="J42" s="173"/>
      <c r="K42" s="173"/>
      <c r="L42" s="173"/>
      <c r="M42" s="173"/>
      <c r="N42" s="173"/>
      <c r="O42" s="173"/>
    </row>
    <row r="44" spans="2:17" x14ac:dyDescent="0.55000000000000004">
      <c r="B44" s="246" t="s">
        <v>1202</v>
      </c>
      <c r="C44" s="246"/>
      <c r="D44" s="246"/>
    </row>
    <row r="46" spans="2:17" x14ac:dyDescent="0.55000000000000004">
      <c r="B46" s="206" t="str">
        <f>'[3]Results Lum Lab'!W797</f>
        <v>C1</v>
      </c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2"/>
    </row>
    <row r="47" spans="2:17" x14ac:dyDescent="0.55000000000000004">
      <c r="B47" s="207"/>
      <c r="C47" s="211" t="str">
        <f>'[3]Results Lum Lab'!X798</f>
        <v>M08</v>
      </c>
      <c r="D47" s="211"/>
      <c r="E47" s="211" t="str">
        <f>'[3]Results Lum Lab'!Z798</f>
        <v>M10</v>
      </c>
      <c r="F47" s="211" t="str">
        <f>'[3]Results Lum Lab'!AA798</f>
        <v>M11</v>
      </c>
      <c r="G47" s="211" t="str">
        <f>'[3]Results Lum Lab'!AB798</f>
        <v>M12</v>
      </c>
      <c r="H47" s="211" t="str">
        <f>'[3]Results Lum Lab'!AC798</f>
        <v>M13</v>
      </c>
      <c r="I47" s="211" t="str">
        <f>'[3]Results Lum Lab'!AD798</f>
        <v>M14</v>
      </c>
      <c r="J47" s="211" t="str">
        <f>'[3]Results Lum Lab'!AE798</f>
        <v>M15</v>
      </c>
      <c r="K47" s="211" t="str">
        <f>'[3]Results Lum Lab'!AF798</f>
        <v>M16</v>
      </c>
      <c r="L47" s="211" t="str">
        <f>'[3]Results Lum Lab'!AG798</f>
        <v>M17</v>
      </c>
      <c r="M47" s="211" t="str">
        <f>'[3]Results Lum Lab'!AH798</f>
        <v>M18</v>
      </c>
      <c r="N47" s="211" t="str">
        <f>'[3]Results Lum Lab'!AI798</f>
        <v>M19</v>
      </c>
      <c r="O47" s="211" t="str">
        <f>'[3]Results Lum Lab'!AJ798</f>
        <v>M20</v>
      </c>
      <c r="P47" s="211"/>
      <c r="Q47" s="212" t="str">
        <f>'[3]Results Lum Lab'!AL798</f>
        <v>M22</v>
      </c>
    </row>
    <row r="48" spans="2:17" ht="28.8" x14ac:dyDescent="0.55000000000000004">
      <c r="B48" s="213" t="str">
        <f>'[3]Results Lum Lab'!W799</f>
        <v>Chromatic is brighter total</v>
      </c>
      <c r="C48" s="214">
        <f>'[3]Results Lum Lab'!X799</f>
        <v>0.91891891891891897</v>
      </c>
      <c r="D48" s="214"/>
      <c r="E48" s="214">
        <f>'[3]Results Lum Lab'!Z799</f>
        <v>1</v>
      </c>
      <c r="F48" s="214">
        <f>'[3]Results Lum Lab'!AA799</f>
        <v>0.90909090909090906</v>
      </c>
      <c r="G48" s="214">
        <f>'[3]Results Lum Lab'!AB799</f>
        <v>0.89655172413793105</v>
      </c>
      <c r="H48" s="214">
        <f>'[3]Results Lum Lab'!AC799</f>
        <v>0.72</v>
      </c>
      <c r="I48" s="214">
        <f>'[3]Results Lum Lab'!AD799</f>
        <v>0.70370370370370372</v>
      </c>
      <c r="J48" s="214">
        <f>'[3]Results Lum Lab'!AE799</f>
        <v>0.63636363636363635</v>
      </c>
      <c r="K48" s="214">
        <f>'[3]Results Lum Lab'!AF799</f>
        <v>0.61702127659574468</v>
      </c>
      <c r="L48" s="214">
        <f>'[3]Results Lum Lab'!AG799</f>
        <v>0.69230769230769229</v>
      </c>
      <c r="M48" s="214">
        <f>'[3]Results Lum Lab'!AH799</f>
        <v>0.625</v>
      </c>
      <c r="N48" s="214">
        <f>'[3]Results Lum Lab'!AI799</f>
        <v>0.70588235294117652</v>
      </c>
      <c r="O48" s="214">
        <f>'[3]Results Lum Lab'!AJ799</f>
        <v>0.64367816091954022</v>
      </c>
      <c r="P48" s="214"/>
      <c r="Q48" s="215">
        <f>'[3]Results Lum Lab'!AL799</f>
        <v>0.56060606060606055</v>
      </c>
    </row>
    <row r="49" spans="2:17" ht="28.8" x14ac:dyDescent="0.55000000000000004">
      <c r="B49" s="213" t="str">
        <f>'[3]Results Lum Lab'!W800</f>
        <v>Achromatic is brighter total</v>
      </c>
      <c r="C49" s="214">
        <f>'[3]Results Lum Lab'!X800</f>
        <v>8.1081081081081086E-2</v>
      </c>
      <c r="D49" s="214"/>
      <c r="E49" s="214">
        <f>'[3]Results Lum Lab'!Z800</f>
        <v>0</v>
      </c>
      <c r="F49" s="214">
        <f>'[3]Results Lum Lab'!AA800</f>
        <v>9.0909090909090912E-2</v>
      </c>
      <c r="G49" s="214">
        <f>'[3]Results Lum Lab'!AB800</f>
        <v>0.10344827586206896</v>
      </c>
      <c r="H49" s="214">
        <f>'[3]Results Lum Lab'!AC800</f>
        <v>0.28000000000000003</v>
      </c>
      <c r="I49" s="214">
        <f>'[3]Results Lum Lab'!AD800</f>
        <v>0.29629629629629628</v>
      </c>
      <c r="J49" s="214">
        <f>'[3]Results Lum Lab'!AE800</f>
        <v>0.36363636363636365</v>
      </c>
      <c r="K49" s="214">
        <f>'[3]Results Lum Lab'!AF800</f>
        <v>0.38297872340425532</v>
      </c>
      <c r="L49" s="214">
        <f>'[3]Results Lum Lab'!AG800</f>
        <v>0.30769230769230771</v>
      </c>
      <c r="M49" s="214">
        <f>'[3]Results Lum Lab'!AH800</f>
        <v>0.375</v>
      </c>
      <c r="N49" s="214">
        <f>'[3]Results Lum Lab'!AI800</f>
        <v>0.29411764705882354</v>
      </c>
      <c r="O49" s="214">
        <f>'[3]Results Lum Lab'!AJ800</f>
        <v>0.35632183908045978</v>
      </c>
      <c r="P49" s="214"/>
      <c r="Q49" s="215">
        <f>'[3]Results Lum Lab'!AL800</f>
        <v>0.43939393939393939</v>
      </c>
    </row>
    <row r="50" spans="2:17" x14ac:dyDescent="0.55000000000000004">
      <c r="B50" s="208" t="str">
        <f>'[3]Results Lum Lab'!W801</f>
        <v>Total</v>
      </c>
      <c r="C50" s="177">
        <f>'[3]Results Lum Lab'!X801</f>
        <v>74</v>
      </c>
      <c r="D50" s="177"/>
      <c r="E50" s="177">
        <f>'[3]Results Lum Lab'!Z801</f>
        <v>12</v>
      </c>
      <c r="F50" s="177">
        <f>'[3]Results Lum Lab'!AA801</f>
        <v>11</v>
      </c>
      <c r="G50" s="177">
        <f>'[3]Results Lum Lab'!AB801</f>
        <v>87</v>
      </c>
      <c r="H50" s="177">
        <f>'[3]Results Lum Lab'!AC801</f>
        <v>25</v>
      </c>
      <c r="I50" s="177">
        <f>'[3]Results Lum Lab'!AD801</f>
        <v>54</v>
      </c>
      <c r="J50" s="177">
        <f>'[3]Results Lum Lab'!AE801</f>
        <v>44</v>
      </c>
      <c r="K50" s="177">
        <f>'[3]Results Lum Lab'!AF801</f>
        <v>94</v>
      </c>
      <c r="L50" s="177">
        <f>'[3]Results Lum Lab'!AG801</f>
        <v>26</v>
      </c>
      <c r="M50" s="177">
        <f>'[3]Results Lum Lab'!AH801</f>
        <v>40</v>
      </c>
      <c r="N50" s="177">
        <f>'[3]Results Lum Lab'!AI801</f>
        <v>34</v>
      </c>
      <c r="O50" s="177">
        <f>'[3]Results Lum Lab'!AJ801</f>
        <v>87</v>
      </c>
      <c r="P50" s="177"/>
      <c r="Q50" s="203">
        <f>'[3]Results Lum Lab'!AL801</f>
        <v>66</v>
      </c>
    </row>
    <row r="51" spans="2:17" x14ac:dyDescent="0.55000000000000004">
      <c r="B51" s="208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203"/>
    </row>
    <row r="52" spans="2:17" x14ac:dyDescent="0.55000000000000004">
      <c r="B52" s="209" t="str">
        <f>'[3]Results Lum Lab'!W803</f>
        <v>C2</v>
      </c>
      <c r="C52" s="211" t="str">
        <f>'[3]Results Lum Lab'!X803</f>
        <v>M08</v>
      </c>
      <c r="D52" s="211"/>
      <c r="E52" s="211" t="str">
        <f>'[3]Results Lum Lab'!Z803</f>
        <v>M10</v>
      </c>
      <c r="F52" s="211" t="str">
        <f>'[3]Results Lum Lab'!AA803</f>
        <v>M11</v>
      </c>
      <c r="G52" s="211" t="str">
        <f>'[3]Results Lum Lab'!AB803</f>
        <v>M12</v>
      </c>
      <c r="H52" s="211" t="str">
        <f>'[3]Results Lum Lab'!AC803</f>
        <v>M13</v>
      </c>
      <c r="I52" s="211" t="str">
        <f>'[3]Results Lum Lab'!AD803</f>
        <v>M14</v>
      </c>
      <c r="J52" s="211" t="str">
        <f>'[3]Results Lum Lab'!AE803</f>
        <v>M15</v>
      </c>
      <c r="K52" s="211" t="str">
        <f>'[3]Results Lum Lab'!AF803</f>
        <v>M16</v>
      </c>
      <c r="L52" s="211" t="str">
        <f>'[3]Results Lum Lab'!AG803</f>
        <v>M17</v>
      </c>
      <c r="M52" s="211" t="str">
        <f>'[3]Results Lum Lab'!AH803</f>
        <v>M18</v>
      </c>
      <c r="N52" s="211" t="str">
        <f>'[3]Results Lum Lab'!AI803</f>
        <v>M19</v>
      </c>
      <c r="O52" s="211" t="str">
        <f>'[3]Results Lum Lab'!AJ803</f>
        <v>M20</v>
      </c>
      <c r="P52" s="211"/>
      <c r="Q52" s="212" t="str">
        <f>'[3]Results Lum Lab'!AL803</f>
        <v>M22</v>
      </c>
    </row>
    <row r="53" spans="2:17" ht="28.8" x14ac:dyDescent="0.55000000000000004">
      <c r="B53" s="213" t="str">
        <f>'[3]Results Lum Lab'!W804</f>
        <v>Chromatic is brighter total</v>
      </c>
      <c r="C53" s="214">
        <f>'[3]Results Lum Lab'!X804</f>
        <v>0.91463414634146345</v>
      </c>
      <c r="D53" s="214"/>
      <c r="E53" s="214">
        <f>'[3]Results Lum Lab'!Z804</f>
        <v>0.70370370370370372</v>
      </c>
      <c r="F53" s="214">
        <f>'[3]Results Lum Lab'!AA804</f>
        <v>0.8</v>
      </c>
      <c r="G53" s="214">
        <f>'[3]Results Lum Lab'!AB804</f>
        <v>0.82242990654205606</v>
      </c>
      <c r="H53" s="214">
        <f>'[3]Results Lum Lab'!AC804</f>
        <v>0.58536585365853655</v>
      </c>
      <c r="I53" s="214">
        <f>'[3]Results Lum Lab'!AD804</f>
        <v>0.56716417910447758</v>
      </c>
      <c r="J53" s="214">
        <f>'[3]Results Lum Lab'!AE804</f>
        <v>0.54545454545454541</v>
      </c>
      <c r="K53" s="214">
        <f>'[3]Results Lum Lab'!AF804</f>
        <v>0.61386138613861385</v>
      </c>
      <c r="L53" s="214">
        <f>'[3]Results Lum Lab'!AG804</f>
        <v>0.61764705882352944</v>
      </c>
      <c r="M53" s="214">
        <f>'[3]Results Lum Lab'!AH804</f>
        <v>0.52083333333333337</v>
      </c>
      <c r="N53" s="214">
        <f>'[3]Results Lum Lab'!AI804</f>
        <v>0.6</v>
      </c>
      <c r="O53" s="214">
        <f>'[3]Results Lum Lab'!AJ804</f>
        <v>0.60869565217391308</v>
      </c>
      <c r="P53" s="214"/>
      <c r="Q53" s="215">
        <f>'[3]Results Lum Lab'!AL804</f>
        <v>0.55882352941176472</v>
      </c>
    </row>
    <row r="54" spans="2:17" ht="28.8" x14ac:dyDescent="0.55000000000000004">
      <c r="B54" s="213" t="str">
        <f>'[3]Results Lum Lab'!W805</f>
        <v>Achromatic is brighter total</v>
      </c>
      <c r="C54" s="214">
        <f>'[3]Results Lum Lab'!X805</f>
        <v>8.5365853658536592E-2</v>
      </c>
      <c r="D54" s="214"/>
      <c r="E54" s="214">
        <f>'[3]Results Lum Lab'!Z805</f>
        <v>0.29629629629629628</v>
      </c>
      <c r="F54" s="214">
        <f>'[3]Results Lum Lab'!AA805</f>
        <v>0.2</v>
      </c>
      <c r="G54" s="214">
        <f>'[3]Results Lum Lab'!AB805</f>
        <v>0.17757009345794392</v>
      </c>
      <c r="H54" s="214">
        <f>'[3]Results Lum Lab'!AC805</f>
        <v>0.41463414634146339</v>
      </c>
      <c r="I54" s="214">
        <f>'[3]Results Lum Lab'!AD805</f>
        <v>0.43283582089552236</v>
      </c>
      <c r="J54" s="214">
        <f>'[3]Results Lum Lab'!AE805</f>
        <v>0.45454545454545453</v>
      </c>
      <c r="K54" s="214">
        <f>'[3]Results Lum Lab'!AF805</f>
        <v>0.38613861386138615</v>
      </c>
      <c r="L54" s="214">
        <f>'[3]Results Lum Lab'!AG805</f>
        <v>0.38235294117647056</v>
      </c>
      <c r="M54" s="214">
        <f>'[3]Results Lum Lab'!AH805</f>
        <v>0.47916666666666669</v>
      </c>
      <c r="N54" s="214">
        <f>'[3]Results Lum Lab'!AI805</f>
        <v>0.4</v>
      </c>
      <c r="O54" s="214">
        <f>'[3]Results Lum Lab'!AJ805</f>
        <v>0.39130434782608697</v>
      </c>
      <c r="P54" s="214"/>
      <c r="Q54" s="215">
        <f>'[3]Results Lum Lab'!AL805</f>
        <v>0.44117647058823528</v>
      </c>
    </row>
    <row r="55" spans="2:17" x14ac:dyDescent="0.55000000000000004">
      <c r="B55" s="208" t="str">
        <f>'[3]Results Lum Lab'!W806</f>
        <v>Total</v>
      </c>
      <c r="C55" s="177">
        <f>'[3]Results Lum Lab'!X806</f>
        <v>82</v>
      </c>
      <c r="D55" s="177"/>
      <c r="E55" s="177">
        <f>'[3]Results Lum Lab'!Z806</f>
        <v>27</v>
      </c>
      <c r="F55" s="177">
        <f>'[3]Results Lum Lab'!AA806</f>
        <v>20</v>
      </c>
      <c r="G55" s="177">
        <f>'[3]Results Lum Lab'!AB806</f>
        <v>107</v>
      </c>
      <c r="H55" s="177">
        <f>'[3]Results Lum Lab'!AC806</f>
        <v>41</v>
      </c>
      <c r="I55" s="177">
        <f>'[3]Results Lum Lab'!AD806</f>
        <v>67</v>
      </c>
      <c r="J55" s="177">
        <f>'[3]Results Lum Lab'!AE806</f>
        <v>44</v>
      </c>
      <c r="K55" s="177">
        <f>'[3]Results Lum Lab'!AF806</f>
        <v>101</v>
      </c>
      <c r="L55" s="177">
        <f>'[3]Results Lum Lab'!AG806</f>
        <v>34</v>
      </c>
      <c r="M55" s="177">
        <f>'[3]Results Lum Lab'!AH806</f>
        <v>48</v>
      </c>
      <c r="N55" s="177">
        <f>'[3]Results Lum Lab'!AI806</f>
        <v>30</v>
      </c>
      <c r="O55" s="177">
        <f>'[3]Results Lum Lab'!AJ806</f>
        <v>69</v>
      </c>
      <c r="P55" s="177"/>
      <c r="Q55" s="203">
        <f>'[3]Results Lum Lab'!AL806</f>
        <v>34</v>
      </c>
    </row>
    <row r="56" spans="2:17" x14ac:dyDescent="0.55000000000000004">
      <c r="B56" s="208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203"/>
    </row>
    <row r="57" spans="2:17" x14ac:dyDescent="0.55000000000000004">
      <c r="B57" s="209" t="str">
        <f>'[3]Results Lum Lab'!W808</f>
        <v>C3</v>
      </c>
      <c r="C57" s="211" t="str">
        <f>'[3]Results Lum Lab'!X808</f>
        <v>M08</v>
      </c>
      <c r="D57" s="211"/>
      <c r="E57" s="211" t="str">
        <f>'[3]Results Lum Lab'!Z808</f>
        <v>M10</v>
      </c>
      <c r="F57" s="211" t="str">
        <f>'[3]Results Lum Lab'!AA808</f>
        <v>M11</v>
      </c>
      <c r="G57" s="211" t="str">
        <f>'[3]Results Lum Lab'!AB808</f>
        <v>M12</v>
      </c>
      <c r="H57" s="211" t="str">
        <f>'[3]Results Lum Lab'!AC808</f>
        <v>M13</v>
      </c>
      <c r="I57" s="211" t="str">
        <f>'[3]Results Lum Lab'!AD808</f>
        <v>M14</v>
      </c>
      <c r="J57" s="211" t="str">
        <f>'[3]Results Lum Lab'!AE808</f>
        <v>M15</v>
      </c>
      <c r="K57" s="211" t="str">
        <f>'[3]Results Lum Lab'!AF808</f>
        <v>M16</v>
      </c>
      <c r="L57" s="211" t="str">
        <f>'[3]Results Lum Lab'!AG808</f>
        <v>M17</v>
      </c>
      <c r="M57" s="211" t="str">
        <f>'[3]Results Lum Lab'!AH808</f>
        <v>M18</v>
      </c>
      <c r="N57" s="211" t="str">
        <f>'[3]Results Lum Lab'!AI808</f>
        <v>M19</v>
      </c>
      <c r="O57" s="211" t="str">
        <f>'[3]Results Lum Lab'!AJ808</f>
        <v>M20</v>
      </c>
      <c r="P57" s="211"/>
      <c r="Q57" s="212" t="str">
        <f>'[3]Results Lum Lab'!AL808</f>
        <v>M22</v>
      </c>
    </row>
    <row r="58" spans="2:17" ht="28.8" x14ac:dyDescent="0.55000000000000004">
      <c r="B58" s="213" t="str">
        <f>'[3]Results Lum Lab'!W809</f>
        <v>Chromatic is brighter total</v>
      </c>
      <c r="C58" s="214">
        <f>'[3]Results Lum Lab'!X809</f>
        <v>0.80555555555555558</v>
      </c>
      <c r="D58" s="214"/>
      <c r="E58" s="214">
        <f>'[3]Results Lum Lab'!Z809</f>
        <v>0.57534246575342463</v>
      </c>
      <c r="F58" s="214">
        <f>'[3]Results Lum Lab'!AA809</f>
        <v>0.62222222222222223</v>
      </c>
      <c r="G58" s="214">
        <f>'[3]Results Lum Lab'!AB809</f>
        <v>0.58715596330275233</v>
      </c>
      <c r="H58" s="214">
        <f>'[3]Results Lum Lab'!AC809</f>
        <v>0.7142857142857143</v>
      </c>
      <c r="I58" s="214">
        <f>'[3]Results Lum Lab'!AD809</f>
        <v>0.46774193548387094</v>
      </c>
      <c r="J58" s="214">
        <f>'[3]Results Lum Lab'!AE809</f>
        <v>0.62857142857142856</v>
      </c>
      <c r="K58" s="214">
        <f>'[3]Results Lum Lab'!AF809</f>
        <v>0.48</v>
      </c>
      <c r="L58" s="214">
        <f>'[3]Results Lum Lab'!AG809</f>
        <v>0.45454545454545453</v>
      </c>
      <c r="M58" s="214">
        <f>'[3]Results Lum Lab'!AH809</f>
        <v>0.46875</v>
      </c>
      <c r="N58" s="214">
        <f>'[3]Results Lum Lab'!AI809</f>
        <v>0.375</v>
      </c>
      <c r="O58" s="214">
        <f>'[3]Results Lum Lab'!AJ809</f>
        <v>0.51515151515151514</v>
      </c>
      <c r="P58" s="214"/>
      <c r="Q58" s="215">
        <f>'[3]Results Lum Lab'!AL809</f>
        <v>0.5</v>
      </c>
    </row>
    <row r="59" spans="2:17" ht="28.8" x14ac:dyDescent="0.55000000000000004">
      <c r="B59" s="213" t="str">
        <f>'[3]Results Lum Lab'!W810</f>
        <v>Achromatic is brighter total</v>
      </c>
      <c r="C59" s="214">
        <f>'[3]Results Lum Lab'!X810</f>
        <v>0.19444444444444445</v>
      </c>
      <c r="D59" s="214"/>
      <c r="E59" s="214">
        <f>'[3]Results Lum Lab'!Z810</f>
        <v>0.42465753424657532</v>
      </c>
      <c r="F59" s="214">
        <f>'[3]Results Lum Lab'!AA810</f>
        <v>0.37777777777777777</v>
      </c>
      <c r="G59" s="214">
        <f>'[3]Results Lum Lab'!AB810</f>
        <v>0.41284403669724773</v>
      </c>
      <c r="H59" s="214">
        <f>'[3]Results Lum Lab'!AC810</f>
        <v>0.2857142857142857</v>
      </c>
      <c r="I59" s="214">
        <f>'[3]Results Lum Lab'!AD810</f>
        <v>0.532258064516129</v>
      </c>
      <c r="J59" s="214">
        <f>'[3]Results Lum Lab'!AE810</f>
        <v>0.37142857142857144</v>
      </c>
      <c r="K59" s="214">
        <f>'[3]Results Lum Lab'!AF810</f>
        <v>0.52</v>
      </c>
      <c r="L59" s="214">
        <f>'[3]Results Lum Lab'!AG810</f>
        <v>0.54545454545454541</v>
      </c>
      <c r="M59" s="214">
        <f>'[3]Results Lum Lab'!AH810</f>
        <v>0.53125</v>
      </c>
      <c r="N59" s="214">
        <f>'[3]Results Lum Lab'!AI810</f>
        <v>0.625</v>
      </c>
      <c r="O59" s="214">
        <f>'[3]Results Lum Lab'!AJ810</f>
        <v>0.48484848484848486</v>
      </c>
      <c r="P59" s="214"/>
      <c r="Q59" s="215">
        <f>'[3]Results Lum Lab'!AL810</f>
        <v>0.5</v>
      </c>
    </row>
    <row r="60" spans="2:17" x14ac:dyDescent="0.55000000000000004">
      <c r="B60" s="210" t="str">
        <f>'[3]Results Lum Lab'!W811</f>
        <v>Total</v>
      </c>
      <c r="C60" s="204">
        <f>'[3]Results Lum Lab'!X811</f>
        <v>108</v>
      </c>
      <c r="D60" s="204"/>
      <c r="E60" s="204">
        <f>'[3]Results Lum Lab'!Z811</f>
        <v>73</v>
      </c>
      <c r="F60" s="204">
        <f>'[3]Results Lum Lab'!AA811</f>
        <v>45</v>
      </c>
      <c r="G60" s="204">
        <f>'[3]Results Lum Lab'!AB811</f>
        <v>109</v>
      </c>
      <c r="H60" s="204">
        <f>'[3]Results Lum Lab'!AC811</f>
        <v>35</v>
      </c>
      <c r="I60" s="204">
        <f>'[3]Results Lum Lab'!AD811</f>
        <v>62</v>
      </c>
      <c r="J60" s="204">
        <f>'[3]Results Lum Lab'!AE811</f>
        <v>35</v>
      </c>
      <c r="K60" s="204">
        <f>'[3]Results Lum Lab'!AF811</f>
        <v>75</v>
      </c>
      <c r="L60" s="204">
        <f>'[3]Results Lum Lab'!AG811</f>
        <v>22</v>
      </c>
      <c r="M60" s="204">
        <f>'[3]Results Lum Lab'!AH811</f>
        <v>32</v>
      </c>
      <c r="N60" s="204">
        <f>'[3]Results Lum Lab'!AI811</f>
        <v>16</v>
      </c>
      <c r="O60" s="204">
        <f>'[3]Results Lum Lab'!AJ811</f>
        <v>33</v>
      </c>
      <c r="P60" s="204"/>
      <c r="Q60" s="205">
        <f>'[3]Results Lum Lab'!AL811</f>
        <v>14</v>
      </c>
    </row>
  </sheetData>
  <mergeCells count="10">
    <mergeCell ref="B34:D34"/>
    <mergeCell ref="C36:H36"/>
    <mergeCell ref="B37:B38"/>
    <mergeCell ref="B44:D44"/>
    <mergeCell ref="C2:H2"/>
    <mergeCell ref="B3:B4"/>
    <mergeCell ref="B8:H8"/>
    <mergeCell ref="C10:H10"/>
    <mergeCell ref="B11:B12"/>
    <mergeCell ref="B21:D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6"/>
  <sheetViews>
    <sheetView topLeftCell="A7" zoomScale="80" zoomScaleNormal="80" workbookViewId="0">
      <selection activeCell="M60" sqref="M60"/>
    </sheetView>
  </sheetViews>
  <sheetFormatPr defaultColWidth="8.83984375" defaultRowHeight="11.7" x14ac:dyDescent="0.45"/>
  <cols>
    <col min="1" max="2" width="8.83984375" style="5"/>
    <col min="3" max="3" width="4" style="5" customWidth="1"/>
    <col min="4" max="4" width="8.83984375" style="5"/>
    <col min="5" max="5" width="10.26171875" style="5" bestFit="1" customWidth="1"/>
    <col min="6" max="6" width="10.26171875" style="5" customWidth="1"/>
    <col min="7" max="7" width="10.578125" style="5" bestFit="1" customWidth="1"/>
    <col min="8" max="11" width="13.26171875" style="5" customWidth="1"/>
    <col min="12" max="14" width="13.83984375" style="5" customWidth="1"/>
    <col min="15" max="15" width="18.41796875" style="5" bestFit="1" customWidth="1"/>
    <col min="16" max="16" width="11.83984375" style="5" bestFit="1" customWidth="1"/>
    <col min="17" max="20" width="9.83984375" style="5" bestFit="1" customWidth="1"/>
    <col min="21" max="22" width="10.26171875" style="5" bestFit="1" customWidth="1"/>
    <col min="23" max="23" width="8.83984375" style="5" customWidth="1"/>
    <col min="24" max="25" width="8.83984375" style="5"/>
    <col min="26" max="26" width="10" style="80" bestFit="1" customWidth="1"/>
    <col min="27" max="27" width="8.83984375" style="5"/>
    <col min="28" max="28" width="8.83984375" style="5" bestFit="1" customWidth="1"/>
    <col min="29" max="29" width="10" style="5" bestFit="1" customWidth="1"/>
    <col min="30" max="30" width="8.83984375" style="80"/>
    <col min="31" max="31" width="8.83984375" style="5" bestFit="1" customWidth="1"/>
    <col min="32" max="32" width="9.15625" style="5" bestFit="1" customWidth="1"/>
    <col min="33" max="33" width="8.83984375" style="80"/>
    <col min="34" max="37" width="8.83984375" style="5"/>
    <col min="38" max="38" width="8.83984375" style="80"/>
    <col min="39" max="39" width="8.83984375" style="5"/>
    <col min="40" max="40" width="8.83984375" style="5" bestFit="1" customWidth="1"/>
    <col min="41" max="41" width="10" style="5" bestFit="1" customWidth="1"/>
    <col min="42" max="42" width="8.83984375" style="80"/>
    <col min="43" max="46" width="8.83984375" style="5"/>
    <col min="47" max="47" width="9.26171875" style="5" bestFit="1" customWidth="1"/>
    <col min="48" max="16384" width="8.83984375" style="5"/>
  </cols>
  <sheetData>
    <row r="1" spans="1:48" x14ac:dyDescent="0.45">
      <c r="A1" s="77" t="s">
        <v>1438</v>
      </c>
    </row>
    <row r="2" spans="1:48" x14ac:dyDescent="0.45">
      <c r="D2" s="5" t="s">
        <v>1063</v>
      </c>
      <c r="G2" s="9" t="s">
        <v>220</v>
      </c>
    </row>
    <row r="3" spans="1:48" ht="23.1" x14ac:dyDescent="0.45">
      <c r="A3" s="5" t="str">
        <f>'[1]Analysis col'!A18</f>
        <v>C1</v>
      </c>
      <c r="B3" s="5">
        <v>34.700000000000003</v>
      </c>
      <c r="H3" s="5" t="s">
        <v>216</v>
      </c>
      <c r="P3" s="77">
        <v>1</v>
      </c>
      <c r="Q3" s="77" t="s">
        <v>28</v>
      </c>
      <c r="R3" s="77" t="s">
        <v>29</v>
      </c>
      <c r="S3" s="77" t="s">
        <v>110</v>
      </c>
      <c r="T3" s="77" t="s">
        <v>217</v>
      </c>
      <c r="U3" s="77" t="s">
        <v>218</v>
      </c>
      <c r="V3" s="77" t="s">
        <v>219</v>
      </c>
      <c r="Y3" s="7" t="s">
        <v>5</v>
      </c>
      <c r="Z3" s="102"/>
      <c r="AA3" s="102" t="s">
        <v>28</v>
      </c>
      <c r="AB3" s="102"/>
      <c r="AC3" s="102"/>
      <c r="AD3" s="102" t="s">
        <v>29</v>
      </c>
      <c r="AE3" s="102"/>
      <c r="AF3" s="102"/>
      <c r="AG3" s="102" t="s">
        <v>110</v>
      </c>
      <c r="AH3" s="102"/>
      <c r="AI3" s="102"/>
      <c r="AJ3" s="102" t="s">
        <v>217</v>
      </c>
      <c r="AK3" s="102"/>
      <c r="AL3" s="102"/>
      <c r="AM3" s="102" t="s">
        <v>218</v>
      </c>
      <c r="AN3" s="102"/>
      <c r="AO3" s="102"/>
      <c r="AP3" s="102" t="s">
        <v>219</v>
      </c>
      <c r="AU3" s="45" t="s">
        <v>1</v>
      </c>
      <c r="AV3" s="45" t="s">
        <v>0</v>
      </c>
    </row>
    <row r="4" spans="1:48" x14ac:dyDescent="0.45">
      <c r="A4" s="5" t="str">
        <f>'[1]Analysis col'!A19</f>
        <v>C2</v>
      </c>
      <c r="B4" s="5">
        <v>33.200000000000003</v>
      </c>
      <c r="G4" s="7" t="s">
        <v>5</v>
      </c>
      <c r="H4" s="8" t="s">
        <v>28</v>
      </c>
      <c r="I4" s="8" t="s">
        <v>29</v>
      </c>
      <c r="J4" s="8" t="s">
        <v>110</v>
      </c>
      <c r="K4" s="8" t="s">
        <v>217</v>
      </c>
      <c r="L4" s="8" t="s">
        <v>218</v>
      </c>
      <c r="M4" s="8" t="s">
        <v>219</v>
      </c>
      <c r="N4" s="8"/>
      <c r="Q4" s="5" t="s">
        <v>114</v>
      </c>
      <c r="R4" s="5" t="s">
        <v>118</v>
      </c>
      <c r="S4" s="5" t="s">
        <v>126</v>
      </c>
      <c r="T4" s="5" t="s">
        <v>136</v>
      </c>
      <c r="U4" s="5" t="s">
        <v>148</v>
      </c>
      <c r="V4" s="5" t="s">
        <v>155</v>
      </c>
      <c r="Y4" s="5">
        <v>1</v>
      </c>
      <c r="Z4" s="31">
        <f>VLOOKUP(AA4,$A$3:$B$36,2,FALSE)</f>
        <v>25.9</v>
      </c>
      <c r="AA4" s="31" t="s">
        <v>871</v>
      </c>
      <c r="AB4" s="5">
        <v>1</v>
      </c>
      <c r="AC4" s="31">
        <f>VLOOKUP(AD4,$A$3:$B$36,2,FALSE)</f>
        <v>25.9</v>
      </c>
      <c r="AD4" s="102" t="s">
        <v>871</v>
      </c>
      <c r="AE4" s="5">
        <v>1</v>
      </c>
      <c r="AF4" s="31">
        <f>VLOOKUP(AG4,$A$3:$B$36,2,FALSE)</f>
        <v>25.9</v>
      </c>
      <c r="AG4" s="102" t="s">
        <v>871</v>
      </c>
      <c r="AH4" s="5">
        <v>1</v>
      </c>
      <c r="AI4" s="31">
        <f>VLOOKUP(AJ4,$A$3:$B$36,2,FALSE)</f>
        <v>25.9</v>
      </c>
      <c r="AJ4" s="102" t="s">
        <v>871</v>
      </c>
      <c r="AK4" s="5">
        <v>1</v>
      </c>
      <c r="AL4" s="31">
        <f>VLOOKUP(AM4,$A$3:$B$36,2,FALSE)</f>
        <v>25.9</v>
      </c>
      <c r="AM4" s="102" t="s">
        <v>871</v>
      </c>
      <c r="AN4" s="5">
        <v>1</v>
      </c>
      <c r="AO4" s="31">
        <f>VLOOKUP(AP4,$A$3:$B$36,2,FALSE)</f>
        <v>25.9</v>
      </c>
      <c r="AP4" s="102" t="s">
        <v>871</v>
      </c>
    </row>
    <row r="5" spans="1:48" x14ac:dyDescent="0.45">
      <c r="A5" s="5" t="str">
        <f>'[1]Analysis col'!A20</f>
        <v>C3</v>
      </c>
      <c r="B5" s="5">
        <v>34.299999999999997</v>
      </c>
      <c r="G5" s="5">
        <v>1</v>
      </c>
      <c r="H5" s="6" t="s">
        <v>114</v>
      </c>
      <c r="I5" s="6" t="s">
        <v>118</v>
      </c>
      <c r="J5" s="6" t="s">
        <v>126</v>
      </c>
      <c r="K5" s="6" t="s">
        <v>136</v>
      </c>
      <c r="L5" s="6" t="s">
        <v>148</v>
      </c>
      <c r="M5" s="6" t="s">
        <v>155</v>
      </c>
      <c r="N5" s="6"/>
      <c r="Q5" s="5" t="s">
        <v>116</v>
      </c>
      <c r="R5" s="5" t="s">
        <v>119</v>
      </c>
      <c r="S5" s="5" t="s">
        <v>128</v>
      </c>
      <c r="T5" s="5" t="s">
        <v>137</v>
      </c>
      <c r="U5" s="5" t="s">
        <v>96</v>
      </c>
      <c r="V5" s="5" t="s">
        <v>18</v>
      </c>
      <c r="Y5" s="5">
        <v>2</v>
      </c>
      <c r="Z5" s="31">
        <f>VLOOKUP(AA5,$A$3:$B$36,2,FALSE)</f>
        <v>29.2</v>
      </c>
      <c r="AA5" s="31" t="s">
        <v>792</v>
      </c>
      <c r="AB5" s="5">
        <v>2</v>
      </c>
      <c r="AC5" s="31">
        <f>VLOOKUP(AD5,$A$3:$B$36,2,FALSE)</f>
        <v>29.2</v>
      </c>
      <c r="AD5" s="102" t="s">
        <v>792</v>
      </c>
      <c r="AE5" s="5">
        <v>2</v>
      </c>
      <c r="AF5" s="31">
        <f>VLOOKUP(AG5,$A$3:$B$36,2,FALSE)</f>
        <v>29.2</v>
      </c>
      <c r="AG5" s="102" t="s">
        <v>792</v>
      </c>
      <c r="AH5" s="5">
        <v>2</v>
      </c>
      <c r="AI5" s="31">
        <f>VLOOKUP(AJ5,$A$3:$B$36,2,FALSE)</f>
        <v>29.2</v>
      </c>
      <c r="AJ5" s="102" t="s">
        <v>792</v>
      </c>
      <c r="AK5" s="5">
        <v>2</v>
      </c>
      <c r="AL5" s="31">
        <f>VLOOKUP(AM5,$A$3:$B$36,2,FALSE)</f>
        <v>29.2</v>
      </c>
      <c r="AM5" s="102" t="s">
        <v>792</v>
      </c>
      <c r="AN5" s="5">
        <v>2</v>
      </c>
      <c r="AO5" s="31">
        <f>VLOOKUP(AP5,$A$3:$B$36,2,FALSE)</f>
        <v>29.2</v>
      </c>
      <c r="AP5" s="102" t="s">
        <v>792</v>
      </c>
    </row>
    <row r="6" spans="1:48" x14ac:dyDescent="0.45">
      <c r="G6" s="5">
        <v>2</v>
      </c>
      <c r="H6" s="6" t="s">
        <v>116</v>
      </c>
      <c r="I6" s="6" t="s">
        <v>119</v>
      </c>
      <c r="J6" s="6" t="s">
        <v>128</v>
      </c>
      <c r="K6" s="6" t="s">
        <v>137</v>
      </c>
      <c r="L6" s="6" t="s">
        <v>96</v>
      </c>
      <c r="M6" s="6" t="s">
        <v>18</v>
      </c>
      <c r="N6" s="6"/>
      <c r="Q6" s="5" t="s">
        <v>66</v>
      </c>
      <c r="R6" s="5" t="s">
        <v>120</v>
      </c>
      <c r="S6" s="5" t="s">
        <v>130</v>
      </c>
      <c r="T6" s="5" t="s">
        <v>507</v>
      </c>
      <c r="U6" s="5" t="s">
        <v>99</v>
      </c>
      <c r="V6" s="5" t="s">
        <v>61</v>
      </c>
      <c r="Y6" s="5">
        <v>3</v>
      </c>
      <c r="Z6" s="31">
        <f>VLOOKUP(AA6,$A$3:$B$36,2,FALSE)</f>
        <v>33</v>
      </c>
      <c r="AA6" s="31" t="s">
        <v>766</v>
      </c>
      <c r="AB6" s="5">
        <v>3</v>
      </c>
      <c r="AC6" s="31">
        <f>VLOOKUP(AD6,$A$3:$B$36,2,FALSE)</f>
        <v>33</v>
      </c>
      <c r="AD6" s="102" t="s">
        <v>766</v>
      </c>
      <c r="AE6" s="5">
        <v>3</v>
      </c>
      <c r="AF6" s="31">
        <f>VLOOKUP(AG6,$A$3:$B$36,2,FALSE)</f>
        <v>33</v>
      </c>
      <c r="AG6" s="102" t="s">
        <v>766</v>
      </c>
      <c r="AH6" s="5">
        <v>3</v>
      </c>
      <c r="AI6" s="31">
        <f>VLOOKUP(AJ6,$A$3:$B$36,2,FALSE)</f>
        <v>33</v>
      </c>
      <c r="AJ6" s="102" t="s">
        <v>766</v>
      </c>
      <c r="AK6" s="5">
        <v>3</v>
      </c>
      <c r="AL6" s="31">
        <f>VLOOKUP(AM6,$A$3:$B$36,2,FALSE)</f>
        <v>33</v>
      </c>
      <c r="AM6" s="102" t="s">
        <v>766</v>
      </c>
      <c r="AN6" s="5">
        <v>3</v>
      </c>
      <c r="AO6" s="31">
        <f>VLOOKUP(AP6,$A$3:$B$36,2,FALSE)</f>
        <v>33</v>
      </c>
      <c r="AP6" s="102" t="s">
        <v>766</v>
      </c>
    </row>
    <row r="7" spans="1:48" x14ac:dyDescent="0.45">
      <c r="G7" s="5">
        <v>3</v>
      </c>
      <c r="H7" s="6" t="s">
        <v>66</v>
      </c>
      <c r="I7" s="6" t="s">
        <v>120</v>
      </c>
      <c r="J7" s="6" t="s">
        <v>130</v>
      </c>
      <c r="K7" s="6" t="s">
        <v>199</v>
      </c>
      <c r="L7" s="6" t="s">
        <v>99</v>
      </c>
      <c r="M7" s="11" t="s">
        <v>210</v>
      </c>
      <c r="N7" s="15"/>
      <c r="Q7" s="5" t="s">
        <v>27</v>
      </c>
      <c r="R7" s="5" t="s">
        <v>121</v>
      </c>
      <c r="S7" s="5" t="s">
        <v>81</v>
      </c>
      <c r="T7" s="5" t="s">
        <v>90</v>
      </c>
      <c r="U7" s="5" t="s">
        <v>57</v>
      </c>
      <c r="V7" s="5" t="s">
        <v>211</v>
      </c>
      <c r="Y7" s="5">
        <v>4</v>
      </c>
      <c r="Z7" s="31">
        <f>VLOOKUP(AA7,$A$3:$B$36,2,FALSE)</f>
        <v>34.700000000000003</v>
      </c>
      <c r="AA7" s="31" t="s">
        <v>776</v>
      </c>
      <c r="AB7" s="5">
        <v>4</v>
      </c>
      <c r="AC7" s="31">
        <f>VLOOKUP(AD7,$A$3:$B$36,2,FALSE)</f>
        <v>34.700000000000003</v>
      </c>
      <c r="AD7" s="102" t="s">
        <v>776</v>
      </c>
      <c r="AE7" s="5">
        <v>4</v>
      </c>
      <c r="AF7" s="31">
        <f>VLOOKUP(AG7,$A$3:$B$36,2,FALSE)</f>
        <v>34.700000000000003</v>
      </c>
      <c r="AG7" s="102" t="s">
        <v>776</v>
      </c>
      <c r="AH7" s="5">
        <v>4</v>
      </c>
      <c r="AI7" s="31">
        <f>VLOOKUP(AJ7,$A$3:$B$36,2,FALSE)</f>
        <v>31.4</v>
      </c>
      <c r="AJ7" s="102" t="s">
        <v>774</v>
      </c>
      <c r="AK7" s="5">
        <v>4</v>
      </c>
      <c r="AL7" s="31">
        <f>VLOOKUP(AM7,$A$3:$B$36,2,FALSE)</f>
        <v>34.700000000000003</v>
      </c>
      <c r="AM7" s="102" t="s">
        <v>776</v>
      </c>
      <c r="AN7" s="5">
        <v>4</v>
      </c>
      <c r="AO7" s="31">
        <f>VLOOKUP(AP7,$A$3:$B$36,2,FALSE)</f>
        <v>31.4</v>
      </c>
      <c r="AP7" s="102" t="s">
        <v>774</v>
      </c>
    </row>
    <row r="8" spans="1:48" x14ac:dyDescent="0.45">
      <c r="A8" s="5" t="str">
        <f>'[1]Analysis col'!A23</f>
        <v>M00</v>
      </c>
      <c r="B8" s="259">
        <v>24</v>
      </c>
      <c r="D8" s="116">
        <f>B9-B8</f>
        <v>0.10000000000000142</v>
      </c>
      <c r="G8" s="5">
        <v>4</v>
      </c>
      <c r="H8" s="6" t="s">
        <v>27</v>
      </c>
      <c r="I8" s="6" t="s">
        <v>121</v>
      </c>
      <c r="J8" s="6" t="s">
        <v>81</v>
      </c>
      <c r="K8" s="11" t="s">
        <v>200</v>
      </c>
      <c r="L8" s="6" t="s">
        <v>57</v>
      </c>
      <c r="M8" s="6" t="s">
        <v>211</v>
      </c>
      <c r="N8" s="6"/>
      <c r="Q8" s="5" t="s">
        <v>257</v>
      </c>
      <c r="R8" s="5" t="s">
        <v>33</v>
      </c>
      <c r="S8" s="5" t="s">
        <v>978</v>
      </c>
      <c r="T8" s="5" t="s">
        <v>88</v>
      </c>
      <c r="U8" s="5" t="s">
        <v>149</v>
      </c>
      <c r="V8" s="5" t="s">
        <v>18</v>
      </c>
      <c r="Y8" s="5">
        <v>5</v>
      </c>
      <c r="Z8" s="31">
        <f>VLOOKUP(AA8,$A$3:$B$36,2,FALSE)</f>
        <v>39.700000000000003</v>
      </c>
      <c r="AA8" s="31" t="s">
        <v>764</v>
      </c>
      <c r="AB8" s="5">
        <v>5</v>
      </c>
      <c r="AC8" s="31">
        <f>VLOOKUP(AD8,$A$3:$B$36,2,FALSE)</f>
        <v>39.700000000000003</v>
      </c>
      <c r="AD8" s="102" t="s">
        <v>764</v>
      </c>
      <c r="AE8" s="5">
        <v>5</v>
      </c>
      <c r="AF8" s="31">
        <f>VLOOKUP(AG8,$A$3:$B$36,2,FALSE)</f>
        <v>39.700000000000003</v>
      </c>
      <c r="AG8" s="102" t="s">
        <v>764</v>
      </c>
      <c r="AH8" s="5">
        <v>5</v>
      </c>
      <c r="AI8" s="31">
        <f>VLOOKUP(AJ8,$A$3:$B$36,2,FALSE)</f>
        <v>32</v>
      </c>
      <c r="AJ8" s="102" t="s">
        <v>770</v>
      </c>
      <c r="AK8" s="5">
        <v>5</v>
      </c>
      <c r="AL8" s="31">
        <f>VLOOKUP(AM8,$A$3:$B$36,2,FALSE)</f>
        <v>39.700000000000003</v>
      </c>
      <c r="AM8" s="102" t="s">
        <v>764</v>
      </c>
      <c r="AN8" s="5">
        <v>5</v>
      </c>
      <c r="AO8" s="31">
        <f>VLOOKUP(AP8,$A$3:$B$36,2,FALSE)</f>
        <v>29.2</v>
      </c>
      <c r="AP8" s="102" t="s">
        <v>792</v>
      </c>
    </row>
    <row r="9" spans="1:48" x14ac:dyDescent="0.45">
      <c r="A9" s="5" t="str">
        <f>'[1]Analysis col'!A24</f>
        <v>M01</v>
      </c>
      <c r="B9" s="259">
        <v>24.1</v>
      </c>
      <c r="D9" s="116">
        <f>B10-B9</f>
        <v>0.39999999999999858</v>
      </c>
      <c r="G9" s="5">
        <v>5</v>
      </c>
      <c r="H9" s="6" t="s">
        <v>185</v>
      </c>
      <c r="I9" s="6" t="s">
        <v>33</v>
      </c>
      <c r="J9" s="13" t="s">
        <v>194</v>
      </c>
      <c r="K9" s="6" t="s">
        <v>201</v>
      </c>
      <c r="L9" s="6" t="s">
        <v>149</v>
      </c>
      <c r="M9" s="6" t="s">
        <v>212</v>
      </c>
      <c r="N9" s="6"/>
      <c r="Q9" s="5" t="s">
        <v>186</v>
      </c>
      <c r="R9" s="5" t="s">
        <v>37</v>
      </c>
      <c r="S9" s="5" t="s">
        <v>78</v>
      </c>
      <c r="T9" s="5" t="s">
        <v>90</v>
      </c>
      <c r="U9" s="5" t="s">
        <v>980</v>
      </c>
      <c r="V9" s="5" t="s">
        <v>17</v>
      </c>
      <c r="Y9" s="5">
        <v>6</v>
      </c>
      <c r="Z9" s="31">
        <f>VLOOKUP(AA9,$A$3:$B$36,2,FALSE)</f>
        <v>37.200000000000003</v>
      </c>
      <c r="AA9" s="31" t="s">
        <v>772</v>
      </c>
      <c r="AB9" s="5">
        <v>6</v>
      </c>
      <c r="AC9" s="31">
        <f>VLOOKUP(AD9,$A$3:$B$36,2,FALSE)</f>
        <v>41.3</v>
      </c>
      <c r="AD9" s="102" t="s">
        <v>786</v>
      </c>
      <c r="AE9" s="5">
        <v>6</v>
      </c>
      <c r="AF9" s="31">
        <f>VLOOKUP(AG9,$A$3:$B$36,2,FALSE)</f>
        <v>37.200000000000003</v>
      </c>
      <c r="AG9" s="102" t="s">
        <v>772</v>
      </c>
      <c r="AH9" s="5">
        <v>6</v>
      </c>
      <c r="AI9" s="31">
        <f>VLOOKUP(AJ9,$A$3:$B$36,2,FALSE)</f>
        <v>31.4</v>
      </c>
      <c r="AJ9" s="102" t="s">
        <v>774</v>
      </c>
      <c r="AK9" s="5">
        <v>6</v>
      </c>
      <c r="AL9" s="31">
        <f>VLOOKUP(AM9,$A$3:$B$36,2,FALSE)</f>
        <v>41.3</v>
      </c>
      <c r="AM9" s="102" t="s">
        <v>786</v>
      </c>
      <c r="AN9" s="5">
        <v>6</v>
      </c>
      <c r="AO9" s="31">
        <f>VLOOKUP(AP9,$A$3:$B$36,2,FALSE)</f>
        <v>30.4</v>
      </c>
      <c r="AP9" s="102" t="s">
        <v>773</v>
      </c>
    </row>
    <row r="10" spans="1:48" x14ac:dyDescent="0.45">
      <c r="A10" s="5" t="str">
        <f>'[1]Analysis col'!A25</f>
        <v>M02</v>
      </c>
      <c r="B10" s="259">
        <v>24.5</v>
      </c>
      <c r="D10" s="116">
        <f>B11-B10</f>
        <v>0.30000000000000071</v>
      </c>
      <c r="G10" s="5">
        <v>6</v>
      </c>
      <c r="H10" s="6" t="s">
        <v>186</v>
      </c>
      <c r="I10" s="6" t="s">
        <v>37</v>
      </c>
      <c r="J10" s="6" t="s">
        <v>78</v>
      </c>
      <c r="K10" s="11" t="s">
        <v>202</v>
      </c>
      <c r="L10" s="11" t="s">
        <v>205</v>
      </c>
      <c r="M10" s="6" t="s">
        <v>17</v>
      </c>
      <c r="N10" s="6"/>
      <c r="Q10" s="5" t="s">
        <v>187</v>
      </c>
      <c r="R10" s="5" t="s">
        <v>73</v>
      </c>
      <c r="S10" s="5" t="s">
        <v>81</v>
      </c>
      <c r="T10" s="5" t="s">
        <v>46</v>
      </c>
      <c r="U10" s="5" t="s">
        <v>180</v>
      </c>
      <c r="V10" s="5" t="s">
        <v>15</v>
      </c>
      <c r="Y10" s="5">
        <v>7</v>
      </c>
      <c r="Z10" s="31">
        <f>VLOOKUP(AA10,$A$3:$B$36,2,FALSE)</f>
        <v>34.700000000000003</v>
      </c>
      <c r="AA10" s="31" t="s">
        <v>776</v>
      </c>
      <c r="AB10" s="5">
        <v>7</v>
      </c>
      <c r="AC10" s="31">
        <f>VLOOKUP(AD10,$A$3:$B$36,2,FALSE)</f>
        <v>41.3</v>
      </c>
      <c r="AD10" s="102" t="s">
        <v>786</v>
      </c>
      <c r="AE10" s="5">
        <v>7</v>
      </c>
      <c r="AF10" s="31">
        <f>VLOOKUP(AG10,$A$3:$B$36,2,FALSE)</f>
        <v>34.700000000000003</v>
      </c>
      <c r="AG10" s="102" t="s">
        <v>776</v>
      </c>
      <c r="AH10" s="5">
        <v>7</v>
      </c>
      <c r="AI10" s="31">
        <f>VLOOKUP(AJ10,$A$3:$B$36,2,FALSE)</f>
        <v>32</v>
      </c>
      <c r="AJ10" s="102" t="s">
        <v>770</v>
      </c>
      <c r="AK10" s="5">
        <v>7</v>
      </c>
      <c r="AL10" s="31">
        <f>VLOOKUP(AM10,$A$3:$B$36,2,FALSE)</f>
        <v>38.5</v>
      </c>
      <c r="AM10" s="102" t="s">
        <v>767</v>
      </c>
      <c r="AN10" s="5">
        <v>7</v>
      </c>
      <c r="AO10" s="31">
        <f>VLOOKUP(AP10,$A$3:$B$36,2,FALSE)</f>
        <v>31.4</v>
      </c>
      <c r="AP10" s="102" t="s">
        <v>774</v>
      </c>
    </row>
    <row r="11" spans="1:48" x14ac:dyDescent="0.45">
      <c r="A11" s="5" t="str">
        <f>'[1]Analysis col'!A26</f>
        <v>M03</v>
      </c>
      <c r="B11" s="259">
        <v>24.8</v>
      </c>
      <c r="D11" s="116">
        <f>B12-B11</f>
        <v>9.9999999999997868E-2</v>
      </c>
      <c r="G11" s="5">
        <v>7</v>
      </c>
      <c r="H11" s="6" t="s">
        <v>187</v>
      </c>
      <c r="I11" s="6" t="s">
        <v>192</v>
      </c>
      <c r="J11" s="6" t="s">
        <v>195</v>
      </c>
      <c r="K11" s="6" t="s">
        <v>46</v>
      </c>
      <c r="L11" s="6" t="s">
        <v>180</v>
      </c>
      <c r="M11" s="6" t="s">
        <v>15</v>
      </c>
      <c r="N11" s="6"/>
      <c r="Q11" s="5" t="s">
        <v>21</v>
      </c>
      <c r="R11" s="5" t="s">
        <v>36</v>
      </c>
      <c r="S11" s="5" t="s">
        <v>76</v>
      </c>
      <c r="T11" s="5" t="s">
        <v>138</v>
      </c>
      <c r="U11" s="5" t="s">
        <v>56</v>
      </c>
      <c r="V11" s="5" t="s">
        <v>59</v>
      </c>
      <c r="Y11" s="5">
        <v>8</v>
      </c>
      <c r="Z11" s="31">
        <f>VLOOKUP(AA11,$A$3:$B$36,2,FALSE)</f>
        <v>33.4</v>
      </c>
      <c r="AA11" s="31" t="s">
        <v>787</v>
      </c>
      <c r="AB11" s="5">
        <v>8</v>
      </c>
      <c r="AC11" s="31">
        <f>VLOOKUP(AD11,$A$3:$B$36,2,FALSE)</f>
        <v>38.5</v>
      </c>
      <c r="AD11" s="102" t="s">
        <v>767</v>
      </c>
      <c r="AE11" s="5">
        <v>8</v>
      </c>
      <c r="AF11" s="31">
        <f>VLOOKUP(AG11,$A$3:$B$36,2,FALSE)</f>
        <v>36.1</v>
      </c>
      <c r="AG11" s="102" t="s">
        <v>775</v>
      </c>
      <c r="AH11" s="5">
        <v>8</v>
      </c>
      <c r="AI11" s="31">
        <f>VLOOKUP(AJ11,$A$3:$B$36,2,FALSE)</f>
        <v>33</v>
      </c>
      <c r="AJ11" s="102" t="s">
        <v>766</v>
      </c>
      <c r="AK11" s="5">
        <v>8</v>
      </c>
      <c r="AL11" s="31">
        <f>VLOOKUP(AM11,$A$3:$B$36,2,FALSE)</f>
        <v>36.1</v>
      </c>
      <c r="AM11" s="102" t="s">
        <v>775</v>
      </c>
      <c r="AN11" s="5">
        <v>8</v>
      </c>
      <c r="AO11" s="31">
        <f>VLOOKUP(AP11,$A$3:$B$36,2,FALSE)</f>
        <v>32</v>
      </c>
      <c r="AP11" s="102" t="s">
        <v>770</v>
      </c>
    </row>
    <row r="12" spans="1:48" x14ac:dyDescent="0.45">
      <c r="A12" s="5" t="str">
        <f>'[1]Analysis col'!A27</f>
        <v>M04</v>
      </c>
      <c r="B12" s="259">
        <v>24.9</v>
      </c>
      <c r="D12" s="116">
        <f>B13-B12</f>
        <v>0.30000000000000071</v>
      </c>
      <c r="G12" s="5">
        <v>8</v>
      </c>
      <c r="H12" s="6" t="s">
        <v>188</v>
      </c>
      <c r="I12" s="6" t="s">
        <v>193</v>
      </c>
      <c r="J12" s="6" t="s">
        <v>76</v>
      </c>
      <c r="K12" s="6" t="s">
        <v>138</v>
      </c>
      <c r="L12" s="6" t="s">
        <v>56</v>
      </c>
      <c r="M12" s="6" t="s">
        <v>59</v>
      </c>
      <c r="N12" s="6"/>
      <c r="Q12" s="5" t="s">
        <v>68</v>
      </c>
      <c r="R12" s="5" t="s">
        <v>33</v>
      </c>
      <c r="S12" s="5" t="s">
        <v>82</v>
      </c>
      <c r="T12" s="5" t="s">
        <v>203</v>
      </c>
      <c r="U12" s="5" t="s">
        <v>1435</v>
      </c>
      <c r="V12" s="5" t="s">
        <v>14</v>
      </c>
      <c r="Y12" s="5">
        <v>9</v>
      </c>
      <c r="Z12" s="31">
        <f>VLOOKUP(AA12,$A$3:$B$36,2,FALSE)</f>
        <v>34.200000000000003</v>
      </c>
      <c r="AA12" s="31" t="s">
        <v>765</v>
      </c>
      <c r="AB12" s="5">
        <v>9</v>
      </c>
      <c r="AC12" s="31">
        <f>VLOOKUP(AD12,$A$3:$B$36,2,FALSE)</f>
        <v>39.700000000000003</v>
      </c>
      <c r="AD12" s="102" t="s">
        <v>764</v>
      </c>
      <c r="AE12" s="5">
        <v>9</v>
      </c>
      <c r="AF12" s="31">
        <f>VLOOKUP(AG12,$A$3:$B$36,2,FALSE)</f>
        <v>37.200000000000003</v>
      </c>
      <c r="AG12" s="102" t="s">
        <v>772</v>
      </c>
      <c r="AH12" s="5">
        <v>9</v>
      </c>
      <c r="AI12" s="31">
        <f>VLOOKUP(AJ12,$A$3:$B$36,2,FALSE)</f>
        <v>33.700000000000003</v>
      </c>
      <c r="AJ12" s="102" t="s">
        <v>791</v>
      </c>
      <c r="AK12" s="5">
        <v>9</v>
      </c>
      <c r="AL12" s="31">
        <f>VLOOKUP(AM12,$A$3:$B$36,2,FALSE)</f>
        <v>34.200000000000003</v>
      </c>
      <c r="AM12" s="102" t="s">
        <v>765</v>
      </c>
      <c r="AN12" s="5">
        <v>9</v>
      </c>
      <c r="AO12" s="31">
        <f>VLOOKUP(AP12,$A$3:$B$36,2,FALSE)</f>
        <v>33</v>
      </c>
      <c r="AP12" s="102" t="s">
        <v>766</v>
      </c>
    </row>
    <row r="13" spans="1:48" x14ac:dyDescent="0.45">
      <c r="A13" s="5" t="str">
        <f>'[1]Analysis col'!A28</f>
        <v>M05</v>
      </c>
      <c r="B13" s="259">
        <v>25.2</v>
      </c>
      <c r="D13" s="116">
        <f>B14-B13</f>
        <v>0.19999999999999929</v>
      </c>
      <c r="G13" s="5">
        <v>9</v>
      </c>
      <c r="H13" s="6" t="s">
        <v>68</v>
      </c>
      <c r="I13" s="6" t="s">
        <v>33</v>
      </c>
      <c r="J13" s="6" t="s">
        <v>82</v>
      </c>
      <c r="K13" s="6" t="s">
        <v>203</v>
      </c>
      <c r="L13" s="6" t="s">
        <v>206</v>
      </c>
      <c r="M13" s="6" t="s">
        <v>14</v>
      </c>
      <c r="N13" s="6"/>
      <c r="Q13" s="5" t="s">
        <v>187</v>
      </c>
      <c r="R13" s="5" t="s">
        <v>37</v>
      </c>
      <c r="S13" s="5" t="s">
        <v>83</v>
      </c>
      <c r="T13" s="5" t="s">
        <v>47</v>
      </c>
      <c r="U13" s="5" t="s">
        <v>57</v>
      </c>
      <c r="V13" s="5" t="s">
        <v>63</v>
      </c>
      <c r="Y13" s="5">
        <v>10</v>
      </c>
      <c r="Z13" s="31">
        <f>VLOOKUP(AA13,$A$3:$B$36,2,FALSE)</f>
        <v>34.700000000000003</v>
      </c>
      <c r="AA13" s="31" t="s">
        <v>776</v>
      </c>
      <c r="AB13" s="5">
        <v>10</v>
      </c>
      <c r="AC13" s="31">
        <f>VLOOKUP(AD13,$A$3:$B$36,2,FALSE)</f>
        <v>41.3</v>
      </c>
      <c r="AD13" s="102" t="s">
        <v>786</v>
      </c>
      <c r="AE13" s="5">
        <v>10</v>
      </c>
      <c r="AF13" s="31">
        <f>VLOOKUP(AG13,$A$3:$B$36,2,FALSE)</f>
        <v>38.5</v>
      </c>
      <c r="AG13" s="102" t="s">
        <v>767</v>
      </c>
      <c r="AH13" s="5">
        <v>10</v>
      </c>
      <c r="AI13" s="31">
        <f>VLOOKUP(AJ13,$A$3:$B$36,2,FALSE)</f>
        <v>33.4</v>
      </c>
      <c r="AJ13" s="102" t="s">
        <v>787</v>
      </c>
      <c r="AK13" s="5">
        <v>10</v>
      </c>
      <c r="AL13" s="31">
        <f>VLOOKUP(AM13,$A$3:$B$36,2,FALSE)</f>
        <v>34.700000000000003</v>
      </c>
      <c r="AM13" s="102" t="s">
        <v>776</v>
      </c>
      <c r="AN13" s="5">
        <v>10</v>
      </c>
      <c r="AO13" s="31">
        <f>VLOOKUP(AP13,$A$3:$B$36,2,FALSE)</f>
        <v>33.700000000000003</v>
      </c>
      <c r="AP13" s="102" t="s">
        <v>791</v>
      </c>
    </row>
    <row r="14" spans="1:48" x14ac:dyDescent="0.45">
      <c r="A14" s="5" t="str">
        <f>'[1]Analysis col'!A29</f>
        <v>M06</v>
      </c>
      <c r="B14" s="259">
        <v>25.4</v>
      </c>
      <c r="D14" s="116">
        <f>B15-B14</f>
        <v>0.30000000000000071</v>
      </c>
      <c r="G14" s="5">
        <v>10</v>
      </c>
      <c r="H14" s="6" t="s">
        <v>189</v>
      </c>
      <c r="I14" s="6" t="s">
        <v>37</v>
      </c>
      <c r="J14" s="6" t="s">
        <v>83</v>
      </c>
      <c r="K14" s="6" t="s">
        <v>47</v>
      </c>
      <c r="L14" s="6" t="s">
        <v>57</v>
      </c>
      <c r="M14" s="6" t="s">
        <v>63</v>
      </c>
      <c r="N14" s="6"/>
      <c r="Q14" s="5" t="s">
        <v>68</v>
      </c>
      <c r="R14" s="5" t="s">
        <v>37</v>
      </c>
      <c r="S14" s="5" t="s">
        <v>84</v>
      </c>
      <c r="T14" s="5" t="s">
        <v>50</v>
      </c>
      <c r="U14" s="5" t="s">
        <v>177</v>
      </c>
      <c r="V14" s="5" t="s">
        <v>64</v>
      </c>
      <c r="Y14" s="5">
        <v>11</v>
      </c>
      <c r="Z14" s="31">
        <f>VLOOKUP(AA14,$A$3:$B$36,2,FALSE)</f>
        <v>34.200000000000003</v>
      </c>
      <c r="AA14" s="31" t="s">
        <v>765</v>
      </c>
      <c r="AB14" s="5">
        <v>11</v>
      </c>
      <c r="AC14" s="31">
        <f>VLOOKUP(AD14,$A$3:$B$36,2,FALSE)</f>
        <v>41.3</v>
      </c>
      <c r="AD14" s="102" t="s">
        <v>786</v>
      </c>
      <c r="AE14" s="5">
        <v>11</v>
      </c>
      <c r="AF14" s="31">
        <f>VLOOKUP(AG14,$A$3:$B$36,2,FALSE)</f>
        <v>39.700000000000003</v>
      </c>
      <c r="AG14" s="102" t="s">
        <v>764</v>
      </c>
      <c r="AH14" s="5">
        <v>11</v>
      </c>
      <c r="AI14" s="31">
        <f>VLOOKUP(AJ14,$A$3:$B$36,2,FALSE)</f>
        <v>34.200000000000003</v>
      </c>
      <c r="AJ14" s="102" t="s">
        <v>765</v>
      </c>
      <c r="AK14" s="5">
        <v>11</v>
      </c>
      <c r="AL14" s="31">
        <f>VLOOKUP(AM14,$A$3:$B$36,2,FALSE)</f>
        <v>36.1</v>
      </c>
      <c r="AM14" s="102" t="s">
        <v>775</v>
      </c>
      <c r="AN14" s="5">
        <v>11</v>
      </c>
      <c r="AO14" s="31">
        <f>VLOOKUP(AP14,$A$3:$B$36,2,FALSE)</f>
        <v>33.4</v>
      </c>
      <c r="AP14" s="102" t="s">
        <v>787</v>
      </c>
    </row>
    <row r="15" spans="1:48" x14ac:dyDescent="0.45">
      <c r="A15" s="5" t="str">
        <f>'[1]Analysis col'!A30</f>
        <v>M07</v>
      </c>
      <c r="B15" s="259">
        <v>25.7</v>
      </c>
      <c r="D15" s="116">
        <f>B16-B15</f>
        <v>0.19999999999999929</v>
      </c>
      <c r="G15" s="5">
        <v>11</v>
      </c>
      <c r="H15" s="6" t="s">
        <v>190</v>
      </c>
      <c r="I15" s="6" t="s">
        <v>37</v>
      </c>
      <c r="J15" s="6" t="s">
        <v>84</v>
      </c>
      <c r="K15" s="6" t="s">
        <v>50</v>
      </c>
      <c r="L15" s="6" t="s">
        <v>177</v>
      </c>
      <c r="M15" s="6" t="s">
        <v>213</v>
      </c>
      <c r="N15" s="6"/>
      <c r="Q15" s="5" t="s">
        <v>27</v>
      </c>
      <c r="R15" s="5" t="s">
        <v>37</v>
      </c>
      <c r="S15" s="5" t="s">
        <v>979</v>
      </c>
      <c r="T15" s="5" t="s">
        <v>51</v>
      </c>
      <c r="U15" s="5" t="s">
        <v>181</v>
      </c>
      <c r="V15" s="5" t="s">
        <v>60</v>
      </c>
      <c r="Y15" s="5">
        <v>12</v>
      </c>
      <c r="Z15" s="31">
        <f>VLOOKUP(AA15,$A$3:$B$36,2,FALSE)</f>
        <v>34.700000000000003</v>
      </c>
      <c r="AA15" s="31" t="s">
        <v>776</v>
      </c>
      <c r="AB15" s="5">
        <v>12</v>
      </c>
      <c r="AC15" s="31">
        <f>VLOOKUP(AD15,$A$3:$B$36,2,FALSE)</f>
        <v>41.3</v>
      </c>
      <c r="AD15" s="102" t="s">
        <v>786</v>
      </c>
      <c r="AE15" s="5">
        <v>12</v>
      </c>
      <c r="AF15" s="31">
        <f>VLOOKUP(AG15,$A$3:$B$36,2,FALSE)</f>
        <v>41.3</v>
      </c>
      <c r="AG15" s="102" t="s">
        <v>786</v>
      </c>
      <c r="AH15" s="5">
        <v>12</v>
      </c>
      <c r="AI15" s="31">
        <f>VLOOKUP(AJ15,$A$3:$B$36,2,FALSE)</f>
        <v>34.700000000000003</v>
      </c>
      <c r="AJ15" s="102" t="s">
        <v>776</v>
      </c>
      <c r="AK15" s="5">
        <v>12</v>
      </c>
      <c r="AL15" s="31">
        <f>VLOOKUP(AM15,$A$3:$B$36,2,FALSE)</f>
        <v>37.200000000000003</v>
      </c>
      <c r="AM15" s="102" t="s">
        <v>772</v>
      </c>
      <c r="AN15" s="5">
        <v>12</v>
      </c>
      <c r="AO15" s="31">
        <f>VLOOKUP(AP15,$A$3:$B$36,2,FALSE)</f>
        <v>33.700000000000003</v>
      </c>
      <c r="AP15" s="102" t="s">
        <v>791</v>
      </c>
    </row>
    <row r="16" spans="1:48" x14ac:dyDescent="0.45">
      <c r="A16" s="5" t="str">
        <f>'[1]Analysis col'!A31</f>
        <v>M08</v>
      </c>
      <c r="B16" s="259">
        <v>25.9</v>
      </c>
      <c r="D16" s="116">
        <f>B17-B16</f>
        <v>0.20000000000000284</v>
      </c>
      <c r="G16" s="5">
        <v>12</v>
      </c>
      <c r="H16" s="6" t="s">
        <v>27</v>
      </c>
      <c r="I16" s="6" t="s">
        <v>37</v>
      </c>
      <c r="J16" s="11" t="s">
        <v>196</v>
      </c>
      <c r="K16" s="6" t="s">
        <v>51</v>
      </c>
      <c r="L16" s="6" t="s">
        <v>207</v>
      </c>
      <c r="M16" s="6" t="s">
        <v>60</v>
      </c>
      <c r="N16" s="6"/>
      <c r="Q16" s="5" t="s">
        <v>22</v>
      </c>
      <c r="R16" s="5" t="s">
        <v>37</v>
      </c>
      <c r="S16" s="5" t="s">
        <v>84</v>
      </c>
      <c r="T16" s="5" t="s">
        <v>52</v>
      </c>
      <c r="U16" s="5" t="s">
        <v>56</v>
      </c>
      <c r="V16" s="5" t="s">
        <v>14</v>
      </c>
      <c r="Y16" s="5">
        <v>13</v>
      </c>
      <c r="Z16" s="31">
        <f>VLOOKUP(AA16,$A$3:$B$36,2,FALSE)</f>
        <v>36.1</v>
      </c>
      <c r="AA16" s="31" t="s">
        <v>775</v>
      </c>
      <c r="AB16" s="5">
        <v>13</v>
      </c>
      <c r="AC16" s="31">
        <f>VLOOKUP(AD16,$A$3:$B$36,2,FALSE)</f>
        <v>41.3</v>
      </c>
      <c r="AD16" s="102" t="s">
        <v>786</v>
      </c>
      <c r="AE16" s="5">
        <v>13</v>
      </c>
      <c r="AF16" s="31">
        <f>VLOOKUP(AG16,$A$3:$B$36,2,FALSE)</f>
        <v>39.700000000000003</v>
      </c>
      <c r="AG16" s="102" t="s">
        <v>764</v>
      </c>
      <c r="AH16" s="5">
        <v>13</v>
      </c>
      <c r="AI16" s="31">
        <f>VLOOKUP(AJ16,$A$3:$B$36,2,FALSE)</f>
        <v>36.1</v>
      </c>
      <c r="AJ16" s="102" t="s">
        <v>775</v>
      </c>
      <c r="AK16" s="5">
        <v>13</v>
      </c>
      <c r="AL16" s="31">
        <f>VLOOKUP(AM16,$A$3:$B$36,2,FALSE)</f>
        <v>36.1</v>
      </c>
      <c r="AM16" s="102" t="s">
        <v>775</v>
      </c>
      <c r="AN16" s="5">
        <v>13</v>
      </c>
      <c r="AO16" s="31">
        <f>VLOOKUP(AP16,$A$3:$B$36,2,FALSE)</f>
        <v>33</v>
      </c>
      <c r="AP16" s="102" t="s">
        <v>766</v>
      </c>
    </row>
    <row r="17" spans="1:44" x14ac:dyDescent="0.45">
      <c r="A17" s="5" t="str">
        <f>'[1]Analysis col'!A32</f>
        <v>M09</v>
      </c>
      <c r="B17" s="259">
        <v>26.1</v>
      </c>
      <c r="D17" s="116">
        <f>B18-B17</f>
        <v>1</v>
      </c>
      <c r="G17" s="5">
        <v>13</v>
      </c>
      <c r="H17" s="6" t="s">
        <v>22</v>
      </c>
      <c r="I17" s="6" t="s">
        <v>37</v>
      </c>
      <c r="J17" s="13" t="s">
        <v>197</v>
      </c>
      <c r="K17" s="6" t="s">
        <v>204</v>
      </c>
      <c r="L17" s="6" t="s">
        <v>56</v>
      </c>
      <c r="M17" s="11" t="s">
        <v>214</v>
      </c>
      <c r="N17" s="15"/>
      <c r="Q17" s="5" t="s">
        <v>23</v>
      </c>
      <c r="R17" s="5" t="s">
        <v>37</v>
      </c>
      <c r="S17" s="5" t="s">
        <v>85</v>
      </c>
      <c r="U17" s="5" t="s">
        <v>1434</v>
      </c>
      <c r="V17" s="5" t="s">
        <v>60</v>
      </c>
      <c r="Y17" s="5">
        <v>14</v>
      </c>
      <c r="Z17" s="31">
        <f>VLOOKUP(AA17,$A$3:$B$36,2,FALSE)</f>
        <v>37.200000000000003</v>
      </c>
      <c r="AA17" s="31" t="s">
        <v>772</v>
      </c>
      <c r="AB17" s="5">
        <v>14</v>
      </c>
      <c r="AC17" s="31">
        <f>VLOOKUP(AD17,$A$3:$B$36,2,FALSE)</f>
        <v>41.3</v>
      </c>
      <c r="AD17" s="102" t="s">
        <v>786</v>
      </c>
      <c r="AE17" s="5">
        <v>14</v>
      </c>
      <c r="AF17" s="31">
        <f>VLOOKUP(AG17,$A$3:$B$36,2,FALSE)</f>
        <v>41.3</v>
      </c>
      <c r="AG17" s="102" t="s">
        <v>786</v>
      </c>
      <c r="AK17" s="5">
        <v>14</v>
      </c>
      <c r="AL17" s="31">
        <f>VLOOKUP(AM17,$A$3:$B$36,2,FALSE)</f>
        <v>34.700000000000003</v>
      </c>
      <c r="AM17" s="102" t="s">
        <v>776</v>
      </c>
      <c r="AN17" s="5">
        <v>14</v>
      </c>
      <c r="AO17" s="31">
        <f>VLOOKUP(AP17,$A$3:$B$36,2,FALSE)</f>
        <v>33.700000000000003</v>
      </c>
      <c r="AP17" s="102" t="s">
        <v>791</v>
      </c>
    </row>
    <row r="18" spans="1:44" x14ac:dyDescent="0.45">
      <c r="A18" s="5" t="str">
        <f>'[1]Analysis col'!A33</f>
        <v>M10</v>
      </c>
      <c r="B18" s="259">
        <v>27.1</v>
      </c>
      <c r="D18" s="116">
        <f>B19-B18</f>
        <v>0.39999999999999858</v>
      </c>
      <c r="G18" s="5">
        <v>14</v>
      </c>
      <c r="H18" s="6" t="s">
        <v>23</v>
      </c>
      <c r="I18" s="6" t="s">
        <v>37</v>
      </c>
      <c r="J18" s="6" t="s">
        <v>85</v>
      </c>
      <c r="L18" s="6" t="s">
        <v>208</v>
      </c>
      <c r="M18" s="6" t="s">
        <v>215</v>
      </c>
      <c r="N18" s="6"/>
      <c r="Q18" s="5" t="s">
        <v>548</v>
      </c>
      <c r="R18" s="5" t="s">
        <v>37</v>
      </c>
      <c r="S18" s="5" t="s">
        <v>979</v>
      </c>
      <c r="U18" s="5" t="s">
        <v>177</v>
      </c>
      <c r="Y18" s="5">
        <v>15</v>
      </c>
      <c r="Z18" s="31">
        <f>VLOOKUP(AA18,$A$3:$B$36,2,FALSE)</f>
        <v>38.5</v>
      </c>
      <c r="AA18" s="31" t="s">
        <v>767</v>
      </c>
      <c r="AB18" s="5">
        <v>15</v>
      </c>
      <c r="AC18" s="31">
        <f>VLOOKUP(AD18,$A$3:$B$36,2,FALSE)</f>
        <v>41.3</v>
      </c>
      <c r="AD18" s="102" t="s">
        <v>786</v>
      </c>
      <c r="AE18" s="5">
        <v>15</v>
      </c>
      <c r="AF18" s="31">
        <f>VLOOKUP(AG18,$A$3:$B$36,2,FALSE)</f>
        <v>41.3</v>
      </c>
      <c r="AG18" s="102" t="s">
        <v>786</v>
      </c>
      <c r="AK18" s="5">
        <v>15</v>
      </c>
      <c r="AL18" s="31">
        <f>VLOOKUP(AM18,$A$3:$B$36,2,FALSE)</f>
        <v>36.1</v>
      </c>
      <c r="AM18" s="102" t="s">
        <v>775</v>
      </c>
    </row>
    <row r="19" spans="1:44" x14ac:dyDescent="0.45">
      <c r="A19" s="5" t="str">
        <f>'[1]Analysis col'!A34</f>
        <v>M11</v>
      </c>
      <c r="B19" s="259">
        <v>27.5</v>
      </c>
      <c r="D19" s="116">
        <f>B20-B19</f>
        <v>1.6999999999999993</v>
      </c>
      <c r="G19" s="5">
        <v>15</v>
      </c>
      <c r="H19" s="6" t="s">
        <v>191</v>
      </c>
      <c r="I19" s="6" t="s">
        <v>37</v>
      </c>
      <c r="J19" s="11" t="s">
        <v>198</v>
      </c>
      <c r="L19" s="6" t="s">
        <v>177</v>
      </c>
      <c r="R19" s="5" t="s">
        <v>37</v>
      </c>
      <c r="U19" s="5" t="s">
        <v>178</v>
      </c>
      <c r="AB19" s="5">
        <v>16</v>
      </c>
      <c r="AC19" s="31">
        <f>VLOOKUP(AD19,$A$3:$B$36,2,FALSE)</f>
        <v>41.3</v>
      </c>
      <c r="AD19" s="102" t="s">
        <v>786</v>
      </c>
      <c r="AK19" s="5">
        <v>16</v>
      </c>
      <c r="AL19" s="31">
        <f>VLOOKUP(AM19,$A$3:$B$36,2,FALSE)</f>
        <v>37.200000000000003</v>
      </c>
      <c r="AM19" s="102" t="s">
        <v>772</v>
      </c>
      <c r="AR19" s="5" t="s">
        <v>1051</v>
      </c>
    </row>
    <row r="20" spans="1:44" x14ac:dyDescent="0.45">
      <c r="A20" s="5" t="str">
        <f>'[1]Analysis col'!A35</f>
        <v>M12</v>
      </c>
      <c r="B20" s="259">
        <v>29.2</v>
      </c>
      <c r="D20" s="116">
        <f>B21-B20</f>
        <v>1.1999999999999993</v>
      </c>
      <c r="G20" s="5">
        <v>16</v>
      </c>
      <c r="I20" s="6" t="s">
        <v>37</v>
      </c>
      <c r="L20" s="6" t="s">
        <v>178</v>
      </c>
      <c r="R20" s="5" t="s">
        <v>37</v>
      </c>
      <c r="U20" s="5" t="s">
        <v>179</v>
      </c>
      <c r="AB20" s="5">
        <v>17</v>
      </c>
      <c r="AC20" s="31">
        <f>VLOOKUP(AD20,$A$3:$B$36,2,FALSE)</f>
        <v>41.3</v>
      </c>
      <c r="AD20" s="102" t="s">
        <v>786</v>
      </c>
      <c r="AK20" s="5">
        <v>17</v>
      </c>
      <c r="AL20" s="31">
        <f>VLOOKUP(AM20,$A$3:$B$36,2,FALSE)</f>
        <v>38.5</v>
      </c>
      <c r="AM20" s="102" t="s">
        <v>767</v>
      </c>
    </row>
    <row r="21" spans="1:44" x14ac:dyDescent="0.45">
      <c r="A21" s="5" t="str">
        <f>'[1]Analysis col'!A36</f>
        <v>M13</v>
      </c>
      <c r="B21" s="259">
        <v>30.4</v>
      </c>
      <c r="D21" s="116">
        <f>B22-B21</f>
        <v>1</v>
      </c>
      <c r="G21" s="5">
        <v>17</v>
      </c>
      <c r="I21" s="6" t="s">
        <v>37</v>
      </c>
      <c r="L21" s="6" t="s">
        <v>179</v>
      </c>
      <c r="R21" s="5" t="s">
        <v>37</v>
      </c>
      <c r="U21" s="5" t="s">
        <v>149</v>
      </c>
      <c r="AB21" s="5">
        <v>18</v>
      </c>
      <c r="AC21" s="31">
        <f>VLOOKUP(AD21,$A$3:$B$36,2,FALSE)</f>
        <v>41.3</v>
      </c>
      <c r="AD21" s="102" t="s">
        <v>786</v>
      </c>
      <c r="AK21" s="5">
        <v>18</v>
      </c>
      <c r="AL21" s="31">
        <f>VLOOKUP(AM21,$A$3:$B$36,2,FALSE)</f>
        <v>39.700000000000003</v>
      </c>
      <c r="AM21" s="102" t="s">
        <v>764</v>
      </c>
    </row>
    <row r="22" spans="1:44" ht="13.8" x14ac:dyDescent="0.45">
      <c r="A22" s="5" t="str">
        <f>'[1]Analysis col'!A37</f>
        <v>M14</v>
      </c>
      <c r="B22" s="259">
        <v>31.4</v>
      </c>
      <c r="D22" s="116">
        <f>B23-B22</f>
        <v>0.60000000000000142</v>
      </c>
      <c r="G22" s="5">
        <v>18</v>
      </c>
      <c r="I22" s="6" t="s">
        <v>37</v>
      </c>
      <c r="L22" s="6" t="s">
        <v>149</v>
      </c>
      <c r="U22" s="5" t="s">
        <v>980</v>
      </c>
      <c r="W22" s="5">
        <f>COUNTA(Q4:V22)</f>
        <v>94</v>
      </c>
      <c r="X22" s="10" t="s">
        <v>431</v>
      </c>
      <c r="AK22" s="5">
        <v>19</v>
      </c>
      <c r="AL22" s="31">
        <f>VLOOKUP(AM22,$A$3:$B$36,2,FALSE)</f>
        <v>41.3</v>
      </c>
      <c r="AM22" s="102" t="s">
        <v>786</v>
      </c>
    </row>
    <row r="23" spans="1:44" ht="13.8" x14ac:dyDescent="0.45">
      <c r="A23" s="5" t="str">
        <f>'[1]Analysis col'!A38</f>
        <v>M15</v>
      </c>
      <c r="B23" s="259">
        <v>32</v>
      </c>
      <c r="D23" s="116">
        <f>B24-B23</f>
        <v>1</v>
      </c>
      <c r="G23" s="5">
        <v>19</v>
      </c>
      <c r="L23" s="11" t="s">
        <v>209</v>
      </c>
      <c r="O23" s="10" t="s">
        <v>431</v>
      </c>
      <c r="AM23" s="102"/>
    </row>
    <row r="24" spans="1:44" ht="13.8" x14ac:dyDescent="0.45">
      <c r="A24" s="5" t="str">
        <f>'[1]Analysis col'!A39</f>
        <v>M16</v>
      </c>
      <c r="B24" s="259">
        <v>33</v>
      </c>
      <c r="D24" s="116">
        <f>B25-B24</f>
        <v>0.70000000000000284</v>
      </c>
      <c r="H24" s="72"/>
      <c r="I24" s="72"/>
      <c r="J24" s="72"/>
      <c r="K24" s="72"/>
      <c r="L24" s="72"/>
      <c r="M24" s="72"/>
      <c r="N24" s="72"/>
      <c r="O24" s="10"/>
    </row>
    <row r="25" spans="1:44" x14ac:dyDescent="0.45">
      <c r="A25" s="5" t="str">
        <f>'[1]Analysis col'!A40</f>
        <v>M17</v>
      </c>
      <c r="B25" s="259">
        <v>33.700000000000003</v>
      </c>
      <c r="D25" s="116">
        <f>B26-B25</f>
        <v>-0.30000000000000426</v>
      </c>
    </row>
    <row r="26" spans="1:44" x14ac:dyDescent="0.45">
      <c r="A26" s="5" t="str">
        <f>'[1]Analysis col'!A41</f>
        <v>M18</v>
      </c>
      <c r="B26" s="259">
        <v>33.4</v>
      </c>
      <c r="D26" s="116">
        <f>B27-B26</f>
        <v>0.80000000000000426</v>
      </c>
      <c r="G26" s="9" t="s">
        <v>221</v>
      </c>
    </row>
    <row r="27" spans="1:44" x14ac:dyDescent="0.45">
      <c r="A27" s="5" t="str">
        <f>'[1]Analysis col'!A42</f>
        <v>M19</v>
      </c>
      <c r="B27" s="259">
        <v>34.200000000000003</v>
      </c>
      <c r="D27" s="116">
        <f>B28-B27</f>
        <v>0.5</v>
      </c>
      <c r="H27" s="5" t="s">
        <v>216</v>
      </c>
    </row>
    <row r="28" spans="1:44" x14ac:dyDescent="0.45">
      <c r="A28" s="5" t="str">
        <f>'[1]Analysis col'!A43</f>
        <v>M20</v>
      </c>
      <c r="B28" s="259">
        <v>34.700000000000003</v>
      </c>
      <c r="D28" s="116">
        <f>B29-B28</f>
        <v>1.3999999999999986</v>
      </c>
      <c r="G28" s="7" t="s">
        <v>5</v>
      </c>
      <c r="H28" s="8" t="s">
        <v>28</v>
      </c>
      <c r="I28" s="8" t="s">
        <v>29</v>
      </c>
      <c r="J28" s="8" t="s">
        <v>110</v>
      </c>
      <c r="K28" s="8" t="s">
        <v>217</v>
      </c>
      <c r="L28" s="8" t="s">
        <v>218</v>
      </c>
      <c r="M28" s="8" t="s">
        <v>219</v>
      </c>
      <c r="N28" s="8"/>
      <c r="P28" s="77">
        <v>2</v>
      </c>
      <c r="Q28" s="77" t="s">
        <v>28</v>
      </c>
      <c r="R28" s="77" t="s">
        <v>29</v>
      </c>
      <c r="S28" s="77" t="s">
        <v>110</v>
      </c>
      <c r="T28" s="77" t="s">
        <v>217</v>
      </c>
      <c r="U28" s="77" t="s">
        <v>218</v>
      </c>
      <c r="V28" s="77" t="s">
        <v>219</v>
      </c>
      <c r="Y28" s="7" t="s">
        <v>5</v>
      </c>
      <c r="Z28" s="102"/>
      <c r="AA28" s="102" t="s">
        <v>28</v>
      </c>
      <c r="AB28" s="102"/>
      <c r="AC28" s="102"/>
      <c r="AD28" s="102" t="s">
        <v>29</v>
      </c>
      <c r="AE28" s="102"/>
      <c r="AF28" s="102"/>
      <c r="AG28" s="102" t="s">
        <v>110</v>
      </c>
      <c r="AH28" s="102"/>
      <c r="AI28" s="102"/>
      <c r="AJ28" s="102" t="s">
        <v>217</v>
      </c>
      <c r="AK28" s="102"/>
      <c r="AL28" s="102"/>
      <c r="AM28" s="102" t="s">
        <v>218</v>
      </c>
      <c r="AN28" s="102"/>
      <c r="AO28" s="102"/>
      <c r="AP28" s="102" t="s">
        <v>219</v>
      </c>
    </row>
    <row r="29" spans="1:44" x14ac:dyDescent="0.45">
      <c r="A29" s="5" t="str">
        <f>'[1]Analysis col'!A44</f>
        <v>M21</v>
      </c>
      <c r="B29" s="259">
        <v>36.1</v>
      </c>
      <c r="D29" s="116">
        <f>B30-B29</f>
        <v>1.1000000000000014</v>
      </c>
      <c r="G29" s="5">
        <v>1</v>
      </c>
      <c r="H29" s="6" t="s">
        <v>114</v>
      </c>
      <c r="I29" s="6" t="s">
        <v>118</v>
      </c>
      <c r="J29" s="6" t="s">
        <v>126</v>
      </c>
      <c r="K29" s="6" t="s">
        <v>136</v>
      </c>
      <c r="L29" s="6" t="s">
        <v>148</v>
      </c>
      <c r="M29" s="6" t="s">
        <v>155</v>
      </c>
      <c r="N29" s="6"/>
      <c r="Q29" s="5" t="s">
        <v>114</v>
      </c>
      <c r="R29" s="5" t="s">
        <v>118</v>
      </c>
      <c r="S29" s="5" t="s">
        <v>126</v>
      </c>
      <c r="T29" s="5" t="s">
        <v>136</v>
      </c>
      <c r="U29" s="5" t="s">
        <v>148</v>
      </c>
      <c r="V29" s="5" t="s">
        <v>155</v>
      </c>
      <c r="Y29" s="5">
        <v>1</v>
      </c>
      <c r="Z29" s="31">
        <f>VLOOKUP(AA29,$A$3:$B$36,2,FALSE)</f>
        <v>25.9</v>
      </c>
      <c r="AA29" s="31" t="s">
        <v>871</v>
      </c>
      <c r="AB29" s="5">
        <v>1</v>
      </c>
      <c r="AC29" s="31">
        <f>VLOOKUP(AD29,$A$3:$B$36,2,FALSE)</f>
        <v>25.9</v>
      </c>
      <c r="AD29" s="31" t="s">
        <v>871</v>
      </c>
      <c r="AE29" s="5">
        <v>1</v>
      </c>
      <c r="AF29" s="31">
        <f>VLOOKUP(AG29,$A$3:$B$36,2,FALSE)</f>
        <v>25.9</v>
      </c>
      <c r="AG29" s="31" t="s">
        <v>871</v>
      </c>
      <c r="AH29" s="5">
        <v>1</v>
      </c>
      <c r="AI29" s="31">
        <f>VLOOKUP(AJ29,$A$3:$B$36,2,FALSE)</f>
        <v>25.9</v>
      </c>
      <c r="AJ29" s="31" t="s">
        <v>871</v>
      </c>
      <c r="AK29" s="5">
        <v>1</v>
      </c>
      <c r="AL29" s="31">
        <f>VLOOKUP(AM29,$A$3:$B$36,2,FALSE)</f>
        <v>25.9</v>
      </c>
      <c r="AM29" s="31" t="s">
        <v>871</v>
      </c>
      <c r="AN29" s="5">
        <v>1</v>
      </c>
      <c r="AO29" s="31">
        <f>VLOOKUP(AP29,$A$3:$B$36,2,FALSE)</f>
        <v>25.9</v>
      </c>
      <c r="AP29" s="31" t="s">
        <v>871</v>
      </c>
    </row>
    <row r="30" spans="1:44" x14ac:dyDescent="0.45">
      <c r="A30" s="5" t="str">
        <f>'[1]Analysis col'!A45</f>
        <v>M22</v>
      </c>
      <c r="B30" s="259">
        <v>37.200000000000003</v>
      </c>
      <c r="D30" s="116">
        <f>B31-B30</f>
        <v>1.2999999999999972</v>
      </c>
      <c r="G30" s="5">
        <v>2</v>
      </c>
      <c r="H30" s="6" t="s">
        <v>116</v>
      </c>
      <c r="I30" s="6" t="s">
        <v>119</v>
      </c>
      <c r="J30" s="6" t="s">
        <v>128</v>
      </c>
      <c r="K30" s="6" t="s">
        <v>137</v>
      </c>
      <c r="L30" s="6" t="s">
        <v>96</v>
      </c>
      <c r="M30" s="6" t="s">
        <v>18</v>
      </c>
      <c r="N30" s="6"/>
      <c r="Q30" s="5" t="s">
        <v>116</v>
      </c>
      <c r="R30" s="5" t="s">
        <v>119</v>
      </c>
      <c r="S30" s="5" t="s">
        <v>128</v>
      </c>
      <c r="T30" s="5" t="s">
        <v>137</v>
      </c>
      <c r="U30" s="5" t="s">
        <v>96</v>
      </c>
      <c r="V30" s="5" t="s">
        <v>18</v>
      </c>
      <c r="Y30" s="5">
        <v>2</v>
      </c>
      <c r="Z30" s="31">
        <f>VLOOKUP(AA30,$A$3:$B$36,2,FALSE)</f>
        <v>29.2</v>
      </c>
      <c r="AA30" s="31" t="s">
        <v>792</v>
      </c>
      <c r="AB30" s="5">
        <v>2</v>
      </c>
      <c r="AC30" s="31">
        <f>VLOOKUP(AD30,$A$3:$B$36,2,FALSE)</f>
        <v>29.2</v>
      </c>
      <c r="AD30" s="31" t="s">
        <v>792</v>
      </c>
      <c r="AE30" s="5">
        <v>2</v>
      </c>
      <c r="AF30" s="31">
        <f>VLOOKUP(AG30,$A$3:$B$36,2,FALSE)</f>
        <v>29.2</v>
      </c>
      <c r="AG30" s="31" t="s">
        <v>792</v>
      </c>
      <c r="AH30" s="5">
        <v>2</v>
      </c>
      <c r="AI30" s="31">
        <f>VLOOKUP(AJ30,$A$3:$B$36,2,FALSE)</f>
        <v>29.2</v>
      </c>
      <c r="AJ30" s="31" t="s">
        <v>792</v>
      </c>
      <c r="AK30" s="5">
        <v>2</v>
      </c>
      <c r="AL30" s="31">
        <f>VLOOKUP(AM30,$A$3:$B$36,2,FALSE)</f>
        <v>29.2</v>
      </c>
      <c r="AM30" s="31" t="s">
        <v>792</v>
      </c>
      <c r="AN30" s="5">
        <v>2</v>
      </c>
      <c r="AO30" s="31">
        <f>VLOOKUP(AP30,$A$3:$B$36,2,FALSE)</f>
        <v>29.2</v>
      </c>
      <c r="AP30" s="31" t="s">
        <v>792</v>
      </c>
    </row>
    <row r="31" spans="1:44" x14ac:dyDescent="0.45">
      <c r="A31" s="5" t="str">
        <f>'[1]Analysis col'!A46</f>
        <v>M23</v>
      </c>
      <c r="B31" s="259">
        <v>38.5</v>
      </c>
      <c r="D31" s="116">
        <f>B32-B31</f>
        <v>1.2000000000000028</v>
      </c>
      <c r="G31" s="5">
        <v>3</v>
      </c>
      <c r="H31" s="11" t="s">
        <v>163</v>
      </c>
      <c r="I31" s="6" t="s">
        <v>120</v>
      </c>
      <c r="J31" s="6" t="s">
        <v>234</v>
      </c>
      <c r="K31" s="6" t="s">
        <v>138</v>
      </c>
      <c r="L31" s="6" t="s">
        <v>99</v>
      </c>
      <c r="M31" s="6" t="s">
        <v>14</v>
      </c>
      <c r="N31" s="6"/>
      <c r="Q31" s="5" t="s">
        <v>72</v>
      </c>
      <c r="R31" s="5" t="s">
        <v>120</v>
      </c>
      <c r="S31" s="5" t="s">
        <v>856</v>
      </c>
      <c r="T31" s="5" t="s">
        <v>138</v>
      </c>
      <c r="U31" s="5" t="s">
        <v>99</v>
      </c>
      <c r="V31" s="5" t="s">
        <v>14</v>
      </c>
      <c r="Y31" s="5">
        <v>3</v>
      </c>
      <c r="Z31" s="31">
        <f>VLOOKUP(AA31,$A$3:$B$36,2,FALSE)</f>
        <v>33</v>
      </c>
      <c r="AA31" s="31" t="s">
        <v>766</v>
      </c>
      <c r="AB31" s="5">
        <v>3</v>
      </c>
      <c r="AC31" s="31">
        <f>VLOOKUP(AD31,$A$3:$B$36,2,FALSE)</f>
        <v>33</v>
      </c>
      <c r="AD31" s="31" t="s">
        <v>766</v>
      </c>
      <c r="AE31" s="5">
        <v>3</v>
      </c>
      <c r="AF31" s="31">
        <f>VLOOKUP(AG31,$A$3:$B$36,2,FALSE)</f>
        <v>33</v>
      </c>
      <c r="AG31" s="31" t="s">
        <v>766</v>
      </c>
      <c r="AH31" s="5">
        <v>3</v>
      </c>
      <c r="AI31" s="31">
        <f>VLOOKUP(AJ31,$A$3:$B$36,2,FALSE)</f>
        <v>33</v>
      </c>
      <c r="AJ31" s="31" t="s">
        <v>766</v>
      </c>
      <c r="AK31" s="5">
        <v>3</v>
      </c>
      <c r="AL31" s="31">
        <f>VLOOKUP(AM31,$A$3:$B$36,2,FALSE)</f>
        <v>33</v>
      </c>
      <c r="AM31" s="31" t="s">
        <v>766</v>
      </c>
      <c r="AN31" s="5">
        <v>3</v>
      </c>
      <c r="AO31" s="31">
        <f>VLOOKUP(AP31,$A$3:$B$36,2,FALSE)</f>
        <v>33</v>
      </c>
      <c r="AP31" s="31" t="s">
        <v>766</v>
      </c>
    </row>
    <row r="32" spans="1:44" x14ac:dyDescent="0.45">
      <c r="A32" s="5" t="str">
        <f>'[1]Analysis col'!A47</f>
        <v>M24</v>
      </c>
      <c r="B32" s="259">
        <v>39.700000000000003</v>
      </c>
      <c r="D32" s="116">
        <f>B33-B32</f>
        <v>1.5999999999999943</v>
      </c>
      <c r="G32" s="5">
        <v>4</v>
      </c>
      <c r="H32" s="6" t="s">
        <v>222</v>
      </c>
      <c r="I32" s="6" t="s">
        <v>121</v>
      </c>
      <c r="J32" s="6" t="s">
        <v>45</v>
      </c>
      <c r="K32" s="6" t="s">
        <v>243</v>
      </c>
      <c r="L32" s="6" t="s">
        <v>57</v>
      </c>
      <c r="M32" s="6" t="s">
        <v>156</v>
      </c>
      <c r="N32" s="6"/>
      <c r="Q32" s="5" t="s">
        <v>222</v>
      </c>
      <c r="R32" s="5" t="s">
        <v>121</v>
      </c>
      <c r="S32" s="5" t="s">
        <v>45</v>
      </c>
      <c r="T32" s="5" t="s">
        <v>48</v>
      </c>
      <c r="U32" s="5" t="s">
        <v>57</v>
      </c>
      <c r="V32" s="5" t="s">
        <v>319</v>
      </c>
      <c r="Y32" s="5">
        <v>4</v>
      </c>
      <c r="Z32" s="31">
        <f>VLOOKUP(AA32,$A$3:$B$36,2,FALSE)</f>
        <v>31.4</v>
      </c>
      <c r="AA32" s="31" t="s">
        <v>774</v>
      </c>
      <c r="AB32" s="5">
        <v>4</v>
      </c>
      <c r="AC32" s="31">
        <f>VLOOKUP(AD32,$A$3:$B$36,2,FALSE)</f>
        <v>34.700000000000003</v>
      </c>
      <c r="AD32" s="31" t="s">
        <v>776</v>
      </c>
      <c r="AE32" s="5">
        <v>4</v>
      </c>
      <c r="AF32" s="31">
        <f>VLOOKUP(AG32,$A$3:$B$36,2,FALSE)</f>
        <v>31.4</v>
      </c>
      <c r="AG32" s="31" t="s">
        <v>774</v>
      </c>
      <c r="AH32" s="5">
        <v>4</v>
      </c>
      <c r="AI32" s="31">
        <f>VLOOKUP(AJ32,$A$3:$B$36,2,FALSE)</f>
        <v>34.700000000000003</v>
      </c>
      <c r="AJ32" s="31" t="s">
        <v>776</v>
      </c>
      <c r="AK32" s="5">
        <v>4</v>
      </c>
      <c r="AL32" s="31">
        <f>VLOOKUP(AM32,$A$3:$B$36,2,FALSE)</f>
        <v>34.700000000000003</v>
      </c>
      <c r="AM32" s="31" t="s">
        <v>776</v>
      </c>
      <c r="AN32" s="5">
        <v>4</v>
      </c>
      <c r="AO32" s="31">
        <f>VLOOKUP(AP32,$A$3:$B$36,2,FALSE)</f>
        <v>34.700000000000003</v>
      </c>
      <c r="AP32" s="31" t="s">
        <v>776</v>
      </c>
    </row>
    <row r="33" spans="1:42" x14ac:dyDescent="0.45">
      <c r="A33" s="5" t="str">
        <f>'[1]Analysis col'!A48</f>
        <v>M25</v>
      </c>
      <c r="B33" s="259">
        <v>41.3</v>
      </c>
      <c r="D33" s="116">
        <f>B34-B33</f>
        <v>2.3000000000000043</v>
      </c>
      <c r="G33" s="5">
        <v>5</v>
      </c>
      <c r="H33" s="6" t="s">
        <v>223</v>
      </c>
      <c r="I33" s="6" t="s">
        <v>33</v>
      </c>
      <c r="J33" s="6" t="s">
        <v>42</v>
      </c>
      <c r="K33" s="6" t="s">
        <v>244</v>
      </c>
      <c r="L33" s="6" t="s">
        <v>149</v>
      </c>
      <c r="M33" s="11" t="s">
        <v>157</v>
      </c>
      <c r="N33" s="15"/>
      <c r="Q33" s="5" t="s">
        <v>223</v>
      </c>
      <c r="R33" s="5" t="s">
        <v>33</v>
      </c>
      <c r="S33" s="5" t="s">
        <v>42</v>
      </c>
      <c r="T33" s="5" t="s">
        <v>244</v>
      </c>
      <c r="U33" s="5" t="s">
        <v>149</v>
      </c>
      <c r="V33" s="5" t="s">
        <v>13</v>
      </c>
      <c r="Y33" s="5">
        <v>5</v>
      </c>
      <c r="Z33" s="31">
        <f>VLOOKUP(AA33,$A$3:$B$36,2,FALSE)</f>
        <v>29.2</v>
      </c>
      <c r="AA33" s="31" t="s">
        <v>792</v>
      </c>
      <c r="AB33" s="5">
        <v>5</v>
      </c>
      <c r="AC33" s="31">
        <f>VLOOKUP(AD33,$A$3:$B$36,2,FALSE)</f>
        <v>39.700000000000003</v>
      </c>
      <c r="AD33" s="31" t="s">
        <v>764</v>
      </c>
      <c r="AE33" s="5">
        <v>5</v>
      </c>
      <c r="AF33" s="31">
        <f>VLOOKUP(AG33,$A$3:$B$36,2,FALSE)</f>
        <v>29.2</v>
      </c>
      <c r="AG33" s="31" t="s">
        <v>792</v>
      </c>
      <c r="AH33" s="5">
        <v>5</v>
      </c>
      <c r="AI33" s="31">
        <f>VLOOKUP(AJ33,$A$3:$B$36,2,FALSE)</f>
        <v>33.4</v>
      </c>
      <c r="AJ33" s="31" t="s">
        <v>787</v>
      </c>
      <c r="AK33" s="5">
        <v>5</v>
      </c>
      <c r="AL33" s="31">
        <f>VLOOKUP(AM33,$A$3:$B$36,2,FALSE)</f>
        <v>39.700000000000003</v>
      </c>
      <c r="AM33" s="31" t="s">
        <v>764</v>
      </c>
      <c r="AN33" s="5">
        <v>5</v>
      </c>
      <c r="AO33" s="31">
        <f>VLOOKUP(AP33,$A$3:$B$36,2,FALSE)</f>
        <v>33.4</v>
      </c>
      <c r="AP33" s="31" t="s">
        <v>787</v>
      </c>
    </row>
    <row r="34" spans="1:42" x14ac:dyDescent="0.45">
      <c r="A34" s="5" t="str">
        <f>'[1]Analysis col'!A49</f>
        <v>M26</v>
      </c>
      <c r="B34" s="259">
        <v>43.6</v>
      </c>
      <c r="D34" s="116">
        <f>B35-B34</f>
        <v>1</v>
      </c>
      <c r="G34" s="5">
        <v>6</v>
      </c>
      <c r="H34" s="6" t="s">
        <v>224</v>
      </c>
      <c r="I34" s="6" t="s">
        <v>37</v>
      </c>
      <c r="J34" s="6" t="s">
        <v>44</v>
      </c>
      <c r="K34" s="11" t="s">
        <v>245</v>
      </c>
      <c r="L34" s="6" t="s">
        <v>152</v>
      </c>
      <c r="M34" s="6" t="s">
        <v>158</v>
      </c>
      <c r="N34" s="15"/>
      <c r="Q34" s="5" t="s">
        <v>115</v>
      </c>
      <c r="R34" s="5" t="s">
        <v>37</v>
      </c>
      <c r="S34" s="5" t="s">
        <v>44</v>
      </c>
      <c r="T34" s="5" t="s">
        <v>138</v>
      </c>
      <c r="U34" s="5" t="s">
        <v>152</v>
      </c>
      <c r="V34" s="5" t="s">
        <v>183</v>
      </c>
      <c r="Y34" s="5">
        <v>6</v>
      </c>
      <c r="Z34" s="31">
        <f>VLOOKUP(AA34,$A$3:$B$36,2,FALSE)</f>
        <v>27.1</v>
      </c>
      <c r="AA34" s="31" t="s">
        <v>769</v>
      </c>
      <c r="AB34" s="5">
        <v>6</v>
      </c>
      <c r="AC34" s="31">
        <f>VLOOKUP(AD34,$A$3:$B$36,2,FALSE)</f>
        <v>41.3</v>
      </c>
      <c r="AD34" s="31" t="s">
        <v>786</v>
      </c>
      <c r="AE34" s="5">
        <v>6</v>
      </c>
      <c r="AF34" s="31">
        <f>VLOOKUP(AG34,$A$3:$B$36,2,FALSE)</f>
        <v>27.1</v>
      </c>
      <c r="AG34" s="31" t="s">
        <v>769</v>
      </c>
      <c r="AH34" s="5">
        <v>6</v>
      </c>
      <c r="AI34" s="31">
        <f>VLOOKUP(AJ34,$A$3:$B$36,2,FALSE)</f>
        <v>33</v>
      </c>
      <c r="AJ34" s="31" t="s">
        <v>766</v>
      </c>
      <c r="AK34" s="5">
        <v>6</v>
      </c>
      <c r="AL34" s="31">
        <f>VLOOKUP(AM34,$A$3:$B$36,2,FALSE)</f>
        <v>41.3</v>
      </c>
      <c r="AM34" s="31" t="s">
        <v>786</v>
      </c>
      <c r="AN34" s="5">
        <v>6</v>
      </c>
      <c r="AO34" s="31">
        <f>VLOOKUP(AP34,$A$3:$B$36,2,FALSE)</f>
        <v>34.200000000000003</v>
      </c>
      <c r="AP34" s="31" t="s">
        <v>765</v>
      </c>
    </row>
    <row r="35" spans="1:42" x14ac:dyDescent="0.45">
      <c r="A35" s="5" t="str">
        <f>'[1]Analysis col'!A50</f>
        <v>M27</v>
      </c>
      <c r="B35" s="259">
        <v>44.6</v>
      </c>
      <c r="D35" s="116">
        <f>B36-B35</f>
        <v>1.2999999999999972</v>
      </c>
      <c r="G35" s="5">
        <v>7</v>
      </c>
      <c r="H35" s="6" t="s">
        <v>225</v>
      </c>
      <c r="I35" s="6" t="s">
        <v>37</v>
      </c>
      <c r="J35" s="6" t="s">
        <v>235</v>
      </c>
      <c r="K35" s="13" t="s">
        <v>246</v>
      </c>
      <c r="L35" s="6" t="s">
        <v>152</v>
      </c>
      <c r="M35" s="6" t="s">
        <v>64</v>
      </c>
      <c r="N35" s="15"/>
      <c r="Q35" s="5" t="s">
        <v>225</v>
      </c>
      <c r="R35" s="5" t="s">
        <v>37</v>
      </c>
      <c r="S35" s="5" t="s">
        <v>126</v>
      </c>
      <c r="T35" s="5" t="s">
        <v>87</v>
      </c>
      <c r="U35" s="5" t="s">
        <v>152</v>
      </c>
      <c r="V35" s="5" t="s">
        <v>64</v>
      </c>
      <c r="Y35" s="5">
        <v>7</v>
      </c>
      <c r="Z35" s="31">
        <f>VLOOKUP(AA35,$A$3:$B$36,2,FALSE)</f>
        <v>27.5</v>
      </c>
      <c r="AA35" s="31" t="s">
        <v>853</v>
      </c>
      <c r="AB35" s="5">
        <v>7</v>
      </c>
      <c r="AC35" s="31">
        <f>VLOOKUP(AD35,$A$3:$B$36,2,FALSE)</f>
        <v>41.3</v>
      </c>
      <c r="AD35" s="31" t="s">
        <v>786</v>
      </c>
      <c r="AE35" s="5">
        <v>7</v>
      </c>
      <c r="AF35" s="31">
        <f>VLOOKUP(AG35,$A$3:$B$36,2,FALSE)</f>
        <v>25.9</v>
      </c>
      <c r="AG35" s="31" t="s">
        <v>871</v>
      </c>
      <c r="AH35" s="5">
        <v>7</v>
      </c>
      <c r="AI35" s="31">
        <f>VLOOKUP(AJ35,$A$3:$B$36,2,FALSE)</f>
        <v>33.700000000000003</v>
      </c>
      <c r="AJ35" s="31" t="s">
        <v>791</v>
      </c>
      <c r="AK35" s="5">
        <v>7</v>
      </c>
      <c r="AL35" s="31">
        <f>VLOOKUP(AM35,$A$3:$B$36,2,FALSE)</f>
        <v>41.3</v>
      </c>
      <c r="AM35" s="31" t="s">
        <v>786</v>
      </c>
      <c r="AN35" s="5">
        <v>7</v>
      </c>
      <c r="AO35" s="31">
        <f>VLOOKUP(AP35,$A$3:$B$36,2,FALSE)</f>
        <v>33.4</v>
      </c>
      <c r="AP35" s="31" t="s">
        <v>787</v>
      </c>
    </row>
    <row r="36" spans="1:42" x14ac:dyDescent="0.45">
      <c r="A36" s="5" t="str">
        <f>'[1]Analysis col'!A51</f>
        <v>M28</v>
      </c>
      <c r="B36" s="259">
        <v>45.9</v>
      </c>
      <c r="G36" s="5">
        <v>8</v>
      </c>
      <c r="H36" s="6" t="s">
        <v>116</v>
      </c>
      <c r="I36" s="6" t="s">
        <v>37</v>
      </c>
      <c r="J36" s="6" t="s">
        <v>236</v>
      </c>
      <c r="K36" s="11" t="s">
        <v>247</v>
      </c>
      <c r="L36" s="11" t="s">
        <v>205</v>
      </c>
      <c r="M36" s="6" t="s">
        <v>252</v>
      </c>
      <c r="N36" s="15"/>
      <c r="Q36" s="5" t="s">
        <v>116</v>
      </c>
      <c r="R36" s="5" t="s">
        <v>37</v>
      </c>
      <c r="S36" s="5" t="s">
        <v>236</v>
      </c>
      <c r="T36" s="5" t="s">
        <v>138</v>
      </c>
      <c r="U36" s="5" t="s">
        <v>980</v>
      </c>
      <c r="V36" s="5" t="s">
        <v>63</v>
      </c>
      <c r="Y36" s="5">
        <v>8</v>
      </c>
      <c r="Z36" s="31">
        <f>VLOOKUP(AA36,$A$3:$B$36,2,FALSE)</f>
        <v>29.2</v>
      </c>
      <c r="AA36" s="31" t="s">
        <v>792</v>
      </c>
      <c r="AB36" s="5">
        <v>8</v>
      </c>
      <c r="AC36" s="31">
        <f>VLOOKUP(AD36,$A$3:$B$36,2,FALSE)</f>
        <v>41.3</v>
      </c>
      <c r="AD36" s="31" t="s">
        <v>786</v>
      </c>
      <c r="AE36" s="5">
        <v>8</v>
      </c>
      <c r="AF36" s="31">
        <f>VLOOKUP(AG36,$A$3:$B$36,2,FALSE)</f>
        <v>26.1</v>
      </c>
      <c r="AG36" s="31" t="s">
        <v>873</v>
      </c>
      <c r="AH36" s="5">
        <v>8</v>
      </c>
      <c r="AI36" s="31">
        <f>VLOOKUP(AJ36,$A$3:$B$36,2,FALSE)</f>
        <v>33</v>
      </c>
      <c r="AJ36" s="31" t="s">
        <v>766</v>
      </c>
      <c r="AK36" s="5">
        <v>8</v>
      </c>
      <c r="AL36" s="31">
        <f>VLOOKUP(AM36,$A$3:$B$36,2,FALSE)</f>
        <v>41.3</v>
      </c>
      <c r="AM36" s="31" t="s">
        <v>786</v>
      </c>
      <c r="AN36" s="5">
        <v>8</v>
      </c>
      <c r="AO36" s="31">
        <f>VLOOKUP(AP36,$A$3:$B$36,2,FALSE)</f>
        <v>33.700000000000003</v>
      </c>
      <c r="AP36" s="31" t="s">
        <v>791</v>
      </c>
    </row>
    <row r="37" spans="1:42" x14ac:dyDescent="0.45">
      <c r="G37" s="5">
        <v>9</v>
      </c>
      <c r="H37" s="6" t="s">
        <v>226</v>
      </c>
      <c r="I37" s="6" t="s">
        <v>37</v>
      </c>
      <c r="J37" s="6" t="s">
        <v>127</v>
      </c>
      <c r="K37" s="14" t="s">
        <v>248</v>
      </c>
      <c r="L37" s="6" t="s">
        <v>180</v>
      </c>
      <c r="M37" s="11" t="s">
        <v>253</v>
      </c>
      <c r="N37" s="15"/>
      <c r="Q37" s="5" t="s">
        <v>226</v>
      </c>
      <c r="R37" s="5" t="s">
        <v>37</v>
      </c>
      <c r="S37" s="5" t="s">
        <v>127</v>
      </c>
      <c r="T37" s="5" t="s">
        <v>87</v>
      </c>
      <c r="U37" s="5" t="s">
        <v>180</v>
      </c>
      <c r="V37" s="5" t="s">
        <v>64</v>
      </c>
      <c r="Y37" s="5">
        <v>9</v>
      </c>
      <c r="Z37" s="31">
        <f>VLOOKUP(AA37,$A$3:$B$36,2,FALSE)</f>
        <v>30.4</v>
      </c>
      <c r="AA37" s="31" t="s">
        <v>773</v>
      </c>
      <c r="AB37" s="5">
        <v>9</v>
      </c>
      <c r="AC37" s="31">
        <f>VLOOKUP(AD37,$A$3:$B$36,2,FALSE)</f>
        <v>41.3</v>
      </c>
      <c r="AD37" s="31" t="s">
        <v>786</v>
      </c>
      <c r="AE37" s="5">
        <v>9</v>
      </c>
      <c r="AF37" s="31">
        <f>VLOOKUP(AG37,$A$3:$B$36,2,FALSE)</f>
        <v>27.1</v>
      </c>
      <c r="AG37" s="31" t="s">
        <v>769</v>
      </c>
      <c r="AH37" s="5">
        <v>9</v>
      </c>
      <c r="AI37" s="31">
        <f>VLOOKUP(AJ37,$A$3:$B$36,2,FALSE)</f>
        <v>33.700000000000003</v>
      </c>
      <c r="AJ37" s="31" t="s">
        <v>791</v>
      </c>
      <c r="AK37" s="5">
        <v>9</v>
      </c>
      <c r="AL37" s="31">
        <f>VLOOKUP(AM37,$A$3:$B$36,2,FALSE)</f>
        <v>38.5</v>
      </c>
      <c r="AM37" s="31" t="s">
        <v>767</v>
      </c>
      <c r="AN37" s="5">
        <v>9</v>
      </c>
      <c r="AO37" s="31">
        <f>VLOOKUP(AP37,$A$3:$B$36,2,FALSE)</f>
        <v>33.4</v>
      </c>
      <c r="AP37" s="31" t="s">
        <v>787</v>
      </c>
    </row>
    <row r="38" spans="1:42" x14ac:dyDescent="0.45">
      <c r="A38" s="5" t="s">
        <v>1061</v>
      </c>
      <c r="B38" s="5">
        <f>MAX(B8:B36)-MIN(B8:B36)</f>
        <v>21.9</v>
      </c>
      <c r="G38" s="5">
        <v>10</v>
      </c>
      <c r="H38" s="6" t="s">
        <v>117</v>
      </c>
      <c r="I38" s="11" t="s">
        <v>192</v>
      </c>
      <c r="J38" s="6" t="s">
        <v>237</v>
      </c>
      <c r="K38" s="6"/>
      <c r="L38" s="6" t="s">
        <v>249</v>
      </c>
      <c r="M38" s="6"/>
      <c r="N38" s="6"/>
      <c r="Q38" s="5" t="s">
        <v>117</v>
      </c>
      <c r="R38" s="5" t="s">
        <v>73</v>
      </c>
      <c r="S38" s="5" t="s">
        <v>237</v>
      </c>
      <c r="U38" s="5" t="s">
        <v>177</v>
      </c>
      <c r="Y38" s="5">
        <v>10</v>
      </c>
      <c r="Z38" s="31">
        <f>VLOOKUP(AA38,$A$3:$B$36,2,FALSE)</f>
        <v>31.4</v>
      </c>
      <c r="AA38" s="31" t="s">
        <v>774</v>
      </c>
      <c r="AB38" s="5">
        <v>10</v>
      </c>
      <c r="AC38" s="31">
        <f>VLOOKUP(AD38,$A$3:$B$36,2,FALSE)</f>
        <v>41.3</v>
      </c>
      <c r="AD38" s="31" t="s">
        <v>786</v>
      </c>
      <c r="AE38" s="5">
        <v>10</v>
      </c>
      <c r="AF38" s="31">
        <f>VLOOKUP(AG38,$A$3:$B$36,2,FALSE)</f>
        <v>27.5</v>
      </c>
      <c r="AG38" s="31" t="s">
        <v>853</v>
      </c>
      <c r="AI38" s="31"/>
      <c r="AK38" s="5">
        <v>10</v>
      </c>
      <c r="AL38" s="31">
        <f>VLOOKUP(AM38,$A$3:$B$36,2,FALSE)</f>
        <v>36.1</v>
      </c>
      <c r="AM38" s="31" t="s">
        <v>775</v>
      </c>
    </row>
    <row r="39" spans="1:42" x14ac:dyDescent="0.45">
      <c r="G39" s="5">
        <v>11</v>
      </c>
      <c r="H39" s="6" t="s">
        <v>20</v>
      </c>
      <c r="I39" s="6" t="s">
        <v>35</v>
      </c>
      <c r="J39" s="6" t="s">
        <v>128</v>
      </c>
      <c r="K39" s="6"/>
      <c r="L39" s="6" t="s">
        <v>178</v>
      </c>
      <c r="M39" s="6"/>
      <c r="N39" s="6"/>
      <c r="Q39" s="5" t="s">
        <v>20</v>
      </c>
      <c r="R39" s="5" t="s">
        <v>35</v>
      </c>
      <c r="S39" s="5" t="s">
        <v>128</v>
      </c>
      <c r="U39" s="5" t="s">
        <v>178</v>
      </c>
      <c r="Y39" s="5">
        <v>11</v>
      </c>
      <c r="Z39" s="31">
        <f>VLOOKUP(AA39,$A$3:$B$36,2,FALSE)</f>
        <v>32</v>
      </c>
      <c r="AA39" s="31" t="s">
        <v>770</v>
      </c>
      <c r="AB39" s="5">
        <v>11</v>
      </c>
      <c r="AC39" s="31">
        <f>VLOOKUP(AD39,$A$3:$B$36,2,FALSE)</f>
        <v>38.5</v>
      </c>
      <c r="AD39" s="31" t="s">
        <v>767</v>
      </c>
      <c r="AE39" s="5">
        <v>11</v>
      </c>
      <c r="AF39" s="31">
        <f>VLOOKUP(AG39,$A$3:$B$36,2,FALSE)</f>
        <v>29.2</v>
      </c>
      <c r="AG39" s="31" t="s">
        <v>792</v>
      </c>
      <c r="AI39" s="31"/>
      <c r="AK39" s="5">
        <v>11</v>
      </c>
      <c r="AL39" s="31">
        <f>VLOOKUP(AM39,$A$3:$B$36,2,FALSE)</f>
        <v>37.200000000000003</v>
      </c>
      <c r="AM39" s="31" t="s">
        <v>772</v>
      </c>
    </row>
    <row r="40" spans="1:42" x14ac:dyDescent="0.45">
      <c r="G40" s="5">
        <v>12</v>
      </c>
      <c r="H40" s="11" t="s">
        <v>227</v>
      </c>
      <c r="I40" s="6" t="s">
        <v>229</v>
      </c>
      <c r="J40" s="6" t="s">
        <v>40</v>
      </c>
      <c r="K40" s="6"/>
      <c r="L40" s="6" t="s">
        <v>179</v>
      </c>
      <c r="M40" s="6"/>
      <c r="N40" s="6"/>
      <c r="Q40" s="5" t="s">
        <v>72</v>
      </c>
      <c r="R40" s="5" t="s">
        <v>32</v>
      </c>
      <c r="S40" s="5" t="s">
        <v>40</v>
      </c>
      <c r="U40" s="5" t="s">
        <v>179</v>
      </c>
      <c r="Y40" s="5">
        <v>12</v>
      </c>
      <c r="Z40" s="31">
        <f>VLOOKUP(AA40,$A$3:$B$36,2,FALSE)</f>
        <v>33</v>
      </c>
      <c r="AA40" s="31" t="s">
        <v>766</v>
      </c>
      <c r="AB40" s="5">
        <v>12</v>
      </c>
      <c r="AC40" s="31">
        <f>VLOOKUP(AD40,$A$3:$B$36,2,FALSE)</f>
        <v>36.1</v>
      </c>
      <c r="AD40" s="31" t="s">
        <v>775</v>
      </c>
      <c r="AE40" s="5">
        <v>12</v>
      </c>
      <c r="AF40" s="31">
        <f>VLOOKUP(AG40,$A$3:$B$36,2,FALSE)</f>
        <v>30.4</v>
      </c>
      <c r="AG40" s="31" t="s">
        <v>773</v>
      </c>
      <c r="AI40" s="31"/>
      <c r="AK40" s="5">
        <v>12</v>
      </c>
      <c r="AL40" s="31">
        <f>VLOOKUP(AM40,$A$3:$B$36,2,FALSE)</f>
        <v>38.5</v>
      </c>
      <c r="AM40" s="31" t="s">
        <v>767</v>
      </c>
    </row>
    <row r="41" spans="1:42" x14ac:dyDescent="0.45">
      <c r="G41" s="5">
        <v>13</v>
      </c>
      <c r="H41" s="6" t="s">
        <v>228</v>
      </c>
      <c r="I41" s="6" t="s">
        <v>230</v>
      </c>
      <c r="J41" s="6" t="s">
        <v>129</v>
      </c>
      <c r="K41" s="6"/>
      <c r="L41" s="6" t="s">
        <v>250</v>
      </c>
      <c r="M41" s="6"/>
      <c r="N41" s="6"/>
      <c r="Q41" s="5" t="s">
        <v>20</v>
      </c>
      <c r="R41" s="5" t="s">
        <v>478</v>
      </c>
      <c r="S41" s="5" t="s">
        <v>129</v>
      </c>
      <c r="U41" s="5" t="s">
        <v>946</v>
      </c>
      <c r="Y41" s="5">
        <v>13</v>
      </c>
      <c r="Z41" s="31">
        <f>VLOOKUP(AA41,$A$3:$B$36,2,FALSE)</f>
        <v>32</v>
      </c>
      <c r="AA41" s="31" t="s">
        <v>770</v>
      </c>
      <c r="AB41" s="5">
        <v>13</v>
      </c>
      <c r="AC41" s="31">
        <f>VLOOKUP(AD41,$A$3:$B$36,2,FALSE)</f>
        <v>37.200000000000003</v>
      </c>
      <c r="AD41" s="31" t="s">
        <v>772</v>
      </c>
      <c r="AE41" s="5">
        <v>13</v>
      </c>
      <c r="AF41" s="31">
        <f>VLOOKUP(AG41,$A$3:$B$36,2,FALSE)</f>
        <v>31.4</v>
      </c>
      <c r="AG41" s="31" t="s">
        <v>774</v>
      </c>
      <c r="AI41" s="31"/>
      <c r="AK41" s="5">
        <v>13</v>
      </c>
      <c r="AL41" s="31">
        <f>VLOOKUP(AM41,$A$3:$B$36,2,FALSE)</f>
        <v>39.700000000000003</v>
      </c>
      <c r="AM41" s="31" t="s">
        <v>764</v>
      </c>
    </row>
    <row r="42" spans="1:42" x14ac:dyDescent="0.45">
      <c r="D42" s="5" t="s">
        <v>874</v>
      </c>
      <c r="E42" s="5" t="s">
        <v>875</v>
      </c>
      <c r="F42" s="5" t="s">
        <v>876</v>
      </c>
      <c r="G42" s="5">
        <v>14</v>
      </c>
      <c r="H42" s="6" t="s">
        <v>66</v>
      </c>
      <c r="I42" s="6" t="s">
        <v>231</v>
      </c>
      <c r="J42" s="6" t="s">
        <v>238</v>
      </c>
      <c r="L42" s="6" t="s">
        <v>180</v>
      </c>
      <c r="M42" s="6"/>
      <c r="N42" s="6"/>
      <c r="Q42" s="5" t="s">
        <v>66</v>
      </c>
      <c r="R42" s="5" t="s">
        <v>231</v>
      </c>
      <c r="S42" s="5" t="s">
        <v>39</v>
      </c>
      <c r="U42" s="5" t="s">
        <v>180</v>
      </c>
      <c r="Y42" s="5">
        <v>14</v>
      </c>
      <c r="Z42" s="31">
        <f>VLOOKUP(AA42,$A$3:$B$36,2,FALSE)</f>
        <v>33</v>
      </c>
      <c r="AA42" s="31" t="s">
        <v>766</v>
      </c>
      <c r="AB42" s="5">
        <v>14</v>
      </c>
      <c r="AC42" s="31">
        <f>VLOOKUP(AD42,$A$3:$B$36,2,FALSE)</f>
        <v>36.1</v>
      </c>
      <c r="AD42" s="31" t="s">
        <v>775</v>
      </c>
      <c r="AE42" s="5">
        <v>14</v>
      </c>
      <c r="AF42" s="31">
        <f>VLOOKUP(AG42,$A$3:$B$36,2,FALSE)</f>
        <v>32</v>
      </c>
      <c r="AG42" s="31" t="s">
        <v>770</v>
      </c>
      <c r="AI42" s="31"/>
      <c r="AK42" s="5">
        <v>14</v>
      </c>
      <c r="AL42" s="31">
        <f>VLOOKUP(AM42,$A$3:$B$36,2,FALSE)</f>
        <v>38.5</v>
      </c>
      <c r="AM42" s="31" t="s">
        <v>767</v>
      </c>
    </row>
    <row r="43" spans="1:42" x14ac:dyDescent="0.45">
      <c r="C43" s="5">
        <v>1</v>
      </c>
      <c r="D43" s="5">
        <v>34.700000000000003</v>
      </c>
      <c r="E43" s="5">
        <v>33.200000000000003</v>
      </c>
      <c r="F43" s="5">
        <v>34.299999999999997</v>
      </c>
      <c r="G43" s="5">
        <v>15</v>
      </c>
      <c r="H43" s="6" t="s">
        <v>67</v>
      </c>
      <c r="I43" s="6" t="s">
        <v>232</v>
      </c>
      <c r="J43" s="6" t="s">
        <v>45</v>
      </c>
      <c r="L43" s="6" t="s">
        <v>251</v>
      </c>
      <c r="Q43" s="5" t="s">
        <v>67</v>
      </c>
      <c r="R43" s="5" t="s">
        <v>121</v>
      </c>
      <c r="S43" s="5" t="s">
        <v>45</v>
      </c>
      <c r="U43" s="5" t="s">
        <v>178</v>
      </c>
      <c r="Y43" s="5">
        <v>15</v>
      </c>
      <c r="Z43" s="31">
        <f>VLOOKUP(AA43,$A$3:$B$36,2,FALSE)</f>
        <v>33.700000000000003</v>
      </c>
      <c r="AA43" s="31" t="s">
        <v>791</v>
      </c>
      <c r="AB43" s="5">
        <v>15</v>
      </c>
      <c r="AC43" s="31">
        <f>VLOOKUP(AD43,$A$3:$B$36,2,FALSE)</f>
        <v>34.700000000000003</v>
      </c>
      <c r="AD43" s="31" t="s">
        <v>776</v>
      </c>
      <c r="AE43" s="5">
        <v>15</v>
      </c>
      <c r="AF43" s="31">
        <f>VLOOKUP(AG43,$A$3:$B$36,2,FALSE)</f>
        <v>31.4</v>
      </c>
      <c r="AG43" s="31" t="s">
        <v>774</v>
      </c>
      <c r="AI43" s="31"/>
      <c r="AK43" s="5">
        <v>15</v>
      </c>
      <c r="AL43" s="31">
        <f>VLOOKUP(AM43,$A$3:$B$36,2,FALSE)</f>
        <v>37.200000000000003</v>
      </c>
      <c r="AM43" s="31" t="s">
        <v>772</v>
      </c>
    </row>
    <row r="44" spans="1:42" x14ac:dyDescent="0.45">
      <c r="C44" s="5">
        <v>2</v>
      </c>
      <c r="D44" s="5">
        <v>34.700000000000003</v>
      </c>
      <c r="E44" s="5">
        <v>33.200000000000003</v>
      </c>
      <c r="F44" s="5">
        <v>34.299999999999997</v>
      </c>
      <c r="G44" s="5">
        <v>16</v>
      </c>
      <c r="H44" s="6" t="s">
        <v>21</v>
      </c>
      <c r="I44" s="6" t="s">
        <v>32</v>
      </c>
      <c r="J44" s="6" t="s">
        <v>239</v>
      </c>
      <c r="L44" s="6" t="s">
        <v>179</v>
      </c>
      <c r="Q44" s="5" t="s">
        <v>21</v>
      </c>
      <c r="R44" s="5" t="s">
        <v>32</v>
      </c>
      <c r="S44" s="5" t="s">
        <v>40</v>
      </c>
      <c r="U44" s="5" t="s">
        <v>179</v>
      </c>
      <c r="Y44" s="5">
        <v>16</v>
      </c>
      <c r="Z44" s="31">
        <f>VLOOKUP(AA44,$A$3:$B$36,2,FALSE)</f>
        <v>33.4</v>
      </c>
      <c r="AA44" s="31" t="s">
        <v>787</v>
      </c>
      <c r="AB44" s="5">
        <v>16</v>
      </c>
      <c r="AC44" s="31">
        <f>VLOOKUP(AD44,$A$3:$B$36,2,FALSE)</f>
        <v>36.1</v>
      </c>
      <c r="AD44" s="31" t="s">
        <v>775</v>
      </c>
      <c r="AE44" s="5">
        <v>16</v>
      </c>
      <c r="AF44" s="31">
        <f>VLOOKUP(AG44,$A$3:$B$36,2,FALSE)</f>
        <v>30.4</v>
      </c>
      <c r="AG44" s="31" t="s">
        <v>773</v>
      </c>
      <c r="AI44" s="31"/>
      <c r="AK44" s="5">
        <v>16</v>
      </c>
      <c r="AL44" s="31">
        <f>VLOOKUP(AM44,$A$3:$B$36,2,FALSE)</f>
        <v>38.5</v>
      </c>
      <c r="AM44" s="31" t="s">
        <v>767</v>
      </c>
    </row>
    <row r="45" spans="1:42" x14ac:dyDescent="0.45">
      <c r="C45" s="5">
        <v>3</v>
      </c>
      <c r="D45" s="5">
        <v>34.700000000000003</v>
      </c>
      <c r="E45" s="5">
        <v>33.200000000000003</v>
      </c>
      <c r="F45" s="5">
        <v>34.299999999999997</v>
      </c>
      <c r="G45" s="5">
        <v>17</v>
      </c>
      <c r="H45" s="6" t="s">
        <v>68</v>
      </c>
      <c r="I45" s="6" t="s">
        <v>174</v>
      </c>
      <c r="J45" s="6" t="s">
        <v>129</v>
      </c>
      <c r="L45" s="6" t="s">
        <v>149</v>
      </c>
      <c r="Q45" s="5" t="s">
        <v>68</v>
      </c>
      <c r="R45" s="5" t="s">
        <v>174</v>
      </c>
      <c r="S45" s="5" t="s">
        <v>129</v>
      </c>
      <c r="U45" s="5" t="s">
        <v>149</v>
      </c>
      <c r="Y45" s="5">
        <v>17</v>
      </c>
      <c r="Z45" s="31">
        <f>VLOOKUP(AA45,$A$3:$B$36,2,FALSE)</f>
        <v>34.200000000000003</v>
      </c>
      <c r="AA45" s="31" t="s">
        <v>765</v>
      </c>
      <c r="AB45" s="5">
        <v>17</v>
      </c>
      <c r="AC45" s="31">
        <f>VLOOKUP(AD45,$A$3:$B$36,2,FALSE)</f>
        <v>37.200000000000003</v>
      </c>
      <c r="AD45" s="31" t="s">
        <v>772</v>
      </c>
      <c r="AE45" s="5">
        <v>17</v>
      </c>
      <c r="AF45" s="31">
        <f>VLOOKUP(AG45,$A$3:$B$36,2,FALSE)</f>
        <v>31.4</v>
      </c>
      <c r="AG45" s="31" t="s">
        <v>774</v>
      </c>
      <c r="AI45" s="31"/>
      <c r="AK45" s="5">
        <v>17</v>
      </c>
      <c r="AL45" s="31">
        <f>VLOOKUP(AM45,$A$3:$B$36,2,FALSE)</f>
        <v>39.700000000000003</v>
      </c>
      <c r="AM45" s="31" t="s">
        <v>764</v>
      </c>
    </row>
    <row r="46" spans="1:42" x14ac:dyDescent="0.45">
      <c r="C46" s="5">
        <v>4</v>
      </c>
      <c r="D46" s="5">
        <v>34.700000000000003</v>
      </c>
      <c r="E46" s="5">
        <v>33.200000000000003</v>
      </c>
      <c r="F46" s="5">
        <v>34.299999999999997</v>
      </c>
      <c r="G46" s="5">
        <v>18</v>
      </c>
      <c r="H46" s="6" t="s">
        <v>27</v>
      </c>
      <c r="I46" s="6" t="s">
        <v>36</v>
      </c>
      <c r="J46" s="6" t="s">
        <v>240</v>
      </c>
      <c r="L46" s="6" t="s">
        <v>152</v>
      </c>
      <c r="Q46" s="5" t="s">
        <v>27</v>
      </c>
      <c r="R46" s="5" t="s">
        <v>36</v>
      </c>
      <c r="S46" s="5" t="s">
        <v>240</v>
      </c>
      <c r="U46" s="5" t="s">
        <v>152</v>
      </c>
      <c r="Y46" s="5">
        <v>18</v>
      </c>
      <c r="Z46" s="31">
        <f>VLOOKUP(AA46,$A$3:$B$36,2,FALSE)</f>
        <v>34.700000000000003</v>
      </c>
      <c r="AA46" s="31" t="s">
        <v>776</v>
      </c>
      <c r="AB46" s="5">
        <v>18</v>
      </c>
      <c r="AC46" s="31">
        <f>VLOOKUP(AD46,$A$3:$B$36,2,FALSE)</f>
        <v>38.5</v>
      </c>
      <c r="AD46" s="31" t="s">
        <v>767</v>
      </c>
      <c r="AE46" s="5">
        <v>18</v>
      </c>
      <c r="AF46" s="31">
        <f>VLOOKUP(AG46,$A$3:$B$36,2,FALSE)</f>
        <v>32</v>
      </c>
      <c r="AG46" s="31" t="s">
        <v>770</v>
      </c>
      <c r="AI46" s="31"/>
      <c r="AK46" s="5">
        <v>18</v>
      </c>
      <c r="AL46" s="31">
        <f>VLOOKUP(AM46,$A$3:$B$36,2,FALSE)</f>
        <v>41.3</v>
      </c>
      <c r="AM46" s="31" t="s">
        <v>786</v>
      </c>
    </row>
    <row r="47" spans="1:42" x14ac:dyDescent="0.45">
      <c r="C47" s="5">
        <v>5</v>
      </c>
      <c r="D47" s="5">
        <v>34.700000000000003</v>
      </c>
      <c r="E47" s="5">
        <v>33.200000000000003</v>
      </c>
      <c r="F47" s="5">
        <v>34.299999999999997</v>
      </c>
      <c r="G47" s="5">
        <v>19</v>
      </c>
      <c r="H47" s="6" t="s">
        <v>22</v>
      </c>
      <c r="I47" s="6" t="s">
        <v>33</v>
      </c>
      <c r="J47" s="6" t="s">
        <v>130</v>
      </c>
      <c r="L47" s="6" t="s">
        <v>152</v>
      </c>
      <c r="Q47" s="5" t="s">
        <v>22</v>
      </c>
      <c r="R47" s="5" t="s">
        <v>33</v>
      </c>
      <c r="S47" s="5" t="s">
        <v>130</v>
      </c>
      <c r="U47" s="5" t="s">
        <v>152</v>
      </c>
      <c r="Y47" s="5">
        <v>19</v>
      </c>
      <c r="Z47" s="31">
        <f>VLOOKUP(AA47,$A$3:$B$36,2,FALSE)</f>
        <v>36.1</v>
      </c>
      <c r="AA47" s="31" t="s">
        <v>775</v>
      </c>
      <c r="AB47" s="5">
        <v>19</v>
      </c>
      <c r="AC47" s="31">
        <f>VLOOKUP(AD47,$A$3:$B$36,2,FALSE)</f>
        <v>39.700000000000003</v>
      </c>
      <c r="AD47" s="31" t="s">
        <v>764</v>
      </c>
      <c r="AE47" s="5">
        <v>19</v>
      </c>
      <c r="AF47" s="31">
        <f>VLOOKUP(AG47,$A$3:$B$36,2,FALSE)</f>
        <v>33</v>
      </c>
      <c r="AG47" s="31" t="s">
        <v>766</v>
      </c>
      <c r="AI47" s="31"/>
      <c r="AK47" s="5">
        <v>19</v>
      </c>
      <c r="AL47" s="31">
        <f>VLOOKUP(AM47,$A$3:$B$36,2,FALSE)</f>
        <v>41.3</v>
      </c>
      <c r="AM47" s="31" t="s">
        <v>786</v>
      </c>
    </row>
    <row r="48" spans="1:42" x14ac:dyDescent="0.45">
      <c r="C48" s="5">
        <v>6</v>
      </c>
      <c r="D48" s="5">
        <v>34.700000000000003</v>
      </c>
      <c r="E48" s="5">
        <v>33.200000000000003</v>
      </c>
      <c r="F48" s="5">
        <v>34.299999999999997</v>
      </c>
      <c r="G48" s="5">
        <v>20</v>
      </c>
      <c r="H48" s="6" t="s">
        <v>23</v>
      </c>
      <c r="I48" s="6" t="s">
        <v>37</v>
      </c>
      <c r="J48" s="6" t="s">
        <v>241</v>
      </c>
      <c r="L48" s="6" t="s">
        <v>152</v>
      </c>
      <c r="Q48" s="5" t="s">
        <v>23</v>
      </c>
      <c r="R48" s="5" t="s">
        <v>37</v>
      </c>
      <c r="S48" s="5" t="s">
        <v>241</v>
      </c>
      <c r="U48" s="5" t="s">
        <v>152</v>
      </c>
      <c r="Y48" s="5">
        <v>20</v>
      </c>
      <c r="Z48" s="31">
        <f>VLOOKUP(AA48,$A$3:$B$36,2,FALSE)</f>
        <v>37.200000000000003</v>
      </c>
      <c r="AA48" s="31" t="s">
        <v>772</v>
      </c>
      <c r="AB48" s="5">
        <v>20</v>
      </c>
      <c r="AC48" s="31">
        <f>VLOOKUP(AD48,$A$3:$B$36,2,FALSE)</f>
        <v>41.3</v>
      </c>
      <c r="AD48" s="31" t="s">
        <v>786</v>
      </c>
      <c r="AE48" s="5">
        <v>20</v>
      </c>
      <c r="AF48" s="31">
        <f>VLOOKUP(AG48,$A$3:$B$36,2,FALSE)</f>
        <v>33.700000000000003</v>
      </c>
      <c r="AG48" s="31" t="s">
        <v>791</v>
      </c>
      <c r="AI48" s="31"/>
      <c r="AK48" s="5">
        <v>20</v>
      </c>
      <c r="AL48" s="31">
        <f>VLOOKUP(AM48,$A$3:$B$36,2,FALSE)</f>
        <v>41.3</v>
      </c>
      <c r="AM48" s="31" t="s">
        <v>786</v>
      </c>
    </row>
    <row r="49" spans="3:54" ht="23.1" x14ac:dyDescent="0.85">
      <c r="C49" s="5">
        <v>7</v>
      </c>
      <c r="D49" s="5">
        <v>34.700000000000003</v>
      </c>
      <c r="E49" s="5">
        <v>33.200000000000003</v>
      </c>
      <c r="F49" s="5">
        <v>34.299999999999997</v>
      </c>
      <c r="G49" s="5">
        <v>21</v>
      </c>
      <c r="H49" s="6" t="s">
        <v>191</v>
      </c>
      <c r="I49" s="6" t="s">
        <v>37</v>
      </c>
      <c r="J49" s="6" t="s">
        <v>242</v>
      </c>
      <c r="L49" s="6" t="s">
        <v>152</v>
      </c>
      <c r="Q49" s="5" t="s">
        <v>548</v>
      </c>
      <c r="R49" s="5" t="s">
        <v>37</v>
      </c>
      <c r="S49" s="5" t="s">
        <v>620</v>
      </c>
      <c r="U49" s="5" t="s">
        <v>152</v>
      </c>
      <c r="Y49" s="5">
        <v>21</v>
      </c>
      <c r="Z49" s="31">
        <f>VLOOKUP(AA49,$A$3:$B$36,2,FALSE)</f>
        <v>38.5</v>
      </c>
      <c r="AA49" s="31" t="s">
        <v>767</v>
      </c>
      <c r="AB49" s="5">
        <v>21</v>
      </c>
      <c r="AC49" s="31">
        <f>VLOOKUP(AD49,$A$3:$B$36,2,FALSE)</f>
        <v>41.3</v>
      </c>
      <c r="AD49" s="31" t="s">
        <v>786</v>
      </c>
      <c r="AE49" s="5">
        <v>21</v>
      </c>
      <c r="AF49" s="31">
        <f>VLOOKUP(AG49,$A$3:$B$36,2,FALSE)</f>
        <v>33.4</v>
      </c>
      <c r="AG49" s="31" t="s">
        <v>787</v>
      </c>
      <c r="AI49" s="31"/>
      <c r="AK49" s="5">
        <v>21</v>
      </c>
      <c r="AL49" s="31">
        <f>VLOOKUP(AM49,$A$3:$B$36,2,FALSE)</f>
        <v>41.3</v>
      </c>
      <c r="AM49" s="31" t="s">
        <v>786</v>
      </c>
      <c r="BA49" s="5" t="s">
        <v>1058</v>
      </c>
      <c r="BB49" s="111" t="s">
        <v>1060</v>
      </c>
    </row>
    <row r="50" spans="3:54" ht="23.1" x14ac:dyDescent="0.85">
      <c r="C50" s="5">
        <v>8</v>
      </c>
      <c r="D50" s="5">
        <v>34.700000000000003</v>
      </c>
      <c r="E50" s="5">
        <v>33.200000000000003</v>
      </c>
      <c r="F50" s="5">
        <v>34.299999999999997</v>
      </c>
      <c r="G50" s="5">
        <v>22</v>
      </c>
      <c r="I50" s="6" t="s">
        <v>37</v>
      </c>
      <c r="L50" s="12" t="s">
        <v>209</v>
      </c>
      <c r="O50" s="10" t="s">
        <v>431</v>
      </c>
      <c r="R50" s="5" t="s">
        <v>37</v>
      </c>
      <c r="U50" s="5" t="s">
        <v>980</v>
      </c>
      <c r="AB50" s="5">
        <v>22</v>
      </c>
      <c r="AC50" s="31">
        <f>VLOOKUP(AD50,$A$3:$B$36,2,FALSE)</f>
        <v>41.3</v>
      </c>
      <c r="AD50" s="31" t="s">
        <v>786</v>
      </c>
      <c r="AK50" s="5">
        <v>22</v>
      </c>
      <c r="AL50" s="31">
        <f>VLOOKUP(AM50,$A$3:$B$36,2,FALSE)</f>
        <v>41.3</v>
      </c>
      <c r="AM50" s="31" t="s">
        <v>786</v>
      </c>
      <c r="AR50" s="5" t="s">
        <v>1051</v>
      </c>
      <c r="BA50" s="5" t="s">
        <v>1059</v>
      </c>
      <c r="BB50" s="110" t="s">
        <v>1060</v>
      </c>
    </row>
    <row r="51" spans="3:54" ht="13.8" x14ac:dyDescent="0.45">
      <c r="C51" s="5">
        <v>9</v>
      </c>
      <c r="D51" s="5">
        <v>34.700000000000003</v>
      </c>
      <c r="E51" s="5">
        <v>33.200000000000003</v>
      </c>
      <c r="F51" s="5">
        <v>34.299999999999997</v>
      </c>
      <c r="G51" s="5">
        <v>23</v>
      </c>
      <c r="I51" s="11" t="s">
        <v>233</v>
      </c>
      <c r="R51" s="5" t="s">
        <v>73</v>
      </c>
      <c r="W51" s="5">
        <f>COUNTA(Q29:V51)</f>
        <v>105</v>
      </c>
      <c r="X51" s="10" t="s">
        <v>431</v>
      </c>
      <c r="AB51" s="5">
        <v>23</v>
      </c>
      <c r="AC51" s="31">
        <f>VLOOKUP(AD51,$A$3:$B$36,2,FALSE)</f>
        <v>41.3</v>
      </c>
      <c r="AD51" s="31" t="s">
        <v>786</v>
      </c>
    </row>
    <row r="52" spans="3:54" x14ac:dyDescent="0.45">
      <c r="C52" s="5">
        <v>10</v>
      </c>
      <c r="D52" s="5">
        <v>34.700000000000003</v>
      </c>
      <c r="E52" s="5">
        <v>33.200000000000003</v>
      </c>
      <c r="F52" s="5">
        <v>34.299999999999997</v>
      </c>
    </row>
    <row r="53" spans="3:54" x14ac:dyDescent="0.45">
      <c r="C53" s="5">
        <v>11</v>
      </c>
      <c r="D53" s="5">
        <v>34.700000000000003</v>
      </c>
      <c r="E53" s="5">
        <v>33.200000000000003</v>
      </c>
      <c r="F53" s="5">
        <v>34.299999999999997</v>
      </c>
    </row>
    <row r="54" spans="3:54" x14ac:dyDescent="0.45">
      <c r="C54" s="5">
        <v>12</v>
      </c>
      <c r="D54" s="5">
        <v>34.700000000000003</v>
      </c>
      <c r="E54" s="5">
        <v>33.200000000000003</v>
      </c>
      <c r="F54" s="5">
        <v>34.299999999999997</v>
      </c>
      <c r="G54" s="9" t="s">
        <v>254</v>
      </c>
    </row>
    <row r="55" spans="3:54" x14ac:dyDescent="0.45">
      <c r="C55" s="5">
        <v>13</v>
      </c>
      <c r="D55" s="5">
        <v>34.700000000000003</v>
      </c>
      <c r="E55" s="5">
        <v>33.200000000000003</v>
      </c>
      <c r="F55" s="5">
        <v>34.299999999999997</v>
      </c>
      <c r="H55" s="5" t="s">
        <v>216</v>
      </c>
    </row>
    <row r="56" spans="3:54" x14ac:dyDescent="0.45">
      <c r="C56" s="5">
        <v>14</v>
      </c>
      <c r="D56" s="5">
        <v>34.700000000000003</v>
      </c>
      <c r="E56" s="5">
        <v>33.200000000000003</v>
      </c>
      <c r="F56" s="5">
        <v>34.299999999999997</v>
      </c>
      <c r="G56" s="7" t="s">
        <v>5</v>
      </c>
      <c r="H56" s="8" t="s">
        <v>28</v>
      </c>
      <c r="I56" s="8" t="s">
        <v>29</v>
      </c>
      <c r="J56" s="8" t="s">
        <v>110</v>
      </c>
      <c r="K56" s="8" t="s">
        <v>217</v>
      </c>
      <c r="L56" s="8" t="s">
        <v>218</v>
      </c>
      <c r="M56" s="8" t="s">
        <v>219</v>
      </c>
      <c r="N56" s="8"/>
      <c r="P56" s="5">
        <v>3</v>
      </c>
      <c r="Q56" s="8" t="s">
        <v>28</v>
      </c>
      <c r="R56" s="8" t="s">
        <v>29</v>
      </c>
      <c r="S56" s="8" t="s">
        <v>110</v>
      </c>
      <c r="T56" s="8" t="s">
        <v>217</v>
      </c>
      <c r="U56" s="8" t="s">
        <v>218</v>
      </c>
      <c r="V56" s="8" t="s">
        <v>219</v>
      </c>
      <c r="Y56" s="7" t="s">
        <v>5</v>
      </c>
      <c r="AA56" s="102" t="s">
        <v>28</v>
      </c>
      <c r="AB56" s="102"/>
      <c r="AC56" s="102"/>
      <c r="AD56" s="102" t="s">
        <v>29</v>
      </c>
      <c r="AE56" s="102"/>
      <c r="AF56" s="102"/>
      <c r="AG56" s="102" t="s">
        <v>110</v>
      </c>
      <c r="AH56" s="102"/>
      <c r="AI56" s="102"/>
      <c r="AJ56" s="102" t="s">
        <v>217</v>
      </c>
      <c r="AK56" s="102"/>
      <c r="AL56" s="102"/>
      <c r="AM56" s="102" t="s">
        <v>218</v>
      </c>
      <c r="AN56" s="102"/>
      <c r="AO56" s="102"/>
      <c r="AP56" s="102" t="s">
        <v>219</v>
      </c>
    </row>
    <row r="57" spans="3:54" x14ac:dyDescent="0.45">
      <c r="C57" s="5">
        <v>15</v>
      </c>
      <c r="D57" s="5">
        <v>34.700000000000003</v>
      </c>
      <c r="E57" s="5">
        <v>33.200000000000003</v>
      </c>
      <c r="F57" s="5">
        <v>34.299999999999997</v>
      </c>
      <c r="G57" s="5">
        <v>1</v>
      </c>
      <c r="H57" s="6" t="s">
        <v>114</v>
      </c>
      <c r="I57" s="6" t="s">
        <v>118</v>
      </c>
      <c r="J57" s="6" t="s">
        <v>126</v>
      </c>
      <c r="K57" s="6" t="s">
        <v>136</v>
      </c>
      <c r="L57" s="6" t="s">
        <v>148</v>
      </c>
      <c r="M57" s="6" t="s">
        <v>155</v>
      </c>
      <c r="N57" s="6"/>
      <c r="Q57" s="5" t="s">
        <v>114</v>
      </c>
      <c r="R57" s="5" t="s">
        <v>118</v>
      </c>
      <c r="S57" s="5" t="s">
        <v>126</v>
      </c>
      <c r="T57" s="5" t="s">
        <v>136</v>
      </c>
      <c r="U57" s="5" t="s">
        <v>148</v>
      </c>
      <c r="V57" s="5" t="s">
        <v>155</v>
      </c>
      <c r="Y57" s="5">
        <v>1</v>
      </c>
      <c r="Z57" s="31">
        <f>VLOOKUP(AA57,$A$3:$B$36,2,FALSE)</f>
        <v>25.9</v>
      </c>
      <c r="AA57" s="80" t="s">
        <v>871</v>
      </c>
      <c r="AB57" s="5">
        <v>1</v>
      </c>
      <c r="AC57" s="31">
        <f>VLOOKUP(AD57,$A$3:$B$36,2,FALSE)</f>
        <v>25.9</v>
      </c>
      <c r="AD57" s="80" t="s">
        <v>871</v>
      </c>
      <c r="AE57" s="5">
        <v>1</v>
      </c>
      <c r="AF57" s="31">
        <f>VLOOKUP(AG57,$A$3:$B$36,2,FALSE)</f>
        <v>25.9</v>
      </c>
      <c r="AG57" s="80" t="s">
        <v>871</v>
      </c>
      <c r="AH57" s="5">
        <v>1</v>
      </c>
      <c r="AI57" s="31">
        <f>VLOOKUP(AJ57,$A$3:$B$36,2,FALSE)</f>
        <v>25.9</v>
      </c>
      <c r="AJ57" s="80" t="s">
        <v>871</v>
      </c>
      <c r="AK57" s="5">
        <v>1</v>
      </c>
      <c r="AL57" s="31">
        <f>VLOOKUP(AM57,$A$3:$B$36,2,FALSE)</f>
        <v>25.9</v>
      </c>
      <c r="AM57" s="80" t="s">
        <v>871</v>
      </c>
      <c r="AN57" s="5">
        <v>1</v>
      </c>
      <c r="AO57" s="31">
        <f>VLOOKUP(AP57,$A$3:$B$36,2,FALSE)</f>
        <v>25.9</v>
      </c>
      <c r="AP57" s="80" t="s">
        <v>871</v>
      </c>
    </row>
    <row r="58" spans="3:54" x14ac:dyDescent="0.45">
      <c r="C58" s="5">
        <v>16</v>
      </c>
      <c r="D58" s="5">
        <v>34.700000000000003</v>
      </c>
      <c r="E58" s="5">
        <v>33.200000000000003</v>
      </c>
      <c r="F58" s="5">
        <v>34.299999999999997</v>
      </c>
      <c r="G58" s="5">
        <v>2</v>
      </c>
      <c r="H58" s="6" t="s">
        <v>116</v>
      </c>
      <c r="I58" s="6" t="s">
        <v>262</v>
      </c>
      <c r="J58" s="6" t="s">
        <v>275</v>
      </c>
      <c r="K58" s="11" t="s">
        <v>284</v>
      </c>
      <c r="L58" s="6" t="s">
        <v>290</v>
      </c>
      <c r="M58" s="6" t="s">
        <v>18</v>
      </c>
      <c r="N58" s="6"/>
      <c r="Q58" s="5" t="s">
        <v>116</v>
      </c>
      <c r="R58" s="5" t="s">
        <v>549</v>
      </c>
      <c r="S58" s="5" t="s">
        <v>42</v>
      </c>
      <c r="T58" s="5" t="s">
        <v>984</v>
      </c>
      <c r="U58" s="5" t="s">
        <v>93</v>
      </c>
      <c r="V58" s="5" t="s">
        <v>18</v>
      </c>
      <c r="Y58" s="5">
        <v>2</v>
      </c>
      <c r="Z58" s="31">
        <f>VLOOKUP(AA58,$A$3:$B$36,2,FALSE)</f>
        <v>29.2</v>
      </c>
      <c r="AA58" s="80" t="s">
        <v>792</v>
      </c>
      <c r="AB58" s="5">
        <v>2</v>
      </c>
      <c r="AC58" s="31">
        <f>VLOOKUP(AD58,$A$3:$B$36,2,FALSE)</f>
        <v>29.2</v>
      </c>
      <c r="AD58" s="80" t="s">
        <v>792</v>
      </c>
      <c r="AE58" s="5">
        <v>2</v>
      </c>
      <c r="AF58" s="31">
        <f>VLOOKUP(AG58,$A$3:$B$36,2,FALSE)</f>
        <v>29.2</v>
      </c>
      <c r="AG58" s="80" t="s">
        <v>792</v>
      </c>
      <c r="AH58" s="5">
        <v>2</v>
      </c>
      <c r="AI58" s="31">
        <f>VLOOKUP(AJ58,$A$3:$B$36,2,FALSE)</f>
        <v>29.2</v>
      </c>
      <c r="AJ58" s="80" t="s">
        <v>792</v>
      </c>
      <c r="AK58" s="5">
        <v>2</v>
      </c>
      <c r="AL58" s="31">
        <f>VLOOKUP(AM58,$A$3:$B$36,2,FALSE)</f>
        <v>29.2</v>
      </c>
      <c r="AM58" s="80" t="s">
        <v>792</v>
      </c>
      <c r="AN58" s="5">
        <v>2</v>
      </c>
      <c r="AO58" s="31">
        <f>VLOOKUP(AP58,$A$3:$B$36,2,FALSE)</f>
        <v>29.2</v>
      </c>
      <c r="AP58" s="80" t="s">
        <v>792</v>
      </c>
    </row>
    <row r="59" spans="3:54" x14ac:dyDescent="0.45">
      <c r="C59" s="5">
        <v>17</v>
      </c>
      <c r="D59" s="5">
        <v>34.700000000000003</v>
      </c>
      <c r="E59" s="5">
        <v>33.200000000000003</v>
      </c>
      <c r="F59" s="5">
        <v>34.299999999999997</v>
      </c>
      <c r="G59" s="5">
        <v>3</v>
      </c>
      <c r="H59" s="6" t="s">
        <v>66</v>
      </c>
      <c r="I59" s="6" t="s">
        <v>263</v>
      </c>
      <c r="J59" s="6" t="s">
        <v>44</v>
      </c>
      <c r="K59" s="6" t="s">
        <v>285</v>
      </c>
      <c r="L59" s="6" t="s">
        <v>291</v>
      </c>
      <c r="M59" s="6" t="s">
        <v>14</v>
      </c>
      <c r="N59" s="6"/>
      <c r="Q59" s="5" t="s">
        <v>66</v>
      </c>
      <c r="R59" s="5" t="s">
        <v>263</v>
      </c>
      <c r="S59" s="5" t="s">
        <v>44</v>
      </c>
      <c r="T59" s="5" t="s">
        <v>340</v>
      </c>
      <c r="U59" s="5" t="s">
        <v>94</v>
      </c>
      <c r="V59" s="5" t="s">
        <v>14</v>
      </c>
      <c r="Y59" s="5">
        <v>3</v>
      </c>
      <c r="Z59" s="31">
        <f>VLOOKUP(AA59,$A$3:$B$36,2,FALSE)</f>
        <v>33</v>
      </c>
      <c r="AA59" s="80" t="s">
        <v>766</v>
      </c>
      <c r="AB59" s="5">
        <v>3</v>
      </c>
      <c r="AC59" s="31">
        <f>VLOOKUP(AD59,$A$3:$B$36,2,FALSE)</f>
        <v>27.1</v>
      </c>
      <c r="AD59" s="80" t="s">
        <v>769</v>
      </c>
      <c r="AE59" s="5">
        <v>3</v>
      </c>
      <c r="AF59" s="31">
        <f>VLOOKUP(AG59,$A$3:$B$36,2,FALSE)</f>
        <v>27.1</v>
      </c>
      <c r="AG59" s="80" t="s">
        <v>769</v>
      </c>
      <c r="AH59" s="5">
        <v>3</v>
      </c>
      <c r="AI59" s="31">
        <f>VLOOKUP(AJ59,$A$3:$B$36,2,FALSE)</f>
        <v>27.1</v>
      </c>
      <c r="AJ59" s="80" t="s">
        <v>769</v>
      </c>
      <c r="AK59" s="5">
        <v>3</v>
      </c>
      <c r="AL59" s="31">
        <f>VLOOKUP(AM59,$A$3:$B$36,2,FALSE)</f>
        <v>27.1</v>
      </c>
      <c r="AM59" s="80" t="s">
        <v>769</v>
      </c>
      <c r="AN59" s="5">
        <v>3</v>
      </c>
      <c r="AO59" s="31">
        <f>VLOOKUP(AP59,$A$3:$B$36,2,FALSE)</f>
        <v>33</v>
      </c>
      <c r="AP59" s="80" t="s">
        <v>766</v>
      </c>
    </row>
    <row r="60" spans="3:54" x14ac:dyDescent="0.45">
      <c r="C60" s="5">
        <v>18</v>
      </c>
      <c r="D60" s="5">
        <v>34.700000000000003</v>
      </c>
      <c r="E60" s="5">
        <v>33.200000000000003</v>
      </c>
      <c r="F60" s="5">
        <v>34.299999999999997</v>
      </c>
      <c r="G60" s="5">
        <v>4</v>
      </c>
      <c r="H60" s="6" t="s">
        <v>27</v>
      </c>
      <c r="I60" s="6" t="s">
        <v>264</v>
      </c>
      <c r="J60" s="6" t="s">
        <v>123</v>
      </c>
      <c r="K60" s="6" t="s">
        <v>286</v>
      </c>
      <c r="L60" s="6" t="s">
        <v>95</v>
      </c>
      <c r="M60" s="6" t="s">
        <v>156</v>
      </c>
      <c r="N60" s="6"/>
      <c r="Q60" s="5" t="s">
        <v>27</v>
      </c>
      <c r="R60" s="5" t="s">
        <v>264</v>
      </c>
      <c r="S60" s="5" t="s">
        <v>123</v>
      </c>
      <c r="T60" s="5" t="s">
        <v>286</v>
      </c>
      <c r="U60" s="5" t="s">
        <v>95</v>
      </c>
      <c r="V60" s="5" t="s">
        <v>319</v>
      </c>
      <c r="Y60" s="5">
        <v>4</v>
      </c>
      <c r="Z60" s="31">
        <f>VLOOKUP(AA60,$A$3:$B$36,2,FALSE)</f>
        <v>34.700000000000003</v>
      </c>
      <c r="AA60" s="80" t="s">
        <v>776</v>
      </c>
      <c r="AB60" s="5">
        <v>4</v>
      </c>
      <c r="AC60" s="31">
        <f>VLOOKUP(AD60,$A$3:$B$36,2,FALSE)</f>
        <v>25.9</v>
      </c>
      <c r="AD60" s="80" t="s">
        <v>871</v>
      </c>
      <c r="AE60" s="5">
        <v>4</v>
      </c>
      <c r="AF60" s="31">
        <f>VLOOKUP(AG60,$A$3:$B$36,2,FALSE)</f>
        <v>25.9</v>
      </c>
      <c r="AG60" s="80" t="s">
        <v>871</v>
      </c>
      <c r="AH60" s="5">
        <v>4</v>
      </c>
      <c r="AI60" s="31">
        <f>VLOOKUP(AJ60,$A$3:$B$36,2,FALSE)</f>
        <v>27.5</v>
      </c>
      <c r="AJ60" s="80" t="s">
        <v>853</v>
      </c>
      <c r="AK60" s="5">
        <v>4</v>
      </c>
      <c r="AL60" s="31">
        <f>VLOOKUP(AM60,$A$3:$B$36,2,FALSE)</f>
        <v>27.5</v>
      </c>
      <c r="AM60" s="80" t="s">
        <v>853</v>
      </c>
      <c r="AN60" s="5">
        <v>4</v>
      </c>
      <c r="AO60" s="31">
        <f>VLOOKUP(AP60,$A$3:$B$36,2,FALSE)</f>
        <v>34.700000000000003</v>
      </c>
      <c r="AP60" s="80" t="s">
        <v>776</v>
      </c>
    </row>
    <row r="61" spans="3:54" x14ac:dyDescent="0.45">
      <c r="C61" s="5">
        <v>19</v>
      </c>
      <c r="D61" s="5">
        <v>34.700000000000003</v>
      </c>
      <c r="E61" s="5">
        <v>33.200000000000003</v>
      </c>
      <c r="F61" s="5">
        <v>34.299999999999997</v>
      </c>
      <c r="G61" s="5">
        <v>5</v>
      </c>
      <c r="H61" s="6" t="s">
        <v>25</v>
      </c>
      <c r="I61" s="11" t="s">
        <v>265</v>
      </c>
      <c r="J61" s="6" t="s">
        <v>276</v>
      </c>
      <c r="K61" s="6" t="s">
        <v>137</v>
      </c>
      <c r="L61" s="6" t="s">
        <v>96</v>
      </c>
      <c r="M61" s="6" t="s">
        <v>157</v>
      </c>
      <c r="N61" s="6"/>
      <c r="Q61" s="5" t="s">
        <v>25</v>
      </c>
      <c r="R61" s="5" t="s">
        <v>369</v>
      </c>
      <c r="S61" s="5" t="s">
        <v>276</v>
      </c>
      <c r="T61" s="5" t="s">
        <v>137</v>
      </c>
      <c r="U61" s="5" t="s">
        <v>96</v>
      </c>
      <c r="V61" s="5" t="s">
        <v>13</v>
      </c>
      <c r="Y61" s="5">
        <v>5</v>
      </c>
      <c r="Z61" s="31">
        <f>VLOOKUP(AA61,$A$3:$B$36,2,FALSE)</f>
        <v>39.700000000000003</v>
      </c>
      <c r="AA61" s="80" t="s">
        <v>764</v>
      </c>
      <c r="AB61" s="5">
        <v>5</v>
      </c>
      <c r="AC61" s="31">
        <f>VLOOKUP(AD61,$A$3:$B$36,2,FALSE)</f>
        <v>25.4</v>
      </c>
      <c r="AD61" s="80" t="s">
        <v>819</v>
      </c>
      <c r="AE61" s="5">
        <v>5</v>
      </c>
      <c r="AF61" s="31">
        <f>VLOOKUP(AG61,$A$3:$B$36,2,FALSE)</f>
        <v>25.4</v>
      </c>
      <c r="AG61" s="80" t="s">
        <v>819</v>
      </c>
      <c r="AH61" s="5">
        <v>5</v>
      </c>
      <c r="AI61" s="31">
        <f>VLOOKUP(AJ61,$A$3:$B$36,2,FALSE)</f>
        <v>29.2</v>
      </c>
      <c r="AJ61" s="80" t="s">
        <v>792</v>
      </c>
      <c r="AK61" s="5">
        <v>5</v>
      </c>
      <c r="AL61" s="31">
        <f>VLOOKUP(AM61,$A$3:$B$36,2,FALSE)</f>
        <v>29.2</v>
      </c>
      <c r="AM61" s="80" t="s">
        <v>792</v>
      </c>
      <c r="AN61" s="5">
        <v>5</v>
      </c>
      <c r="AO61" s="31">
        <f>VLOOKUP(AP61,$A$3:$B$36,2,FALSE)</f>
        <v>33.4</v>
      </c>
      <c r="AP61" s="80" t="s">
        <v>787</v>
      </c>
    </row>
    <row r="62" spans="3:54" x14ac:dyDescent="0.45">
      <c r="C62" s="5">
        <v>20</v>
      </c>
      <c r="D62" s="5">
        <v>34.700000000000003</v>
      </c>
      <c r="E62" s="5">
        <v>33.200000000000003</v>
      </c>
      <c r="F62" s="5">
        <v>34.299999999999997</v>
      </c>
      <c r="G62" s="5">
        <v>6</v>
      </c>
      <c r="H62" s="6" t="s">
        <v>255</v>
      </c>
      <c r="I62" s="6" t="s">
        <v>266</v>
      </c>
      <c r="J62" s="6" t="s">
        <v>277</v>
      </c>
      <c r="K62" s="6" t="s">
        <v>287</v>
      </c>
      <c r="L62" s="6" t="s">
        <v>97</v>
      </c>
      <c r="M62" s="6" t="s">
        <v>158</v>
      </c>
      <c r="N62" s="6"/>
      <c r="Q62" s="5" t="s">
        <v>981</v>
      </c>
      <c r="R62" s="5" t="s">
        <v>982</v>
      </c>
      <c r="S62" s="5" t="s">
        <v>277</v>
      </c>
      <c r="T62" s="5" t="s">
        <v>802</v>
      </c>
      <c r="U62" s="5" t="s">
        <v>97</v>
      </c>
      <c r="V62" s="5" t="s">
        <v>183</v>
      </c>
      <c r="Y62" s="5">
        <v>6</v>
      </c>
      <c r="Z62" s="31">
        <f>VLOOKUP(AA62,$A$3:$B$36,2,FALSE)</f>
        <v>45.9</v>
      </c>
      <c r="AA62" s="80" t="s">
        <v>768</v>
      </c>
      <c r="AB62" s="5">
        <v>6</v>
      </c>
      <c r="AC62" s="31">
        <f>VLOOKUP(AD62,$A$3:$B$36,2,FALSE)</f>
        <v>25.7</v>
      </c>
      <c r="AD62" s="80" t="s">
        <v>434</v>
      </c>
      <c r="AE62" s="5">
        <v>6</v>
      </c>
      <c r="AF62" s="31">
        <f>VLOOKUP(AG62,$A$3:$B$36,2,FALSE)</f>
        <v>24.9</v>
      </c>
      <c r="AG62" s="80" t="s">
        <v>771</v>
      </c>
      <c r="AH62" s="5">
        <v>6</v>
      </c>
      <c r="AI62" s="31">
        <f>VLOOKUP(AJ62,$A$3:$B$36,2,FALSE)</f>
        <v>30.4</v>
      </c>
      <c r="AJ62" s="80" t="s">
        <v>773</v>
      </c>
      <c r="AK62" s="5">
        <v>6</v>
      </c>
      <c r="AL62" s="31">
        <f>VLOOKUP(AM62,$A$3:$B$36,2,FALSE)</f>
        <v>30.4</v>
      </c>
      <c r="AM62" s="80" t="s">
        <v>773</v>
      </c>
      <c r="AN62" s="5">
        <v>6</v>
      </c>
      <c r="AO62" s="31">
        <f>VLOOKUP(AP62,$A$3:$B$36,2,FALSE)</f>
        <v>34.200000000000003</v>
      </c>
      <c r="AP62" s="80" t="s">
        <v>765</v>
      </c>
    </row>
    <row r="63" spans="3:54" x14ac:dyDescent="0.45">
      <c r="G63" s="5">
        <v>7</v>
      </c>
      <c r="H63" s="6" t="s">
        <v>256</v>
      </c>
      <c r="I63" s="11" t="s">
        <v>267</v>
      </c>
      <c r="J63" s="6" t="s">
        <v>278</v>
      </c>
      <c r="K63" s="11" t="s">
        <v>288</v>
      </c>
      <c r="L63" s="6" t="s">
        <v>98</v>
      </c>
      <c r="M63" s="6" t="s">
        <v>159</v>
      </c>
      <c r="N63" s="6"/>
      <c r="Q63" s="5" t="s">
        <v>256</v>
      </c>
      <c r="R63" s="5" t="s">
        <v>369</v>
      </c>
      <c r="S63" s="5" t="s">
        <v>278</v>
      </c>
      <c r="T63" s="5" t="s">
        <v>137</v>
      </c>
      <c r="U63" s="5" t="s">
        <v>98</v>
      </c>
      <c r="V63" s="5" t="s">
        <v>13</v>
      </c>
      <c r="Y63" s="5">
        <v>7</v>
      </c>
      <c r="Z63" s="31">
        <f>VLOOKUP(AA63,$A$3:$B$36,2,FALSE)</f>
        <v>43.6</v>
      </c>
      <c r="AA63" s="80" t="s">
        <v>784</v>
      </c>
      <c r="AB63" s="5">
        <v>7</v>
      </c>
      <c r="AC63" s="31">
        <f>VLOOKUP(AD63,$A$3:$B$36,2,FALSE)</f>
        <v>25.4</v>
      </c>
      <c r="AD63" s="80" t="s">
        <v>819</v>
      </c>
      <c r="AE63" s="5">
        <v>7</v>
      </c>
      <c r="AF63" s="31">
        <f>VLOOKUP(AG63,$A$3:$B$36,2,FALSE)</f>
        <v>24.5</v>
      </c>
      <c r="AG63" s="80" t="s">
        <v>879</v>
      </c>
      <c r="AH63" s="5">
        <v>7</v>
      </c>
      <c r="AI63" s="31">
        <f>VLOOKUP(AJ63,$A$3:$B$36,2,FALSE)</f>
        <v>29.2</v>
      </c>
      <c r="AJ63" s="80" t="s">
        <v>792</v>
      </c>
      <c r="AK63" s="5">
        <v>7</v>
      </c>
      <c r="AL63" s="31">
        <f>VLOOKUP(AM63,$A$3:$B$36,2,FALSE)</f>
        <v>31.4</v>
      </c>
      <c r="AM63" s="80" t="s">
        <v>774</v>
      </c>
      <c r="AN63" s="5">
        <v>7</v>
      </c>
      <c r="AO63" s="31">
        <f>VLOOKUP(AP63,$A$3:$B$36,2,FALSE)</f>
        <v>33.4</v>
      </c>
      <c r="AP63" s="80" t="s">
        <v>787</v>
      </c>
    </row>
    <row r="64" spans="3:54" x14ac:dyDescent="0.45">
      <c r="G64" s="5">
        <v>8</v>
      </c>
      <c r="H64" s="6" t="s">
        <v>257</v>
      </c>
      <c r="I64" s="6" t="s">
        <v>268</v>
      </c>
      <c r="J64" s="6" t="s">
        <v>279</v>
      </c>
      <c r="K64" s="6" t="s">
        <v>89</v>
      </c>
      <c r="L64" s="6" t="s">
        <v>292</v>
      </c>
      <c r="M64" s="6" t="s">
        <v>160</v>
      </c>
      <c r="N64" s="6"/>
      <c r="Q64" s="5" t="s">
        <v>257</v>
      </c>
      <c r="R64" s="5" t="s">
        <v>268</v>
      </c>
      <c r="S64" s="5" t="s">
        <v>983</v>
      </c>
      <c r="T64" s="5" t="s">
        <v>89</v>
      </c>
      <c r="U64" s="5" t="s">
        <v>92</v>
      </c>
      <c r="V64" s="5" t="s">
        <v>183</v>
      </c>
      <c r="Y64" s="5">
        <v>8</v>
      </c>
      <c r="Z64" s="31">
        <f>VLOOKUP(AA64,$A$3:$B$36,2,FALSE)</f>
        <v>39.700000000000003</v>
      </c>
      <c r="AA64" s="80" t="s">
        <v>764</v>
      </c>
      <c r="AB64" s="5">
        <v>8</v>
      </c>
      <c r="AC64" s="31">
        <f>VLOOKUP(AD64,$A$3:$B$36,2,FALSE)</f>
        <v>25.7</v>
      </c>
      <c r="AD64" s="80" t="s">
        <v>434</v>
      </c>
      <c r="AE64" s="5">
        <v>8</v>
      </c>
      <c r="AF64" s="31">
        <f>VLOOKUP(AG64,$A$3:$B$36,2,FALSE)</f>
        <v>24</v>
      </c>
      <c r="AG64" s="80" t="s">
        <v>877</v>
      </c>
      <c r="AH64" s="5">
        <v>8</v>
      </c>
      <c r="AI64" s="31">
        <f>VLOOKUP(AJ64,$A$3:$B$36,2,FALSE)</f>
        <v>30.4</v>
      </c>
      <c r="AJ64" s="80" t="s">
        <v>773</v>
      </c>
      <c r="AK64" s="5">
        <v>8</v>
      </c>
      <c r="AL64" s="31">
        <f>VLOOKUP(AM64,$A$3:$B$36,2,FALSE)</f>
        <v>32</v>
      </c>
      <c r="AM64" s="80" t="s">
        <v>770</v>
      </c>
      <c r="AN64" s="5">
        <v>8</v>
      </c>
      <c r="AO64" s="31">
        <f>VLOOKUP(AP64,$A$3:$B$36,2,FALSE)</f>
        <v>34.200000000000003</v>
      </c>
      <c r="AP64" s="80" t="s">
        <v>765</v>
      </c>
    </row>
    <row r="65" spans="7:66" x14ac:dyDescent="0.45">
      <c r="G65" s="5">
        <v>9</v>
      </c>
      <c r="H65" s="6" t="s">
        <v>186</v>
      </c>
      <c r="I65" s="6" t="s">
        <v>118</v>
      </c>
      <c r="J65" s="6" t="s">
        <v>280</v>
      </c>
      <c r="K65" s="6" t="s">
        <v>90</v>
      </c>
      <c r="L65" s="6" t="s">
        <v>293</v>
      </c>
      <c r="Q65" s="5" t="s">
        <v>186</v>
      </c>
      <c r="R65" s="5" t="s">
        <v>118</v>
      </c>
      <c r="S65" s="5" t="s">
        <v>280</v>
      </c>
      <c r="T65" s="5" t="s">
        <v>90</v>
      </c>
      <c r="U65" s="5" t="s">
        <v>98</v>
      </c>
      <c r="Y65" s="5">
        <v>9</v>
      </c>
      <c r="Z65" s="31">
        <f>VLOOKUP(AA65,$A$3:$B$36,2,FALSE)</f>
        <v>37.200000000000003</v>
      </c>
      <c r="AA65" s="80" t="s">
        <v>772</v>
      </c>
      <c r="AB65" s="5">
        <v>9</v>
      </c>
      <c r="AC65" s="31">
        <f>VLOOKUP(AD65,$A$3:$B$36,2,FALSE)</f>
        <v>25.9</v>
      </c>
      <c r="AD65" s="80" t="s">
        <v>871</v>
      </c>
      <c r="AE65" s="5">
        <v>9</v>
      </c>
      <c r="AF65" s="31">
        <f>VLOOKUP(AG65,$A$3:$B$36,2,FALSE)</f>
        <v>24.1</v>
      </c>
      <c r="AG65" s="80" t="s">
        <v>878</v>
      </c>
      <c r="AH65" s="5">
        <v>9</v>
      </c>
      <c r="AI65" s="31">
        <f>VLOOKUP(AJ65,$A$3:$B$36,2,FALSE)</f>
        <v>31.4</v>
      </c>
      <c r="AJ65" s="80" t="s">
        <v>774</v>
      </c>
      <c r="AK65" s="5">
        <v>9</v>
      </c>
      <c r="AL65" s="31">
        <f>VLOOKUP(AM65,$A$3:$B$36,2,FALSE)</f>
        <v>31.4</v>
      </c>
      <c r="AM65" s="80" t="s">
        <v>774</v>
      </c>
      <c r="AN65" s="108">
        <v>10</v>
      </c>
      <c r="AO65" s="106">
        <f>VLOOKUP(AP65,$A$3:$B$36,2,FALSE)</f>
        <v>33.4</v>
      </c>
      <c r="AP65" s="106" t="s">
        <v>787</v>
      </c>
    </row>
    <row r="66" spans="7:66" x14ac:dyDescent="0.45">
      <c r="G66" s="5">
        <v>10</v>
      </c>
      <c r="H66" s="6" t="s">
        <v>187</v>
      </c>
      <c r="I66" s="6" t="s">
        <v>269</v>
      </c>
      <c r="J66" s="11" t="s">
        <v>281</v>
      </c>
      <c r="K66" s="6" t="s">
        <v>46</v>
      </c>
      <c r="L66" s="6" t="s">
        <v>53</v>
      </c>
      <c r="Q66" s="5" t="s">
        <v>187</v>
      </c>
      <c r="R66" s="5" t="s">
        <v>269</v>
      </c>
      <c r="S66" s="5" t="s">
        <v>278</v>
      </c>
      <c r="T66" s="5" t="s">
        <v>46</v>
      </c>
      <c r="U66" s="5" t="s">
        <v>53</v>
      </c>
      <c r="Y66" s="5">
        <v>10</v>
      </c>
      <c r="Z66" s="31">
        <f>VLOOKUP(AA66,$A$3:$B$36,2,FALSE)</f>
        <v>34.700000000000003</v>
      </c>
      <c r="AA66" s="80" t="s">
        <v>776</v>
      </c>
      <c r="AB66" s="5">
        <v>10</v>
      </c>
      <c r="AC66" s="31">
        <f>VLOOKUP(AD66,$A$3:$B$36,2,FALSE)</f>
        <v>26.1</v>
      </c>
      <c r="AD66" s="80" t="s">
        <v>873</v>
      </c>
      <c r="AE66" s="5">
        <v>10</v>
      </c>
      <c r="AF66" s="31">
        <f>VLOOKUP(AG66,$A$3:$B$36,2,FALSE)</f>
        <v>24.5</v>
      </c>
      <c r="AG66" s="80" t="s">
        <v>879</v>
      </c>
      <c r="AH66" s="5">
        <v>10</v>
      </c>
      <c r="AI66" s="31">
        <f>VLOOKUP(AJ66,$A$3:$B$36,2,FALSE)</f>
        <v>32</v>
      </c>
      <c r="AJ66" s="80" t="s">
        <v>770</v>
      </c>
      <c r="AK66" s="5">
        <v>10</v>
      </c>
      <c r="AL66" s="31">
        <f>VLOOKUP(AM66,$A$3:$B$36,2,FALSE)</f>
        <v>32</v>
      </c>
      <c r="AM66" s="80" t="s">
        <v>770</v>
      </c>
    </row>
    <row r="67" spans="7:66" x14ac:dyDescent="0.45">
      <c r="G67" s="5">
        <v>11</v>
      </c>
      <c r="H67" s="6" t="s">
        <v>65</v>
      </c>
      <c r="I67" s="6" t="s">
        <v>270</v>
      </c>
      <c r="J67" s="6" t="s">
        <v>282</v>
      </c>
      <c r="K67" s="6" t="s">
        <v>289</v>
      </c>
      <c r="L67" s="6" t="s">
        <v>99</v>
      </c>
      <c r="Q67" s="5" t="s">
        <v>65</v>
      </c>
      <c r="R67" s="5" t="s">
        <v>270</v>
      </c>
      <c r="S67" s="5" t="s">
        <v>280</v>
      </c>
      <c r="T67" s="5" t="s">
        <v>507</v>
      </c>
      <c r="U67" s="5" t="s">
        <v>99</v>
      </c>
      <c r="Y67" s="5">
        <v>11</v>
      </c>
      <c r="Z67" s="31">
        <f>VLOOKUP(AA67,$A$3:$B$36,2,FALSE)</f>
        <v>33.4</v>
      </c>
      <c r="AA67" s="80" t="s">
        <v>787</v>
      </c>
      <c r="AB67" s="5">
        <v>11</v>
      </c>
      <c r="AC67" s="31">
        <f>VLOOKUP(AD67,$A$3:$B$36,2,FALSE)</f>
        <v>27.1</v>
      </c>
      <c r="AD67" s="80" t="s">
        <v>769</v>
      </c>
      <c r="AE67" s="5">
        <v>11</v>
      </c>
      <c r="AF67" s="31">
        <f>VLOOKUP(AG67,$A$3:$B$36,2,FALSE)</f>
        <v>24.1</v>
      </c>
      <c r="AG67" s="80" t="s">
        <v>878</v>
      </c>
      <c r="AH67" s="5">
        <v>11</v>
      </c>
      <c r="AI67" s="31">
        <f>VLOOKUP(AJ67,$A$3:$B$36,2,FALSE)</f>
        <v>33</v>
      </c>
      <c r="AJ67" s="80" t="s">
        <v>766</v>
      </c>
      <c r="AK67" s="5">
        <v>11</v>
      </c>
      <c r="AL67" s="31">
        <f>VLOOKUP(AM67,$A$3:$B$36,2,FALSE)</f>
        <v>33</v>
      </c>
      <c r="AM67" s="80" t="s">
        <v>766</v>
      </c>
    </row>
    <row r="68" spans="7:66" x14ac:dyDescent="0.45">
      <c r="G68" s="5">
        <v>12</v>
      </c>
      <c r="H68" s="6" t="s">
        <v>258</v>
      </c>
      <c r="I68" s="6" t="s">
        <v>271</v>
      </c>
      <c r="J68" s="11" t="s">
        <v>283</v>
      </c>
      <c r="L68" s="6" t="s">
        <v>294</v>
      </c>
      <c r="Q68" s="5" t="s">
        <v>66</v>
      </c>
      <c r="R68" s="5" t="s">
        <v>271</v>
      </c>
      <c r="S68" s="5" t="s">
        <v>278</v>
      </c>
      <c r="U68" s="5" t="s">
        <v>930</v>
      </c>
      <c r="Y68" s="5">
        <v>12</v>
      </c>
      <c r="Z68" s="31">
        <f>VLOOKUP(AA68,$A$3:$B$36,2,FALSE)</f>
        <v>33</v>
      </c>
      <c r="AA68" s="80" t="s">
        <v>766</v>
      </c>
      <c r="AB68" s="5">
        <v>12</v>
      </c>
      <c r="AC68" s="31">
        <f>VLOOKUP(AD68,$A$3:$B$36,2,FALSE)</f>
        <v>27.5</v>
      </c>
      <c r="AD68" s="80" t="s">
        <v>853</v>
      </c>
      <c r="AE68" s="5">
        <v>12</v>
      </c>
      <c r="AF68" s="31">
        <f>VLOOKUP(AG68,$A$3:$B$36,2,FALSE)</f>
        <v>24.5</v>
      </c>
      <c r="AG68" s="80" t="s">
        <v>879</v>
      </c>
      <c r="AH68" s="105">
        <v>12</v>
      </c>
      <c r="AI68" s="105">
        <f>VLOOKUP(AJ68,$A$3:$B$36,2,FALSE)</f>
        <v>32</v>
      </c>
      <c r="AJ68" s="106" t="s">
        <v>770</v>
      </c>
      <c r="AK68" s="5">
        <v>12</v>
      </c>
      <c r="AL68" s="31">
        <f>VLOOKUP(AM68,$A$3:$B$36,2,FALSE)</f>
        <v>33.700000000000003</v>
      </c>
      <c r="AM68" s="80" t="s">
        <v>791</v>
      </c>
    </row>
    <row r="69" spans="7:66" x14ac:dyDescent="0.45">
      <c r="G69" s="5">
        <v>13</v>
      </c>
      <c r="H69" s="6" t="s">
        <v>67</v>
      </c>
      <c r="I69" s="6" t="s">
        <v>119</v>
      </c>
      <c r="Q69" s="5" t="s">
        <v>67</v>
      </c>
      <c r="R69" s="5" t="s">
        <v>119</v>
      </c>
      <c r="Y69" s="5">
        <v>13</v>
      </c>
      <c r="Z69" s="31">
        <f>VLOOKUP(AA69,$A$3:$B$36,2,FALSE)</f>
        <v>33.700000000000003</v>
      </c>
      <c r="AA69" s="80" t="s">
        <v>791</v>
      </c>
      <c r="AB69" s="5">
        <v>13</v>
      </c>
      <c r="AC69" s="31">
        <f>VLOOKUP(AD69,$A$3:$B$36,2,FALSE)</f>
        <v>29.2</v>
      </c>
      <c r="AD69" s="80" t="s">
        <v>792</v>
      </c>
      <c r="AE69" s="105">
        <v>13</v>
      </c>
      <c r="AF69" s="107">
        <f>VLOOKUP(AG69,$A$3:$B$36,2,FALSE)</f>
        <v>24.1</v>
      </c>
      <c r="AG69" s="106" t="s">
        <v>878</v>
      </c>
      <c r="AK69" s="105">
        <v>12</v>
      </c>
      <c r="AL69" s="106">
        <f>VLOOKUP(AM69,$A$3:$B$36,2,FALSE)</f>
        <v>33</v>
      </c>
      <c r="AM69" s="106" t="s">
        <v>766</v>
      </c>
    </row>
    <row r="70" spans="7:66" x14ac:dyDescent="0.45">
      <c r="G70" s="5">
        <v>14</v>
      </c>
      <c r="H70" s="6" t="s">
        <v>259</v>
      </c>
      <c r="I70" s="6" t="s">
        <v>272</v>
      </c>
      <c r="Q70" s="5" t="s">
        <v>65</v>
      </c>
      <c r="R70" s="5" t="s">
        <v>272</v>
      </c>
      <c r="Y70" s="5">
        <v>14</v>
      </c>
      <c r="Z70" s="31">
        <f>VLOOKUP(AA70,$A$3:$B$36,2,FALSE)</f>
        <v>33.4</v>
      </c>
      <c r="AA70" s="80" t="s">
        <v>787</v>
      </c>
      <c r="AB70" s="5">
        <v>14</v>
      </c>
      <c r="AC70" s="31">
        <f>VLOOKUP(AD70,$A$3:$B$36,2,FALSE)</f>
        <v>30.4</v>
      </c>
      <c r="AD70" s="80" t="s">
        <v>773</v>
      </c>
    </row>
    <row r="71" spans="7:66" x14ac:dyDescent="0.45">
      <c r="G71" s="5">
        <v>15</v>
      </c>
      <c r="H71" s="6" t="s">
        <v>260</v>
      </c>
      <c r="I71" s="6" t="s">
        <v>273</v>
      </c>
      <c r="Q71" s="5" t="s">
        <v>67</v>
      </c>
      <c r="R71" s="5" t="s">
        <v>273</v>
      </c>
      <c r="Y71" s="5">
        <v>15</v>
      </c>
      <c r="Z71" s="31">
        <f>VLOOKUP(AA71,$A$3:$B$36,2,FALSE)</f>
        <v>33.700000000000003</v>
      </c>
      <c r="AA71" s="80" t="s">
        <v>791</v>
      </c>
      <c r="AB71" s="5">
        <v>15</v>
      </c>
      <c r="AC71" s="31">
        <f>VLOOKUP(AD71,$A$3:$B$36,2,FALSE)</f>
        <v>31.4</v>
      </c>
      <c r="AD71" s="80" t="s">
        <v>774</v>
      </c>
    </row>
    <row r="72" spans="7:66" ht="13.8" x14ac:dyDescent="0.45">
      <c r="G72" s="5">
        <v>16</v>
      </c>
      <c r="H72" s="6" t="s">
        <v>21</v>
      </c>
      <c r="I72" s="6" t="s">
        <v>30</v>
      </c>
      <c r="Q72" s="5" t="s">
        <v>21</v>
      </c>
      <c r="R72" s="5" t="s">
        <v>30</v>
      </c>
      <c r="Y72" s="5">
        <v>16</v>
      </c>
      <c r="Z72" s="31">
        <f>VLOOKUP(AA72,$A$3:$B$36,2,FALSE)</f>
        <v>33.4</v>
      </c>
      <c r="AA72" s="80" t="s">
        <v>787</v>
      </c>
      <c r="AB72" s="5">
        <v>16</v>
      </c>
      <c r="AC72" s="31">
        <f>VLOOKUP(AD72,$A$3:$B$36,2,FALSE)</f>
        <v>32</v>
      </c>
      <c r="AD72" s="80" t="s">
        <v>770</v>
      </c>
      <c r="BN72" s="10" t="s">
        <v>431</v>
      </c>
    </row>
    <row r="73" spans="7:66" x14ac:dyDescent="0.45">
      <c r="G73" s="5">
        <v>17</v>
      </c>
      <c r="H73" s="6" t="s">
        <v>261</v>
      </c>
      <c r="I73" s="6" t="s">
        <v>120</v>
      </c>
      <c r="Q73" s="5" t="s">
        <v>602</v>
      </c>
      <c r="R73" s="5" t="s">
        <v>120</v>
      </c>
      <c r="Y73" s="5">
        <v>17</v>
      </c>
      <c r="Z73" s="31">
        <f>VLOOKUP(AA73,$A$3:$B$36,2,FALSE)</f>
        <v>34.200000000000003</v>
      </c>
      <c r="AA73" s="80" t="s">
        <v>765</v>
      </c>
      <c r="AB73" s="5">
        <v>17</v>
      </c>
      <c r="AC73" s="31">
        <f>VLOOKUP(AD73,$A$3:$B$36,2,FALSE)</f>
        <v>33</v>
      </c>
      <c r="AD73" s="80" t="s">
        <v>766</v>
      </c>
    </row>
    <row r="74" spans="7:66" ht="13.8" x14ac:dyDescent="0.45">
      <c r="G74" s="5">
        <v>18</v>
      </c>
      <c r="I74" s="6" t="s">
        <v>274</v>
      </c>
      <c r="O74" s="10" t="s">
        <v>431</v>
      </c>
      <c r="R74" s="5" t="s">
        <v>501</v>
      </c>
      <c r="W74" s="5">
        <f>COUNTA(Q57:V74)</f>
        <v>78</v>
      </c>
      <c r="X74" s="10" t="s">
        <v>431</v>
      </c>
      <c r="Y74" s="105">
        <v>18</v>
      </c>
      <c r="Z74" s="105">
        <f>VLOOKUP(AA74,$A$3:$B$36,2,FALSE)</f>
        <v>33.4</v>
      </c>
      <c r="AA74" s="106" t="s">
        <v>787</v>
      </c>
      <c r="AB74" s="5">
        <v>18</v>
      </c>
      <c r="AC74" s="31">
        <f>VLOOKUP(AD74,$A$3:$B$36,2,FALSE)</f>
        <v>33.700000000000003</v>
      </c>
      <c r="AD74" s="80" t="s">
        <v>791</v>
      </c>
    </row>
    <row r="75" spans="7:66" x14ac:dyDescent="0.45">
      <c r="AB75" s="105">
        <v>19</v>
      </c>
      <c r="AC75" s="105">
        <f>VLOOKUP(AD75,$A$3:$B$36,2,FALSE)</f>
        <v>33</v>
      </c>
      <c r="AD75" s="106" t="s">
        <v>766</v>
      </c>
    </row>
    <row r="76" spans="7:66" x14ac:dyDescent="0.45">
      <c r="G76" s="5" t="s">
        <v>295</v>
      </c>
    </row>
    <row r="77" spans="7:66" x14ac:dyDescent="0.45">
      <c r="H77" s="5" t="s">
        <v>216</v>
      </c>
    </row>
    <row r="78" spans="7:66" x14ac:dyDescent="0.45">
      <c r="G78" s="7" t="s">
        <v>5</v>
      </c>
      <c r="H78" s="8" t="s">
        <v>28</v>
      </c>
      <c r="I78" s="8" t="s">
        <v>29</v>
      </c>
      <c r="J78" s="8" t="s">
        <v>110</v>
      </c>
      <c r="K78" s="8" t="s">
        <v>217</v>
      </c>
      <c r="L78" s="8" t="s">
        <v>218</v>
      </c>
      <c r="M78" s="8" t="s">
        <v>219</v>
      </c>
      <c r="N78" s="8"/>
      <c r="P78" s="5">
        <v>4</v>
      </c>
      <c r="Q78" s="8" t="s">
        <v>28</v>
      </c>
      <c r="R78" s="8" t="s">
        <v>29</v>
      </c>
      <c r="S78" s="8" t="s">
        <v>110</v>
      </c>
      <c r="T78" s="8" t="s">
        <v>217</v>
      </c>
      <c r="U78" s="8" t="s">
        <v>218</v>
      </c>
      <c r="V78" s="8" t="s">
        <v>219</v>
      </c>
      <c r="Y78" s="7" t="s">
        <v>5</v>
      </c>
      <c r="AA78" s="102" t="s">
        <v>28</v>
      </c>
      <c r="AB78" s="102"/>
      <c r="AC78" s="102"/>
      <c r="AD78" s="102" t="s">
        <v>29</v>
      </c>
      <c r="AE78" s="102"/>
      <c r="AF78" s="102"/>
      <c r="AG78" s="102" t="s">
        <v>110</v>
      </c>
      <c r="AH78" s="102"/>
      <c r="AI78" s="102"/>
      <c r="AJ78" s="102" t="s">
        <v>217</v>
      </c>
      <c r="AK78" s="102"/>
      <c r="AL78" s="102"/>
      <c r="AM78" s="102" t="s">
        <v>218</v>
      </c>
      <c r="AN78" s="102"/>
      <c r="AO78" s="102"/>
      <c r="AP78" s="102" t="s">
        <v>219</v>
      </c>
    </row>
    <row r="79" spans="7:66" x14ac:dyDescent="0.45">
      <c r="G79" s="5">
        <v>1</v>
      </c>
      <c r="H79" s="6" t="s">
        <v>114</v>
      </c>
      <c r="I79" s="6" t="s">
        <v>118</v>
      </c>
      <c r="J79" s="6" t="s">
        <v>126</v>
      </c>
      <c r="K79" s="6" t="s">
        <v>136</v>
      </c>
      <c r="L79" s="6" t="s">
        <v>148</v>
      </c>
      <c r="M79" s="6" t="s">
        <v>155</v>
      </c>
      <c r="N79" s="6"/>
      <c r="Q79" s="5" t="s">
        <v>114</v>
      </c>
      <c r="R79" s="5" t="s">
        <v>118</v>
      </c>
      <c r="S79" s="5" t="s">
        <v>126</v>
      </c>
      <c r="T79" s="5" t="s">
        <v>136</v>
      </c>
      <c r="U79" s="5" t="s">
        <v>148</v>
      </c>
      <c r="V79" s="5" t="s">
        <v>155</v>
      </c>
      <c r="Y79" s="5">
        <v>1</v>
      </c>
      <c r="Z79" s="31">
        <f>VLOOKUP(AA79,$A$3:$B$36,2,FALSE)</f>
        <v>25.9</v>
      </c>
      <c r="AA79" s="80" t="s">
        <v>871</v>
      </c>
      <c r="AB79" s="5">
        <v>1</v>
      </c>
      <c r="AC79" s="24">
        <f>VLOOKUP(AD79,$A$3:$B$36,2,FALSE)</f>
        <v>25.9</v>
      </c>
      <c r="AD79" s="80" t="s">
        <v>871</v>
      </c>
      <c r="AE79" s="5">
        <v>1</v>
      </c>
      <c r="AF79" s="31">
        <f>VLOOKUP(AG79,$A$3:$B$36,2,FALSE)</f>
        <v>25.9</v>
      </c>
      <c r="AG79" s="80" t="s">
        <v>871</v>
      </c>
      <c r="AH79" s="5">
        <v>1</v>
      </c>
      <c r="AI79" s="31">
        <f>VLOOKUP(AJ79,$A$3:$B$36,2,FALSE)</f>
        <v>25.9</v>
      </c>
      <c r="AJ79" s="80" t="s">
        <v>871</v>
      </c>
      <c r="AK79" s="5">
        <v>1</v>
      </c>
      <c r="AL79" s="31">
        <f>VLOOKUP(AM79,$A$3:$B$36,2,FALSE)</f>
        <v>25.9</v>
      </c>
      <c r="AM79" s="80" t="s">
        <v>871</v>
      </c>
      <c r="AN79" s="5">
        <v>1</v>
      </c>
      <c r="AO79" s="31">
        <f>VLOOKUP(AP79,$A$3:$B$36,2,FALSE)</f>
        <v>25.9</v>
      </c>
      <c r="AP79" s="80" t="s">
        <v>871</v>
      </c>
    </row>
    <row r="80" spans="7:66" x14ac:dyDescent="0.45">
      <c r="G80" s="5">
        <v>2</v>
      </c>
      <c r="H80" s="6" t="s">
        <v>116</v>
      </c>
      <c r="I80" s="6" t="s">
        <v>119</v>
      </c>
      <c r="J80" s="6" t="s">
        <v>128</v>
      </c>
      <c r="K80" s="6" t="s">
        <v>137</v>
      </c>
      <c r="L80" s="6" t="s">
        <v>96</v>
      </c>
      <c r="M80" s="6" t="s">
        <v>18</v>
      </c>
      <c r="N80" s="6"/>
      <c r="Q80" s="5" t="s">
        <v>116</v>
      </c>
      <c r="R80" s="5" t="s">
        <v>119</v>
      </c>
      <c r="S80" s="5" t="s">
        <v>128</v>
      </c>
      <c r="T80" s="5" t="s">
        <v>137</v>
      </c>
      <c r="U80" s="5" t="s">
        <v>96</v>
      </c>
      <c r="V80" s="5" t="s">
        <v>18</v>
      </c>
      <c r="Y80" s="5">
        <v>2</v>
      </c>
      <c r="Z80" s="31">
        <f>VLOOKUP(AA80,$A$3:$B$36,2,FALSE)</f>
        <v>29.2</v>
      </c>
      <c r="AA80" s="80" t="s">
        <v>792</v>
      </c>
      <c r="AB80" s="5">
        <v>2</v>
      </c>
      <c r="AC80" s="24">
        <f>VLOOKUP(AD80,$A$3:$B$36,2,FALSE)</f>
        <v>29.2</v>
      </c>
      <c r="AD80" s="80" t="s">
        <v>792</v>
      </c>
      <c r="AE80" s="5">
        <v>2</v>
      </c>
      <c r="AF80" s="31">
        <f>VLOOKUP(AG80,$A$3:$B$36,2,FALSE)</f>
        <v>29.2</v>
      </c>
      <c r="AG80" s="80" t="s">
        <v>792</v>
      </c>
      <c r="AH80" s="5">
        <v>2</v>
      </c>
      <c r="AI80" s="31">
        <f>VLOOKUP(AJ80,$A$3:$B$36,2,FALSE)</f>
        <v>29.2</v>
      </c>
      <c r="AJ80" s="80" t="s">
        <v>792</v>
      </c>
      <c r="AK80" s="5">
        <v>2</v>
      </c>
      <c r="AL80" s="31">
        <f>VLOOKUP(AM80,$A$3:$B$36,2,FALSE)</f>
        <v>29.2</v>
      </c>
      <c r="AM80" s="80" t="s">
        <v>792</v>
      </c>
      <c r="AN80" s="5">
        <v>2</v>
      </c>
      <c r="AO80" s="31">
        <f>VLOOKUP(AP80,$A$3:$B$36,2,FALSE)</f>
        <v>29.2</v>
      </c>
      <c r="AP80" s="80" t="s">
        <v>792</v>
      </c>
    </row>
    <row r="81" spans="7:66" x14ac:dyDescent="0.45">
      <c r="G81" s="5">
        <v>3</v>
      </c>
      <c r="H81" s="6" t="s">
        <v>66</v>
      </c>
      <c r="I81" s="6" t="s">
        <v>120</v>
      </c>
      <c r="J81" s="6" t="s">
        <v>130</v>
      </c>
      <c r="K81" s="6" t="s">
        <v>138</v>
      </c>
      <c r="L81" s="6" t="s">
        <v>99</v>
      </c>
      <c r="M81" s="6" t="s">
        <v>14</v>
      </c>
      <c r="N81" s="6"/>
      <c r="Q81" s="5" t="s">
        <v>66</v>
      </c>
      <c r="R81" s="5" t="s">
        <v>120</v>
      </c>
      <c r="S81" s="5" t="s">
        <v>130</v>
      </c>
      <c r="T81" s="5" t="s">
        <v>138</v>
      </c>
      <c r="U81" s="5" t="s">
        <v>99</v>
      </c>
      <c r="V81" s="5" t="s">
        <v>14</v>
      </c>
      <c r="Y81" s="5">
        <v>3</v>
      </c>
      <c r="Z81" s="31">
        <f>VLOOKUP(AA81,$A$3:$B$36,2,FALSE)</f>
        <v>33</v>
      </c>
      <c r="AA81" s="80" t="s">
        <v>766</v>
      </c>
      <c r="AB81" s="5">
        <v>3</v>
      </c>
      <c r="AC81" s="24">
        <f>VLOOKUP(AD81,$A$3:$B$36,2,FALSE)</f>
        <v>33</v>
      </c>
      <c r="AD81" s="80" t="s">
        <v>766</v>
      </c>
      <c r="AE81" s="5">
        <v>3</v>
      </c>
      <c r="AF81" s="31">
        <f>VLOOKUP(AG81,$A$3:$B$36,2,FALSE)</f>
        <v>33</v>
      </c>
      <c r="AG81" s="80" t="s">
        <v>766</v>
      </c>
      <c r="AH81" s="5">
        <v>3</v>
      </c>
      <c r="AI81" s="31">
        <f>VLOOKUP(AJ81,$A$3:$B$36,2,FALSE)</f>
        <v>33</v>
      </c>
      <c r="AJ81" s="80" t="s">
        <v>766</v>
      </c>
      <c r="AK81" s="5">
        <v>3</v>
      </c>
      <c r="AL81" s="31">
        <f>VLOOKUP(AM81,$A$3:$B$36,2,FALSE)</f>
        <v>33</v>
      </c>
      <c r="AM81" s="80" t="s">
        <v>766</v>
      </c>
      <c r="AN81" s="5">
        <v>3</v>
      </c>
      <c r="AO81" s="31">
        <f>VLOOKUP(AP81,$A$3:$B$36,2,FALSE)</f>
        <v>33</v>
      </c>
      <c r="AP81" s="80" t="s">
        <v>766</v>
      </c>
    </row>
    <row r="82" spans="7:66" x14ac:dyDescent="0.45">
      <c r="G82" s="5">
        <v>4</v>
      </c>
      <c r="H82" s="6" t="s">
        <v>27</v>
      </c>
      <c r="I82" s="6" t="s">
        <v>300</v>
      </c>
      <c r="J82" s="6" t="s">
        <v>81</v>
      </c>
      <c r="K82" s="6" t="s">
        <v>307</v>
      </c>
      <c r="L82" s="6" t="s">
        <v>312</v>
      </c>
      <c r="M82" s="6" t="s">
        <v>11</v>
      </c>
      <c r="N82" s="6"/>
      <c r="Q82" s="5" t="s">
        <v>27</v>
      </c>
      <c r="R82" s="5" t="s">
        <v>1433</v>
      </c>
      <c r="S82" s="5" t="s">
        <v>81</v>
      </c>
      <c r="T82" s="5" t="s">
        <v>1432</v>
      </c>
      <c r="U82" s="5" t="s">
        <v>55</v>
      </c>
      <c r="V82" s="5" t="s">
        <v>11</v>
      </c>
      <c r="Y82" s="5">
        <v>4</v>
      </c>
      <c r="Z82" s="31">
        <f>VLOOKUP(AA82,$A$3:$B$36,2,FALSE)</f>
        <v>34.700000000000003</v>
      </c>
      <c r="AA82" s="80" t="s">
        <v>776</v>
      </c>
      <c r="AB82" s="5">
        <v>4</v>
      </c>
      <c r="AC82" s="24">
        <f>VLOOKUP(AD82,$A$3:$B$36,2,FALSE)</f>
        <v>34.700000000000003</v>
      </c>
      <c r="AD82" s="80" t="s">
        <v>776</v>
      </c>
      <c r="AE82" s="5">
        <v>4</v>
      </c>
      <c r="AF82" s="31">
        <f>VLOOKUP(AG82,$A$3:$B$36,2,FALSE)</f>
        <v>34.700000000000003</v>
      </c>
      <c r="AG82" s="80" t="s">
        <v>776</v>
      </c>
      <c r="AH82" s="5">
        <v>4</v>
      </c>
      <c r="AI82" s="31">
        <f>VLOOKUP(AJ82,$A$3:$B$36,2,FALSE)</f>
        <v>34.700000000000003</v>
      </c>
      <c r="AJ82" s="80" t="s">
        <v>776</v>
      </c>
      <c r="AK82" s="5">
        <v>4</v>
      </c>
      <c r="AL82" s="31">
        <f>VLOOKUP(AM82,$A$3:$B$36,2,FALSE)</f>
        <v>34.700000000000003</v>
      </c>
      <c r="AM82" s="80" t="s">
        <v>776</v>
      </c>
      <c r="AN82" s="5">
        <v>4</v>
      </c>
      <c r="AO82" s="31">
        <f>VLOOKUP(AP82,$A$3:$B$36,2,FALSE)</f>
        <v>34.700000000000003</v>
      </c>
      <c r="AP82" s="80" t="s">
        <v>776</v>
      </c>
    </row>
    <row r="83" spans="7:66" x14ac:dyDescent="0.45">
      <c r="G83" s="5">
        <v>5</v>
      </c>
      <c r="H83" s="6" t="s">
        <v>185</v>
      </c>
      <c r="I83" s="6" t="s">
        <v>301</v>
      </c>
      <c r="J83" s="6" t="s">
        <v>303</v>
      </c>
      <c r="K83" s="6" t="s">
        <v>308</v>
      </c>
      <c r="L83" s="13" t="s">
        <v>313</v>
      </c>
      <c r="M83" s="6" t="s">
        <v>317</v>
      </c>
      <c r="N83" s="6"/>
      <c r="Q83" s="5" t="s">
        <v>257</v>
      </c>
      <c r="R83" s="5" t="s">
        <v>31</v>
      </c>
      <c r="S83" s="5" t="s">
        <v>978</v>
      </c>
      <c r="T83" s="5" t="s">
        <v>47</v>
      </c>
      <c r="U83" s="5" t="s">
        <v>54</v>
      </c>
      <c r="V83" s="5" t="s">
        <v>985</v>
      </c>
      <c r="Y83" s="5">
        <v>5</v>
      </c>
      <c r="Z83" s="31">
        <f>VLOOKUP(AA83,$A$3:$B$36,2,FALSE)</f>
        <v>39.700000000000003</v>
      </c>
      <c r="AA83" s="80" t="s">
        <v>764</v>
      </c>
      <c r="AB83" s="5">
        <v>5</v>
      </c>
      <c r="AC83" s="24">
        <f>VLOOKUP(AD83,$A$3:$B$36,2,FALSE)</f>
        <v>33.4</v>
      </c>
      <c r="AD83" s="80" t="s">
        <v>787</v>
      </c>
      <c r="AE83" s="5">
        <v>5</v>
      </c>
      <c r="AF83" s="31">
        <f>VLOOKUP(AG83,$A$3:$B$36,2,FALSE)</f>
        <v>39.700000000000003</v>
      </c>
      <c r="AG83" s="80" t="s">
        <v>764</v>
      </c>
      <c r="AH83" s="5">
        <v>5</v>
      </c>
      <c r="AI83" s="31">
        <f>VLOOKUP(AJ83,$A$3:$B$36,2,FALSE)</f>
        <v>33.4</v>
      </c>
      <c r="AJ83" s="80" t="s">
        <v>787</v>
      </c>
      <c r="AK83" s="5">
        <v>5</v>
      </c>
      <c r="AL83" s="31">
        <f>VLOOKUP(AM83,$A$3:$B$36,2,FALSE)</f>
        <v>33.4</v>
      </c>
      <c r="AM83" s="80" t="s">
        <v>787</v>
      </c>
      <c r="AN83" s="5">
        <v>5</v>
      </c>
      <c r="AO83" s="31">
        <f>VLOOKUP(AP83,$A$3:$B$36,2,FALSE)</f>
        <v>39.700000000000003</v>
      </c>
      <c r="AP83" s="80" t="s">
        <v>764</v>
      </c>
    </row>
    <row r="84" spans="7:66" x14ac:dyDescent="0.45">
      <c r="G84" s="5">
        <v>6</v>
      </c>
      <c r="H84" s="6" t="s">
        <v>296</v>
      </c>
      <c r="I84" s="6" t="s">
        <v>170</v>
      </c>
      <c r="J84" s="6" t="s">
        <v>78</v>
      </c>
      <c r="K84" s="6" t="s">
        <v>309</v>
      </c>
      <c r="L84" s="11" t="s">
        <v>314</v>
      </c>
      <c r="M84" s="6" t="s">
        <v>318</v>
      </c>
      <c r="N84" s="6"/>
      <c r="Q84" s="5" t="s">
        <v>23</v>
      </c>
      <c r="R84" s="5" t="s">
        <v>170</v>
      </c>
      <c r="S84" s="5" t="s">
        <v>78</v>
      </c>
      <c r="T84" s="5" t="s">
        <v>49</v>
      </c>
      <c r="U84" s="5" t="s">
        <v>845</v>
      </c>
      <c r="V84" s="5" t="s">
        <v>318</v>
      </c>
      <c r="Y84" s="5">
        <v>6</v>
      </c>
      <c r="Z84" s="31">
        <f>VLOOKUP(AA84,$A$3:$B$36,2,FALSE)</f>
        <v>37.200000000000003</v>
      </c>
      <c r="AA84" s="80" t="s">
        <v>772</v>
      </c>
      <c r="AB84" s="5">
        <v>6</v>
      </c>
      <c r="AC84" s="24">
        <f>VLOOKUP(AD84,$A$3:$B$36,2,FALSE)</f>
        <v>34.200000000000003</v>
      </c>
      <c r="AD84" s="80" t="s">
        <v>765</v>
      </c>
      <c r="AE84" s="5">
        <v>6</v>
      </c>
      <c r="AF84" s="31">
        <f>VLOOKUP(AG84,$A$3:$B$36,2,FALSE)</f>
        <v>37.200000000000003</v>
      </c>
      <c r="AG84" s="80" t="s">
        <v>772</v>
      </c>
      <c r="AH84" s="5">
        <v>6</v>
      </c>
      <c r="AI84" s="31">
        <f>VLOOKUP(AJ84,$A$3:$B$36,2,FALSE)</f>
        <v>34.200000000000003</v>
      </c>
      <c r="AJ84" s="80" t="s">
        <v>765</v>
      </c>
      <c r="AK84" s="5">
        <v>6</v>
      </c>
      <c r="AL84" s="31">
        <f>VLOOKUP(AM84,$A$3:$B$36,2,FALSE)</f>
        <v>34.200000000000003</v>
      </c>
      <c r="AM84" s="80" t="s">
        <v>765</v>
      </c>
      <c r="AN84" s="5">
        <v>6</v>
      </c>
      <c r="AO84" s="31">
        <f>VLOOKUP(AP84,$A$3:$B$36,2,FALSE)</f>
        <v>37.200000000000003</v>
      </c>
      <c r="AP84" s="80" t="s">
        <v>772</v>
      </c>
    </row>
    <row r="85" spans="7:66" x14ac:dyDescent="0.45">
      <c r="G85" s="5">
        <v>7</v>
      </c>
      <c r="H85" s="6" t="s">
        <v>24</v>
      </c>
      <c r="I85" s="6" t="s">
        <v>121</v>
      </c>
      <c r="J85" s="6" t="s">
        <v>195</v>
      </c>
      <c r="K85" s="6" t="s">
        <v>244</v>
      </c>
      <c r="L85" s="13" t="s">
        <v>315</v>
      </c>
      <c r="M85" s="6" t="s">
        <v>319</v>
      </c>
      <c r="N85" s="6"/>
      <c r="Q85" s="5" t="s">
        <v>24</v>
      </c>
      <c r="R85" s="5" t="s">
        <v>121</v>
      </c>
      <c r="S85" s="5" t="s">
        <v>81</v>
      </c>
      <c r="T85" s="5" t="s">
        <v>244</v>
      </c>
      <c r="U85" s="5" t="s">
        <v>54</v>
      </c>
      <c r="V85" s="5" t="s">
        <v>319</v>
      </c>
      <c r="Y85" s="5">
        <v>7</v>
      </c>
      <c r="Z85" s="31">
        <f>VLOOKUP(AA85,$A$3:$B$36,2,FALSE)</f>
        <v>38.5</v>
      </c>
      <c r="AA85" s="80" t="s">
        <v>767</v>
      </c>
      <c r="AB85" s="5">
        <v>7</v>
      </c>
      <c r="AC85" s="24">
        <f>VLOOKUP(AD85,$A$3:$B$36,2,FALSE)</f>
        <v>34.700000000000003</v>
      </c>
      <c r="AD85" s="80" t="s">
        <v>776</v>
      </c>
      <c r="AE85" s="5">
        <v>7</v>
      </c>
      <c r="AF85" s="31">
        <f>VLOOKUP(AG85,$A$3:$B$36,2,FALSE)</f>
        <v>34.700000000000003</v>
      </c>
      <c r="AG85" s="80" t="s">
        <v>776</v>
      </c>
      <c r="AH85" s="5">
        <v>7</v>
      </c>
      <c r="AI85" s="31">
        <f>VLOOKUP(AJ85,$A$3:$B$36,2,FALSE)</f>
        <v>33.4</v>
      </c>
      <c r="AJ85" s="80" t="s">
        <v>787</v>
      </c>
      <c r="AK85" s="5">
        <v>7</v>
      </c>
      <c r="AL85" s="31">
        <f>VLOOKUP(AM85,$A$3:$B$36,2,FALSE)</f>
        <v>33.4</v>
      </c>
      <c r="AM85" s="80" t="s">
        <v>787</v>
      </c>
      <c r="AN85" s="5">
        <v>7</v>
      </c>
      <c r="AO85" s="31">
        <f>VLOOKUP(AP85,$A$3:$B$36,2,FALSE)</f>
        <v>34.700000000000003</v>
      </c>
      <c r="AP85" s="80" t="s">
        <v>776</v>
      </c>
    </row>
    <row r="86" spans="7:66" x14ac:dyDescent="0.45">
      <c r="G86" s="5">
        <v>8</v>
      </c>
      <c r="H86" s="6" t="s">
        <v>25</v>
      </c>
      <c r="I86" s="6" t="s">
        <v>171</v>
      </c>
      <c r="J86" s="6" t="s">
        <v>304</v>
      </c>
      <c r="K86" s="6" t="s">
        <v>310</v>
      </c>
      <c r="L86" s="11" t="s">
        <v>316</v>
      </c>
      <c r="M86" s="6" t="s">
        <v>64</v>
      </c>
      <c r="N86" s="6"/>
      <c r="Q86" s="5" t="s">
        <v>25</v>
      </c>
      <c r="R86" s="5" t="s">
        <v>231</v>
      </c>
      <c r="S86" s="5" t="s">
        <v>79</v>
      </c>
      <c r="T86" s="5" t="s">
        <v>203</v>
      </c>
      <c r="U86" s="5" t="s">
        <v>845</v>
      </c>
      <c r="V86" s="5" t="s">
        <v>64</v>
      </c>
      <c r="Y86" s="5">
        <v>8</v>
      </c>
      <c r="Z86" s="31">
        <f>VLOOKUP(AA86,$A$3:$B$36,2,FALSE)</f>
        <v>39.700000000000003</v>
      </c>
      <c r="AA86" s="80" t="s">
        <v>764</v>
      </c>
      <c r="AB86" s="5">
        <v>8</v>
      </c>
      <c r="AC86" s="24">
        <f>VLOOKUP(AD86,$A$3:$B$36,2,FALSE)</f>
        <v>36.1</v>
      </c>
      <c r="AD86" s="80" t="s">
        <v>775</v>
      </c>
      <c r="AE86" s="5">
        <v>8</v>
      </c>
      <c r="AF86" s="31">
        <f>VLOOKUP(AG86,$A$3:$B$36,2,FALSE)</f>
        <v>36.1</v>
      </c>
      <c r="AG86" s="80" t="s">
        <v>775</v>
      </c>
      <c r="AH86" s="5">
        <v>8</v>
      </c>
      <c r="AI86" s="31">
        <f>VLOOKUP(AJ86,$A$3:$B$36,2,FALSE)</f>
        <v>33.700000000000003</v>
      </c>
      <c r="AJ86" s="80" t="s">
        <v>791</v>
      </c>
      <c r="AK86" s="5">
        <v>8</v>
      </c>
      <c r="AL86" s="31">
        <f>VLOOKUP(AM86,$A$3:$B$36,2,FALSE)</f>
        <v>34.200000000000003</v>
      </c>
      <c r="AM86" s="80" t="s">
        <v>765</v>
      </c>
      <c r="AN86" s="5">
        <v>8</v>
      </c>
      <c r="AO86" s="31">
        <f>VLOOKUP(AP86,$A$3:$B$36,2,FALSE)</f>
        <v>33.4</v>
      </c>
      <c r="AP86" s="80" t="s">
        <v>787</v>
      </c>
    </row>
    <row r="87" spans="7:66" x14ac:dyDescent="0.45">
      <c r="G87" s="5">
        <v>9</v>
      </c>
      <c r="H87" s="6" t="s">
        <v>69</v>
      </c>
      <c r="I87" s="6" t="s">
        <v>232</v>
      </c>
      <c r="J87" s="6" t="s">
        <v>305</v>
      </c>
      <c r="K87" s="6" t="s">
        <v>47</v>
      </c>
      <c r="L87" s="6"/>
      <c r="M87" s="11" t="s">
        <v>320</v>
      </c>
      <c r="N87" s="11"/>
      <c r="Q87" s="5" t="s">
        <v>69</v>
      </c>
      <c r="R87" s="5" t="s">
        <v>121</v>
      </c>
      <c r="S87" s="5" t="s">
        <v>81</v>
      </c>
      <c r="T87" s="5" t="s">
        <v>47</v>
      </c>
      <c r="V87" s="5" t="s">
        <v>14</v>
      </c>
      <c r="Y87" s="5">
        <v>9</v>
      </c>
      <c r="Z87" s="31">
        <f>VLOOKUP(AA87,$A$3:$B$36,2,FALSE)</f>
        <v>41.3</v>
      </c>
      <c r="AA87" s="80" t="s">
        <v>786</v>
      </c>
      <c r="AB87" s="5">
        <v>9</v>
      </c>
      <c r="AC87" s="24">
        <f>VLOOKUP(AD87,$A$3:$B$36,2,FALSE)</f>
        <v>34.700000000000003</v>
      </c>
      <c r="AD87" s="80" t="s">
        <v>776</v>
      </c>
      <c r="AE87" s="5">
        <v>9</v>
      </c>
      <c r="AF87" s="31">
        <f>VLOOKUP(AG87,$A$3:$B$36,2,FALSE)</f>
        <v>34.700000000000003</v>
      </c>
      <c r="AG87" s="80" t="s">
        <v>776</v>
      </c>
      <c r="AH87" s="5">
        <v>9</v>
      </c>
      <c r="AI87" s="31">
        <f>VLOOKUP(AJ87,$A$3:$B$36,2,FALSE)</f>
        <v>33.4</v>
      </c>
      <c r="AJ87" s="80" t="s">
        <v>787</v>
      </c>
      <c r="AK87" s="108">
        <v>9</v>
      </c>
      <c r="AL87" s="106">
        <f>VLOOKUP(AM87,$A$3:$B$36,2,FALSE)</f>
        <v>33.4</v>
      </c>
      <c r="AM87" s="106" t="s">
        <v>787</v>
      </c>
      <c r="AN87" s="5">
        <v>9</v>
      </c>
      <c r="AO87" s="31">
        <f>VLOOKUP(AP87,$A$3:$B$36,2,FALSE)</f>
        <v>33</v>
      </c>
      <c r="AP87" s="80" t="s">
        <v>766</v>
      </c>
    </row>
    <row r="88" spans="7:66" x14ac:dyDescent="0.45">
      <c r="G88" s="5">
        <v>10</v>
      </c>
      <c r="H88" s="6" t="s">
        <v>70</v>
      </c>
      <c r="I88" s="6" t="s">
        <v>32</v>
      </c>
      <c r="J88" s="6" t="s">
        <v>76</v>
      </c>
      <c r="K88" s="6" t="s">
        <v>50</v>
      </c>
      <c r="L88" s="6"/>
      <c r="M88" s="6" t="s">
        <v>63</v>
      </c>
      <c r="N88" s="6"/>
      <c r="Q88" s="5" t="s">
        <v>70</v>
      </c>
      <c r="R88" s="5" t="s">
        <v>32</v>
      </c>
      <c r="S88" s="5" t="s">
        <v>76</v>
      </c>
      <c r="T88" s="5" t="s">
        <v>50</v>
      </c>
      <c r="V88" s="5" t="s">
        <v>63</v>
      </c>
      <c r="Y88" s="5">
        <v>10</v>
      </c>
      <c r="Z88" s="31">
        <f>VLOOKUP(AA88,$A$3:$B$36,2,FALSE)</f>
        <v>43.6</v>
      </c>
      <c r="AA88" s="80" t="s">
        <v>784</v>
      </c>
      <c r="AB88" s="5">
        <v>10</v>
      </c>
      <c r="AC88" s="24">
        <f>VLOOKUP(AD88,$A$3:$B$36,2,FALSE)</f>
        <v>36.1</v>
      </c>
      <c r="AD88" s="80" t="s">
        <v>775</v>
      </c>
      <c r="AE88" s="5">
        <v>10</v>
      </c>
      <c r="AF88" s="31">
        <f>VLOOKUP(AG88,$A$3:$B$36,2,FALSE)</f>
        <v>36.1</v>
      </c>
      <c r="AG88" s="80" t="s">
        <v>775</v>
      </c>
      <c r="AH88" s="5">
        <v>10</v>
      </c>
      <c r="AI88" s="31">
        <f>VLOOKUP(AJ88,$A$3:$B$36,2,FALSE)</f>
        <v>34.200000000000003</v>
      </c>
      <c r="AJ88" s="80" t="s">
        <v>765</v>
      </c>
      <c r="AL88" s="31"/>
      <c r="AN88" s="5">
        <v>10</v>
      </c>
      <c r="AO88" s="31">
        <f>VLOOKUP(AP88,$A$3:$B$36,2,FALSE)</f>
        <v>33.700000000000003</v>
      </c>
      <c r="AP88" s="80" t="s">
        <v>791</v>
      </c>
    </row>
    <row r="89" spans="7:66" x14ac:dyDescent="0.45">
      <c r="G89" s="5">
        <v>11</v>
      </c>
      <c r="H89" s="6" t="s">
        <v>297</v>
      </c>
      <c r="I89" s="6" t="s">
        <v>302</v>
      </c>
      <c r="J89" s="6" t="s">
        <v>82</v>
      </c>
      <c r="K89" s="6" t="s">
        <v>311</v>
      </c>
      <c r="L89" s="6"/>
      <c r="M89" s="6" t="s">
        <v>13</v>
      </c>
      <c r="N89" s="6"/>
      <c r="Q89" s="5" t="s">
        <v>297</v>
      </c>
      <c r="R89" s="5" t="s">
        <v>478</v>
      </c>
      <c r="S89" s="5" t="s">
        <v>82</v>
      </c>
      <c r="T89" s="5" t="s">
        <v>48</v>
      </c>
      <c r="V89" s="5" t="s">
        <v>13</v>
      </c>
      <c r="Y89" s="5">
        <v>11</v>
      </c>
      <c r="Z89" s="31">
        <f>VLOOKUP(AA89,$A$3:$B$36,2,FALSE)</f>
        <v>44.6</v>
      </c>
      <c r="AA89" s="80" t="s">
        <v>785</v>
      </c>
      <c r="AB89" s="5">
        <v>11</v>
      </c>
      <c r="AC89" s="24">
        <f>VLOOKUP(AD89,$A$3:$B$36,2,FALSE)</f>
        <v>37.200000000000003</v>
      </c>
      <c r="AD89" s="80" t="s">
        <v>772</v>
      </c>
      <c r="AE89" s="5">
        <v>11</v>
      </c>
      <c r="AF89" s="31">
        <f>VLOOKUP(AG89,$A$3:$B$36,2,FALSE)</f>
        <v>37.200000000000003</v>
      </c>
      <c r="AG89" s="80" t="s">
        <v>772</v>
      </c>
      <c r="AH89" s="5">
        <v>11</v>
      </c>
      <c r="AI89" s="31">
        <f>VLOOKUP(AJ89,$A$3:$B$36,2,FALSE)</f>
        <v>34.700000000000003</v>
      </c>
      <c r="AJ89" s="80" t="s">
        <v>776</v>
      </c>
      <c r="AL89" s="31"/>
      <c r="AN89" s="5">
        <v>11</v>
      </c>
      <c r="AO89" s="31">
        <f>VLOOKUP(AP89,$A$3:$B$36,2,FALSE)</f>
        <v>33.4</v>
      </c>
      <c r="AP89" s="80" t="s">
        <v>787</v>
      </c>
    </row>
    <row r="90" spans="7:66" x14ac:dyDescent="0.45">
      <c r="G90" s="5">
        <v>12</v>
      </c>
      <c r="H90" s="6" t="s">
        <v>71</v>
      </c>
      <c r="I90" s="6"/>
      <c r="J90" s="6" t="s">
        <v>306</v>
      </c>
      <c r="K90" s="6"/>
      <c r="L90" s="6"/>
      <c r="M90" s="6" t="s">
        <v>158</v>
      </c>
      <c r="N90" s="6"/>
      <c r="Q90" s="5" t="s">
        <v>71</v>
      </c>
      <c r="S90" s="5" t="s">
        <v>77</v>
      </c>
      <c r="V90" s="5" t="s">
        <v>183</v>
      </c>
      <c r="Y90" s="5">
        <v>12</v>
      </c>
      <c r="Z90" s="31">
        <f>VLOOKUP(AA90,$A$3:$B$36,2,FALSE)</f>
        <v>45.9</v>
      </c>
      <c r="AA90" s="80" t="s">
        <v>768</v>
      </c>
      <c r="AB90" s="105">
        <v>12</v>
      </c>
      <c r="AC90" s="109">
        <f>VLOOKUP(AD90,$A$3:$B$36,2,FALSE)</f>
        <v>36.1</v>
      </c>
      <c r="AD90" s="106" t="s">
        <v>775</v>
      </c>
      <c r="AE90" s="5">
        <v>12</v>
      </c>
      <c r="AF90" s="31">
        <f>VLOOKUP(AG90,$A$3:$B$36,2,FALSE)</f>
        <v>38.5</v>
      </c>
      <c r="AG90" s="80" t="s">
        <v>767</v>
      </c>
      <c r="AH90" s="108">
        <v>12</v>
      </c>
      <c r="AI90" s="106">
        <f>VLOOKUP(AJ90,$A$3:$B$36,2,FALSE)</f>
        <v>34.200000000000003</v>
      </c>
      <c r="AJ90" s="106" t="s">
        <v>765</v>
      </c>
      <c r="AL90" s="31"/>
      <c r="AN90" s="5">
        <v>12</v>
      </c>
      <c r="AO90" s="31">
        <f>VLOOKUP(AP90,$A$3:$B$36,2,FALSE)</f>
        <v>34.200000000000003</v>
      </c>
      <c r="AP90" s="80" t="s">
        <v>765</v>
      </c>
    </row>
    <row r="91" spans="7:66" x14ac:dyDescent="0.45">
      <c r="G91" s="5">
        <v>13</v>
      </c>
      <c r="H91" s="6" t="s">
        <v>298</v>
      </c>
      <c r="I91" s="6"/>
      <c r="J91" s="6"/>
      <c r="K91" s="6"/>
      <c r="L91" s="6"/>
      <c r="M91" s="6" t="s">
        <v>64</v>
      </c>
      <c r="N91" s="6"/>
      <c r="Q91" s="5" t="s">
        <v>981</v>
      </c>
      <c r="V91" s="5" t="s">
        <v>64</v>
      </c>
      <c r="Y91" s="5">
        <v>13</v>
      </c>
      <c r="Z91" s="31">
        <f>VLOOKUP(AA91,$A$3:$B$36,2,FALSE)</f>
        <v>45.9</v>
      </c>
      <c r="AA91" s="80" t="s">
        <v>768</v>
      </c>
      <c r="AE91" s="105">
        <v>13</v>
      </c>
      <c r="AF91" s="105">
        <f>VLOOKUP(AG91,$A$3:$B$36,2,FALSE)</f>
        <v>37.200000000000003</v>
      </c>
      <c r="AG91" s="106" t="s">
        <v>772</v>
      </c>
      <c r="AN91" s="5">
        <v>13</v>
      </c>
      <c r="AO91" s="31">
        <f>VLOOKUP(AP91,$A$3:$B$36,2,FALSE)</f>
        <v>33.4</v>
      </c>
      <c r="AP91" s="80" t="s">
        <v>787</v>
      </c>
    </row>
    <row r="92" spans="7:66" x14ac:dyDescent="0.45">
      <c r="G92" s="5">
        <v>14</v>
      </c>
      <c r="H92" s="6" t="s">
        <v>299</v>
      </c>
      <c r="I92" s="6"/>
      <c r="J92" s="6"/>
      <c r="K92" s="6"/>
      <c r="L92" s="6"/>
      <c r="M92" s="6" t="s">
        <v>60</v>
      </c>
      <c r="N92" s="6"/>
      <c r="Q92" s="5" t="s">
        <v>297</v>
      </c>
      <c r="V92" s="5" t="s">
        <v>60</v>
      </c>
      <c r="Y92" s="5">
        <v>14</v>
      </c>
      <c r="Z92" s="31">
        <f>VLOOKUP(AA92,$A$3:$B$36,2,FALSE)</f>
        <v>44.6</v>
      </c>
      <c r="AA92" s="80" t="s">
        <v>785</v>
      </c>
      <c r="AN92" s="5">
        <v>14</v>
      </c>
      <c r="AO92" s="31">
        <f>VLOOKUP(AP92,$A$3:$B$36,2,FALSE)</f>
        <v>33.700000000000003</v>
      </c>
      <c r="AP92" s="80" t="s">
        <v>791</v>
      </c>
    </row>
    <row r="93" spans="7:66" x14ac:dyDescent="0.45">
      <c r="G93" s="5">
        <v>15</v>
      </c>
      <c r="H93" s="6" t="s">
        <v>71</v>
      </c>
      <c r="I93" s="6"/>
      <c r="J93" s="6"/>
      <c r="K93" s="6"/>
      <c r="L93" s="6"/>
      <c r="M93" s="11" t="s">
        <v>321</v>
      </c>
      <c r="N93" s="11"/>
      <c r="Q93" s="5" t="s">
        <v>71</v>
      </c>
      <c r="V93" s="5" t="s">
        <v>14</v>
      </c>
      <c r="Y93" s="5">
        <v>15</v>
      </c>
      <c r="Z93" s="31">
        <f>VLOOKUP(AA93,$A$3:$B$36,2,FALSE)</f>
        <v>45.9</v>
      </c>
      <c r="AA93" s="80" t="s">
        <v>768</v>
      </c>
      <c r="AI93" s="80"/>
      <c r="AN93" s="5">
        <v>15</v>
      </c>
      <c r="AO93" s="31">
        <f>VLOOKUP(AP93,$A$3:$B$36,2,FALSE)</f>
        <v>33</v>
      </c>
      <c r="AP93" s="80" t="s">
        <v>766</v>
      </c>
    </row>
    <row r="94" spans="7:66" x14ac:dyDescent="0.45">
      <c r="G94" s="5">
        <v>16</v>
      </c>
      <c r="H94" s="6" t="s">
        <v>71</v>
      </c>
      <c r="I94" s="6"/>
      <c r="J94" s="6"/>
      <c r="K94" s="6"/>
      <c r="L94" s="6"/>
      <c r="M94" s="6" t="s">
        <v>63</v>
      </c>
      <c r="N94" s="6"/>
      <c r="Q94" s="5" t="s">
        <v>71</v>
      </c>
      <c r="V94" s="5" t="s">
        <v>63</v>
      </c>
      <c r="Y94" s="5">
        <v>16</v>
      </c>
      <c r="Z94" s="31">
        <f>VLOOKUP(AA94,$A$3:$B$36,2,FALSE)</f>
        <v>45.9</v>
      </c>
      <c r="AA94" s="80" t="s">
        <v>768</v>
      </c>
      <c r="AN94" s="5">
        <v>16</v>
      </c>
      <c r="AO94" s="31">
        <f>VLOOKUP(AP94,$A$3:$B$36,2,FALSE)</f>
        <v>33.700000000000003</v>
      </c>
      <c r="AP94" s="80" t="s">
        <v>791</v>
      </c>
    </row>
    <row r="95" spans="7:66" x14ac:dyDescent="0.45">
      <c r="G95" s="5">
        <v>17</v>
      </c>
      <c r="H95" s="6" t="s">
        <v>71</v>
      </c>
      <c r="I95" s="6"/>
      <c r="J95" s="6"/>
      <c r="K95" s="6"/>
      <c r="L95" s="6"/>
      <c r="M95" s="6" t="s">
        <v>253</v>
      </c>
      <c r="N95" s="6"/>
      <c r="Q95" s="5" t="s">
        <v>71</v>
      </c>
      <c r="V95" s="5" t="s">
        <v>64</v>
      </c>
      <c r="Y95" s="5">
        <v>17</v>
      </c>
      <c r="Z95" s="31">
        <f>VLOOKUP(AA95,$A$3:$B$36,2,FALSE)</f>
        <v>45.9</v>
      </c>
      <c r="AA95" s="80" t="s">
        <v>768</v>
      </c>
      <c r="AN95" s="5">
        <v>17</v>
      </c>
      <c r="AO95" s="31">
        <f>VLOOKUP(AP95,$A$3:$B$36,2,FALSE)</f>
        <v>33.4</v>
      </c>
      <c r="AP95" s="80" t="s">
        <v>787</v>
      </c>
    </row>
    <row r="96" spans="7:66" ht="13.8" x14ac:dyDescent="0.45">
      <c r="G96" s="5">
        <v>18</v>
      </c>
      <c r="H96" s="6" t="s">
        <v>71</v>
      </c>
      <c r="I96" s="6"/>
      <c r="J96" s="6"/>
      <c r="K96" s="6"/>
      <c r="L96" s="6"/>
      <c r="M96" s="6"/>
      <c r="N96" s="6"/>
      <c r="Q96" s="5" t="s">
        <v>71</v>
      </c>
      <c r="Y96" s="5">
        <v>18</v>
      </c>
      <c r="Z96" s="31">
        <f>VLOOKUP(AA96,$A$3:$B$36,2,FALSE)</f>
        <v>45.9</v>
      </c>
      <c r="AA96" s="80" t="s">
        <v>768</v>
      </c>
      <c r="AN96" s="108">
        <v>18</v>
      </c>
      <c r="AO96" s="106">
        <f>VLOOKUP(AP96,$A$3:$B$36,2,FALSE)</f>
        <v>33.700000000000003</v>
      </c>
      <c r="AP96" s="106" t="s">
        <v>791</v>
      </c>
      <c r="BN96" s="10" t="s">
        <v>431</v>
      </c>
    </row>
    <row r="97" spans="7:42" ht="13.8" x14ac:dyDescent="0.45">
      <c r="G97" s="5">
        <v>19</v>
      </c>
      <c r="H97" s="6" t="s">
        <v>71</v>
      </c>
      <c r="I97" s="6"/>
      <c r="J97" s="6"/>
      <c r="K97" s="6"/>
      <c r="L97" s="6"/>
      <c r="M97" s="6"/>
      <c r="N97" s="6"/>
      <c r="O97" s="10" t="s">
        <v>431</v>
      </c>
      <c r="Q97" s="5" t="s">
        <v>71</v>
      </c>
      <c r="W97" s="5">
        <f>COUNTA(Q79:V97)</f>
        <v>78</v>
      </c>
      <c r="X97" s="10" t="s">
        <v>431</v>
      </c>
      <c r="Y97" s="5">
        <v>19</v>
      </c>
      <c r="Z97" s="31">
        <f>VLOOKUP(AA97,$A$3:$B$36,2,FALSE)</f>
        <v>45.9</v>
      </c>
      <c r="AA97" s="80" t="s">
        <v>768</v>
      </c>
    </row>
    <row r="98" spans="7:42" x14ac:dyDescent="0.45">
      <c r="I98" s="6"/>
      <c r="J98" s="6"/>
      <c r="K98" s="6"/>
      <c r="L98" s="6"/>
      <c r="M98" s="6"/>
      <c r="N98" s="6"/>
      <c r="Y98" s="108" t="s">
        <v>1057</v>
      </c>
    </row>
    <row r="99" spans="7:42" x14ac:dyDescent="0.45">
      <c r="G99" s="5" t="s">
        <v>322</v>
      </c>
    </row>
    <row r="100" spans="7:42" x14ac:dyDescent="0.45">
      <c r="H100" s="5" t="s">
        <v>216</v>
      </c>
    </row>
    <row r="101" spans="7:42" x14ac:dyDescent="0.45">
      <c r="G101" s="7" t="s">
        <v>5</v>
      </c>
      <c r="H101" s="8" t="s">
        <v>28</v>
      </c>
      <c r="I101" s="8" t="s">
        <v>29</v>
      </c>
      <c r="J101" s="8" t="s">
        <v>110</v>
      </c>
      <c r="K101" s="8" t="s">
        <v>217</v>
      </c>
      <c r="L101" s="8" t="s">
        <v>218</v>
      </c>
      <c r="M101" s="8" t="s">
        <v>219</v>
      </c>
      <c r="N101" s="8"/>
      <c r="P101" s="5">
        <v>5</v>
      </c>
      <c r="Q101" s="8" t="s">
        <v>28</v>
      </c>
      <c r="R101" s="8" t="s">
        <v>29</v>
      </c>
      <c r="S101" s="8" t="s">
        <v>110</v>
      </c>
      <c r="T101" s="8" t="s">
        <v>217</v>
      </c>
      <c r="U101" s="8" t="s">
        <v>218</v>
      </c>
      <c r="V101" s="8" t="s">
        <v>219</v>
      </c>
      <c r="Y101" s="7" t="s">
        <v>5</v>
      </c>
      <c r="AA101" s="102" t="s">
        <v>28</v>
      </c>
      <c r="AB101" s="102"/>
      <c r="AC101" s="102"/>
      <c r="AD101" s="102" t="s">
        <v>29</v>
      </c>
      <c r="AE101" s="102"/>
      <c r="AF101" s="102"/>
      <c r="AG101" s="102" t="s">
        <v>110</v>
      </c>
      <c r="AH101" s="102"/>
      <c r="AI101" s="102"/>
      <c r="AJ101" s="102" t="s">
        <v>217</v>
      </c>
      <c r="AK101" s="102"/>
      <c r="AL101" s="102"/>
      <c r="AM101" s="102" t="s">
        <v>218</v>
      </c>
      <c r="AN101" s="102"/>
      <c r="AO101" s="102"/>
      <c r="AP101" s="102" t="s">
        <v>219</v>
      </c>
    </row>
    <row r="102" spans="7:42" x14ac:dyDescent="0.45">
      <c r="G102" s="5">
        <v>1</v>
      </c>
      <c r="H102" s="6" t="s">
        <v>114</v>
      </c>
      <c r="I102" s="6" t="s">
        <v>118</v>
      </c>
      <c r="J102" s="6" t="s">
        <v>126</v>
      </c>
      <c r="K102" s="6" t="s">
        <v>337</v>
      </c>
      <c r="L102" s="6" t="s">
        <v>148</v>
      </c>
      <c r="M102" s="6" t="s">
        <v>353</v>
      </c>
      <c r="N102" s="6"/>
      <c r="Q102" s="5" t="s">
        <v>114</v>
      </c>
      <c r="R102" s="5" t="s">
        <v>118</v>
      </c>
      <c r="S102" s="5" t="s">
        <v>126</v>
      </c>
      <c r="T102" s="5" t="s">
        <v>337</v>
      </c>
      <c r="U102" s="5" t="s">
        <v>148</v>
      </c>
      <c r="V102" s="5" t="s">
        <v>353</v>
      </c>
      <c r="Y102" s="5">
        <v>1</v>
      </c>
      <c r="Z102" s="31">
        <f>VLOOKUP(AA102,$A$3:$B$36,2,FALSE)</f>
        <v>25.9</v>
      </c>
      <c r="AA102" s="80" t="s">
        <v>871</v>
      </c>
      <c r="AB102" s="5">
        <v>1</v>
      </c>
      <c r="AC102" s="31">
        <f>VLOOKUP(AD102,$A$3:$B$36,2,FALSE)</f>
        <v>25.9</v>
      </c>
      <c r="AD102" s="80" t="s">
        <v>871</v>
      </c>
      <c r="AE102" s="5">
        <v>1</v>
      </c>
      <c r="AF102" s="31">
        <f>VLOOKUP(AG102,$A$3:$B$36,2,FALSE)</f>
        <v>25.9</v>
      </c>
      <c r="AG102" s="80" t="s">
        <v>871</v>
      </c>
      <c r="AH102" s="5">
        <v>1</v>
      </c>
      <c r="AI102" s="31">
        <f>VLOOKUP(AJ102,$A$3:$B$36,2,FALSE)</f>
        <v>25.9</v>
      </c>
      <c r="AJ102" s="80" t="s">
        <v>871</v>
      </c>
      <c r="AK102" s="5">
        <v>1</v>
      </c>
      <c r="AL102" s="31">
        <f>VLOOKUP(AM102,$A$3:$B$36,2,FALSE)</f>
        <v>25.9</v>
      </c>
      <c r="AM102" s="80" t="s">
        <v>871</v>
      </c>
      <c r="AN102" s="5">
        <v>1</v>
      </c>
      <c r="AO102" s="31">
        <f>VLOOKUP(AP102,$A$3:$B$36,2,FALSE)</f>
        <v>25.9</v>
      </c>
      <c r="AP102" s="80" t="s">
        <v>871</v>
      </c>
    </row>
    <row r="103" spans="7:42" x14ac:dyDescent="0.45">
      <c r="G103" s="5">
        <v>2</v>
      </c>
      <c r="H103" s="6" t="s">
        <v>323</v>
      </c>
      <c r="I103" s="6" t="s">
        <v>119</v>
      </c>
      <c r="J103" s="6" t="s">
        <v>128</v>
      </c>
      <c r="K103" s="6" t="s">
        <v>338</v>
      </c>
      <c r="L103" s="6" t="s">
        <v>96</v>
      </c>
      <c r="M103" s="6" t="s">
        <v>354</v>
      </c>
      <c r="N103" s="6"/>
      <c r="Q103" s="5" t="s">
        <v>223</v>
      </c>
      <c r="R103" s="5" t="s">
        <v>119</v>
      </c>
      <c r="S103" s="5" t="s">
        <v>128</v>
      </c>
      <c r="T103" s="5" t="s">
        <v>986</v>
      </c>
      <c r="U103" s="5" t="s">
        <v>96</v>
      </c>
      <c r="V103" s="5" t="s">
        <v>988</v>
      </c>
      <c r="Y103" s="5">
        <v>2</v>
      </c>
      <c r="Z103" s="31">
        <f>VLOOKUP(AA103,$A$3:$B$36,2,FALSE)</f>
        <v>29.2</v>
      </c>
      <c r="AA103" s="80" t="s">
        <v>792</v>
      </c>
      <c r="AB103" s="5">
        <v>2</v>
      </c>
      <c r="AC103" s="31">
        <f>VLOOKUP(AD103,$A$3:$B$36,2,FALSE)</f>
        <v>29.2</v>
      </c>
      <c r="AD103" s="80" t="s">
        <v>792</v>
      </c>
      <c r="AE103" s="5">
        <v>2</v>
      </c>
      <c r="AF103" s="31">
        <f>VLOOKUP(AG103,$A$3:$B$36,2,FALSE)</f>
        <v>29.2</v>
      </c>
      <c r="AG103" s="80" t="s">
        <v>792</v>
      </c>
      <c r="AH103" s="5">
        <v>2</v>
      </c>
      <c r="AI103" s="31">
        <f>VLOOKUP(AJ103,$A$3:$B$36,2,FALSE)</f>
        <v>24.9</v>
      </c>
      <c r="AJ103" s="80" t="s">
        <v>771</v>
      </c>
      <c r="AK103" s="5">
        <v>2</v>
      </c>
      <c r="AL103" s="31">
        <f>VLOOKUP(AM103,$A$3:$B$36,2,FALSE)</f>
        <v>29.2</v>
      </c>
      <c r="AM103" s="80" t="s">
        <v>792</v>
      </c>
      <c r="AN103" s="5">
        <v>2</v>
      </c>
      <c r="AO103" s="31">
        <f>VLOOKUP(AP103,$A$3:$B$36,2,FALSE)</f>
        <v>24.9</v>
      </c>
      <c r="AP103" s="80" t="s">
        <v>771</v>
      </c>
    </row>
    <row r="104" spans="7:42" x14ac:dyDescent="0.45">
      <c r="G104" s="5">
        <v>3</v>
      </c>
      <c r="H104" s="6" t="s">
        <v>224</v>
      </c>
      <c r="I104" s="6" t="s">
        <v>120</v>
      </c>
      <c r="J104" s="6" t="s">
        <v>234</v>
      </c>
      <c r="K104" s="6" t="s">
        <v>339</v>
      </c>
      <c r="L104" s="6" t="s">
        <v>345</v>
      </c>
      <c r="M104" s="6" t="s">
        <v>355</v>
      </c>
      <c r="N104" s="6"/>
      <c r="Q104" s="5" t="s">
        <v>115</v>
      </c>
      <c r="R104" s="5" t="s">
        <v>120</v>
      </c>
      <c r="S104" s="5" t="s">
        <v>856</v>
      </c>
      <c r="T104" s="5" t="s">
        <v>339</v>
      </c>
      <c r="U104" s="5" t="s">
        <v>782</v>
      </c>
      <c r="V104" s="5" t="s">
        <v>355</v>
      </c>
      <c r="Y104" s="5">
        <v>3</v>
      </c>
      <c r="Z104" s="31">
        <f>VLOOKUP(AA104,$A$3:$B$36,2,FALSE)</f>
        <v>27.1</v>
      </c>
      <c r="AA104" s="80" t="s">
        <v>769</v>
      </c>
      <c r="AB104" s="5">
        <v>3</v>
      </c>
      <c r="AC104" s="31">
        <f>VLOOKUP(AD104,$A$3:$B$36,2,FALSE)</f>
        <v>33</v>
      </c>
      <c r="AD104" s="80" t="s">
        <v>766</v>
      </c>
      <c r="AE104" s="5">
        <v>3</v>
      </c>
      <c r="AF104" s="31">
        <f>VLOOKUP(AG104,$A$3:$B$36,2,FALSE)</f>
        <v>33</v>
      </c>
      <c r="AG104" s="80" t="s">
        <v>766</v>
      </c>
      <c r="AH104" s="5">
        <v>3</v>
      </c>
      <c r="AI104" s="31">
        <f>VLOOKUP(AJ104,$A$3:$B$36,2,FALSE)</f>
        <v>25.4</v>
      </c>
      <c r="AJ104" s="80" t="s">
        <v>819</v>
      </c>
      <c r="AK104" s="5">
        <v>3</v>
      </c>
      <c r="AL104" s="31">
        <f>VLOOKUP(AM104,$A$3:$B$36,2,FALSE)</f>
        <v>33</v>
      </c>
      <c r="AM104" s="80" t="s">
        <v>766</v>
      </c>
      <c r="AN104" s="5">
        <v>3</v>
      </c>
      <c r="AO104" s="31">
        <f>VLOOKUP(AP104,$A$3:$B$36,2,FALSE)</f>
        <v>25.4</v>
      </c>
      <c r="AP104" s="80" t="s">
        <v>819</v>
      </c>
    </row>
    <row r="105" spans="7:42" x14ac:dyDescent="0.45">
      <c r="G105" s="5">
        <v>4</v>
      </c>
      <c r="H105" s="6" t="s">
        <v>225</v>
      </c>
      <c r="I105" s="6" t="s">
        <v>327</v>
      </c>
      <c r="J105" s="6" t="s">
        <v>45</v>
      </c>
      <c r="K105" s="6" t="s">
        <v>136</v>
      </c>
      <c r="L105" s="6" t="s">
        <v>346</v>
      </c>
      <c r="M105" s="6" t="s">
        <v>155</v>
      </c>
      <c r="N105" s="6"/>
      <c r="Q105" s="5" t="s">
        <v>225</v>
      </c>
      <c r="R105" s="5" t="s">
        <v>172</v>
      </c>
      <c r="S105" s="5" t="s">
        <v>45</v>
      </c>
      <c r="T105" s="5" t="s">
        <v>136</v>
      </c>
      <c r="U105" s="5" t="s">
        <v>346</v>
      </c>
      <c r="V105" s="5" t="s">
        <v>155</v>
      </c>
      <c r="Y105" s="5">
        <v>4</v>
      </c>
      <c r="Z105" s="31">
        <f>VLOOKUP(AA105,$A$3:$B$36,2,FALSE)</f>
        <v>27.5</v>
      </c>
      <c r="AA105" s="80" t="s">
        <v>853</v>
      </c>
      <c r="AB105" s="5">
        <v>4</v>
      </c>
      <c r="AC105" s="31">
        <f>VLOOKUP(AD105,$A$3:$B$36,2,FALSE)</f>
        <v>34.700000000000003</v>
      </c>
      <c r="AD105" s="80" t="s">
        <v>776</v>
      </c>
      <c r="AE105" s="5">
        <v>4</v>
      </c>
      <c r="AF105" s="31">
        <f>VLOOKUP(AG105,$A$3:$B$36,2,FALSE)</f>
        <v>31.4</v>
      </c>
      <c r="AG105" s="80" t="s">
        <v>774</v>
      </c>
      <c r="AH105" s="5">
        <v>4</v>
      </c>
      <c r="AI105" s="31">
        <f>VLOOKUP(AJ105,$A$3:$B$36,2,FALSE)</f>
        <v>25.9</v>
      </c>
      <c r="AJ105" s="80" t="s">
        <v>871</v>
      </c>
      <c r="AK105" s="5">
        <v>4</v>
      </c>
      <c r="AL105" s="31">
        <f>VLOOKUP(AM105,$A$3:$B$36,2,FALSE)</f>
        <v>31.4</v>
      </c>
      <c r="AM105" s="80" t="s">
        <v>774</v>
      </c>
      <c r="AN105" s="5">
        <v>4</v>
      </c>
      <c r="AO105" s="31">
        <f>VLOOKUP(AP105,$A$3:$B$36,2,FALSE)</f>
        <v>25.9</v>
      </c>
      <c r="AP105" s="80" t="s">
        <v>871</v>
      </c>
    </row>
    <row r="106" spans="7:42" x14ac:dyDescent="0.45">
      <c r="G106" s="5">
        <v>5</v>
      </c>
      <c r="H106" s="6" t="s">
        <v>116</v>
      </c>
      <c r="I106" s="6" t="s">
        <v>328</v>
      </c>
      <c r="J106" s="6" t="s">
        <v>42</v>
      </c>
      <c r="K106" s="6" t="s">
        <v>340</v>
      </c>
      <c r="L106" s="6" t="s">
        <v>93</v>
      </c>
      <c r="M106" s="6" t="s">
        <v>356</v>
      </c>
      <c r="N106" s="6"/>
      <c r="Q106" s="5" t="s">
        <v>116</v>
      </c>
      <c r="R106" s="5" t="s">
        <v>328</v>
      </c>
      <c r="S106" s="5" t="s">
        <v>42</v>
      </c>
      <c r="T106" s="5" t="s">
        <v>340</v>
      </c>
      <c r="U106" s="5" t="s">
        <v>93</v>
      </c>
      <c r="V106" s="5" t="s">
        <v>356</v>
      </c>
      <c r="Y106" s="5">
        <v>5</v>
      </c>
      <c r="Z106" s="31">
        <f>VLOOKUP(AA106,$A$3:$B$36,2,FALSE)</f>
        <v>29.2</v>
      </c>
      <c r="AA106" s="80" t="s">
        <v>792</v>
      </c>
      <c r="AB106" s="5">
        <v>5</v>
      </c>
      <c r="AC106" s="31">
        <f>VLOOKUP(AD106,$A$3:$B$36,2,FALSE)</f>
        <v>33.4</v>
      </c>
      <c r="AD106" s="80" t="s">
        <v>787</v>
      </c>
      <c r="AE106" s="5">
        <v>5</v>
      </c>
      <c r="AF106" s="31">
        <f>VLOOKUP(AG106,$A$3:$B$36,2,FALSE)</f>
        <v>29.2</v>
      </c>
      <c r="AG106" s="80" t="s">
        <v>792</v>
      </c>
      <c r="AH106" s="5">
        <v>5</v>
      </c>
      <c r="AI106" s="31">
        <f>VLOOKUP(AJ106,$A$3:$B$36,2,FALSE)</f>
        <v>27.1</v>
      </c>
      <c r="AJ106" s="80" t="s">
        <v>769</v>
      </c>
      <c r="AK106" s="5">
        <v>5</v>
      </c>
      <c r="AL106" s="31">
        <f>VLOOKUP(AM106,$A$3:$B$36,2,FALSE)</f>
        <v>29.2</v>
      </c>
      <c r="AM106" s="80" t="s">
        <v>792</v>
      </c>
      <c r="AN106" s="5">
        <v>5</v>
      </c>
      <c r="AO106" s="31">
        <f>VLOOKUP(AP106,$A$3:$B$36,2,FALSE)</f>
        <v>27.1</v>
      </c>
      <c r="AP106" s="80" t="s">
        <v>769</v>
      </c>
    </row>
    <row r="107" spans="7:42" x14ac:dyDescent="0.45">
      <c r="G107" s="5">
        <v>6</v>
      </c>
      <c r="H107" s="6" t="s">
        <v>226</v>
      </c>
      <c r="I107" s="6" t="s">
        <v>329</v>
      </c>
      <c r="J107" s="6" t="s">
        <v>333</v>
      </c>
      <c r="K107" s="6" t="s">
        <v>137</v>
      </c>
      <c r="L107" s="6" t="s">
        <v>347</v>
      </c>
      <c r="M107" s="6" t="s">
        <v>18</v>
      </c>
      <c r="N107" s="6"/>
      <c r="Q107" s="5" t="s">
        <v>226</v>
      </c>
      <c r="R107" s="5" t="s">
        <v>329</v>
      </c>
      <c r="S107" s="5" t="s">
        <v>127</v>
      </c>
      <c r="T107" s="5" t="s">
        <v>137</v>
      </c>
      <c r="U107" s="5" t="s">
        <v>347</v>
      </c>
      <c r="V107" s="5" t="s">
        <v>18</v>
      </c>
      <c r="Y107" s="5">
        <v>6</v>
      </c>
      <c r="Z107" s="31">
        <f>VLOOKUP(AA107,$A$3:$B$36,2,FALSE)</f>
        <v>30.4</v>
      </c>
      <c r="AA107" s="80" t="s">
        <v>773</v>
      </c>
      <c r="AB107" s="5">
        <v>6</v>
      </c>
      <c r="AC107" s="31">
        <f>VLOOKUP(AD107,$A$3:$B$36,2,FALSE)</f>
        <v>33</v>
      </c>
      <c r="AD107" s="80" t="s">
        <v>766</v>
      </c>
      <c r="AE107" s="5">
        <v>6</v>
      </c>
      <c r="AF107" s="31">
        <f>VLOOKUP(AG107,$A$3:$B$36,2,FALSE)</f>
        <v>27.1</v>
      </c>
      <c r="AG107" s="80" t="s">
        <v>769</v>
      </c>
      <c r="AH107" s="5">
        <v>6</v>
      </c>
      <c r="AI107" s="31">
        <f>VLOOKUP(AJ107,$A$3:$B$36,2,FALSE)</f>
        <v>29.2</v>
      </c>
      <c r="AJ107" s="80" t="s">
        <v>792</v>
      </c>
      <c r="AK107" s="5">
        <v>6</v>
      </c>
      <c r="AL107" s="31">
        <f>VLOOKUP(AM107,$A$3:$B$36,2,FALSE)</f>
        <v>27.1</v>
      </c>
      <c r="AM107" s="80" t="s">
        <v>769</v>
      </c>
      <c r="AN107" s="5">
        <v>6</v>
      </c>
      <c r="AO107" s="31">
        <f>VLOOKUP(AP107,$A$3:$B$36,2,FALSE)</f>
        <v>29.2</v>
      </c>
      <c r="AP107" s="80" t="s">
        <v>792</v>
      </c>
    </row>
    <row r="108" spans="7:42" x14ac:dyDescent="0.45">
      <c r="G108" s="5">
        <v>7</v>
      </c>
      <c r="H108" s="6" t="s">
        <v>117</v>
      </c>
      <c r="I108" s="6" t="s">
        <v>168</v>
      </c>
      <c r="J108" s="6" t="s">
        <v>237</v>
      </c>
      <c r="K108" s="11" t="s">
        <v>341</v>
      </c>
      <c r="L108" s="6" t="s">
        <v>348</v>
      </c>
      <c r="M108" s="6" t="s">
        <v>357</v>
      </c>
      <c r="N108" s="6"/>
      <c r="Q108" s="5" t="s">
        <v>117</v>
      </c>
      <c r="R108" s="5" t="s">
        <v>273</v>
      </c>
      <c r="S108" s="5" t="s">
        <v>237</v>
      </c>
      <c r="T108" s="5" t="s">
        <v>508</v>
      </c>
      <c r="U108" s="5" t="s">
        <v>148</v>
      </c>
      <c r="V108" s="5" t="s">
        <v>211</v>
      </c>
      <c r="Y108" s="5">
        <v>7</v>
      </c>
      <c r="Z108" s="31">
        <f>VLOOKUP(AA108,$A$3:$B$36,2,FALSE)</f>
        <v>31.4</v>
      </c>
      <c r="AA108" s="80" t="s">
        <v>774</v>
      </c>
      <c r="AB108" s="5">
        <v>7</v>
      </c>
      <c r="AC108" s="31">
        <f>VLOOKUP(AD108,$A$3:$B$36,2,FALSE)</f>
        <v>31.4</v>
      </c>
      <c r="AD108" s="80" t="s">
        <v>774</v>
      </c>
      <c r="AE108" s="5">
        <v>7</v>
      </c>
      <c r="AF108" s="31">
        <f>VLOOKUP(AG108,$A$3:$B$36,2,FALSE)</f>
        <v>27.5</v>
      </c>
      <c r="AG108" s="80" t="s">
        <v>853</v>
      </c>
      <c r="AH108" s="5">
        <v>7</v>
      </c>
      <c r="AI108" s="31">
        <f>VLOOKUP(AJ108,$A$3:$B$36,2,FALSE)</f>
        <v>31.4</v>
      </c>
      <c r="AJ108" s="80" t="s">
        <v>774</v>
      </c>
      <c r="AK108" s="5">
        <v>7</v>
      </c>
      <c r="AL108" s="31">
        <f>VLOOKUP(AM108,$A$3:$B$36,2,FALSE)</f>
        <v>25.9</v>
      </c>
      <c r="AM108" s="80" t="s">
        <v>871</v>
      </c>
      <c r="AN108" s="5">
        <v>7</v>
      </c>
      <c r="AO108" s="31">
        <f>VLOOKUP(AP108,$A$3:$B$36,2,FALSE)</f>
        <v>31.4</v>
      </c>
      <c r="AP108" s="80" t="s">
        <v>774</v>
      </c>
    </row>
    <row r="109" spans="7:42" x14ac:dyDescent="0.45">
      <c r="G109" s="5">
        <v>8</v>
      </c>
      <c r="H109" s="11" t="s">
        <v>324</v>
      </c>
      <c r="I109" s="6" t="s">
        <v>30</v>
      </c>
      <c r="J109" s="6" t="s">
        <v>334</v>
      </c>
      <c r="K109" s="13" t="s">
        <v>342</v>
      </c>
      <c r="L109" s="6" t="s">
        <v>349</v>
      </c>
      <c r="M109" s="6" t="s">
        <v>101</v>
      </c>
      <c r="N109" s="6"/>
      <c r="Q109" s="5" t="s">
        <v>453</v>
      </c>
      <c r="R109" s="5" t="s">
        <v>30</v>
      </c>
      <c r="S109" s="5" t="s">
        <v>42</v>
      </c>
      <c r="T109" s="5" t="s">
        <v>89</v>
      </c>
      <c r="U109" s="5" t="s">
        <v>349</v>
      </c>
      <c r="V109" s="5" t="s">
        <v>101</v>
      </c>
      <c r="Y109" s="5">
        <v>8</v>
      </c>
      <c r="Z109" s="31">
        <f>VLOOKUP(AA109,$A$3:$B$36,2,FALSE)</f>
        <v>32</v>
      </c>
      <c r="AA109" s="80" t="s">
        <v>770</v>
      </c>
      <c r="AB109" s="5">
        <v>8</v>
      </c>
      <c r="AC109" s="31">
        <f>VLOOKUP(AD109,$A$3:$B$36,2,FALSE)</f>
        <v>32</v>
      </c>
      <c r="AD109" s="80" t="s">
        <v>770</v>
      </c>
      <c r="AE109" s="5">
        <v>8</v>
      </c>
      <c r="AF109" s="31">
        <f>VLOOKUP(AG109,$A$3:$B$36,2,FALSE)</f>
        <v>29.2</v>
      </c>
      <c r="AG109" s="80" t="s">
        <v>792</v>
      </c>
      <c r="AH109" s="5">
        <v>8</v>
      </c>
      <c r="AI109" s="31">
        <f>VLOOKUP(AJ109,$A$3:$B$36,2,FALSE)</f>
        <v>30.4</v>
      </c>
      <c r="AJ109" s="80" t="s">
        <v>773</v>
      </c>
      <c r="AK109" s="5">
        <v>8</v>
      </c>
      <c r="AL109" s="31">
        <f>VLOOKUP(AM109,$A$3:$B$36,2,FALSE)</f>
        <v>26.1</v>
      </c>
      <c r="AM109" s="80" t="s">
        <v>873</v>
      </c>
      <c r="AN109" s="5">
        <v>8</v>
      </c>
      <c r="AO109" s="31">
        <f>VLOOKUP(AP109,$A$3:$B$36,2,FALSE)</f>
        <v>30.4</v>
      </c>
      <c r="AP109" s="80" t="s">
        <v>773</v>
      </c>
    </row>
    <row r="110" spans="7:42" x14ac:dyDescent="0.45">
      <c r="G110" s="5">
        <v>9</v>
      </c>
      <c r="H110" s="6" t="s">
        <v>325</v>
      </c>
      <c r="I110" s="11" t="s">
        <v>330</v>
      </c>
      <c r="J110" s="6" t="s">
        <v>335</v>
      </c>
      <c r="K110" s="11" t="s">
        <v>343</v>
      </c>
      <c r="L110" s="6" t="s">
        <v>94</v>
      </c>
      <c r="M110" s="11" t="s">
        <v>358</v>
      </c>
      <c r="N110" s="11"/>
      <c r="Q110" s="5" t="s">
        <v>117</v>
      </c>
      <c r="R110" s="5" t="s">
        <v>329</v>
      </c>
      <c r="S110" s="5" t="s">
        <v>237</v>
      </c>
      <c r="T110" s="5" t="s">
        <v>508</v>
      </c>
      <c r="U110" s="5" t="s">
        <v>94</v>
      </c>
      <c r="V110" s="5" t="s">
        <v>18</v>
      </c>
      <c r="Y110" s="5">
        <v>9</v>
      </c>
      <c r="Z110" s="31">
        <f>VLOOKUP(AA110,$A$3:$B$36,2,FALSE)</f>
        <v>31.4</v>
      </c>
      <c r="AA110" s="80" t="s">
        <v>774</v>
      </c>
      <c r="AB110" s="5">
        <v>9</v>
      </c>
      <c r="AC110" s="31">
        <f>VLOOKUP(AD110,$A$3:$B$36,2,FALSE)</f>
        <v>33</v>
      </c>
      <c r="AD110" s="80" t="s">
        <v>766</v>
      </c>
      <c r="AE110" s="5">
        <v>9</v>
      </c>
      <c r="AF110" s="31">
        <f>VLOOKUP(AG110,$A$3:$B$36,2,FALSE)</f>
        <v>27.5</v>
      </c>
      <c r="AG110" s="80" t="s">
        <v>853</v>
      </c>
      <c r="AH110" s="5">
        <v>9</v>
      </c>
      <c r="AI110" s="31">
        <f>VLOOKUP(AJ110,$A$3:$B$36,2,FALSE)</f>
        <v>31.4</v>
      </c>
      <c r="AJ110" s="80" t="s">
        <v>774</v>
      </c>
      <c r="AK110" s="5">
        <v>9</v>
      </c>
      <c r="AL110" s="31">
        <f>VLOOKUP(AM110,$A$3:$B$36,2,FALSE)</f>
        <v>27.1</v>
      </c>
      <c r="AM110" s="80" t="s">
        <v>769</v>
      </c>
      <c r="AN110" s="5">
        <v>9</v>
      </c>
      <c r="AO110" s="31">
        <f>VLOOKUP(AP110,$A$3:$B$36,2,FALSE)</f>
        <v>29.2</v>
      </c>
      <c r="AP110" s="80" t="s">
        <v>792</v>
      </c>
    </row>
    <row r="111" spans="7:42" x14ac:dyDescent="0.45">
      <c r="G111" s="5">
        <v>10</v>
      </c>
      <c r="H111" s="11" t="s">
        <v>326</v>
      </c>
      <c r="I111" s="6" t="s">
        <v>331</v>
      </c>
      <c r="J111" s="6" t="s">
        <v>128</v>
      </c>
      <c r="K111" s="13" t="s">
        <v>344</v>
      </c>
      <c r="L111" s="6" t="s">
        <v>350</v>
      </c>
      <c r="M111" s="6" t="s">
        <v>359</v>
      </c>
      <c r="N111" s="6"/>
      <c r="Q111" s="5" t="s">
        <v>453</v>
      </c>
      <c r="R111" s="5" t="s">
        <v>30</v>
      </c>
      <c r="S111" s="5" t="s">
        <v>128</v>
      </c>
      <c r="T111" s="5" t="s">
        <v>89</v>
      </c>
      <c r="U111" s="5" t="s">
        <v>987</v>
      </c>
      <c r="V111" s="5" t="s">
        <v>101</v>
      </c>
      <c r="Y111" s="5">
        <v>10</v>
      </c>
      <c r="Z111" s="31">
        <f>VLOOKUP(AA111,$A$3:$B$36,2,FALSE)</f>
        <v>32</v>
      </c>
      <c r="AA111" s="80" t="s">
        <v>770</v>
      </c>
      <c r="AB111" s="5">
        <v>10</v>
      </c>
      <c r="AC111" s="31">
        <f>VLOOKUP(AD111,$A$3:$B$36,2,FALSE)</f>
        <v>32</v>
      </c>
      <c r="AD111" s="80" t="s">
        <v>770</v>
      </c>
      <c r="AE111" s="5">
        <v>10</v>
      </c>
      <c r="AF111" s="31">
        <f>VLOOKUP(AG111,$A$3:$B$36,2,FALSE)</f>
        <v>29.2</v>
      </c>
      <c r="AG111" s="80" t="s">
        <v>792</v>
      </c>
      <c r="AH111" s="5">
        <v>10</v>
      </c>
      <c r="AI111" s="31">
        <f>VLOOKUP(AJ111,$A$3:$B$36,2,FALSE)</f>
        <v>30.4</v>
      </c>
      <c r="AJ111" s="80" t="s">
        <v>773</v>
      </c>
      <c r="AK111" s="5">
        <v>10</v>
      </c>
      <c r="AL111" s="31">
        <f>VLOOKUP(AM111,$A$3:$B$36,2,FALSE)</f>
        <v>27.5</v>
      </c>
      <c r="AM111" s="80" t="s">
        <v>853</v>
      </c>
      <c r="AN111" s="5">
        <v>10</v>
      </c>
      <c r="AO111" s="31">
        <f>VLOOKUP(AP111,$A$3:$B$36,2,FALSE)</f>
        <v>30.4</v>
      </c>
      <c r="AP111" s="80" t="s">
        <v>773</v>
      </c>
    </row>
    <row r="112" spans="7:42" x14ac:dyDescent="0.45">
      <c r="G112" s="5">
        <v>11</v>
      </c>
      <c r="H112" s="6"/>
      <c r="I112" s="11" t="s">
        <v>332</v>
      </c>
      <c r="J112" s="6" t="s">
        <v>336</v>
      </c>
      <c r="K112" s="6"/>
      <c r="L112" s="6" t="s">
        <v>347</v>
      </c>
      <c r="M112" s="11" t="s">
        <v>360</v>
      </c>
      <c r="N112" s="11"/>
      <c r="R112" s="5" t="s">
        <v>329</v>
      </c>
      <c r="S112" s="5" t="s">
        <v>41</v>
      </c>
      <c r="U112" s="5" t="s">
        <v>347</v>
      </c>
      <c r="V112" s="5" t="s">
        <v>18</v>
      </c>
      <c r="Y112" s="105">
        <v>11</v>
      </c>
      <c r="Z112" s="107">
        <f>VLOOKUP(AA112,$A$3:$B$36,2,FALSE)</f>
        <v>31.4</v>
      </c>
      <c r="AA112" s="106" t="s">
        <v>774</v>
      </c>
      <c r="AB112" s="5">
        <v>11</v>
      </c>
      <c r="AC112" s="31">
        <f>VLOOKUP(AD112,$A$3:$B$36,2,FALSE)</f>
        <v>33</v>
      </c>
      <c r="AD112" s="80" t="s">
        <v>766</v>
      </c>
      <c r="AE112" s="5">
        <v>11</v>
      </c>
      <c r="AF112" s="31">
        <f>VLOOKUP(AG112,$A$3:$B$36,2,FALSE)</f>
        <v>30.4</v>
      </c>
      <c r="AG112" s="80" t="s">
        <v>773</v>
      </c>
      <c r="AH112" s="105">
        <v>11</v>
      </c>
      <c r="AI112" s="105">
        <f>VLOOKUP(AJ112,$A$3:$B$36,2,FALSE)</f>
        <v>31.4</v>
      </c>
      <c r="AJ112" s="106" t="s">
        <v>774</v>
      </c>
      <c r="AK112" s="5">
        <v>11</v>
      </c>
      <c r="AL112" s="31">
        <f>VLOOKUP(AM112,$A$3:$B$36,2,FALSE)</f>
        <v>27.1</v>
      </c>
      <c r="AM112" s="80" t="s">
        <v>769</v>
      </c>
      <c r="AN112" s="5">
        <v>11</v>
      </c>
      <c r="AO112" s="31">
        <f>VLOOKUP(AP112,$A$3:$B$36,2,FALSE)</f>
        <v>29.2</v>
      </c>
      <c r="AP112" s="80" t="s">
        <v>792</v>
      </c>
    </row>
    <row r="113" spans="7:66" x14ac:dyDescent="0.45">
      <c r="G113" s="5">
        <v>12</v>
      </c>
      <c r="H113" s="6"/>
      <c r="I113" s="6"/>
      <c r="J113" s="6"/>
      <c r="K113" s="6"/>
      <c r="L113" s="6" t="s">
        <v>351</v>
      </c>
      <c r="M113" s="6"/>
      <c r="N113" s="6"/>
      <c r="U113" s="5" t="s">
        <v>349</v>
      </c>
      <c r="AA113" s="80"/>
      <c r="AB113" s="105">
        <v>12</v>
      </c>
      <c r="AC113" s="107">
        <f>VLOOKUP(AD113,$A$3:$B$36,2,FALSE)</f>
        <v>32</v>
      </c>
      <c r="AD113" s="106" t="s">
        <v>770</v>
      </c>
      <c r="AE113" s="105">
        <v>12</v>
      </c>
      <c r="AF113" s="105">
        <f>VLOOKUP(AG113,$A$3:$B$36,2,FALSE)</f>
        <v>29.2</v>
      </c>
      <c r="AG113" s="106" t="s">
        <v>792</v>
      </c>
      <c r="AK113" s="5">
        <v>12</v>
      </c>
      <c r="AL113" s="31">
        <f>VLOOKUP(AM113,$A$3:$B$36,2,FALSE)</f>
        <v>26.1</v>
      </c>
      <c r="AM113" s="80" t="s">
        <v>873</v>
      </c>
      <c r="AN113" s="105">
        <v>12</v>
      </c>
      <c r="AO113" s="107">
        <f>VLOOKUP(AP113,$A$3:$B$36,2,FALSE)</f>
        <v>30.4</v>
      </c>
      <c r="AP113" s="106" t="s">
        <v>773</v>
      </c>
    </row>
    <row r="114" spans="7:66" x14ac:dyDescent="0.45">
      <c r="G114" s="5">
        <v>13</v>
      </c>
      <c r="H114" s="6"/>
      <c r="I114" s="6"/>
      <c r="J114" s="6"/>
      <c r="K114" s="6"/>
      <c r="L114" s="6" t="s">
        <v>94</v>
      </c>
      <c r="M114" s="6"/>
      <c r="N114" s="6"/>
      <c r="U114" s="5" t="s">
        <v>94</v>
      </c>
      <c r="AA114" s="80"/>
      <c r="AK114" s="5">
        <v>13</v>
      </c>
      <c r="AL114" s="31">
        <f>VLOOKUP(AM114,$A$3:$B$36,2,FALSE)</f>
        <v>27.1</v>
      </c>
      <c r="AM114" s="80" t="s">
        <v>769</v>
      </c>
    </row>
    <row r="115" spans="7:66" x14ac:dyDescent="0.45">
      <c r="G115" s="5">
        <v>14</v>
      </c>
      <c r="H115" s="6"/>
      <c r="I115" s="6"/>
      <c r="J115" s="6"/>
      <c r="K115" s="6"/>
      <c r="L115" s="6" t="s">
        <v>95</v>
      </c>
      <c r="M115" s="6"/>
      <c r="N115" s="6"/>
      <c r="U115" s="5" t="s">
        <v>95</v>
      </c>
      <c r="AA115" s="80"/>
      <c r="AK115" s="5">
        <v>14</v>
      </c>
      <c r="AL115" s="31">
        <f>VLOOKUP(AM115,$A$3:$B$36,2,FALSE)</f>
        <v>27.5</v>
      </c>
      <c r="AM115" s="80" t="s">
        <v>853</v>
      </c>
    </row>
    <row r="116" spans="7:66" x14ac:dyDescent="0.45">
      <c r="G116" s="5">
        <v>15</v>
      </c>
      <c r="H116" s="6"/>
      <c r="I116" s="6"/>
      <c r="J116" s="6"/>
      <c r="K116" s="6"/>
      <c r="L116" s="6" t="s">
        <v>96</v>
      </c>
      <c r="M116" s="6"/>
      <c r="N116" s="6"/>
      <c r="U116" s="5" t="s">
        <v>96</v>
      </c>
      <c r="AA116" s="80"/>
      <c r="AK116" s="5">
        <v>15</v>
      </c>
      <c r="AL116" s="31">
        <f>VLOOKUP(AM116,$A$3:$B$36,2,FALSE)</f>
        <v>29.2</v>
      </c>
      <c r="AM116" s="80" t="s">
        <v>792</v>
      </c>
    </row>
    <row r="117" spans="7:66" ht="13.8" x14ac:dyDescent="0.45">
      <c r="G117" s="5">
        <v>16</v>
      </c>
      <c r="H117" s="6"/>
      <c r="I117" s="6"/>
      <c r="J117" s="6"/>
      <c r="K117" s="6"/>
      <c r="L117" s="6" t="s">
        <v>352</v>
      </c>
      <c r="M117" s="6"/>
      <c r="N117" s="6"/>
      <c r="O117" s="10" t="s">
        <v>431</v>
      </c>
      <c r="U117" s="5" t="s">
        <v>1431</v>
      </c>
      <c r="W117" s="5">
        <f>COUNTA(Q102:V117)</f>
        <v>69</v>
      </c>
      <c r="X117" s="10" t="s">
        <v>431</v>
      </c>
      <c r="AA117" s="80"/>
      <c r="AK117" s="5">
        <v>16</v>
      </c>
      <c r="AL117" s="31">
        <f>VLOOKUP(AM117,$A$3:$B$36,2,FALSE)</f>
        <v>30.4</v>
      </c>
      <c r="AM117" s="80" t="s">
        <v>773</v>
      </c>
      <c r="BN117" s="10" t="s">
        <v>431</v>
      </c>
    </row>
    <row r="118" spans="7:66" x14ac:dyDescent="0.45">
      <c r="AA118" s="80"/>
      <c r="AK118" s="105">
        <v>17</v>
      </c>
      <c r="AL118" s="105">
        <f>VLOOKUP(AM118,$A$3:$B$36,2,FALSE)</f>
        <v>29.2</v>
      </c>
      <c r="AM118" s="106" t="s">
        <v>792</v>
      </c>
    </row>
    <row r="119" spans="7:66" x14ac:dyDescent="0.45">
      <c r="G119" s="5" t="s">
        <v>361</v>
      </c>
      <c r="AA119" s="80"/>
    </row>
    <row r="120" spans="7:66" x14ac:dyDescent="0.45">
      <c r="H120" s="5" t="s">
        <v>216</v>
      </c>
      <c r="AA120" s="80"/>
    </row>
    <row r="121" spans="7:66" x14ac:dyDescent="0.45">
      <c r="G121" s="7" t="s">
        <v>5</v>
      </c>
      <c r="H121" s="8" t="s">
        <v>28</v>
      </c>
      <c r="I121" s="8" t="s">
        <v>29</v>
      </c>
      <c r="J121" s="8" t="s">
        <v>110</v>
      </c>
      <c r="K121" s="8" t="s">
        <v>217</v>
      </c>
      <c r="L121" s="8" t="s">
        <v>218</v>
      </c>
      <c r="M121" s="8" t="s">
        <v>219</v>
      </c>
      <c r="N121" s="8"/>
      <c r="P121" s="77">
        <v>6</v>
      </c>
      <c r="Q121" s="77" t="s">
        <v>28</v>
      </c>
      <c r="R121" s="77" t="s">
        <v>29</v>
      </c>
      <c r="S121" s="77" t="s">
        <v>110</v>
      </c>
      <c r="T121" s="77" t="s">
        <v>217</v>
      </c>
      <c r="U121" s="77" t="s">
        <v>218</v>
      </c>
      <c r="V121" s="77" t="s">
        <v>219</v>
      </c>
      <c r="Y121" s="7" t="s">
        <v>5</v>
      </c>
      <c r="AA121" s="102" t="s">
        <v>28</v>
      </c>
      <c r="AB121" s="102"/>
      <c r="AC121" s="102"/>
      <c r="AD121" s="102" t="s">
        <v>29</v>
      </c>
      <c r="AE121" s="102"/>
      <c r="AF121" s="102"/>
      <c r="AG121" s="102" t="s">
        <v>110</v>
      </c>
      <c r="AH121" s="102"/>
      <c r="AI121" s="102"/>
      <c r="AJ121" s="102" t="s">
        <v>217</v>
      </c>
      <c r="AK121" s="102"/>
      <c r="AL121" s="102"/>
      <c r="AM121" s="102" t="s">
        <v>218</v>
      </c>
      <c r="AN121" s="102"/>
      <c r="AO121" s="102"/>
      <c r="AP121" s="102" t="s">
        <v>219</v>
      </c>
    </row>
    <row r="122" spans="7:66" x14ac:dyDescent="0.45">
      <c r="G122" s="5">
        <v>1</v>
      </c>
      <c r="H122" s="6" t="s">
        <v>111</v>
      </c>
      <c r="I122" s="6" t="s">
        <v>264</v>
      </c>
      <c r="J122" s="6" t="s">
        <v>126</v>
      </c>
      <c r="K122" s="6" t="s">
        <v>337</v>
      </c>
      <c r="L122" s="6" t="s">
        <v>148</v>
      </c>
      <c r="M122" s="6" t="s">
        <v>155</v>
      </c>
      <c r="N122" s="6"/>
      <c r="Q122" s="5" t="s">
        <v>111</v>
      </c>
      <c r="R122" s="5" t="s">
        <v>264</v>
      </c>
      <c r="S122" s="5" t="s">
        <v>126</v>
      </c>
      <c r="T122" s="5" t="s">
        <v>337</v>
      </c>
      <c r="U122" s="5" t="s">
        <v>148</v>
      </c>
      <c r="V122" s="5" t="s">
        <v>155</v>
      </c>
      <c r="Y122" s="5">
        <v>1</v>
      </c>
      <c r="Z122" s="31">
        <f>VLOOKUP(AA122,$A$3:$B$36,2,FALSE)</f>
        <v>25.9</v>
      </c>
      <c r="AA122" s="80" t="s">
        <v>871</v>
      </c>
      <c r="AB122" s="5">
        <v>1</v>
      </c>
      <c r="AC122" s="31">
        <f>VLOOKUP(AD122,$A$3:$B$36,2,FALSE)</f>
        <v>25.9</v>
      </c>
      <c r="AD122" s="80" t="s">
        <v>871</v>
      </c>
      <c r="AE122" s="5">
        <v>1</v>
      </c>
      <c r="AF122" s="31">
        <f>VLOOKUP(AG122,$A$3:$B$36,2,FALSE)</f>
        <v>25.9</v>
      </c>
      <c r="AG122" s="80" t="s">
        <v>871</v>
      </c>
      <c r="AH122" s="5">
        <v>1</v>
      </c>
      <c r="AI122" s="31">
        <f>VLOOKUP(AJ122,$A$3:$B$36,2,FALSE)</f>
        <v>25.9</v>
      </c>
      <c r="AJ122" s="80" t="s">
        <v>871</v>
      </c>
      <c r="AK122" s="5">
        <v>1</v>
      </c>
      <c r="AL122" s="31">
        <f>VLOOKUP(AM122,$A$3:$B$36,2,FALSE)</f>
        <v>25.9</v>
      </c>
      <c r="AM122" s="80" t="s">
        <v>871</v>
      </c>
      <c r="AN122" s="5">
        <v>1</v>
      </c>
      <c r="AO122" s="31">
        <f>VLOOKUP(AP122,$A$3:$B$36,2,FALSE)</f>
        <v>25.9</v>
      </c>
      <c r="AP122" s="80" t="s">
        <v>871</v>
      </c>
    </row>
    <row r="123" spans="7:66" x14ac:dyDescent="0.45">
      <c r="G123" s="5">
        <v>2</v>
      </c>
      <c r="H123" s="6" t="s">
        <v>112</v>
      </c>
      <c r="I123" s="6" t="s">
        <v>366</v>
      </c>
      <c r="J123" s="6" t="s">
        <v>275</v>
      </c>
      <c r="K123" s="6" t="s">
        <v>338</v>
      </c>
      <c r="L123" s="6" t="s">
        <v>96</v>
      </c>
      <c r="M123" s="6" t="s">
        <v>18</v>
      </c>
      <c r="N123" s="6"/>
      <c r="Q123" s="5" t="s">
        <v>643</v>
      </c>
      <c r="R123" s="5" t="s">
        <v>991</v>
      </c>
      <c r="S123" s="5" t="s">
        <v>42</v>
      </c>
      <c r="T123" s="5" t="s">
        <v>986</v>
      </c>
      <c r="U123" s="5" t="s">
        <v>96</v>
      </c>
      <c r="V123" s="5" t="s">
        <v>18</v>
      </c>
      <c r="Y123" s="5">
        <v>2</v>
      </c>
      <c r="Z123" s="31">
        <f>VLOOKUP(AA123,$A$3:$B$36,2,FALSE)</f>
        <v>24.9</v>
      </c>
      <c r="AA123" s="80" t="s">
        <v>771</v>
      </c>
      <c r="AB123" s="5">
        <v>2</v>
      </c>
      <c r="AC123" s="31">
        <f>VLOOKUP(AD123,$A$3:$B$36,2,FALSE)</f>
        <v>24.9</v>
      </c>
      <c r="AD123" s="80" t="s">
        <v>771</v>
      </c>
      <c r="AE123" s="5">
        <v>2</v>
      </c>
      <c r="AF123" s="31">
        <f>VLOOKUP(AG123,$A$3:$B$36,2,FALSE)</f>
        <v>29.2</v>
      </c>
      <c r="AG123" s="80" t="s">
        <v>792</v>
      </c>
      <c r="AH123" s="5">
        <v>2</v>
      </c>
      <c r="AI123" s="31">
        <f>VLOOKUP(AJ123,$A$3:$B$36,2,FALSE)</f>
        <v>24.9</v>
      </c>
      <c r="AJ123" s="80" t="s">
        <v>771</v>
      </c>
      <c r="AK123" s="5">
        <v>2</v>
      </c>
      <c r="AL123" s="31">
        <f>VLOOKUP(AM123,$A$3:$B$36,2,FALSE)</f>
        <v>29.2</v>
      </c>
      <c r="AM123" s="80" t="s">
        <v>792</v>
      </c>
      <c r="AN123" s="5">
        <v>2</v>
      </c>
      <c r="AO123" s="31">
        <f>VLOOKUP(AP123,$A$3:$B$36,2,FALSE)</f>
        <v>29.2</v>
      </c>
      <c r="AP123" s="80" t="s">
        <v>792</v>
      </c>
    </row>
    <row r="124" spans="7:66" x14ac:dyDescent="0.45">
      <c r="G124" s="5">
        <v>3</v>
      </c>
      <c r="H124" s="11" t="s">
        <v>362</v>
      </c>
      <c r="I124" s="11" t="s">
        <v>367</v>
      </c>
      <c r="J124" s="6" t="s">
        <v>44</v>
      </c>
      <c r="K124" s="6" t="s">
        <v>339</v>
      </c>
      <c r="L124" s="6" t="s">
        <v>99</v>
      </c>
      <c r="M124" s="11" t="s">
        <v>210</v>
      </c>
      <c r="N124" s="11"/>
      <c r="Q124" s="5" t="s">
        <v>989</v>
      </c>
      <c r="R124" s="5" t="s">
        <v>992</v>
      </c>
      <c r="S124" s="5" t="s">
        <v>44</v>
      </c>
      <c r="T124" s="5" t="s">
        <v>339</v>
      </c>
      <c r="U124" s="5" t="s">
        <v>99</v>
      </c>
      <c r="V124" s="5" t="s">
        <v>61</v>
      </c>
      <c r="Y124" s="5">
        <v>3</v>
      </c>
      <c r="Z124" s="31">
        <f>VLOOKUP(AA124,$A$3:$B$36,2,FALSE)</f>
        <v>25.4</v>
      </c>
      <c r="AA124" s="80" t="s">
        <v>819</v>
      </c>
      <c r="AB124" s="5">
        <v>3</v>
      </c>
      <c r="AC124" s="31">
        <f>VLOOKUP(AD124,$A$3:$B$36,2,FALSE)</f>
        <v>25.4</v>
      </c>
      <c r="AD124" s="80" t="s">
        <v>819</v>
      </c>
      <c r="AE124" s="5">
        <v>3</v>
      </c>
      <c r="AF124" s="31">
        <f>VLOOKUP(AG124,$A$3:$B$36,2,FALSE)</f>
        <v>27.1</v>
      </c>
      <c r="AG124" s="80" t="s">
        <v>769</v>
      </c>
      <c r="AH124" s="5">
        <v>3</v>
      </c>
      <c r="AI124" s="31">
        <f>VLOOKUP(AJ124,$A$3:$B$36,2,FALSE)</f>
        <v>25.4</v>
      </c>
      <c r="AJ124" s="80" t="s">
        <v>819</v>
      </c>
      <c r="AK124" s="5">
        <v>3</v>
      </c>
      <c r="AL124" s="31">
        <f>VLOOKUP(AM124,$A$3:$B$36,2,FALSE)</f>
        <v>33</v>
      </c>
      <c r="AM124" s="80" t="s">
        <v>766</v>
      </c>
      <c r="AN124" s="5">
        <v>3</v>
      </c>
      <c r="AO124" s="31">
        <f>VLOOKUP(AP124,$A$3:$B$36,2,FALSE)</f>
        <v>33</v>
      </c>
      <c r="AP124" s="80" t="s">
        <v>766</v>
      </c>
    </row>
    <row r="125" spans="7:66" x14ac:dyDescent="0.45">
      <c r="G125" s="5">
        <v>4</v>
      </c>
      <c r="H125" s="6" t="s">
        <v>363</v>
      </c>
      <c r="I125" s="6" t="s">
        <v>368</v>
      </c>
      <c r="J125" s="6" t="s">
        <v>123</v>
      </c>
      <c r="K125" s="6" t="s">
        <v>136</v>
      </c>
      <c r="L125" s="6" t="s">
        <v>312</v>
      </c>
      <c r="M125" s="6" t="s">
        <v>383</v>
      </c>
      <c r="N125" s="6"/>
      <c r="Q125" s="5" t="s">
        <v>644</v>
      </c>
      <c r="R125" s="5" t="s">
        <v>993</v>
      </c>
      <c r="S125" s="5" t="s">
        <v>123</v>
      </c>
      <c r="T125" s="5" t="s">
        <v>136</v>
      </c>
      <c r="U125" s="5" t="s">
        <v>55</v>
      </c>
      <c r="V125" s="5" t="s">
        <v>15</v>
      </c>
      <c r="Y125" s="5">
        <v>4</v>
      </c>
      <c r="Z125" s="31">
        <f>VLOOKUP(AA125,$A$3:$B$36,2,FALSE)</f>
        <v>25.2</v>
      </c>
      <c r="AA125" s="80" t="s">
        <v>432</v>
      </c>
      <c r="AB125" s="5">
        <v>4</v>
      </c>
      <c r="AC125" s="31">
        <f>VLOOKUP(AD125,$A$3:$B$36,2,FALSE)</f>
        <v>25.2</v>
      </c>
      <c r="AD125" s="80" t="s">
        <v>432</v>
      </c>
      <c r="AE125" s="5">
        <v>4</v>
      </c>
      <c r="AF125" s="31">
        <f>VLOOKUP(AG125,$A$3:$B$36,2,FALSE)</f>
        <v>25.9</v>
      </c>
      <c r="AG125" s="80" t="s">
        <v>871</v>
      </c>
      <c r="AH125" s="5">
        <v>4</v>
      </c>
      <c r="AI125" s="31">
        <f>VLOOKUP(AJ125,$A$3:$B$36,2,FALSE)</f>
        <v>25.9</v>
      </c>
      <c r="AJ125" s="80" t="s">
        <v>871</v>
      </c>
      <c r="AK125" s="5">
        <v>4</v>
      </c>
      <c r="AL125" s="31">
        <f>VLOOKUP(AM125,$A$3:$B$36,2,FALSE)</f>
        <v>34.700000000000003</v>
      </c>
      <c r="AM125" s="80" t="s">
        <v>776</v>
      </c>
      <c r="AN125" s="5">
        <v>4</v>
      </c>
      <c r="AO125" s="31">
        <f>VLOOKUP(AP125,$A$3:$B$36,2,FALSE)</f>
        <v>31.4</v>
      </c>
      <c r="AP125" s="80" t="s">
        <v>774</v>
      </c>
    </row>
    <row r="126" spans="7:66" x14ac:dyDescent="0.45">
      <c r="G126" s="5">
        <v>5</v>
      </c>
      <c r="H126" s="6" t="s">
        <v>113</v>
      </c>
      <c r="I126" s="6" t="s">
        <v>369</v>
      </c>
      <c r="J126" s="6" t="s">
        <v>276</v>
      </c>
      <c r="K126" s="6" t="s">
        <v>340</v>
      </c>
      <c r="L126" s="6" t="s">
        <v>91</v>
      </c>
      <c r="M126" s="6" t="s">
        <v>59</v>
      </c>
      <c r="N126" s="6"/>
      <c r="Q126" s="5" t="s">
        <v>113</v>
      </c>
      <c r="R126" s="5" t="s">
        <v>369</v>
      </c>
      <c r="S126" s="5" t="s">
        <v>276</v>
      </c>
      <c r="T126" s="5" t="s">
        <v>340</v>
      </c>
      <c r="U126" s="5" t="s">
        <v>91</v>
      </c>
      <c r="V126" s="5" t="s">
        <v>59</v>
      </c>
      <c r="Y126" s="5">
        <v>5</v>
      </c>
      <c r="Z126" s="31">
        <f>VLOOKUP(AA126,$A$3:$B$36,2,FALSE)</f>
        <v>25.4</v>
      </c>
      <c r="AA126" s="80" t="s">
        <v>819</v>
      </c>
      <c r="AB126" s="5">
        <v>5</v>
      </c>
      <c r="AC126" s="31">
        <f>VLOOKUP(AD126,$A$3:$B$36,2,FALSE)</f>
        <v>25.4</v>
      </c>
      <c r="AD126" s="80" t="s">
        <v>819</v>
      </c>
      <c r="AE126" s="5">
        <v>5</v>
      </c>
      <c r="AF126" s="31">
        <f>VLOOKUP(AG126,$A$3:$B$36,2,FALSE)</f>
        <v>25.4</v>
      </c>
      <c r="AG126" s="80" t="s">
        <v>819</v>
      </c>
      <c r="AH126" s="5">
        <v>5</v>
      </c>
      <c r="AI126" s="31">
        <f>VLOOKUP(AJ126,$A$3:$B$36,2,FALSE)</f>
        <v>27.1</v>
      </c>
      <c r="AJ126" s="80" t="s">
        <v>769</v>
      </c>
      <c r="AK126" s="5">
        <v>5</v>
      </c>
      <c r="AL126" s="31">
        <f>VLOOKUP(AM126,$A$3:$B$36,2,FALSE)</f>
        <v>33.4</v>
      </c>
      <c r="AM126" s="80" t="s">
        <v>787</v>
      </c>
      <c r="AN126" s="5">
        <v>5</v>
      </c>
      <c r="AO126" s="31">
        <f>VLOOKUP(AP126,$A$3:$B$36,2,FALSE)</f>
        <v>32</v>
      </c>
      <c r="AP126" s="80" t="s">
        <v>770</v>
      </c>
    </row>
    <row r="127" spans="7:66" x14ac:dyDescent="0.45">
      <c r="G127" s="5">
        <v>6</v>
      </c>
      <c r="H127" s="6" t="s">
        <v>364</v>
      </c>
      <c r="I127" s="6" t="s">
        <v>370</v>
      </c>
      <c r="J127" s="11" t="s">
        <v>372</v>
      </c>
      <c r="K127" s="11" t="s">
        <v>376</v>
      </c>
      <c r="L127" s="11" t="s">
        <v>380</v>
      </c>
      <c r="M127" s="11" t="s">
        <v>384</v>
      </c>
      <c r="N127" s="11"/>
      <c r="Q127" s="5" t="s">
        <v>990</v>
      </c>
      <c r="R127" s="5" t="s">
        <v>982</v>
      </c>
      <c r="S127" s="5" t="s">
        <v>994</v>
      </c>
      <c r="T127" s="5" t="s">
        <v>984</v>
      </c>
      <c r="U127" s="5" t="s">
        <v>99</v>
      </c>
      <c r="V127" s="5" t="s">
        <v>61</v>
      </c>
      <c r="Y127" s="5">
        <v>6</v>
      </c>
      <c r="Z127" s="31">
        <f>VLOOKUP(AA127,$A$3:$B$36,2,FALSE)</f>
        <v>25.7</v>
      </c>
      <c r="AA127" s="80" t="s">
        <v>434</v>
      </c>
      <c r="AB127" s="5">
        <v>6</v>
      </c>
      <c r="AC127" s="31">
        <f>VLOOKUP(AD127,$A$3:$B$36,2,FALSE)</f>
        <v>25.7</v>
      </c>
      <c r="AD127" s="80" t="s">
        <v>434</v>
      </c>
      <c r="AE127" s="5">
        <v>6</v>
      </c>
      <c r="AF127" s="31">
        <f>VLOOKUP(AG127,$A$3:$B$36,2,FALSE)</f>
        <v>24.9</v>
      </c>
      <c r="AG127" s="80" t="s">
        <v>771</v>
      </c>
      <c r="AH127" s="5">
        <v>6</v>
      </c>
      <c r="AI127" s="31">
        <f>VLOOKUP(AJ127,$A$3:$B$36,2,FALSE)</f>
        <v>29.2</v>
      </c>
      <c r="AJ127" s="80" t="s">
        <v>792</v>
      </c>
      <c r="AK127" s="5">
        <v>6</v>
      </c>
      <c r="AL127" s="31">
        <f>VLOOKUP(AM127,$A$3:$B$36,2,FALSE)</f>
        <v>33</v>
      </c>
      <c r="AM127" s="80" t="s">
        <v>766</v>
      </c>
      <c r="AN127" s="5">
        <v>6</v>
      </c>
      <c r="AO127" s="31">
        <f>VLOOKUP(AP127,$A$3:$B$36,2,FALSE)</f>
        <v>33</v>
      </c>
      <c r="AP127" s="80" t="s">
        <v>766</v>
      </c>
    </row>
    <row r="128" spans="7:66" x14ac:dyDescent="0.45">
      <c r="G128" s="5">
        <v>7</v>
      </c>
      <c r="H128" s="11" t="s">
        <v>365</v>
      </c>
      <c r="I128" s="11" t="s">
        <v>371</v>
      </c>
      <c r="J128" s="6" t="s">
        <v>373</v>
      </c>
      <c r="K128" s="6" t="s">
        <v>377</v>
      </c>
      <c r="L128" s="6" t="s">
        <v>381</v>
      </c>
      <c r="M128" s="6" t="s">
        <v>62</v>
      </c>
      <c r="N128" s="6"/>
      <c r="Q128" s="5" t="s">
        <v>113</v>
      </c>
      <c r="R128" s="5" t="s">
        <v>369</v>
      </c>
      <c r="S128" s="5" t="s">
        <v>936</v>
      </c>
      <c r="T128" s="5" t="s">
        <v>286</v>
      </c>
      <c r="U128" s="5" t="s">
        <v>930</v>
      </c>
      <c r="V128" s="5" t="s">
        <v>62</v>
      </c>
      <c r="Y128" s="5">
        <v>7</v>
      </c>
      <c r="Z128" s="31">
        <f>VLOOKUP(AA128,$A$3:$B$36,2,FALSE)</f>
        <v>25.4</v>
      </c>
      <c r="AA128" s="80" t="s">
        <v>819</v>
      </c>
      <c r="AB128" s="5">
        <v>7</v>
      </c>
      <c r="AC128" s="31">
        <f>VLOOKUP(AD128,$A$3:$B$36,2,FALSE)</f>
        <v>25.4</v>
      </c>
      <c r="AD128" s="80" t="s">
        <v>819</v>
      </c>
      <c r="AE128" s="5">
        <v>7</v>
      </c>
      <c r="AF128" s="31">
        <f>VLOOKUP(AG128,$A$3:$B$36,2,FALSE)</f>
        <v>25.2</v>
      </c>
      <c r="AG128" s="80" t="s">
        <v>432</v>
      </c>
      <c r="AH128" s="5">
        <v>7</v>
      </c>
      <c r="AI128" s="31">
        <f>VLOOKUP(AJ128,$A$3:$B$36,2,FALSE)</f>
        <v>27.5</v>
      </c>
      <c r="AJ128" s="80" t="s">
        <v>853</v>
      </c>
      <c r="AK128" s="5">
        <v>7</v>
      </c>
      <c r="AL128" s="31">
        <f>VLOOKUP(AM128,$A$3:$B$36,2,FALSE)</f>
        <v>33.700000000000003</v>
      </c>
      <c r="AM128" s="80" t="s">
        <v>791</v>
      </c>
      <c r="AN128" s="5">
        <v>7</v>
      </c>
      <c r="AO128" s="31">
        <f>VLOOKUP(AP128,$A$3:$B$36,2,FALSE)</f>
        <v>32</v>
      </c>
      <c r="AP128" s="80" t="s">
        <v>770</v>
      </c>
    </row>
    <row r="129" spans="7:66" x14ac:dyDescent="0.45">
      <c r="G129" s="5">
        <v>8</v>
      </c>
      <c r="I129" s="6"/>
      <c r="J129" s="15" t="s">
        <v>277</v>
      </c>
      <c r="K129" s="6" t="s">
        <v>137</v>
      </c>
      <c r="L129" s="11" t="s">
        <v>382</v>
      </c>
      <c r="M129" s="6" t="s">
        <v>211</v>
      </c>
      <c r="N129" s="6"/>
      <c r="S129" s="5" t="s">
        <v>277</v>
      </c>
      <c r="T129" s="5" t="s">
        <v>137</v>
      </c>
      <c r="U129" s="5" t="s">
        <v>99</v>
      </c>
      <c r="V129" s="5" t="s">
        <v>211</v>
      </c>
      <c r="Y129" s="105">
        <v>8</v>
      </c>
      <c r="Z129" s="107">
        <f>VLOOKUP(AA129,$A$3:$B$36,2,FALSE)</f>
        <v>25.7</v>
      </c>
      <c r="AA129" s="112" t="s">
        <v>434</v>
      </c>
      <c r="AB129" s="113">
        <v>8</v>
      </c>
      <c r="AC129" s="112">
        <f>VLOOKUP(AD129,$A$3:$B$36,2,FALSE)</f>
        <v>25.7</v>
      </c>
      <c r="AD129" s="112" t="s">
        <v>434</v>
      </c>
      <c r="AE129" s="5">
        <v>8</v>
      </c>
      <c r="AF129" s="31">
        <f>VLOOKUP(AG129,$A$3:$B$36,2,FALSE)</f>
        <v>24.9</v>
      </c>
      <c r="AG129" s="80" t="s">
        <v>771</v>
      </c>
      <c r="AH129" s="5">
        <v>8</v>
      </c>
      <c r="AI129" s="31">
        <f>VLOOKUP(AJ129,$A$3:$B$36,2,FALSE)</f>
        <v>29.2</v>
      </c>
      <c r="AJ129" s="80" t="s">
        <v>792</v>
      </c>
      <c r="AK129" s="5">
        <v>8</v>
      </c>
      <c r="AL129" s="31">
        <f>VLOOKUP(AM129,$A$3:$B$36,2,FALSE)</f>
        <v>33</v>
      </c>
      <c r="AM129" s="80" t="s">
        <v>766</v>
      </c>
      <c r="AN129" s="5">
        <v>8</v>
      </c>
      <c r="AO129" s="31">
        <f>VLOOKUP(AP129,$A$3:$B$36,2,FALSE)</f>
        <v>31.4</v>
      </c>
      <c r="AP129" s="80" t="s">
        <v>774</v>
      </c>
    </row>
    <row r="130" spans="7:66" x14ac:dyDescent="0.45">
      <c r="G130" s="5">
        <v>9</v>
      </c>
      <c r="I130" s="6"/>
      <c r="J130" s="6" t="s">
        <v>374</v>
      </c>
      <c r="K130" s="6" t="s">
        <v>378</v>
      </c>
      <c r="L130" s="6" t="s">
        <v>100</v>
      </c>
      <c r="M130" s="6" t="s">
        <v>101</v>
      </c>
      <c r="N130" s="6"/>
      <c r="S130" s="5" t="s">
        <v>995</v>
      </c>
      <c r="T130" s="5" t="s">
        <v>802</v>
      </c>
      <c r="U130" s="5" t="s">
        <v>100</v>
      </c>
      <c r="V130" s="5" t="s">
        <v>101</v>
      </c>
      <c r="Z130" s="31"/>
      <c r="AE130" s="5">
        <v>9</v>
      </c>
      <c r="AF130" s="31">
        <f>VLOOKUP(AG130,$A$3:$B$36,2,FALSE)</f>
        <v>24.8</v>
      </c>
      <c r="AG130" s="80" t="s">
        <v>790</v>
      </c>
      <c r="AH130" s="5">
        <v>9</v>
      </c>
      <c r="AI130" s="31">
        <f>VLOOKUP(AJ130,$A$3:$B$36,2,FALSE)</f>
        <v>30.4</v>
      </c>
      <c r="AJ130" s="80" t="s">
        <v>773</v>
      </c>
      <c r="AK130" s="5">
        <v>9</v>
      </c>
      <c r="AL130" s="31">
        <f>VLOOKUP(AM130,$A$3:$B$36,2,FALSE)</f>
        <v>33.700000000000003</v>
      </c>
      <c r="AM130" s="80" t="s">
        <v>791</v>
      </c>
      <c r="AN130" s="5">
        <v>9</v>
      </c>
      <c r="AO130" s="31">
        <f>VLOOKUP(AP130,$A$3:$B$36,2,FALSE)</f>
        <v>30.4</v>
      </c>
      <c r="AP130" s="80" t="s">
        <v>773</v>
      </c>
    </row>
    <row r="131" spans="7:66" x14ac:dyDescent="0.45">
      <c r="G131" s="5">
        <v>10</v>
      </c>
      <c r="H131" s="6"/>
      <c r="I131" s="6"/>
      <c r="J131" s="11" t="s">
        <v>375</v>
      </c>
      <c r="K131" s="11" t="s">
        <v>379</v>
      </c>
      <c r="L131" s="6" t="s">
        <v>54</v>
      </c>
      <c r="M131" s="6" t="s">
        <v>385</v>
      </c>
      <c r="N131" s="6"/>
      <c r="S131" s="5" t="s">
        <v>277</v>
      </c>
      <c r="T131" s="5" t="s">
        <v>137</v>
      </c>
      <c r="U131" s="5" t="s">
        <v>54</v>
      </c>
      <c r="V131" s="5" t="s">
        <v>18</v>
      </c>
      <c r="Z131" s="31"/>
      <c r="AE131" s="5">
        <v>10</v>
      </c>
      <c r="AF131" s="31">
        <f>VLOOKUP(AG131,$A$3:$B$36,2,FALSE)</f>
        <v>24.9</v>
      </c>
      <c r="AG131" s="80" t="s">
        <v>771</v>
      </c>
      <c r="AH131" s="5">
        <v>10</v>
      </c>
      <c r="AI131" s="31">
        <f>VLOOKUP(AJ131,$A$3:$B$36,2,FALSE)</f>
        <v>29.2</v>
      </c>
      <c r="AJ131" s="80" t="s">
        <v>792</v>
      </c>
      <c r="AK131" s="5">
        <v>10</v>
      </c>
      <c r="AL131" s="31">
        <f>VLOOKUP(AM131,$A$3:$B$36,2,FALSE)</f>
        <v>33.4</v>
      </c>
      <c r="AM131" s="80" t="s">
        <v>787</v>
      </c>
      <c r="AN131" s="5">
        <v>10</v>
      </c>
      <c r="AO131" s="31">
        <f>VLOOKUP(AP131,$A$3:$B$36,2,FALSE)</f>
        <v>29.2</v>
      </c>
      <c r="AP131" s="80" t="s">
        <v>792</v>
      </c>
    </row>
    <row r="132" spans="7:66" x14ac:dyDescent="0.45">
      <c r="G132" s="5">
        <v>11</v>
      </c>
      <c r="H132" s="6"/>
      <c r="I132" s="6"/>
      <c r="J132" s="6"/>
      <c r="K132" s="6"/>
      <c r="L132" s="6" t="s">
        <v>316</v>
      </c>
      <c r="M132" s="6" t="s">
        <v>17</v>
      </c>
      <c r="N132" s="6"/>
      <c r="U132" s="5" t="s">
        <v>845</v>
      </c>
      <c r="V132" s="5" t="s">
        <v>17</v>
      </c>
      <c r="AE132" s="113">
        <v>11</v>
      </c>
      <c r="AF132" s="112">
        <f>VLOOKUP(AG132,$A$3:$B$36,2,FALSE)</f>
        <v>24.8</v>
      </c>
      <c r="AG132" s="112" t="s">
        <v>790</v>
      </c>
      <c r="AH132" s="113">
        <v>11</v>
      </c>
      <c r="AI132" s="112">
        <f>VLOOKUP(AJ132,$A$3:$B$36,2,FALSE)</f>
        <v>30.4</v>
      </c>
      <c r="AJ132" s="112" t="s">
        <v>773</v>
      </c>
      <c r="AK132" s="5">
        <v>11</v>
      </c>
      <c r="AL132" s="31">
        <f>VLOOKUP(AM132,$A$3:$B$36,2,FALSE)</f>
        <v>34.200000000000003</v>
      </c>
      <c r="AM132" s="80" t="s">
        <v>765</v>
      </c>
      <c r="AN132" s="5">
        <v>11</v>
      </c>
      <c r="AO132" s="31">
        <f>VLOOKUP(AP132,$A$3:$B$36,2,FALSE)</f>
        <v>30.4</v>
      </c>
      <c r="AP132" s="80" t="s">
        <v>773</v>
      </c>
    </row>
    <row r="133" spans="7:66" x14ac:dyDescent="0.45">
      <c r="G133" s="5">
        <v>12</v>
      </c>
      <c r="H133" s="6"/>
      <c r="I133" s="6"/>
      <c r="J133" s="6"/>
      <c r="K133" s="6"/>
      <c r="L133" s="6"/>
      <c r="M133" s="6" t="s">
        <v>15</v>
      </c>
      <c r="N133" s="6"/>
      <c r="V133" s="5" t="s">
        <v>15</v>
      </c>
      <c r="AK133" s="113">
        <v>12</v>
      </c>
      <c r="AL133" s="112">
        <f>VLOOKUP(AM133,$A$3:$B$36,2,FALSE)</f>
        <v>33.4</v>
      </c>
      <c r="AM133" s="112" t="s">
        <v>787</v>
      </c>
      <c r="AN133" s="5">
        <v>12</v>
      </c>
      <c r="AO133" s="31">
        <f>VLOOKUP(AP133,$A$3:$B$36,2,FALSE)</f>
        <v>31.4</v>
      </c>
      <c r="AP133" s="80" t="s">
        <v>774</v>
      </c>
    </row>
    <row r="134" spans="7:66" x14ac:dyDescent="0.45">
      <c r="G134" s="5">
        <v>13</v>
      </c>
      <c r="H134" s="6"/>
      <c r="I134" s="6"/>
      <c r="J134" s="6"/>
      <c r="K134" s="6"/>
      <c r="L134" s="6"/>
      <c r="M134" s="6" t="s">
        <v>59</v>
      </c>
      <c r="N134" s="6"/>
      <c r="V134" s="5" t="s">
        <v>59</v>
      </c>
      <c r="AN134" s="5">
        <v>13</v>
      </c>
      <c r="AO134" s="31">
        <f>VLOOKUP(AP134,$A$3:$B$36,2,FALSE)</f>
        <v>32</v>
      </c>
      <c r="AP134" s="80" t="s">
        <v>770</v>
      </c>
    </row>
    <row r="135" spans="7:66" ht="13.8" x14ac:dyDescent="0.45">
      <c r="G135" s="5">
        <v>14</v>
      </c>
      <c r="H135" s="6"/>
      <c r="I135" s="6"/>
      <c r="J135" s="6"/>
      <c r="K135" s="6"/>
      <c r="L135" s="6"/>
      <c r="M135" s="11" t="s">
        <v>386</v>
      </c>
      <c r="N135" s="11"/>
      <c r="O135" s="10" t="s">
        <v>431</v>
      </c>
      <c r="V135" s="5" t="s">
        <v>61</v>
      </c>
      <c r="W135" s="5">
        <f>COUNTA(Q122:V135)</f>
        <v>59</v>
      </c>
      <c r="X135" s="10" t="s">
        <v>431</v>
      </c>
      <c r="AN135" s="5">
        <v>14</v>
      </c>
      <c r="AO135" s="31">
        <f>VLOOKUP(AP135,$A$3:$B$36,2,FALSE)</f>
        <v>33</v>
      </c>
      <c r="AP135" s="80" t="s">
        <v>766</v>
      </c>
      <c r="BN135" s="10" t="s">
        <v>431</v>
      </c>
    </row>
    <row r="136" spans="7:66" x14ac:dyDescent="0.45">
      <c r="H136" s="6"/>
      <c r="I136" s="6"/>
      <c r="J136" s="6"/>
      <c r="K136" s="6"/>
      <c r="L136" s="6"/>
      <c r="AN136" s="113">
        <v>15</v>
      </c>
      <c r="AO136" s="112">
        <f>VLOOKUP(AP136,$A$3:$B$36,2,FALSE)</f>
        <v>32</v>
      </c>
      <c r="AP136" s="112" t="s">
        <v>770</v>
      </c>
    </row>
    <row r="137" spans="7:66" x14ac:dyDescent="0.45">
      <c r="G137" s="5" t="s">
        <v>387</v>
      </c>
    </row>
    <row r="138" spans="7:66" x14ac:dyDescent="0.45">
      <c r="H138" s="5" t="s">
        <v>216</v>
      </c>
    </row>
    <row r="139" spans="7:66" x14ac:dyDescent="0.45">
      <c r="G139" s="7" t="s">
        <v>5</v>
      </c>
      <c r="H139" s="8" t="s">
        <v>28</v>
      </c>
      <c r="I139" s="8" t="s">
        <v>29</v>
      </c>
      <c r="J139" s="8" t="s">
        <v>110</v>
      </c>
      <c r="K139" s="8" t="s">
        <v>217</v>
      </c>
      <c r="L139" s="8" t="s">
        <v>218</v>
      </c>
      <c r="M139" s="8" t="s">
        <v>219</v>
      </c>
      <c r="N139" s="8"/>
      <c r="P139" s="5">
        <v>7</v>
      </c>
      <c r="Q139" s="8" t="s">
        <v>28</v>
      </c>
      <c r="R139" s="8" t="s">
        <v>29</v>
      </c>
      <c r="S139" s="8" t="s">
        <v>110</v>
      </c>
      <c r="T139" s="8" t="s">
        <v>217</v>
      </c>
      <c r="U139" s="8" t="s">
        <v>218</v>
      </c>
      <c r="V139" s="8" t="s">
        <v>219</v>
      </c>
      <c r="Y139" s="7" t="s">
        <v>5</v>
      </c>
      <c r="AA139" s="102" t="s">
        <v>28</v>
      </c>
      <c r="AB139" s="102"/>
      <c r="AC139" s="102"/>
      <c r="AD139" s="102" t="s">
        <v>29</v>
      </c>
      <c r="AE139" s="102"/>
      <c r="AF139" s="102"/>
      <c r="AG139" s="102" t="s">
        <v>110</v>
      </c>
      <c r="AH139" s="102"/>
      <c r="AI139" s="102"/>
      <c r="AJ139" s="102" t="s">
        <v>217</v>
      </c>
      <c r="AK139" s="102"/>
      <c r="AL139" s="102"/>
      <c r="AM139" s="102" t="s">
        <v>218</v>
      </c>
      <c r="AN139" s="102"/>
      <c r="AO139" s="102"/>
      <c r="AP139" s="102" t="s">
        <v>219</v>
      </c>
    </row>
    <row r="140" spans="7:66" x14ac:dyDescent="0.45">
      <c r="G140" s="5">
        <v>1</v>
      </c>
      <c r="H140" s="6" t="s">
        <v>114</v>
      </c>
      <c r="I140" s="6" t="s">
        <v>118</v>
      </c>
      <c r="J140" s="6" t="s">
        <v>126</v>
      </c>
      <c r="K140" s="6" t="s">
        <v>136</v>
      </c>
      <c r="L140" s="6" t="s">
        <v>148</v>
      </c>
      <c r="M140" s="6" t="s">
        <v>155</v>
      </c>
      <c r="N140" s="6"/>
      <c r="Q140" s="5" t="s">
        <v>114</v>
      </c>
      <c r="R140" s="5" t="s">
        <v>118</v>
      </c>
      <c r="S140" s="5" t="s">
        <v>126</v>
      </c>
      <c r="T140" s="5" t="s">
        <v>136</v>
      </c>
      <c r="U140" s="5" t="s">
        <v>148</v>
      </c>
      <c r="V140" s="5" t="s">
        <v>155</v>
      </c>
      <c r="Y140" s="5">
        <v>1</v>
      </c>
      <c r="Z140" s="31">
        <f>VLOOKUP(AA140,$A$3:$B$36,2,FALSE)</f>
        <v>25.9</v>
      </c>
      <c r="AA140" s="80" t="s">
        <v>871</v>
      </c>
      <c r="AB140" s="5">
        <v>1</v>
      </c>
      <c r="AC140" s="31">
        <f>VLOOKUP(AD140,$A$3:$B$36,2,FALSE)</f>
        <v>25.9</v>
      </c>
      <c r="AD140" s="80" t="s">
        <v>871</v>
      </c>
      <c r="AE140" s="5">
        <v>1</v>
      </c>
      <c r="AF140" s="31">
        <f>VLOOKUP(AG140,$A$3:$B$36,2,FALSE)</f>
        <v>25.9</v>
      </c>
      <c r="AG140" s="80" t="s">
        <v>871</v>
      </c>
      <c r="AH140" s="5">
        <v>1</v>
      </c>
      <c r="AI140" s="31">
        <f>VLOOKUP(AJ140,$A$3:$B$36,2,FALSE)</f>
        <v>25.9</v>
      </c>
      <c r="AJ140" s="80" t="s">
        <v>871</v>
      </c>
      <c r="AK140" s="5">
        <v>1</v>
      </c>
      <c r="AL140" s="31">
        <f>VLOOKUP(AM140,$A$3:$B$36,2,FALSE)</f>
        <v>25.9</v>
      </c>
      <c r="AM140" s="80" t="s">
        <v>871</v>
      </c>
      <c r="AN140" s="5">
        <v>1</v>
      </c>
      <c r="AO140" s="31">
        <f>VLOOKUP(AP140,$A$3:$B$36,2,FALSE)</f>
        <v>25.9</v>
      </c>
      <c r="AP140" s="80" t="s">
        <v>871</v>
      </c>
    </row>
    <row r="141" spans="7:66" x14ac:dyDescent="0.45">
      <c r="G141" s="5">
        <v>2</v>
      </c>
      <c r="H141" s="6" t="s">
        <v>116</v>
      </c>
      <c r="I141" s="6" t="s">
        <v>119</v>
      </c>
      <c r="J141" s="6" t="s">
        <v>275</v>
      </c>
      <c r="K141" s="6" t="s">
        <v>137</v>
      </c>
      <c r="L141" s="6" t="s">
        <v>96</v>
      </c>
      <c r="M141" s="6" t="s">
        <v>18</v>
      </c>
      <c r="N141" s="6"/>
      <c r="Q141" s="5" t="s">
        <v>116</v>
      </c>
      <c r="R141" s="5" t="s">
        <v>119</v>
      </c>
      <c r="S141" s="5" t="s">
        <v>42</v>
      </c>
      <c r="T141" s="5" t="s">
        <v>137</v>
      </c>
      <c r="U141" s="5" t="s">
        <v>96</v>
      </c>
      <c r="V141" s="5" t="s">
        <v>18</v>
      </c>
      <c r="Y141" s="5">
        <v>2</v>
      </c>
      <c r="Z141" s="31">
        <f>VLOOKUP(AA141,$A$3:$B$36,2,FALSE)</f>
        <v>29.2</v>
      </c>
      <c r="AA141" s="80" t="s">
        <v>792</v>
      </c>
      <c r="AB141" s="5">
        <v>2</v>
      </c>
      <c r="AC141" s="31">
        <f>VLOOKUP(AD141,$A$3:$B$36,2,FALSE)</f>
        <v>29.2</v>
      </c>
      <c r="AD141" s="80" t="s">
        <v>792</v>
      </c>
      <c r="AE141" s="5">
        <v>2</v>
      </c>
      <c r="AF141" s="31">
        <f>VLOOKUP(AG141,$A$3:$B$36,2,FALSE)</f>
        <v>29.2</v>
      </c>
      <c r="AG141" s="80" t="s">
        <v>792</v>
      </c>
      <c r="AH141" s="5">
        <v>2</v>
      </c>
      <c r="AI141" s="31">
        <f>VLOOKUP(AJ141,$A$3:$B$36,2,FALSE)</f>
        <v>29.2</v>
      </c>
      <c r="AJ141" s="80" t="s">
        <v>792</v>
      </c>
      <c r="AK141" s="5">
        <v>2</v>
      </c>
      <c r="AL141" s="31">
        <f>VLOOKUP(AM141,$A$3:$B$36,2,FALSE)</f>
        <v>29.2</v>
      </c>
      <c r="AM141" s="80" t="s">
        <v>792</v>
      </c>
      <c r="AN141" s="5">
        <v>2</v>
      </c>
      <c r="AO141" s="31">
        <f>VLOOKUP(AP141,$A$3:$B$36,2,FALSE)</f>
        <v>29.2</v>
      </c>
      <c r="AP141" s="80" t="s">
        <v>792</v>
      </c>
    </row>
    <row r="142" spans="7:66" x14ac:dyDescent="0.45">
      <c r="G142" s="5">
        <v>3</v>
      </c>
      <c r="H142" s="6" t="s">
        <v>66</v>
      </c>
      <c r="I142" s="6" t="s">
        <v>120</v>
      </c>
      <c r="J142" s="6" t="s">
        <v>44</v>
      </c>
      <c r="K142" s="6" t="s">
        <v>138</v>
      </c>
      <c r="L142" s="6" t="s">
        <v>345</v>
      </c>
      <c r="M142" s="6" t="s">
        <v>210</v>
      </c>
      <c r="N142" s="6"/>
      <c r="Q142" s="5" t="s">
        <v>66</v>
      </c>
      <c r="R142" s="5" t="s">
        <v>120</v>
      </c>
      <c r="S142" s="5" t="s">
        <v>44</v>
      </c>
      <c r="T142" s="5" t="s">
        <v>138</v>
      </c>
      <c r="U142" s="5" t="s">
        <v>782</v>
      </c>
      <c r="V142" s="5" t="s">
        <v>61</v>
      </c>
      <c r="Y142" s="5">
        <v>3</v>
      </c>
      <c r="Z142" s="31">
        <f>VLOOKUP(AA142,$A$3:$B$36,2,FALSE)</f>
        <v>33</v>
      </c>
      <c r="AA142" s="80" t="s">
        <v>766</v>
      </c>
      <c r="AB142" s="5">
        <v>3</v>
      </c>
      <c r="AC142" s="31">
        <f>VLOOKUP(AD142,$A$3:$B$36,2,FALSE)</f>
        <v>33</v>
      </c>
      <c r="AD142" s="80" t="s">
        <v>766</v>
      </c>
      <c r="AE142" s="5">
        <v>3</v>
      </c>
      <c r="AF142" s="31">
        <f>VLOOKUP(AG142,$A$3:$B$36,2,FALSE)</f>
        <v>27.1</v>
      </c>
      <c r="AG142" s="80" t="s">
        <v>769</v>
      </c>
      <c r="AH142" s="5">
        <v>3</v>
      </c>
      <c r="AI142" s="31">
        <f>VLOOKUP(AJ142,$A$3:$B$36,2,FALSE)</f>
        <v>33</v>
      </c>
      <c r="AJ142" s="80" t="s">
        <v>766</v>
      </c>
      <c r="AK142" s="5">
        <v>3</v>
      </c>
      <c r="AL142" s="31">
        <f>VLOOKUP(AM142,$A$3:$B$36,2,FALSE)</f>
        <v>33</v>
      </c>
      <c r="AM142" s="80" t="s">
        <v>766</v>
      </c>
      <c r="AN142" s="5">
        <v>3</v>
      </c>
      <c r="AO142" s="31">
        <f>VLOOKUP(AP142,$A$3:$B$36,2,FALSE)</f>
        <v>33</v>
      </c>
      <c r="AP142" s="80" t="s">
        <v>766</v>
      </c>
    </row>
    <row r="143" spans="7:66" x14ac:dyDescent="0.45">
      <c r="G143" s="5">
        <v>4</v>
      </c>
      <c r="H143" s="6" t="s">
        <v>27</v>
      </c>
      <c r="I143" s="6" t="s">
        <v>327</v>
      </c>
      <c r="J143" s="11" t="s">
        <v>235</v>
      </c>
      <c r="K143" s="6" t="s">
        <v>51</v>
      </c>
      <c r="L143" s="6" t="s">
        <v>404</v>
      </c>
      <c r="M143" s="6" t="s">
        <v>211</v>
      </c>
      <c r="N143" s="6"/>
      <c r="Q143" s="5" t="s">
        <v>27</v>
      </c>
      <c r="R143" s="5" t="s">
        <v>172</v>
      </c>
      <c r="S143" s="5" t="s">
        <v>126</v>
      </c>
      <c r="T143" s="5" t="s">
        <v>51</v>
      </c>
      <c r="U143" s="5" t="s">
        <v>98</v>
      </c>
      <c r="V143" s="5" t="s">
        <v>211</v>
      </c>
      <c r="Y143" s="5">
        <v>4</v>
      </c>
      <c r="Z143" s="31">
        <f>VLOOKUP(AA143,$A$3:$B$36,2,FALSE)</f>
        <v>34.700000000000003</v>
      </c>
      <c r="AA143" s="80" t="s">
        <v>776</v>
      </c>
      <c r="AB143" s="5">
        <v>4</v>
      </c>
      <c r="AC143" s="31">
        <f>VLOOKUP(AD143,$A$3:$B$36,2,FALSE)</f>
        <v>34.700000000000003</v>
      </c>
      <c r="AD143" s="80" t="s">
        <v>776</v>
      </c>
      <c r="AE143" s="5">
        <v>4</v>
      </c>
      <c r="AF143" s="31">
        <f>VLOOKUP(AG143,$A$3:$B$36,2,FALSE)</f>
        <v>25.9</v>
      </c>
      <c r="AG143" s="80" t="s">
        <v>871</v>
      </c>
      <c r="AH143" s="5">
        <v>4</v>
      </c>
      <c r="AI143" s="31">
        <f>VLOOKUP(AJ143,$A$3:$B$36,2,FALSE)</f>
        <v>34.700000000000003</v>
      </c>
      <c r="AJ143" s="80" t="s">
        <v>776</v>
      </c>
      <c r="AK143" s="5">
        <v>4</v>
      </c>
      <c r="AL143" s="31">
        <f>VLOOKUP(AM143,$A$3:$B$36,2,FALSE)</f>
        <v>31.4</v>
      </c>
      <c r="AM143" s="80" t="s">
        <v>774</v>
      </c>
      <c r="AN143" s="5">
        <v>4</v>
      </c>
      <c r="AO143" s="31">
        <f>VLOOKUP(AP143,$A$3:$B$36,2,FALSE)</f>
        <v>31.4</v>
      </c>
      <c r="AP143" s="80" t="s">
        <v>774</v>
      </c>
    </row>
    <row r="144" spans="7:66" x14ac:dyDescent="0.45">
      <c r="G144" s="5">
        <v>5</v>
      </c>
      <c r="H144" s="6" t="s">
        <v>185</v>
      </c>
      <c r="I144" s="11" t="s">
        <v>301</v>
      </c>
      <c r="J144" s="6" t="s">
        <v>395</v>
      </c>
      <c r="K144" s="6" t="s">
        <v>139</v>
      </c>
      <c r="L144" s="6" t="s">
        <v>53</v>
      </c>
      <c r="M144" s="6" t="s">
        <v>212</v>
      </c>
      <c r="N144" s="6"/>
      <c r="Q144" s="5" t="s">
        <v>257</v>
      </c>
      <c r="R144" s="5" t="s">
        <v>31</v>
      </c>
      <c r="S144" s="5" t="s">
        <v>996</v>
      </c>
      <c r="T144" s="5" t="s">
        <v>609</v>
      </c>
      <c r="U144" s="5" t="s">
        <v>53</v>
      </c>
      <c r="V144" s="5" t="s">
        <v>18</v>
      </c>
      <c r="Y144" s="5">
        <v>5</v>
      </c>
      <c r="Z144" s="31">
        <f>VLOOKUP(AA144,$A$3:$B$36,2,FALSE)</f>
        <v>39.700000000000003</v>
      </c>
      <c r="AA144" s="80" t="s">
        <v>764</v>
      </c>
      <c r="AB144" s="5">
        <v>5</v>
      </c>
      <c r="AC144" s="31">
        <f>VLOOKUP(AD144,$A$3:$B$36,2,FALSE)</f>
        <v>33.4</v>
      </c>
      <c r="AD144" s="80" t="s">
        <v>787</v>
      </c>
      <c r="AE144" s="5">
        <v>5</v>
      </c>
      <c r="AF144" s="31">
        <f>VLOOKUP(AG144,$A$3:$B$36,2,FALSE)</f>
        <v>26.1</v>
      </c>
      <c r="AG144" s="80" t="s">
        <v>873</v>
      </c>
      <c r="AH144" s="5">
        <v>5</v>
      </c>
      <c r="AI144" s="31">
        <f>VLOOKUP(AJ144,$A$3:$B$36,2,FALSE)</f>
        <v>39.700000000000003</v>
      </c>
      <c r="AJ144" s="80" t="s">
        <v>764</v>
      </c>
      <c r="AK144" s="5">
        <v>5</v>
      </c>
      <c r="AL144" s="31">
        <f>VLOOKUP(AM144,$A$3:$B$36,2,FALSE)</f>
        <v>32</v>
      </c>
      <c r="AM144" s="80" t="s">
        <v>770</v>
      </c>
      <c r="AN144" s="5">
        <v>5</v>
      </c>
      <c r="AO144" s="31">
        <f>VLOOKUP(AP144,$A$3:$B$36,2,FALSE)</f>
        <v>29.2</v>
      </c>
      <c r="AP144" s="80" t="s">
        <v>792</v>
      </c>
    </row>
    <row r="145" spans="7:66" x14ac:dyDescent="0.45">
      <c r="G145" s="5">
        <v>6</v>
      </c>
      <c r="H145" s="6" t="s">
        <v>186</v>
      </c>
      <c r="I145" s="6" t="s">
        <v>392</v>
      </c>
      <c r="J145" s="11" t="s">
        <v>396</v>
      </c>
      <c r="K145" s="6" t="s">
        <v>140</v>
      </c>
      <c r="L145" s="6" t="s">
        <v>99</v>
      </c>
      <c r="M145" s="6" t="s">
        <v>17</v>
      </c>
      <c r="N145" s="6"/>
      <c r="Q145" s="5" t="s">
        <v>186</v>
      </c>
      <c r="R145" s="5" t="s">
        <v>779</v>
      </c>
      <c r="S145" s="5" t="s">
        <v>126</v>
      </c>
      <c r="T145" s="5" t="s">
        <v>402</v>
      </c>
      <c r="U145" s="5" t="s">
        <v>99</v>
      </c>
      <c r="V145" s="5" t="s">
        <v>17</v>
      </c>
      <c r="Y145" s="5">
        <v>6</v>
      </c>
      <c r="Z145" s="31">
        <f>VLOOKUP(AA145,$A$3:$B$36,2,FALSE)</f>
        <v>37.200000000000003</v>
      </c>
      <c r="AA145" s="80" t="s">
        <v>772</v>
      </c>
      <c r="AB145" s="5">
        <v>6</v>
      </c>
      <c r="AC145" s="31">
        <f>VLOOKUP(AD145,$A$3:$B$36,2,FALSE)</f>
        <v>34.200000000000003</v>
      </c>
      <c r="AD145" s="80" t="s">
        <v>765</v>
      </c>
      <c r="AE145" s="5">
        <v>6</v>
      </c>
      <c r="AF145" s="31">
        <f>VLOOKUP(AG145,$A$3:$B$36,2,FALSE)</f>
        <v>25.9</v>
      </c>
      <c r="AG145" s="80" t="s">
        <v>871</v>
      </c>
      <c r="AH145" s="5">
        <v>6</v>
      </c>
      <c r="AI145" s="31">
        <f>VLOOKUP(AJ145,$A$3:$B$36,2,FALSE)</f>
        <v>37.200000000000003</v>
      </c>
      <c r="AJ145" s="80" t="s">
        <v>772</v>
      </c>
      <c r="AK145" s="5">
        <v>6</v>
      </c>
      <c r="AL145" s="31">
        <f>VLOOKUP(AM145,$A$3:$B$36,2,FALSE)</f>
        <v>33</v>
      </c>
      <c r="AM145" s="80" t="s">
        <v>766</v>
      </c>
      <c r="AN145" s="5">
        <v>6</v>
      </c>
      <c r="AO145" s="31">
        <f>VLOOKUP(AP145,$A$3:$B$36,2,FALSE)</f>
        <v>30.4</v>
      </c>
      <c r="AP145" s="80" t="s">
        <v>773</v>
      </c>
    </row>
    <row r="146" spans="7:66" x14ac:dyDescent="0.45">
      <c r="G146" s="5">
        <v>7</v>
      </c>
      <c r="H146" s="11" t="s">
        <v>388</v>
      </c>
      <c r="I146" s="11" t="s">
        <v>393</v>
      </c>
      <c r="J146" s="6" t="s">
        <v>236</v>
      </c>
      <c r="K146" s="11" t="s">
        <v>398</v>
      </c>
      <c r="L146" s="6" t="s">
        <v>100</v>
      </c>
      <c r="M146" s="6" t="s">
        <v>15</v>
      </c>
      <c r="N146" s="6"/>
      <c r="Q146" s="5" t="s">
        <v>27</v>
      </c>
      <c r="R146" s="5" t="s">
        <v>31</v>
      </c>
      <c r="S146" s="5" t="s">
        <v>236</v>
      </c>
      <c r="T146" s="5" t="s">
        <v>488</v>
      </c>
      <c r="U146" s="5" t="s">
        <v>100</v>
      </c>
      <c r="V146" s="5" t="s">
        <v>15</v>
      </c>
      <c r="Y146" s="5">
        <v>7</v>
      </c>
      <c r="Z146" s="31">
        <f>VLOOKUP(AA146,$A$3:$B$36,2,FALSE)</f>
        <v>34.700000000000003</v>
      </c>
      <c r="AA146" s="80" t="s">
        <v>776</v>
      </c>
      <c r="AB146" s="5">
        <v>7</v>
      </c>
      <c r="AC146" s="31">
        <f>VLOOKUP(AD146,$A$3:$B$36,2,FALSE)</f>
        <v>33.4</v>
      </c>
      <c r="AD146" s="80" t="s">
        <v>787</v>
      </c>
      <c r="AE146" s="5">
        <v>7</v>
      </c>
      <c r="AF146" s="31">
        <f>VLOOKUP(AG146,$A$3:$B$36,2,FALSE)</f>
        <v>26.1</v>
      </c>
      <c r="AG146" s="80" t="s">
        <v>873</v>
      </c>
      <c r="AH146" s="5">
        <v>7</v>
      </c>
      <c r="AI146" s="31">
        <f>VLOOKUP(AJ146,$A$3:$B$36,2,FALSE)</f>
        <v>38.5</v>
      </c>
      <c r="AJ146" s="80" t="s">
        <v>767</v>
      </c>
      <c r="AK146" s="5">
        <v>7</v>
      </c>
      <c r="AL146" s="31">
        <f>VLOOKUP(AM146,$A$3:$B$36,2,FALSE)</f>
        <v>33.700000000000003</v>
      </c>
      <c r="AM146" s="80" t="s">
        <v>791</v>
      </c>
      <c r="AN146" s="5">
        <v>7</v>
      </c>
      <c r="AO146" s="31">
        <f>VLOOKUP(AP146,$A$3:$B$36,2,FALSE)</f>
        <v>31.4</v>
      </c>
      <c r="AP146" s="80" t="s">
        <v>774</v>
      </c>
    </row>
    <row r="147" spans="7:66" x14ac:dyDescent="0.45">
      <c r="G147" s="5">
        <v>8</v>
      </c>
      <c r="H147" s="6" t="s">
        <v>22</v>
      </c>
      <c r="I147" s="6" t="s">
        <v>170</v>
      </c>
      <c r="J147" s="6" t="s">
        <v>127</v>
      </c>
      <c r="K147" s="6" t="s">
        <v>399</v>
      </c>
      <c r="L147" s="6" t="s">
        <v>54</v>
      </c>
      <c r="M147" s="6" t="s">
        <v>59</v>
      </c>
      <c r="N147" s="6"/>
      <c r="Q147" s="5" t="s">
        <v>22</v>
      </c>
      <c r="R147" s="5" t="s">
        <v>170</v>
      </c>
      <c r="S147" s="5" t="s">
        <v>127</v>
      </c>
      <c r="T147" s="5" t="s">
        <v>399</v>
      </c>
      <c r="U147" s="5" t="s">
        <v>54</v>
      </c>
      <c r="V147" s="5" t="s">
        <v>59</v>
      </c>
      <c r="Y147" s="5">
        <v>8</v>
      </c>
      <c r="Z147" s="31">
        <f>VLOOKUP(AA147,$A$3:$B$36,2,FALSE)</f>
        <v>36.1</v>
      </c>
      <c r="AA147" s="80" t="s">
        <v>775</v>
      </c>
      <c r="AB147" s="5">
        <v>8</v>
      </c>
      <c r="AC147" s="31">
        <f>VLOOKUP(AD147,$A$3:$B$36,2,FALSE)</f>
        <v>34.200000000000003</v>
      </c>
      <c r="AD147" s="80" t="s">
        <v>765</v>
      </c>
      <c r="AE147" s="5">
        <v>8</v>
      </c>
      <c r="AF147" s="31">
        <f>VLOOKUP(AG147,$A$3:$B$36,2,FALSE)</f>
        <v>27.1</v>
      </c>
      <c r="AG147" s="80" t="s">
        <v>769</v>
      </c>
      <c r="AH147" s="5">
        <v>8</v>
      </c>
      <c r="AI147" s="31">
        <f>VLOOKUP(AJ147,$A$3:$B$36,2,FALSE)</f>
        <v>37.200000000000003</v>
      </c>
      <c r="AJ147" s="80" t="s">
        <v>772</v>
      </c>
      <c r="AK147" s="5">
        <v>8</v>
      </c>
      <c r="AL147" s="31">
        <f>VLOOKUP(AM147,$A$3:$B$36,2,FALSE)</f>
        <v>33.4</v>
      </c>
      <c r="AM147" s="80" t="s">
        <v>787</v>
      </c>
      <c r="AN147" s="5">
        <v>8</v>
      </c>
      <c r="AO147" s="31">
        <f>VLOOKUP(AP147,$A$3:$B$36,2,FALSE)</f>
        <v>32</v>
      </c>
      <c r="AP147" s="80" t="s">
        <v>770</v>
      </c>
    </row>
    <row r="148" spans="7:66" x14ac:dyDescent="0.45">
      <c r="G148" s="5">
        <v>9</v>
      </c>
      <c r="H148" s="13" t="s">
        <v>389</v>
      </c>
      <c r="I148" s="6" t="s">
        <v>121</v>
      </c>
      <c r="J148" s="6" t="s">
        <v>237</v>
      </c>
      <c r="K148" s="6" t="s">
        <v>52</v>
      </c>
      <c r="L148" s="6" t="s">
        <v>58</v>
      </c>
      <c r="M148" s="6" t="s">
        <v>14</v>
      </c>
      <c r="N148" s="6"/>
      <c r="Q148" s="5" t="s">
        <v>186</v>
      </c>
      <c r="R148" s="5" t="s">
        <v>121</v>
      </c>
      <c r="S148" s="5" t="s">
        <v>237</v>
      </c>
      <c r="T148" s="5" t="s">
        <v>52</v>
      </c>
      <c r="U148" s="5" t="s">
        <v>58</v>
      </c>
      <c r="V148" s="5" t="s">
        <v>14</v>
      </c>
      <c r="Y148" s="5">
        <v>9</v>
      </c>
      <c r="Z148" s="31">
        <f>VLOOKUP(AA148,$A$3:$B$36,2,FALSE)</f>
        <v>37.200000000000003</v>
      </c>
      <c r="AA148" s="80" t="s">
        <v>772</v>
      </c>
      <c r="AB148" s="5">
        <v>9</v>
      </c>
      <c r="AC148" s="31">
        <f>VLOOKUP(AD148,$A$3:$B$36,2,FALSE)</f>
        <v>34.700000000000003</v>
      </c>
      <c r="AD148" s="80" t="s">
        <v>776</v>
      </c>
      <c r="AE148" s="5">
        <v>9</v>
      </c>
      <c r="AF148" s="31">
        <f>VLOOKUP(AG148,$A$3:$B$36,2,FALSE)</f>
        <v>27.5</v>
      </c>
      <c r="AG148" s="80" t="s">
        <v>853</v>
      </c>
      <c r="AH148" s="5">
        <v>9</v>
      </c>
      <c r="AI148" s="31">
        <f>VLOOKUP(AJ148,$A$3:$B$36,2,FALSE)</f>
        <v>36.1</v>
      </c>
      <c r="AJ148" s="80" t="s">
        <v>775</v>
      </c>
      <c r="AK148" s="5">
        <v>9</v>
      </c>
      <c r="AL148" s="31">
        <f>VLOOKUP(AM148,$A$3:$B$36,2,FALSE)</f>
        <v>34.200000000000003</v>
      </c>
      <c r="AM148" s="80" t="s">
        <v>765</v>
      </c>
      <c r="AN148" s="5">
        <v>9</v>
      </c>
      <c r="AO148" s="31">
        <f>VLOOKUP(AP148,$A$3:$B$36,2,FALSE)</f>
        <v>33</v>
      </c>
      <c r="AP148" s="80" t="s">
        <v>766</v>
      </c>
    </row>
    <row r="149" spans="7:66" x14ac:dyDescent="0.45">
      <c r="G149" s="5">
        <v>10</v>
      </c>
      <c r="H149" s="6" t="s">
        <v>26</v>
      </c>
      <c r="I149" s="6" t="s">
        <v>32</v>
      </c>
      <c r="J149" s="6" t="s">
        <v>128</v>
      </c>
      <c r="K149" s="6" t="s">
        <v>48</v>
      </c>
      <c r="L149" s="6" t="s">
        <v>57</v>
      </c>
      <c r="M149" s="11" t="s">
        <v>408</v>
      </c>
      <c r="N149" s="11"/>
      <c r="Q149" s="5" t="s">
        <v>26</v>
      </c>
      <c r="R149" s="5" t="s">
        <v>32</v>
      </c>
      <c r="S149" s="5" t="s">
        <v>128</v>
      </c>
      <c r="T149" s="5" t="s">
        <v>48</v>
      </c>
      <c r="U149" s="5" t="s">
        <v>57</v>
      </c>
      <c r="V149" s="5" t="s">
        <v>60</v>
      </c>
      <c r="Y149" s="5">
        <v>10</v>
      </c>
      <c r="Z149" s="31">
        <f>VLOOKUP(AA149,$A$3:$B$36,2,FALSE)</f>
        <v>36.1</v>
      </c>
      <c r="AA149" s="80" t="s">
        <v>775</v>
      </c>
      <c r="AB149" s="5">
        <v>10</v>
      </c>
      <c r="AC149" s="31">
        <f>VLOOKUP(AD149,$A$3:$B$36,2,FALSE)</f>
        <v>36.1</v>
      </c>
      <c r="AD149" s="80" t="s">
        <v>775</v>
      </c>
      <c r="AE149" s="5">
        <v>10</v>
      </c>
      <c r="AF149" s="31">
        <f>VLOOKUP(AG149,$A$3:$B$36,2,FALSE)</f>
        <v>29.2</v>
      </c>
      <c r="AG149" s="80" t="s">
        <v>792</v>
      </c>
      <c r="AH149" s="5">
        <v>10</v>
      </c>
      <c r="AI149" s="31">
        <f>VLOOKUP(AJ149,$A$3:$B$36,2,FALSE)</f>
        <v>34.700000000000003</v>
      </c>
      <c r="AJ149" s="80" t="s">
        <v>776</v>
      </c>
      <c r="AK149" s="5">
        <v>10</v>
      </c>
      <c r="AL149" s="31">
        <f>VLOOKUP(AM149,$A$3:$B$36,2,FALSE)</f>
        <v>34.700000000000003</v>
      </c>
      <c r="AM149" s="80" t="s">
        <v>776</v>
      </c>
      <c r="AN149" s="5">
        <v>10</v>
      </c>
      <c r="AO149" s="31">
        <f>VLOOKUP(AP149,$A$3:$B$36,2,FALSE)</f>
        <v>33.700000000000003</v>
      </c>
      <c r="AP149" s="80" t="s">
        <v>791</v>
      </c>
    </row>
    <row r="150" spans="7:66" x14ac:dyDescent="0.45">
      <c r="G150" s="5">
        <v>11</v>
      </c>
      <c r="H150" s="11" t="s">
        <v>390</v>
      </c>
      <c r="I150" s="6" t="s">
        <v>174</v>
      </c>
      <c r="J150" s="6" t="s">
        <v>40</v>
      </c>
      <c r="K150" s="6" t="s">
        <v>400</v>
      </c>
      <c r="L150" s="6" t="s">
        <v>405</v>
      </c>
      <c r="M150" s="6" t="s">
        <v>321</v>
      </c>
      <c r="N150" s="6"/>
      <c r="Q150" s="5" t="s">
        <v>27</v>
      </c>
      <c r="R150" s="5" t="s">
        <v>174</v>
      </c>
      <c r="S150" s="5" t="s">
        <v>40</v>
      </c>
      <c r="T150" s="5" t="s">
        <v>50</v>
      </c>
      <c r="U150" s="5" t="s">
        <v>56</v>
      </c>
      <c r="V150" s="5" t="s">
        <v>14</v>
      </c>
      <c r="Y150" s="5">
        <v>11</v>
      </c>
      <c r="Z150" s="31">
        <f>VLOOKUP(AA150,$A$3:$B$36,2,FALSE)</f>
        <v>34.700000000000003</v>
      </c>
      <c r="AA150" s="80" t="s">
        <v>776</v>
      </c>
      <c r="AB150" s="5">
        <v>11</v>
      </c>
      <c r="AC150" s="31">
        <f>VLOOKUP(AD150,$A$3:$B$36,2,FALSE)</f>
        <v>37.200000000000003</v>
      </c>
      <c r="AD150" s="80" t="s">
        <v>772</v>
      </c>
      <c r="AE150" s="5">
        <v>11</v>
      </c>
      <c r="AF150" s="31">
        <f>VLOOKUP(AG150,$A$3:$B$36,2,FALSE)</f>
        <v>30.4</v>
      </c>
      <c r="AG150" s="80" t="s">
        <v>773</v>
      </c>
      <c r="AH150" s="5">
        <v>11</v>
      </c>
      <c r="AI150" s="31">
        <f>VLOOKUP(AJ150,$A$3:$B$36,2,FALSE)</f>
        <v>34.200000000000003</v>
      </c>
      <c r="AJ150" s="80" t="s">
        <v>765</v>
      </c>
      <c r="AK150" s="5">
        <v>11</v>
      </c>
      <c r="AL150" s="31">
        <f>VLOOKUP(AM150,$A$3:$B$36,2,FALSE)</f>
        <v>36.1</v>
      </c>
      <c r="AM150" s="80" t="s">
        <v>775</v>
      </c>
      <c r="AN150" s="5">
        <v>11</v>
      </c>
      <c r="AO150" s="31">
        <f>VLOOKUP(AP150,$A$3:$B$36,2,FALSE)</f>
        <v>33</v>
      </c>
      <c r="AP150" s="80" t="s">
        <v>766</v>
      </c>
    </row>
    <row r="151" spans="7:66" x14ac:dyDescent="0.45">
      <c r="G151" s="5">
        <v>12</v>
      </c>
      <c r="H151" s="6" t="s">
        <v>22</v>
      </c>
      <c r="I151" s="6" t="s">
        <v>36</v>
      </c>
      <c r="J151" s="6" t="s">
        <v>397</v>
      </c>
      <c r="K151" s="6" t="s">
        <v>51</v>
      </c>
      <c r="L151" s="6" t="s">
        <v>406</v>
      </c>
      <c r="M151" s="11" t="s">
        <v>215</v>
      </c>
      <c r="N151" s="11"/>
      <c r="Q151" s="5" t="s">
        <v>22</v>
      </c>
      <c r="R151" s="5" t="s">
        <v>36</v>
      </c>
      <c r="S151" s="5" t="s">
        <v>45</v>
      </c>
      <c r="T151" s="5" t="s">
        <v>51</v>
      </c>
      <c r="U151" s="5" t="s">
        <v>57</v>
      </c>
      <c r="V151" s="5" t="s">
        <v>60</v>
      </c>
      <c r="Y151" s="5">
        <v>12</v>
      </c>
      <c r="Z151" s="31">
        <f>VLOOKUP(AA151,$A$3:$B$36,2,FALSE)</f>
        <v>36.1</v>
      </c>
      <c r="AA151" s="80" t="s">
        <v>775</v>
      </c>
      <c r="AB151" s="5">
        <v>12</v>
      </c>
      <c r="AC151" s="31">
        <f>VLOOKUP(AD151,$A$3:$B$36,2,FALSE)</f>
        <v>38.5</v>
      </c>
      <c r="AD151" s="80" t="s">
        <v>767</v>
      </c>
      <c r="AE151" s="5">
        <v>12</v>
      </c>
      <c r="AF151" s="31">
        <f>VLOOKUP(AG151,$A$3:$B$36,2,FALSE)</f>
        <v>31.4</v>
      </c>
      <c r="AG151" s="80" t="s">
        <v>774</v>
      </c>
      <c r="AH151" s="5">
        <v>12</v>
      </c>
      <c r="AI151" s="31">
        <f>VLOOKUP(AJ151,$A$3:$B$36,2,FALSE)</f>
        <v>34.700000000000003</v>
      </c>
      <c r="AJ151" s="80" t="s">
        <v>776</v>
      </c>
      <c r="AK151" s="5">
        <v>12</v>
      </c>
      <c r="AL151" s="31">
        <f>VLOOKUP(AM151,$A$3:$B$36,2,FALSE)</f>
        <v>34.700000000000003</v>
      </c>
      <c r="AM151" s="80" t="s">
        <v>776</v>
      </c>
      <c r="AN151" s="5">
        <v>12</v>
      </c>
      <c r="AO151" s="31">
        <f>VLOOKUP(AP151,$A$3:$B$36,2,FALSE)</f>
        <v>33.700000000000003</v>
      </c>
      <c r="AP151" s="80" t="s">
        <v>791</v>
      </c>
    </row>
    <row r="152" spans="7:66" x14ac:dyDescent="0.45">
      <c r="G152" s="5">
        <v>13</v>
      </c>
      <c r="H152" s="13" t="s">
        <v>391</v>
      </c>
      <c r="I152" s="6" t="s">
        <v>394</v>
      </c>
      <c r="J152" s="6"/>
      <c r="K152" s="6" t="s">
        <v>401</v>
      </c>
      <c r="L152" s="6" t="s">
        <v>177</v>
      </c>
      <c r="M152" s="6"/>
      <c r="N152" s="6"/>
      <c r="Q152" s="5" t="s">
        <v>186</v>
      </c>
      <c r="R152" s="5" t="s">
        <v>34</v>
      </c>
      <c r="T152" s="5" t="s">
        <v>401</v>
      </c>
      <c r="U152" s="5" t="s">
        <v>177</v>
      </c>
      <c r="Y152" s="5">
        <v>13</v>
      </c>
      <c r="Z152" s="31">
        <f>VLOOKUP(AA152,$A$3:$B$36,2,FALSE)</f>
        <v>37.200000000000003</v>
      </c>
      <c r="AA152" s="80" t="s">
        <v>772</v>
      </c>
      <c r="AB152" s="5">
        <v>13</v>
      </c>
      <c r="AC152" s="31">
        <f>VLOOKUP(AD152,$A$3:$B$36,2,FALSE)</f>
        <v>39.700000000000003</v>
      </c>
      <c r="AD152" s="80" t="s">
        <v>764</v>
      </c>
      <c r="AE152" s="105">
        <v>13</v>
      </c>
      <c r="AF152" s="107">
        <f>VLOOKUP(AG152,$A$3:$B$36,2,FALSE)</f>
        <v>30.4</v>
      </c>
      <c r="AG152" s="112" t="s">
        <v>773</v>
      </c>
      <c r="AH152" s="5">
        <v>13</v>
      </c>
      <c r="AI152" s="31">
        <f>VLOOKUP(AJ152,$A$3:$B$36,2,FALSE)</f>
        <v>36.1</v>
      </c>
      <c r="AJ152" s="80" t="s">
        <v>775</v>
      </c>
      <c r="AK152" s="5">
        <v>13</v>
      </c>
      <c r="AL152" s="31">
        <f>VLOOKUP(AM152,$A$3:$B$36,2,FALSE)</f>
        <v>36.1</v>
      </c>
      <c r="AM152" s="80" t="s">
        <v>775</v>
      </c>
      <c r="AN152" s="105">
        <v>13</v>
      </c>
      <c r="AO152" s="107">
        <f>VLOOKUP(AP152,$A$3:$B$36,2,FALSE)</f>
        <v>33</v>
      </c>
      <c r="AP152" s="112" t="s">
        <v>766</v>
      </c>
    </row>
    <row r="153" spans="7:66" x14ac:dyDescent="0.45">
      <c r="G153" s="5">
        <v>14</v>
      </c>
      <c r="H153" s="6"/>
      <c r="I153" s="6"/>
      <c r="J153" s="6"/>
      <c r="K153" s="6" t="s">
        <v>402</v>
      </c>
      <c r="L153" s="6" t="s">
        <v>178</v>
      </c>
      <c r="M153" s="6"/>
      <c r="N153" s="6"/>
      <c r="T153" s="5" t="s">
        <v>402</v>
      </c>
      <c r="U153" s="5" t="s">
        <v>178</v>
      </c>
      <c r="Y153" s="105">
        <v>14</v>
      </c>
      <c r="Z153" s="107">
        <f>VLOOKUP(AA153,$A$3:$B$36,2,FALSE)</f>
        <v>36.1</v>
      </c>
      <c r="AA153" s="112" t="s">
        <v>775</v>
      </c>
      <c r="AB153" s="105">
        <v>14</v>
      </c>
      <c r="AC153" s="107">
        <f>VLOOKUP(AD153,$A$3:$B$36,2,FALSE)</f>
        <v>38.5</v>
      </c>
      <c r="AD153" s="112" t="s">
        <v>767</v>
      </c>
      <c r="AH153" s="5">
        <v>14</v>
      </c>
      <c r="AI153" s="31">
        <f>VLOOKUP(AJ153,$A$3:$B$36,2,FALSE)</f>
        <v>37.200000000000003</v>
      </c>
      <c r="AJ153" s="80" t="s">
        <v>772</v>
      </c>
      <c r="AK153" s="5">
        <v>14</v>
      </c>
      <c r="AL153" s="31">
        <f>VLOOKUP(AM153,$A$3:$B$36,2,FALSE)</f>
        <v>37.200000000000003</v>
      </c>
      <c r="AM153" s="80" t="s">
        <v>772</v>
      </c>
      <c r="AO153" s="31"/>
    </row>
    <row r="154" spans="7:66" ht="13.8" x14ac:dyDescent="0.45">
      <c r="G154" s="5">
        <v>15</v>
      </c>
      <c r="H154" s="6"/>
      <c r="I154" s="6"/>
      <c r="J154" s="6"/>
      <c r="K154" s="11" t="s">
        <v>403</v>
      </c>
      <c r="L154" s="6" t="s">
        <v>407</v>
      </c>
      <c r="M154" s="6"/>
      <c r="N154" s="6"/>
      <c r="O154" s="10" t="s">
        <v>431</v>
      </c>
      <c r="T154" s="5" t="s">
        <v>488</v>
      </c>
      <c r="U154" s="5" t="s">
        <v>180</v>
      </c>
      <c r="W154" s="5">
        <f>COUNTA(Q140:V154)</f>
        <v>80</v>
      </c>
      <c r="X154" s="10" t="s">
        <v>431</v>
      </c>
      <c r="AH154" s="5">
        <v>15</v>
      </c>
      <c r="AI154" s="31">
        <f>VLOOKUP(AJ154,$A$3:$B$36,2,FALSE)</f>
        <v>38.5</v>
      </c>
      <c r="AJ154" s="80" t="s">
        <v>767</v>
      </c>
      <c r="AK154" s="5">
        <v>15</v>
      </c>
      <c r="AL154" s="31">
        <f>VLOOKUP(AM154,$A$3:$B$36,2,FALSE)</f>
        <v>38.5</v>
      </c>
      <c r="AM154" s="80" t="s">
        <v>767</v>
      </c>
      <c r="BN154" s="10" t="s">
        <v>431</v>
      </c>
    </row>
    <row r="155" spans="7:66" x14ac:dyDescent="0.45">
      <c r="AH155" s="105">
        <v>16</v>
      </c>
      <c r="AI155" s="107">
        <f>VLOOKUP(AJ155,$A$3:$B$36,2,FALSE)</f>
        <v>37.200000000000003</v>
      </c>
      <c r="AJ155" s="112" t="s">
        <v>772</v>
      </c>
      <c r="AK155" s="105">
        <v>16</v>
      </c>
      <c r="AL155" s="107">
        <f>VLOOKUP(AM155,$A$3:$B$36,2,FALSE)</f>
        <v>37.200000000000003</v>
      </c>
      <c r="AM155" s="112" t="s">
        <v>772</v>
      </c>
    </row>
    <row r="156" spans="7:66" x14ac:dyDescent="0.45">
      <c r="G156" s="5" t="s">
        <v>409</v>
      </c>
    </row>
    <row r="157" spans="7:66" x14ac:dyDescent="0.45">
      <c r="H157" s="5" t="s">
        <v>216</v>
      </c>
    </row>
    <row r="158" spans="7:66" x14ac:dyDescent="0.45">
      <c r="G158" s="7" t="s">
        <v>5</v>
      </c>
      <c r="H158" s="8" t="s">
        <v>28</v>
      </c>
      <c r="I158" s="8" t="s">
        <v>29</v>
      </c>
      <c r="J158" s="8" t="s">
        <v>110</v>
      </c>
      <c r="K158" s="8" t="s">
        <v>217</v>
      </c>
      <c r="L158" s="8" t="s">
        <v>218</v>
      </c>
      <c r="M158" s="8" t="s">
        <v>219</v>
      </c>
      <c r="N158" s="8"/>
      <c r="P158" s="5">
        <v>8</v>
      </c>
      <c r="Q158" s="8" t="s">
        <v>28</v>
      </c>
      <c r="R158" s="8" t="s">
        <v>29</v>
      </c>
      <c r="S158" s="8" t="s">
        <v>110</v>
      </c>
      <c r="T158" s="8" t="s">
        <v>217</v>
      </c>
      <c r="U158" s="8" t="s">
        <v>218</v>
      </c>
      <c r="V158" s="8" t="s">
        <v>219</v>
      </c>
      <c r="Y158" s="7" t="s">
        <v>5</v>
      </c>
      <c r="AA158" s="102" t="s">
        <v>28</v>
      </c>
      <c r="AB158" s="102"/>
      <c r="AC158" s="102"/>
      <c r="AD158" s="102" t="s">
        <v>29</v>
      </c>
      <c r="AE158" s="102"/>
      <c r="AF158" s="102"/>
      <c r="AG158" s="102" t="s">
        <v>110</v>
      </c>
      <c r="AH158" s="102"/>
      <c r="AI158" s="102"/>
      <c r="AJ158" s="102" t="s">
        <v>217</v>
      </c>
      <c r="AK158" s="102"/>
      <c r="AL158" s="102"/>
      <c r="AM158" s="102" t="s">
        <v>218</v>
      </c>
      <c r="AN158" s="102"/>
      <c r="AO158" s="102"/>
      <c r="AP158" s="102" t="s">
        <v>219</v>
      </c>
    </row>
    <row r="159" spans="7:66" x14ac:dyDescent="0.45">
      <c r="G159" s="5">
        <v>1</v>
      </c>
      <c r="H159" s="6" t="s">
        <v>114</v>
      </c>
      <c r="I159" s="6" t="s">
        <v>118</v>
      </c>
      <c r="J159" s="6" t="s">
        <v>126</v>
      </c>
      <c r="K159" s="6" t="s">
        <v>136</v>
      </c>
      <c r="L159" s="6" t="s">
        <v>148</v>
      </c>
      <c r="M159" s="6" t="s">
        <v>353</v>
      </c>
      <c r="N159" s="6"/>
      <c r="Q159" s="5" t="s">
        <v>114</v>
      </c>
      <c r="R159" s="5" t="s">
        <v>118</v>
      </c>
      <c r="S159" s="5" t="s">
        <v>126</v>
      </c>
      <c r="T159" s="5" t="s">
        <v>136</v>
      </c>
      <c r="U159" s="5" t="s">
        <v>148</v>
      </c>
      <c r="V159" s="5" t="s">
        <v>353</v>
      </c>
      <c r="Y159" s="5">
        <v>1</v>
      </c>
      <c r="Z159" s="31">
        <f>VLOOKUP(AA159,$A$3:$B$36,2,FALSE)</f>
        <v>25.9</v>
      </c>
      <c r="AA159" s="80" t="s">
        <v>871</v>
      </c>
      <c r="AB159" s="5">
        <v>1</v>
      </c>
      <c r="AC159" s="31">
        <f>VLOOKUP(AD159,$A$3:$B$36,2,FALSE)</f>
        <v>25.9</v>
      </c>
      <c r="AD159" s="80" t="s">
        <v>871</v>
      </c>
      <c r="AE159" s="5">
        <v>1</v>
      </c>
      <c r="AF159" s="31">
        <f>VLOOKUP(AG159,$A$3:$B$36,2,FALSE)</f>
        <v>25.9</v>
      </c>
      <c r="AG159" s="80" t="s">
        <v>871</v>
      </c>
      <c r="AH159" s="5">
        <v>1</v>
      </c>
      <c r="AI159" s="31">
        <f>VLOOKUP(AJ159,$A$3:$B$36,2,FALSE)</f>
        <v>25.9</v>
      </c>
      <c r="AJ159" s="80" t="s">
        <v>871</v>
      </c>
      <c r="AK159" s="5">
        <v>1</v>
      </c>
      <c r="AL159" s="31">
        <f>VLOOKUP(AM159,$A$3:$B$36,2,FALSE)</f>
        <v>25.9</v>
      </c>
      <c r="AM159" s="80" t="s">
        <v>871</v>
      </c>
      <c r="AN159" s="5">
        <v>1</v>
      </c>
      <c r="AO159" s="31">
        <f>VLOOKUP(AP159,$A$3:$B$36,2,FALSE)</f>
        <v>25.9</v>
      </c>
      <c r="AP159" s="80" t="s">
        <v>871</v>
      </c>
    </row>
    <row r="160" spans="7:66" x14ac:dyDescent="0.45">
      <c r="G160" s="5">
        <v>2</v>
      </c>
      <c r="H160" s="6" t="s">
        <v>116</v>
      </c>
      <c r="I160" s="6" t="s">
        <v>119</v>
      </c>
      <c r="J160" s="6" t="s">
        <v>275</v>
      </c>
      <c r="K160" s="11" t="s">
        <v>284</v>
      </c>
      <c r="L160" s="6" t="s">
        <v>96</v>
      </c>
      <c r="M160" s="6" t="s">
        <v>354</v>
      </c>
      <c r="N160" s="6"/>
      <c r="Q160" s="5" t="s">
        <v>116</v>
      </c>
      <c r="R160" s="5" t="s">
        <v>119</v>
      </c>
      <c r="S160" s="5" t="s">
        <v>42</v>
      </c>
      <c r="T160" s="5" t="s">
        <v>984</v>
      </c>
      <c r="U160" s="5" t="s">
        <v>96</v>
      </c>
      <c r="V160" s="5" t="s">
        <v>988</v>
      </c>
      <c r="Y160" s="5">
        <v>2</v>
      </c>
      <c r="Z160" s="31">
        <f>VLOOKUP(AA160,$A$3:$B$36,2,FALSE)</f>
        <v>29.2</v>
      </c>
      <c r="AA160" s="80" t="s">
        <v>792</v>
      </c>
      <c r="AB160" s="5">
        <v>2</v>
      </c>
      <c r="AC160" s="31">
        <f>VLOOKUP(AD160,$A$3:$B$36,2,FALSE)</f>
        <v>29.2</v>
      </c>
      <c r="AD160" s="80" t="s">
        <v>792</v>
      </c>
      <c r="AE160" s="5">
        <v>2</v>
      </c>
      <c r="AF160" s="31">
        <f>VLOOKUP(AG160,$A$3:$B$36,2,FALSE)</f>
        <v>29.2</v>
      </c>
      <c r="AG160" s="80" t="s">
        <v>792</v>
      </c>
      <c r="AH160" s="5">
        <v>2</v>
      </c>
      <c r="AI160" s="31">
        <f>VLOOKUP(AJ160,$A$3:$B$36,2,FALSE)</f>
        <v>29.2</v>
      </c>
      <c r="AJ160" s="80" t="s">
        <v>792</v>
      </c>
      <c r="AK160" s="5">
        <v>2</v>
      </c>
      <c r="AL160" s="31">
        <f>VLOOKUP(AM160,$A$3:$B$36,2,FALSE)</f>
        <v>29.2</v>
      </c>
      <c r="AM160" s="80" t="s">
        <v>792</v>
      </c>
      <c r="AN160" s="5">
        <v>2</v>
      </c>
      <c r="AO160" s="31">
        <f>VLOOKUP(AP160,$A$3:$B$36,2,FALSE)</f>
        <v>24.9</v>
      </c>
      <c r="AP160" s="80" t="s">
        <v>771</v>
      </c>
    </row>
    <row r="161" spans="7:66" x14ac:dyDescent="0.45">
      <c r="G161" s="5">
        <v>3</v>
      </c>
      <c r="H161" s="6" t="s">
        <v>66</v>
      </c>
      <c r="I161" s="6" t="s">
        <v>120</v>
      </c>
      <c r="J161" s="11" t="s">
        <v>333</v>
      </c>
      <c r="K161" s="6" t="s">
        <v>285</v>
      </c>
      <c r="L161" s="6" t="s">
        <v>345</v>
      </c>
      <c r="M161" s="6" t="s">
        <v>355</v>
      </c>
      <c r="N161" s="6"/>
      <c r="Q161" s="5" t="s">
        <v>66</v>
      </c>
      <c r="R161" s="5" t="s">
        <v>120</v>
      </c>
      <c r="S161" s="5" t="s">
        <v>127</v>
      </c>
      <c r="T161" s="5" t="s">
        <v>340</v>
      </c>
      <c r="U161" s="5" t="s">
        <v>782</v>
      </c>
      <c r="V161" s="5" t="s">
        <v>355</v>
      </c>
      <c r="Y161" s="5">
        <v>3</v>
      </c>
      <c r="Z161" s="31">
        <f>VLOOKUP(AA161,$A$3:$B$36,2,FALSE)</f>
        <v>33</v>
      </c>
      <c r="AA161" s="80" t="s">
        <v>766</v>
      </c>
      <c r="AB161" s="5">
        <v>3</v>
      </c>
      <c r="AC161" s="31">
        <f>VLOOKUP(AD161,$A$3:$B$36,2,FALSE)</f>
        <v>33</v>
      </c>
      <c r="AD161" s="80" t="s">
        <v>766</v>
      </c>
      <c r="AE161" s="5">
        <v>3</v>
      </c>
      <c r="AF161" s="31">
        <f>VLOOKUP(AG161,$A$3:$B$36,2,FALSE)</f>
        <v>27.1</v>
      </c>
      <c r="AG161" s="80" t="s">
        <v>769</v>
      </c>
      <c r="AH161" s="5">
        <v>3</v>
      </c>
      <c r="AI161" s="31">
        <f>VLOOKUP(AJ161,$A$3:$B$36,2,FALSE)</f>
        <v>27.1</v>
      </c>
      <c r="AJ161" s="80" t="s">
        <v>769</v>
      </c>
      <c r="AK161" s="5">
        <v>3</v>
      </c>
      <c r="AL161" s="31">
        <f>VLOOKUP(AM161,$A$3:$B$36,2,FALSE)</f>
        <v>33</v>
      </c>
      <c r="AM161" s="80" t="s">
        <v>766</v>
      </c>
      <c r="AN161" s="5">
        <v>3</v>
      </c>
      <c r="AO161" s="31">
        <f>VLOOKUP(AP161,$A$3:$B$36,2,FALSE)</f>
        <v>25.4</v>
      </c>
      <c r="AP161" s="80" t="s">
        <v>819</v>
      </c>
    </row>
    <row r="162" spans="7:66" x14ac:dyDescent="0.45">
      <c r="G162" s="5">
        <v>4</v>
      </c>
      <c r="H162" s="6" t="s">
        <v>27</v>
      </c>
      <c r="I162" s="6" t="s">
        <v>327</v>
      </c>
      <c r="J162" s="6" t="s">
        <v>416</v>
      </c>
      <c r="K162" s="6" t="s">
        <v>286</v>
      </c>
      <c r="L162" s="6" t="s">
        <v>346</v>
      </c>
      <c r="M162" s="6" t="s">
        <v>155</v>
      </c>
      <c r="N162" s="6"/>
      <c r="Q162" s="5" t="s">
        <v>27</v>
      </c>
      <c r="R162" s="5" t="s">
        <v>172</v>
      </c>
      <c r="S162" s="5" t="s">
        <v>43</v>
      </c>
      <c r="T162" s="5" t="s">
        <v>286</v>
      </c>
      <c r="U162" s="5" t="s">
        <v>346</v>
      </c>
      <c r="V162" s="5" t="s">
        <v>155</v>
      </c>
      <c r="Y162" s="5">
        <v>4</v>
      </c>
      <c r="Z162" s="31">
        <f>VLOOKUP(AA162,$A$3:$B$36,2,FALSE)</f>
        <v>34.700000000000003</v>
      </c>
      <c r="AA162" s="80" t="s">
        <v>776</v>
      </c>
      <c r="AB162" s="5">
        <v>4</v>
      </c>
      <c r="AC162" s="31">
        <f>VLOOKUP(AD162,$A$3:$B$36,2,FALSE)</f>
        <v>34.700000000000003</v>
      </c>
      <c r="AD162" s="80" t="s">
        <v>776</v>
      </c>
      <c r="AE162" s="5">
        <v>4</v>
      </c>
      <c r="AF162" s="31">
        <f>VLOOKUP(AG162,$A$3:$B$36,2,FALSE)</f>
        <v>27.5</v>
      </c>
      <c r="AG162" s="80" t="s">
        <v>853</v>
      </c>
      <c r="AH162" s="5">
        <v>4</v>
      </c>
      <c r="AI162" s="31">
        <f>VLOOKUP(AJ162,$A$3:$B$36,2,FALSE)</f>
        <v>27.5</v>
      </c>
      <c r="AJ162" s="80" t="s">
        <v>853</v>
      </c>
      <c r="AK162" s="5">
        <v>4</v>
      </c>
      <c r="AL162" s="31">
        <f>VLOOKUP(AM162,$A$3:$B$36,2,FALSE)</f>
        <v>31.4</v>
      </c>
      <c r="AM162" s="80" t="s">
        <v>774</v>
      </c>
      <c r="AN162" s="5">
        <v>4</v>
      </c>
      <c r="AO162" s="31">
        <f>VLOOKUP(AP162,$A$3:$B$36,2,FALSE)</f>
        <v>25.9</v>
      </c>
      <c r="AP162" s="80" t="s">
        <v>871</v>
      </c>
    </row>
    <row r="163" spans="7:66" x14ac:dyDescent="0.45">
      <c r="G163" s="5">
        <v>5</v>
      </c>
      <c r="H163" s="6" t="s">
        <v>185</v>
      </c>
      <c r="I163" s="11" t="s">
        <v>328</v>
      </c>
      <c r="J163" s="11" t="s">
        <v>417</v>
      </c>
      <c r="K163" s="11" t="s">
        <v>419</v>
      </c>
      <c r="L163" s="11" t="s">
        <v>422</v>
      </c>
      <c r="M163" s="6" t="s">
        <v>426</v>
      </c>
      <c r="N163" s="6"/>
      <c r="Q163" s="5" t="s">
        <v>257</v>
      </c>
      <c r="R163" s="5" t="s">
        <v>328</v>
      </c>
      <c r="S163" s="5" t="s">
        <v>127</v>
      </c>
      <c r="T163" s="5" t="s">
        <v>984</v>
      </c>
      <c r="U163" s="5" t="s">
        <v>96</v>
      </c>
      <c r="V163" s="5" t="s">
        <v>469</v>
      </c>
      <c r="Y163" s="5">
        <v>5</v>
      </c>
      <c r="Z163" s="31">
        <f>VLOOKUP(AA163,$A$3:$B$36,2,FALSE)</f>
        <v>39.700000000000003</v>
      </c>
      <c r="AA163" s="80" t="s">
        <v>764</v>
      </c>
      <c r="AB163" s="5">
        <v>5</v>
      </c>
      <c r="AC163" s="31">
        <f>VLOOKUP(AD163,$A$3:$B$36,2,FALSE)</f>
        <v>33.4</v>
      </c>
      <c r="AD163" s="80" t="s">
        <v>787</v>
      </c>
      <c r="AE163" s="5">
        <v>5</v>
      </c>
      <c r="AF163" s="31">
        <f>VLOOKUP(AG163,$A$3:$B$36,2,FALSE)</f>
        <v>27.1</v>
      </c>
      <c r="AG163" s="80" t="s">
        <v>769</v>
      </c>
      <c r="AH163" s="5">
        <v>5</v>
      </c>
      <c r="AI163" s="31">
        <f>VLOOKUP(AJ163,$A$3:$B$36,2,FALSE)</f>
        <v>29.2</v>
      </c>
      <c r="AJ163" s="80" t="s">
        <v>792</v>
      </c>
      <c r="AK163" s="5">
        <v>5</v>
      </c>
      <c r="AL163" s="31">
        <f>VLOOKUP(AM163,$A$3:$B$36,2,FALSE)</f>
        <v>29.2</v>
      </c>
      <c r="AM163" s="80" t="s">
        <v>792</v>
      </c>
      <c r="AN163" s="5">
        <v>5</v>
      </c>
      <c r="AO163" s="31">
        <f>VLOOKUP(AP163,$A$3:$B$36,2,FALSE)</f>
        <v>27.1</v>
      </c>
      <c r="AP163" s="80" t="s">
        <v>769</v>
      </c>
    </row>
    <row r="164" spans="7:66" x14ac:dyDescent="0.45">
      <c r="G164" s="5">
        <v>6</v>
      </c>
      <c r="H164" s="6" t="s">
        <v>186</v>
      </c>
      <c r="I164" s="6" t="s">
        <v>412</v>
      </c>
      <c r="J164" s="6" t="s">
        <v>237</v>
      </c>
      <c r="K164" s="6" t="s">
        <v>420</v>
      </c>
      <c r="L164" s="6" t="s">
        <v>423</v>
      </c>
      <c r="M164" s="6" t="s">
        <v>427</v>
      </c>
      <c r="N164" s="6"/>
      <c r="Q164" s="5" t="s">
        <v>186</v>
      </c>
      <c r="R164" s="5" t="s">
        <v>120</v>
      </c>
      <c r="S164" s="5" t="s">
        <v>237</v>
      </c>
      <c r="T164" s="5" t="s">
        <v>286</v>
      </c>
      <c r="U164" s="5" t="s">
        <v>511</v>
      </c>
      <c r="V164" s="5" t="s">
        <v>515</v>
      </c>
      <c r="Y164" s="5">
        <v>6</v>
      </c>
      <c r="Z164" s="31">
        <f>VLOOKUP(AA164,$A$3:$B$36,2,FALSE)</f>
        <v>37.200000000000003</v>
      </c>
      <c r="AA164" s="80" t="s">
        <v>772</v>
      </c>
      <c r="AB164" s="5">
        <v>6</v>
      </c>
      <c r="AC164" s="31">
        <f>VLOOKUP(AD164,$A$3:$B$36,2,FALSE)</f>
        <v>33</v>
      </c>
      <c r="AD164" s="80" t="s">
        <v>766</v>
      </c>
      <c r="AE164" s="5">
        <v>6</v>
      </c>
      <c r="AF164" s="31">
        <f>VLOOKUP(AG164,$A$3:$B$36,2,FALSE)</f>
        <v>27.5</v>
      </c>
      <c r="AG164" s="80" t="s">
        <v>853</v>
      </c>
      <c r="AH164" s="5">
        <v>6</v>
      </c>
      <c r="AI164" s="31">
        <f>VLOOKUP(AJ164,$A$3:$B$36,2,FALSE)</f>
        <v>27.5</v>
      </c>
      <c r="AJ164" s="80" t="s">
        <v>853</v>
      </c>
      <c r="AK164" s="5">
        <v>6</v>
      </c>
      <c r="AL164" s="31">
        <f>VLOOKUP(AM164,$A$3:$B$36,2,FALSE)</f>
        <v>30.4</v>
      </c>
      <c r="AM164" s="80" t="s">
        <v>773</v>
      </c>
      <c r="AN164" s="5">
        <v>6</v>
      </c>
      <c r="AO164" s="31">
        <f>VLOOKUP(AP164,$A$3:$B$36,2,FALSE)</f>
        <v>26.1</v>
      </c>
      <c r="AP164" s="80" t="s">
        <v>873</v>
      </c>
    </row>
    <row r="165" spans="7:66" x14ac:dyDescent="0.45">
      <c r="G165" s="5">
        <v>7</v>
      </c>
      <c r="H165" s="6" t="s">
        <v>187</v>
      </c>
      <c r="I165" s="6" t="s">
        <v>169</v>
      </c>
      <c r="J165" s="6" t="s">
        <v>128</v>
      </c>
      <c r="K165" s="6" t="s">
        <v>137</v>
      </c>
      <c r="L165" s="11" t="s">
        <v>424</v>
      </c>
      <c r="M165" s="6" t="s">
        <v>356</v>
      </c>
      <c r="N165" s="6"/>
      <c r="Q165" s="5" t="s">
        <v>187</v>
      </c>
      <c r="R165" s="5" t="s">
        <v>169</v>
      </c>
      <c r="S165" s="5" t="s">
        <v>128</v>
      </c>
      <c r="T165" s="5" t="s">
        <v>137</v>
      </c>
      <c r="U165" s="5" t="s">
        <v>96</v>
      </c>
      <c r="V165" s="5" t="s">
        <v>356</v>
      </c>
      <c r="Y165" s="5">
        <v>7</v>
      </c>
      <c r="Z165" s="31">
        <f>VLOOKUP(AA165,$A$3:$B$36,2,FALSE)</f>
        <v>34.700000000000003</v>
      </c>
      <c r="AA165" s="80" t="s">
        <v>776</v>
      </c>
      <c r="AB165" s="5">
        <v>7</v>
      </c>
      <c r="AC165" s="31">
        <f>VLOOKUP(AD165,$A$3:$B$36,2,FALSE)</f>
        <v>33.700000000000003</v>
      </c>
      <c r="AD165" s="80" t="s">
        <v>791</v>
      </c>
      <c r="AE165" s="5">
        <v>7</v>
      </c>
      <c r="AF165" s="31">
        <f>VLOOKUP(AG165,$A$3:$B$36,2,FALSE)</f>
        <v>29.2</v>
      </c>
      <c r="AG165" s="80" t="s">
        <v>792</v>
      </c>
      <c r="AH165" s="5">
        <v>7</v>
      </c>
      <c r="AI165" s="31">
        <f>VLOOKUP(AJ165,$A$3:$B$36,2,FALSE)</f>
        <v>29.2</v>
      </c>
      <c r="AJ165" s="80" t="s">
        <v>792</v>
      </c>
      <c r="AK165" s="5">
        <v>7</v>
      </c>
      <c r="AL165" s="31">
        <f>VLOOKUP(AM165,$A$3:$B$36,2,FALSE)</f>
        <v>29.2</v>
      </c>
      <c r="AM165" s="80" t="s">
        <v>792</v>
      </c>
      <c r="AN165" s="5">
        <v>7</v>
      </c>
      <c r="AO165" s="31">
        <f>VLOOKUP(AP165,$A$3:$B$36,2,FALSE)</f>
        <v>27.1</v>
      </c>
      <c r="AP165" s="80" t="s">
        <v>769</v>
      </c>
    </row>
    <row r="166" spans="7:66" x14ac:dyDescent="0.45">
      <c r="G166" s="5">
        <v>8</v>
      </c>
      <c r="H166" s="6" t="s">
        <v>65</v>
      </c>
      <c r="I166" s="11" t="s">
        <v>413</v>
      </c>
      <c r="J166" s="6" t="s">
        <v>40</v>
      </c>
      <c r="K166" s="6" t="s">
        <v>89</v>
      </c>
      <c r="L166" s="6" t="s">
        <v>97</v>
      </c>
      <c r="M166" s="6" t="s">
        <v>428</v>
      </c>
      <c r="N166" s="6"/>
      <c r="Q166" s="5" t="s">
        <v>65</v>
      </c>
      <c r="R166" s="5" t="s">
        <v>328</v>
      </c>
      <c r="S166" s="5" t="s">
        <v>40</v>
      </c>
      <c r="T166" s="5" t="s">
        <v>89</v>
      </c>
      <c r="U166" s="5" t="s">
        <v>97</v>
      </c>
      <c r="V166" s="5" t="s">
        <v>428</v>
      </c>
      <c r="Y166" s="5">
        <v>8</v>
      </c>
      <c r="Z166" s="31">
        <f>VLOOKUP(AA166,$A$3:$B$36,2,FALSE)</f>
        <v>33.4</v>
      </c>
      <c r="AA166" s="80" t="s">
        <v>787</v>
      </c>
      <c r="AB166" s="5">
        <v>8</v>
      </c>
      <c r="AC166" s="31">
        <f>VLOOKUP(AD166,$A$3:$B$36,2,FALSE)</f>
        <v>33.4</v>
      </c>
      <c r="AD166" s="80" t="s">
        <v>787</v>
      </c>
      <c r="AE166" s="5">
        <v>8</v>
      </c>
      <c r="AF166" s="31">
        <f>VLOOKUP(AG166,$A$3:$B$36,2,FALSE)</f>
        <v>30.4</v>
      </c>
      <c r="AG166" s="80" t="s">
        <v>773</v>
      </c>
      <c r="AH166" s="5">
        <v>8</v>
      </c>
      <c r="AI166" s="31">
        <f>VLOOKUP(AJ166,$A$3:$B$36,2,FALSE)</f>
        <v>30.4</v>
      </c>
      <c r="AJ166" s="80" t="s">
        <v>773</v>
      </c>
      <c r="AK166" s="5">
        <v>8</v>
      </c>
      <c r="AL166" s="31">
        <f>VLOOKUP(AM166,$A$3:$B$36,2,FALSE)</f>
        <v>30.4</v>
      </c>
      <c r="AM166" s="80" t="s">
        <v>773</v>
      </c>
      <c r="AN166" s="5">
        <v>8</v>
      </c>
      <c r="AO166" s="31">
        <f>VLOOKUP(AP166,$A$3:$B$36,2,FALSE)</f>
        <v>27.5</v>
      </c>
      <c r="AP166" s="80" t="s">
        <v>853</v>
      </c>
    </row>
    <row r="167" spans="7:66" x14ac:dyDescent="0.45">
      <c r="G167" s="5">
        <v>9</v>
      </c>
      <c r="H167" s="6" t="s">
        <v>72</v>
      </c>
      <c r="I167" s="6" t="s">
        <v>414</v>
      </c>
      <c r="J167" s="6" t="s">
        <v>129</v>
      </c>
      <c r="K167" s="6" t="s">
        <v>421</v>
      </c>
      <c r="L167" s="6" t="s">
        <v>98</v>
      </c>
      <c r="M167" s="6" t="s">
        <v>429</v>
      </c>
      <c r="N167" s="6"/>
      <c r="Q167" s="5" t="s">
        <v>72</v>
      </c>
      <c r="R167" s="5" t="s">
        <v>169</v>
      </c>
      <c r="S167" s="5" t="s">
        <v>129</v>
      </c>
      <c r="T167" s="5" t="s">
        <v>508</v>
      </c>
      <c r="U167" s="5" t="s">
        <v>98</v>
      </c>
      <c r="V167" s="5" t="s">
        <v>16</v>
      </c>
      <c r="Y167" s="5">
        <v>9</v>
      </c>
      <c r="Z167" s="31">
        <f>VLOOKUP(AA167,$A$3:$B$36,2,FALSE)</f>
        <v>33</v>
      </c>
      <c r="AA167" s="80" t="s">
        <v>766</v>
      </c>
      <c r="AB167" s="5">
        <v>9</v>
      </c>
      <c r="AC167" s="31">
        <f>VLOOKUP(AD167,$A$3:$B$36,2,FALSE)</f>
        <v>33.700000000000003</v>
      </c>
      <c r="AD167" s="80" t="s">
        <v>791</v>
      </c>
      <c r="AE167" s="5">
        <v>9</v>
      </c>
      <c r="AF167" s="31">
        <f>VLOOKUP(AG167,$A$3:$B$36,2,FALSE)</f>
        <v>31.4</v>
      </c>
      <c r="AG167" s="80" t="s">
        <v>774</v>
      </c>
      <c r="AH167" s="5">
        <v>9</v>
      </c>
      <c r="AI167" s="31">
        <f>VLOOKUP(AJ167,$A$3:$B$36,2,FALSE)</f>
        <v>31.4</v>
      </c>
      <c r="AJ167" s="80" t="s">
        <v>774</v>
      </c>
      <c r="AK167" s="5">
        <v>9</v>
      </c>
      <c r="AL167" s="31">
        <f>VLOOKUP(AM167,$A$3:$B$36,2,FALSE)</f>
        <v>31.4</v>
      </c>
      <c r="AM167" s="80" t="s">
        <v>774</v>
      </c>
      <c r="AN167" s="5">
        <v>9</v>
      </c>
      <c r="AO167" s="31">
        <f>VLOOKUP(AP167,$A$3:$B$36,2,FALSE)</f>
        <v>29.2</v>
      </c>
      <c r="AP167" s="80" t="s">
        <v>792</v>
      </c>
    </row>
    <row r="168" spans="7:66" x14ac:dyDescent="0.45">
      <c r="G168" s="5">
        <v>10</v>
      </c>
      <c r="H168" s="6" t="s">
        <v>164</v>
      </c>
      <c r="I168" s="6" t="s">
        <v>31</v>
      </c>
      <c r="J168" s="6" t="s">
        <v>240</v>
      </c>
      <c r="K168" s="6"/>
      <c r="L168" s="6" t="s">
        <v>425</v>
      </c>
      <c r="M168" s="6" t="s">
        <v>430</v>
      </c>
      <c r="N168" s="6"/>
      <c r="Q168" s="5" t="s">
        <v>117</v>
      </c>
      <c r="R168" s="5" t="s">
        <v>31</v>
      </c>
      <c r="S168" s="5" t="s">
        <v>240</v>
      </c>
      <c r="U168" s="5" t="s">
        <v>92</v>
      </c>
      <c r="V168" s="5" t="s">
        <v>428</v>
      </c>
      <c r="Y168" s="5">
        <v>10</v>
      </c>
      <c r="Z168" s="31">
        <f>VLOOKUP(AA168,$A$3:$B$36,2,FALSE)</f>
        <v>31.4</v>
      </c>
      <c r="AA168" s="80" t="s">
        <v>774</v>
      </c>
      <c r="AB168" s="5">
        <v>10</v>
      </c>
      <c r="AC168" s="31">
        <f>VLOOKUP(AD168,$A$3:$B$36,2,FALSE)</f>
        <v>33.4</v>
      </c>
      <c r="AD168" s="80" t="s">
        <v>787</v>
      </c>
      <c r="AE168" s="5">
        <v>10</v>
      </c>
      <c r="AF168" s="31">
        <f>VLOOKUP(AG168,$A$3:$B$36,2,FALSE)</f>
        <v>32</v>
      </c>
      <c r="AG168" s="80" t="s">
        <v>770</v>
      </c>
      <c r="AH168" s="105">
        <v>10</v>
      </c>
      <c r="AI168" s="107">
        <f>VLOOKUP(AJ168,$A$3:$B$36,2,FALSE)</f>
        <v>30.4</v>
      </c>
      <c r="AJ168" s="112" t="s">
        <v>773</v>
      </c>
      <c r="AK168" s="5">
        <v>10</v>
      </c>
      <c r="AL168" s="31">
        <f>VLOOKUP(AM168,$A$3:$B$36,2,FALSE)</f>
        <v>32</v>
      </c>
      <c r="AM168" s="80" t="s">
        <v>770</v>
      </c>
      <c r="AN168" s="5">
        <v>10</v>
      </c>
      <c r="AO168" s="31">
        <f>VLOOKUP(AP168,$A$3:$B$36,2,FALSE)</f>
        <v>27.5</v>
      </c>
      <c r="AP168" s="80" t="s">
        <v>853</v>
      </c>
    </row>
    <row r="169" spans="7:66" x14ac:dyDescent="0.45">
      <c r="G169" s="5">
        <v>11</v>
      </c>
      <c r="H169" s="6" t="s">
        <v>324</v>
      </c>
      <c r="I169" s="6" t="s">
        <v>415</v>
      </c>
      <c r="J169" s="6" t="s">
        <v>418</v>
      </c>
      <c r="K169" s="6"/>
      <c r="L169" s="6"/>
      <c r="M169" s="6"/>
      <c r="N169" s="6"/>
      <c r="Q169" s="5" t="s">
        <v>453</v>
      </c>
      <c r="R169" s="5" t="s">
        <v>779</v>
      </c>
      <c r="S169" s="5" t="s">
        <v>856</v>
      </c>
      <c r="Y169" s="5">
        <v>11</v>
      </c>
      <c r="Z169" s="31">
        <f>VLOOKUP(AA169,$A$3:$B$36,2,FALSE)</f>
        <v>32</v>
      </c>
      <c r="AA169" s="80" t="s">
        <v>770</v>
      </c>
      <c r="AB169" s="5">
        <v>11</v>
      </c>
      <c r="AC169" s="31">
        <f>VLOOKUP(AD169,$A$3:$B$36,2,FALSE)</f>
        <v>34.200000000000003</v>
      </c>
      <c r="AD169" s="80" t="s">
        <v>765</v>
      </c>
      <c r="AE169" s="5">
        <v>11</v>
      </c>
      <c r="AF169" s="31">
        <f>VLOOKUP(AG169,$A$3:$B$36,2,FALSE)</f>
        <v>33</v>
      </c>
      <c r="AG169" s="80" t="s">
        <v>766</v>
      </c>
      <c r="AI169" s="31"/>
      <c r="AK169" s="105">
        <v>11</v>
      </c>
      <c r="AL169" s="107">
        <f>VLOOKUP(AM169,$A$3:$B$36,2,FALSE)</f>
        <v>31.4</v>
      </c>
      <c r="AM169" s="112" t="s">
        <v>774</v>
      </c>
      <c r="AN169" s="105">
        <v>11</v>
      </c>
      <c r="AO169" s="107">
        <f>VLOOKUP(AP169,$A$3:$B$36,2,FALSE)</f>
        <v>29.2</v>
      </c>
      <c r="AP169" s="112" t="s">
        <v>792</v>
      </c>
    </row>
    <row r="170" spans="7:66" x14ac:dyDescent="0.45">
      <c r="G170" s="5">
        <v>12</v>
      </c>
      <c r="H170" s="6" t="s">
        <v>222</v>
      </c>
      <c r="I170" s="6"/>
      <c r="J170" s="6"/>
      <c r="K170" s="6"/>
      <c r="L170" s="6"/>
      <c r="M170" s="6"/>
      <c r="N170" s="6"/>
      <c r="Q170" s="5" t="s">
        <v>222</v>
      </c>
      <c r="Y170" s="5">
        <v>12</v>
      </c>
      <c r="Z170" s="31">
        <f>VLOOKUP(AA170,$A$3:$B$36,2,FALSE)</f>
        <v>31.4</v>
      </c>
      <c r="AA170" s="80" t="s">
        <v>774</v>
      </c>
      <c r="AB170" s="105">
        <v>12</v>
      </c>
      <c r="AC170" s="107">
        <f>VLOOKUP(AD170,$A$3:$B$36,2,FALSE)</f>
        <v>33.4</v>
      </c>
      <c r="AD170" s="112" t="s">
        <v>787</v>
      </c>
      <c r="AE170" s="105">
        <v>12</v>
      </c>
      <c r="AF170" s="107">
        <f>VLOOKUP(AG170,$A$3:$B$36,2,FALSE)</f>
        <v>32</v>
      </c>
      <c r="AG170" s="112" t="s">
        <v>770</v>
      </c>
    </row>
    <row r="171" spans="7:66" x14ac:dyDescent="0.45">
      <c r="G171" s="5">
        <v>13</v>
      </c>
      <c r="H171" s="6" t="s">
        <v>410</v>
      </c>
      <c r="I171" s="6"/>
      <c r="J171" s="6"/>
      <c r="K171" s="6"/>
      <c r="L171" s="6"/>
      <c r="M171" s="6"/>
      <c r="N171" s="6"/>
      <c r="Q171" s="5" t="s">
        <v>226</v>
      </c>
      <c r="Y171" s="5">
        <v>13</v>
      </c>
      <c r="Z171" s="31">
        <f>VLOOKUP(AA171,$A$3:$B$36,2,FALSE)</f>
        <v>30.4</v>
      </c>
      <c r="AA171" s="80" t="s">
        <v>773</v>
      </c>
      <c r="AC171" s="31"/>
    </row>
    <row r="172" spans="7:66" x14ac:dyDescent="0.45">
      <c r="G172" s="5">
        <v>14</v>
      </c>
      <c r="H172" s="6" t="s">
        <v>117</v>
      </c>
      <c r="I172" s="6"/>
      <c r="J172" s="6"/>
      <c r="K172" s="6"/>
      <c r="L172" s="6"/>
      <c r="M172" s="6"/>
      <c r="N172" s="6"/>
      <c r="Q172" s="5" t="s">
        <v>117</v>
      </c>
      <c r="Y172" s="5">
        <v>14</v>
      </c>
      <c r="Z172" s="31">
        <f>VLOOKUP(AA172,$A$3:$B$36,2,FALSE)</f>
        <v>31.4</v>
      </c>
      <c r="AA172" s="80" t="s">
        <v>774</v>
      </c>
    </row>
    <row r="173" spans="7:66" ht="13.8" x14ac:dyDescent="0.45">
      <c r="G173" s="5">
        <v>15</v>
      </c>
      <c r="H173" s="6" t="s">
        <v>20</v>
      </c>
      <c r="I173" s="6"/>
      <c r="J173" s="6"/>
      <c r="K173" s="6"/>
      <c r="L173" s="6"/>
      <c r="M173" s="6"/>
      <c r="N173" s="6"/>
      <c r="Q173" s="5" t="s">
        <v>20</v>
      </c>
      <c r="Y173" s="5">
        <v>15</v>
      </c>
      <c r="Z173" s="31">
        <f>VLOOKUP(AA173,$A$3:$B$36,2,FALSE)</f>
        <v>32</v>
      </c>
      <c r="AA173" s="80" t="s">
        <v>770</v>
      </c>
      <c r="BN173" s="10" t="s">
        <v>431</v>
      </c>
    </row>
    <row r="174" spans="7:66" ht="13.8" x14ac:dyDescent="0.45">
      <c r="G174" s="5">
        <v>16</v>
      </c>
      <c r="H174" s="6" t="s">
        <v>411</v>
      </c>
      <c r="I174" s="6"/>
      <c r="J174" s="6"/>
      <c r="K174" s="6"/>
      <c r="L174" s="6"/>
      <c r="M174" s="6"/>
      <c r="N174" s="6"/>
      <c r="O174" s="10" t="s">
        <v>431</v>
      </c>
      <c r="Q174" s="5" t="s">
        <v>72</v>
      </c>
      <c r="W174" s="5">
        <f>COUNTA(Q159:V174)</f>
        <v>67</v>
      </c>
      <c r="X174" s="10" t="s">
        <v>431</v>
      </c>
      <c r="Y174" s="5">
        <v>16</v>
      </c>
      <c r="Z174" s="31">
        <f>VLOOKUP(AA174,$A$3:$B$36,2,FALSE)</f>
        <v>33</v>
      </c>
      <c r="AA174" s="80" t="s">
        <v>766</v>
      </c>
    </row>
    <row r="175" spans="7:66" x14ac:dyDescent="0.45">
      <c r="I175" s="6"/>
      <c r="J175" s="6"/>
      <c r="K175" s="6"/>
      <c r="L175" s="6"/>
      <c r="M175" s="6"/>
      <c r="N175" s="6"/>
      <c r="Y175" s="114">
        <v>17</v>
      </c>
      <c r="Z175" s="107">
        <f>VLOOKUP(AA175,$A$3:$B$36,2,FALSE)</f>
        <v>32</v>
      </c>
      <c r="AA175" s="112" t="s">
        <v>770</v>
      </c>
    </row>
    <row r="176" spans="7:66" x14ac:dyDescent="0.45">
      <c r="G176" s="5" t="s">
        <v>452</v>
      </c>
    </row>
    <row r="177" spans="7:66" x14ac:dyDescent="0.45">
      <c r="H177" s="5" t="s">
        <v>216</v>
      </c>
    </row>
    <row r="178" spans="7:66" x14ac:dyDescent="0.45">
      <c r="G178" s="7" t="s">
        <v>5</v>
      </c>
      <c r="H178" s="8" t="s">
        <v>28</v>
      </c>
      <c r="I178" s="8" t="s">
        <v>29</v>
      </c>
      <c r="J178" s="8" t="s">
        <v>110</v>
      </c>
      <c r="K178" s="8" t="s">
        <v>217</v>
      </c>
      <c r="L178" s="8" t="s">
        <v>218</v>
      </c>
      <c r="M178" s="8" t="s">
        <v>219</v>
      </c>
      <c r="N178" s="8"/>
      <c r="P178" s="5">
        <v>9</v>
      </c>
      <c r="Q178" s="8" t="s">
        <v>28</v>
      </c>
      <c r="R178" s="8" t="s">
        <v>29</v>
      </c>
      <c r="S178" s="8" t="s">
        <v>110</v>
      </c>
      <c r="T178" s="8" t="s">
        <v>217</v>
      </c>
      <c r="U178" s="8" t="s">
        <v>218</v>
      </c>
      <c r="V178" s="8" t="s">
        <v>219</v>
      </c>
      <c r="Y178" s="7" t="s">
        <v>5</v>
      </c>
      <c r="AA178" s="102" t="s">
        <v>28</v>
      </c>
      <c r="AB178" s="102"/>
      <c r="AC178" s="102"/>
      <c r="AD178" s="102" t="s">
        <v>29</v>
      </c>
      <c r="AE178" s="102"/>
      <c r="AF178" s="102"/>
      <c r="AG178" s="102" t="s">
        <v>110</v>
      </c>
      <c r="AH178" s="102"/>
      <c r="AI178" s="102"/>
      <c r="AJ178" s="102" t="s">
        <v>217</v>
      </c>
      <c r="AK178" s="102"/>
      <c r="AL178" s="102"/>
      <c r="AM178" s="102" t="s">
        <v>218</v>
      </c>
      <c r="AN178" s="102"/>
      <c r="AO178" s="102"/>
      <c r="AP178" s="102" t="s">
        <v>219</v>
      </c>
    </row>
    <row r="179" spans="7:66" x14ac:dyDescent="0.45">
      <c r="G179" s="5">
        <v>1</v>
      </c>
      <c r="H179" s="6" t="s">
        <v>114</v>
      </c>
      <c r="I179" s="6" t="s">
        <v>118</v>
      </c>
      <c r="J179" s="6" t="s">
        <v>126</v>
      </c>
      <c r="K179" s="6" t="s">
        <v>136</v>
      </c>
      <c r="L179" s="6" t="s">
        <v>148</v>
      </c>
      <c r="M179" s="6" t="s">
        <v>155</v>
      </c>
      <c r="N179" s="6"/>
      <c r="Q179" s="5" t="s">
        <v>114</v>
      </c>
      <c r="R179" s="5" t="s">
        <v>118</v>
      </c>
      <c r="S179" s="5" t="s">
        <v>126</v>
      </c>
      <c r="T179" s="5" t="s">
        <v>136</v>
      </c>
      <c r="U179" s="5" t="s">
        <v>148</v>
      </c>
      <c r="V179" s="5" t="s">
        <v>155</v>
      </c>
      <c r="Y179" s="5">
        <v>1</v>
      </c>
      <c r="Z179" s="31">
        <f>VLOOKUP(AA179,$A$3:$B$36,2,FALSE)</f>
        <v>25.9</v>
      </c>
      <c r="AA179" s="80" t="s">
        <v>871</v>
      </c>
      <c r="AB179" s="5">
        <v>1</v>
      </c>
      <c r="AC179" s="31">
        <f>VLOOKUP(AD179,$A$3:$B$36,2,FALSE)</f>
        <v>25.9</v>
      </c>
      <c r="AD179" s="80" t="s">
        <v>871</v>
      </c>
      <c r="AE179" s="5">
        <v>1</v>
      </c>
      <c r="AF179" s="31">
        <f>VLOOKUP(AG179,$A$3:$B$36,2,FALSE)</f>
        <v>25.9</v>
      </c>
      <c r="AG179" s="80" t="s">
        <v>871</v>
      </c>
      <c r="AH179" s="5">
        <v>1</v>
      </c>
      <c r="AI179" s="31">
        <f>VLOOKUP(AJ179,$A$3:$B$36,2,FALSE)</f>
        <v>25.9</v>
      </c>
      <c r="AJ179" s="80" t="s">
        <v>871</v>
      </c>
      <c r="AK179" s="5">
        <v>1</v>
      </c>
      <c r="AL179" s="31">
        <f>VLOOKUP(AM179,$A$3:$B$36,2,FALSE)</f>
        <v>25.9</v>
      </c>
      <c r="AM179" s="80" t="s">
        <v>871</v>
      </c>
      <c r="AN179" s="5">
        <v>1</v>
      </c>
      <c r="AO179" s="31">
        <f>VLOOKUP(AP179,$A$3:$B$36,2,FALSE)</f>
        <v>25.9</v>
      </c>
      <c r="AP179" s="80" t="s">
        <v>871</v>
      </c>
    </row>
    <row r="180" spans="7:66" x14ac:dyDescent="0.45">
      <c r="G180" s="5">
        <v>2</v>
      </c>
      <c r="H180" s="6" t="s">
        <v>116</v>
      </c>
      <c r="I180" s="6" t="s">
        <v>119</v>
      </c>
      <c r="J180" s="6" t="s">
        <v>275</v>
      </c>
      <c r="K180" s="6" t="s">
        <v>284</v>
      </c>
      <c r="L180" s="6" t="s">
        <v>96</v>
      </c>
      <c r="M180" s="6" t="s">
        <v>466</v>
      </c>
      <c r="N180" s="6"/>
      <c r="Q180" s="5" t="s">
        <v>116</v>
      </c>
      <c r="R180" s="5" t="s">
        <v>119</v>
      </c>
      <c r="S180" s="5" t="s">
        <v>42</v>
      </c>
      <c r="T180" s="5" t="s">
        <v>984</v>
      </c>
      <c r="U180" s="5" t="s">
        <v>96</v>
      </c>
      <c r="V180" s="5" t="s">
        <v>16</v>
      </c>
      <c r="Y180" s="5">
        <v>2</v>
      </c>
      <c r="Z180" s="31">
        <f>VLOOKUP(AA180,$A$3:$B$36,2,FALSE)</f>
        <v>29.2</v>
      </c>
      <c r="AA180" s="80" t="s">
        <v>792</v>
      </c>
      <c r="AB180" s="5">
        <v>2</v>
      </c>
      <c r="AC180" s="31">
        <f>VLOOKUP(AD180,$A$3:$B$36,2,FALSE)</f>
        <v>29.2</v>
      </c>
      <c r="AD180" s="80" t="s">
        <v>792</v>
      </c>
      <c r="AE180" s="5">
        <v>2</v>
      </c>
      <c r="AF180" s="31">
        <f>VLOOKUP(AG180,$A$3:$B$36,2,FALSE)</f>
        <v>29.2</v>
      </c>
      <c r="AG180" s="80" t="s">
        <v>792</v>
      </c>
      <c r="AH180" s="5">
        <v>2</v>
      </c>
      <c r="AI180" s="31">
        <f>VLOOKUP(AJ180,$A$3:$B$36,2,FALSE)</f>
        <v>29.2</v>
      </c>
      <c r="AJ180" s="80" t="s">
        <v>792</v>
      </c>
      <c r="AK180" s="5">
        <v>2</v>
      </c>
      <c r="AL180" s="31">
        <f>VLOOKUP(AM180,$A$3:$B$36,2,FALSE)</f>
        <v>29.2</v>
      </c>
      <c r="AM180" s="80" t="s">
        <v>792</v>
      </c>
      <c r="AN180" s="5">
        <v>2</v>
      </c>
      <c r="AO180" s="31">
        <f>VLOOKUP(AP180,$A$3:$B$36,2,FALSE)</f>
        <v>29.2</v>
      </c>
      <c r="AP180" s="80" t="s">
        <v>792</v>
      </c>
    </row>
    <row r="181" spans="7:66" x14ac:dyDescent="0.45">
      <c r="G181" s="5">
        <v>3</v>
      </c>
      <c r="H181" s="6" t="s">
        <v>163</v>
      </c>
      <c r="I181" s="6" t="s">
        <v>167</v>
      </c>
      <c r="J181" s="6" t="s">
        <v>44</v>
      </c>
      <c r="K181" s="6" t="s">
        <v>285</v>
      </c>
      <c r="L181" s="6" t="s">
        <v>99</v>
      </c>
      <c r="M181" s="11" t="s">
        <v>467</v>
      </c>
      <c r="N181" s="11"/>
      <c r="Q181" s="5" t="s">
        <v>72</v>
      </c>
      <c r="R181" s="5" t="s">
        <v>329</v>
      </c>
      <c r="S181" s="5" t="s">
        <v>44</v>
      </c>
      <c r="T181" s="5" t="s">
        <v>340</v>
      </c>
      <c r="U181" s="5" t="s">
        <v>99</v>
      </c>
      <c r="V181" s="5" t="s">
        <v>356</v>
      </c>
      <c r="Y181" s="5">
        <v>3</v>
      </c>
      <c r="Z181" s="31">
        <f>VLOOKUP(AA181,$A$3:$B$36,2,FALSE)</f>
        <v>33</v>
      </c>
      <c r="AA181" s="80" t="s">
        <v>766</v>
      </c>
      <c r="AB181" s="5">
        <v>3</v>
      </c>
      <c r="AC181" s="31">
        <f>VLOOKUP(AD181,$A$3:$B$36,2,FALSE)</f>
        <v>33</v>
      </c>
      <c r="AD181" s="80" t="s">
        <v>766</v>
      </c>
      <c r="AE181" s="5">
        <v>3</v>
      </c>
      <c r="AF181" s="31">
        <f>VLOOKUP(AG181,$A$3:$B$36,2,FALSE)</f>
        <v>27.1</v>
      </c>
      <c r="AG181" s="80" t="s">
        <v>769</v>
      </c>
      <c r="AH181" s="5">
        <v>3</v>
      </c>
      <c r="AI181" s="31">
        <f>VLOOKUP(AJ181,$A$3:$B$36,2,FALSE)</f>
        <v>27.1</v>
      </c>
      <c r="AJ181" s="80" t="s">
        <v>769</v>
      </c>
      <c r="AK181" s="5">
        <v>3</v>
      </c>
      <c r="AL181" s="31">
        <f>VLOOKUP(AM181,$A$3:$B$36,2,FALSE)</f>
        <v>33</v>
      </c>
      <c r="AM181" s="80" t="s">
        <v>766</v>
      </c>
      <c r="AN181" s="5">
        <v>3</v>
      </c>
      <c r="AO181" s="31">
        <f>VLOOKUP(AP181,$A$3:$B$36,2,FALSE)</f>
        <v>27.1</v>
      </c>
      <c r="AP181" s="80" t="s">
        <v>769</v>
      </c>
    </row>
    <row r="182" spans="7:66" x14ac:dyDescent="0.45">
      <c r="G182" s="5">
        <v>4</v>
      </c>
      <c r="H182" s="11" t="s">
        <v>164</v>
      </c>
      <c r="I182" s="6" t="s">
        <v>168</v>
      </c>
      <c r="J182" s="6" t="s">
        <v>235</v>
      </c>
      <c r="K182" s="6" t="s">
        <v>286</v>
      </c>
      <c r="L182" s="6" t="s">
        <v>312</v>
      </c>
      <c r="M182" s="6" t="s">
        <v>468</v>
      </c>
      <c r="N182" s="6"/>
      <c r="Q182" s="5" t="s">
        <v>117</v>
      </c>
      <c r="R182" s="5" t="s">
        <v>273</v>
      </c>
      <c r="S182" s="5" t="s">
        <v>126</v>
      </c>
      <c r="T182" s="5" t="s">
        <v>286</v>
      </c>
      <c r="U182" s="5" t="s">
        <v>55</v>
      </c>
      <c r="V182" s="5" t="s">
        <v>19</v>
      </c>
      <c r="Y182" s="5">
        <v>4</v>
      </c>
      <c r="Z182" s="31">
        <f>VLOOKUP(AA182,$A$3:$B$36,2,FALSE)</f>
        <v>31.4</v>
      </c>
      <c r="AA182" s="80" t="s">
        <v>774</v>
      </c>
      <c r="AB182" s="5">
        <v>4</v>
      </c>
      <c r="AC182" s="31">
        <f>VLOOKUP(AD182,$A$3:$B$36,2,FALSE)</f>
        <v>31.4</v>
      </c>
      <c r="AD182" s="80" t="s">
        <v>774</v>
      </c>
      <c r="AE182" s="5">
        <v>4</v>
      </c>
      <c r="AF182" s="31">
        <f>VLOOKUP(AG182,$A$3:$B$36,2,FALSE)</f>
        <v>25.9</v>
      </c>
      <c r="AG182" s="80" t="s">
        <v>871</v>
      </c>
      <c r="AH182" s="5">
        <v>4</v>
      </c>
      <c r="AI182" s="31">
        <f>VLOOKUP(AJ182,$A$3:$B$36,2,FALSE)</f>
        <v>27.5</v>
      </c>
      <c r="AJ182" s="80" t="s">
        <v>853</v>
      </c>
      <c r="AK182" s="5">
        <v>4</v>
      </c>
      <c r="AL182" s="31">
        <f>VLOOKUP(AM182,$A$3:$B$36,2,FALSE)</f>
        <v>34.700000000000003</v>
      </c>
      <c r="AM182" s="80" t="s">
        <v>776</v>
      </c>
      <c r="AN182" s="5">
        <v>4</v>
      </c>
      <c r="AO182" s="31">
        <f>VLOOKUP(AP182,$A$3:$B$36,2,FALSE)</f>
        <v>27.5</v>
      </c>
      <c r="AP182" s="80" t="s">
        <v>853</v>
      </c>
    </row>
    <row r="183" spans="7:66" x14ac:dyDescent="0.45">
      <c r="G183" s="5">
        <v>5</v>
      </c>
      <c r="H183" s="6" t="s">
        <v>20</v>
      </c>
      <c r="I183" s="11" t="s">
        <v>455</v>
      </c>
      <c r="J183" s="11" t="s">
        <v>395</v>
      </c>
      <c r="K183" s="6" t="s">
        <v>137</v>
      </c>
      <c r="L183" s="6" t="s">
        <v>91</v>
      </c>
      <c r="M183" s="6" t="s">
        <v>469</v>
      </c>
      <c r="N183" s="6"/>
      <c r="Q183" s="5" t="s">
        <v>20</v>
      </c>
      <c r="R183" s="5" t="s">
        <v>835</v>
      </c>
      <c r="S183" s="5" t="s">
        <v>996</v>
      </c>
      <c r="T183" s="5" t="s">
        <v>137</v>
      </c>
      <c r="U183" s="5" t="s">
        <v>91</v>
      </c>
      <c r="V183" s="5" t="s">
        <v>469</v>
      </c>
      <c r="Y183" s="5">
        <v>5</v>
      </c>
      <c r="Z183" s="31">
        <f>VLOOKUP(AA183,$A$3:$B$36,2,FALSE)</f>
        <v>32</v>
      </c>
      <c r="AA183" s="80" t="s">
        <v>770</v>
      </c>
      <c r="AB183" s="5">
        <v>5</v>
      </c>
      <c r="AC183" s="31">
        <f>VLOOKUP(AD183,$A$3:$B$36,2,FALSE)</f>
        <v>32</v>
      </c>
      <c r="AD183" s="80" t="s">
        <v>770</v>
      </c>
      <c r="AE183" s="5">
        <v>5</v>
      </c>
      <c r="AF183" s="31">
        <f>VLOOKUP(AG183,$A$3:$B$36,2,FALSE)</f>
        <v>26.1</v>
      </c>
      <c r="AG183" s="80" t="s">
        <v>873</v>
      </c>
      <c r="AH183" s="5">
        <v>5</v>
      </c>
      <c r="AI183" s="31">
        <f>VLOOKUP(AJ183,$A$3:$B$36,2,FALSE)</f>
        <v>29.2</v>
      </c>
      <c r="AJ183" s="80" t="s">
        <v>792</v>
      </c>
      <c r="AK183" s="5">
        <v>5</v>
      </c>
      <c r="AL183" s="31">
        <f>VLOOKUP(AM183,$A$3:$B$36,2,FALSE)</f>
        <v>33.4</v>
      </c>
      <c r="AM183" s="80" t="s">
        <v>787</v>
      </c>
      <c r="AN183" s="5">
        <v>5</v>
      </c>
      <c r="AO183" s="31">
        <f>VLOOKUP(AP183,$A$3:$B$36,2,FALSE)</f>
        <v>27.1</v>
      </c>
      <c r="AP183" s="80" t="s">
        <v>769</v>
      </c>
    </row>
    <row r="184" spans="7:66" x14ac:dyDescent="0.45">
      <c r="G184" s="5">
        <v>6</v>
      </c>
      <c r="H184" s="6" t="s">
        <v>227</v>
      </c>
      <c r="I184" s="6" t="s">
        <v>456</v>
      </c>
      <c r="J184" s="6" t="s">
        <v>123</v>
      </c>
      <c r="K184" s="6" t="s">
        <v>89</v>
      </c>
      <c r="L184" s="11" t="s">
        <v>380</v>
      </c>
      <c r="M184" s="6" t="s">
        <v>470</v>
      </c>
      <c r="N184" s="6"/>
      <c r="Q184" s="5" t="s">
        <v>72</v>
      </c>
      <c r="R184" s="5" t="s">
        <v>456</v>
      </c>
      <c r="S184" s="5" t="s">
        <v>123</v>
      </c>
      <c r="T184" s="5" t="s">
        <v>89</v>
      </c>
      <c r="U184" s="5" t="s">
        <v>99</v>
      </c>
      <c r="V184" s="5" t="s">
        <v>515</v>
      </c>
      <c r="Y184" s="5">
        <v>6</v>
      </c>
      <c r="Z184" s="31">
        <f>VLOOKUP(AA184,$A$3:$B$36,2,FALSE)</f>
        <v>33</v>
      </c>
      <c r="AA184" s="80" t="s">
        <v>766</v>
      </c>
      <c r="AB184" s="5">
        <v>6</v>
      </c>
      <c r="AC184" s="31">
        <f>VLOOKUP(AD184,$A$3:$B$36,2,FALSE)</f>
        <v>31.4</v>
      </c>
      <c r="AD184" s="80" t="s">
        <v>774</v>
      </c>
      <c r="AE184" s="5">
        <v>6</v>
      </c>
      <c r="AF184" s="31">
        <f>VLOOKUP(AG184,$A$3:$B$36,2,FALSE)</f>
        <v>25.9</v>
      </c>
      <c r="AG184" s="80" t="s">
        <v>871</v>
      </c>
      <c r="AH184" s="5">
        <v>6</v>
      </c>
      <c r="AI184" s="31">
        <f>VLOOKUP(AJ184,$A$3:$B$36,2,FALSE)</f>
        <v>30.4</v>
      </c>
      <c r="AJ184" s="80" t="s">
        <v>773</v>
      </c>
      <c r="AK184" s="5">
        <v>6</v>
      </c>
      <c r="AL184" s="31">
        <f>VLOOKUP(AM184,$A$3:$B$36,2,FALSE)</f>
        <v>33</v>
      </c>
      <c r="AM184" s="80" t="s">
        <v>766</v>
      </c>
      <c r="AN184" s="5">
        <v>6</v>
      </c>
      <c r="AO184" s="31">
        <f>VLOOKUP(AP184,$A$3:$B$36,2,FALSE)</f>
        <v>26.1</v>
      </c>
      <c r="AP184" s="80" t="s">
        <v>873</v>
      </c>
    </row>
    <row r="185" spans="7:66" x14ac:dyDescent="0.45">
      <c r="G185" s="5">
        <v>7</v>
      </c>
      <c r="H185" s="6" t="s">
        <v>453</v>
      </c>
      <c r="I185" s="6" t="s">
        <v>457</v>
      </c>
      <c r="J185" s="6" t="s">
        <v>460</v>
      </c>
      <c r="K185" s="6" t="s">
        <v>90</v>
      </c>
      <c r="L185" s="6" t="s">
        <v>381</v>
      </c>
      <c r="M185" s="11" t="s">
        <v>471</v>
      </c>
      <c r="N185" s="11"/>
      <c r="Q185" s="5" t="s">
        <v>453</v>
      </c>
      <c r="R185" s="5" t="s">
        <v>457</v>
      </c>
      <c r="S185" s="5" t="s">
        <v>460</v>
      </c>
      <c r="T185" s="5" t="s">
        <v>90</v>
      </c>
      <c r="U185" s="5" t="s">
        <v>930</v>
      </c>
      <c r="V185" s="5" t="s">
        <v>469</v>
      </c>
      <c r="Y185" s="5">
        <v>7</v>
      </c>
      <c r="Z185" s="31">
        <f>VLOOKUP(AA185,$A$3:$B$36,2,FALSE)</f>
        <v>32</v>
      </c>
      <c r="AA185" s="80" t="s">
        <v>770</v>
      </c>
      <c r="AB185" s="5">
        <v>7</v>
      </c>
      <c r="AC185" s="31">
        <f>VLOOKUP(AD185,$A$3:$B$36,2,FALSE)</f>
        <v>30.4</v>
      </c>
      <c r="AD185" s="80" t="s">
        <v>773</v>
      </c>
      <c r="AE185" s="5">
        <v>7</v>
      </c>
      <c r="AF185" s="31">
        <f>VLOOKUP(AG185,$A$3:$B$36,2,FALSE)</f>
        <v>25.7</v>
      </c>
      <c r="AG185" s="80" t="s">
        <v>434</v>
      </c>
      <c r="AH185" s="5">
        <v>7</v>
      </c>
      <c r="AI185" s="31">
        <f>VLOOKUP(AJ185,$A$3:$B$36,2,FALSE)</f>
        <v>31.4</v>
      </c>
      <c r="AJ185" s="80" t="s">
        <v>774</v>
      </c>
      <c r="AK185" s="5">
        <v>7</v>
      </c>
      <c r="AL185" s="31">
        <f>VLOOKUP(AM185,$A$3:$B$36,2,FALSE)</f>
        <v>33.700000000000003</v>
      </c>
      <c r="AM185" s="80" t="s">
        <v>791</v>
      </c>
      <c r="AN185" s="5">
        <v>7</v>
      </c>
      <c r="AO185" s="31">
        <f>VLOOKUP(AP185,$A$3:$B$36,2,FALSE)</f>
        <v>27.1</v>
      </c>
      <c r="AP185" s="80" t="s">
        <v>769</v>
      </c>
    </row>
    <row r="186" spans="7:66" x14ac:dyDescent="0.45">
      <c r="G186" s="5">
        <v>8</v>
      </c>
      <c r="H186" s="6" t="s">
        <v>222</v>
      </c>
      <c r="I186" s="6" t="s">
        <v>458</v>
      </c>
      <c r="J186" s="6" t="s">
        <v>461</v>
      </c>
      <c r="K186" s="6" t="s">
        <v>46</v>
      </c>
      <c r="L186" s="11" t="s">
        <v>382</v>
      </c>
      <c r="M186" s="6"/>
      <c r="N186" s="6"/>
      <c r="Q186" s="5" t="s">
        <v>222</v>
      </c>
      <c r="R186" s="5" t="s">
        <v>119</v>
      </c>
      <c r="S186" s="5" t="s">
        <v>125</v>
      </c>
      <c r="T186" s="5" t="s">
        <v>46</v>
      </c>
      <c r="U186" s="5" t="s">
        <v>99</v>
      </c>
      <c r="Y186" s="5">
        <v>8</v>
      </c>
      <c r="Z186" s="31">
        <f>VLOOKUP(AA186,$A$3:$B$36,2,FALSE)</f>
        <v>31.4</v>
      </c>
      <c r="AA186" s="80" t="s">
        <v>774</v>
      </c>
      <c r="AB186" s="5">
        <v>8</v>
      </c>
      <c r="AC186" s="31">
        <f>VLOOKUP(AD186,$A$3:$B$36,2,FALSE)</f>
        <v>29.2</v>
      </c>
      <c r="AD186" s="80" t="s">
        <v>792</v>
      </c>
      <c r="AE186" s="5">
        <v>8</v>
      </c>
      <c r="AF186" s="31">
        <f>VLOOKUP(AG186,$A$3:$B$36,2,FALSE)</f>
        <v>25.4</v>
      </c>
      <c r="AG186" s="80" t="s">
        <v>819</v>
      </c>
      <c r="AH186" s="5">
        <v>8</v>
      </c>
      <c r="AI186" s="31">
        <f>VLOOKUP(AJ186,$A$3:$B$36,2,FALSE)</f>
        <v>32</v>
      </c>
      <c r="AJ186" s="80" t="s">
        <v>770</v>
      </c>
      <c r="AK186" s="5">
        <v>8</v>
      </c>
      <c r="AL186" s="31">
        <f>VLOOKUP(AM186,$A$3:$B$36,2,FALSE)</f>
        <v>33</v>
      </c>
      <c r="AM186" s="80" t="s">
        <v>766</v>
      </c>
      <c r="AN186" s="114">
        <v>8</v>
      </c>
      <c r="AO186" s="107">
        <f>VLOOKUP(AP186,$A$3:$B$36,2,FALSE)</f>
        <v>26.1</v>
      </c>
      <c r="AP186" s="112" t="s">
        <v>873</v>
      </c>
    </row>
    <row r="187" spans="7:66" x14ac:dyDescent="0.45">
      <c r="G187" s="5">
        <v>9</v>
      </c>
      <c r="H187" s="6" t="s">
        <v>410</v>
      </c>
      <c r="I187" s="6" t="s">
        <v>272</v>
      </c>
      <c r="J187" s="6" t="s">
        <v>462</v>
      </c>
      <c r="K187" s="6" t="s">
        <v>464</v>
      </c>
      <c r="L187" s="6" t="s">
        <v>100</v>
      </c>
      <c r="M187" s="6"/>
      <c r="N187" s="6"/>
      <c r="Q187" s="5" t="s">
        <v>226</v>
      </c>
      <c r="R187" s="5" t="s">
        <v>272</v>
      </c>
      <c r="S187" s="5" t="s">
        <v>462</v>
      </c>
      <c r="T187" s="5" t="s">
        <v>507</v>
      </c>
      <c r="U187" s="5" t="s">
        <v>100</v>
      </c>
      <c r="Y187" s="5">
        <v>9</v>
      </c>
      <c r="Z187" s="31">
        <f>VLOOKUP(AA187,$A$3:$B$36,2,FALSE)</f>
        <v>30.4</v>
      </c>
      <c r="AA187" s="80" t="s">
        <v>773</v>
      </c>
      <c r="AB187" s="5">
        <v>9</v>
      </c>
      <c r="AC187" s="31">
        <f>VLOOKUP(AD187,$A$3:$B$36,2,FALSE)</f>
        <v>30.4</v>
      </c>
      <c r="AD187" s="80" t="s">
        <v>773</v>
      </c>
      <c r="AE187" s="5">
        <v>9</v>
      </c>
      <c r="AF187" s="31">
        <f>VLOOKUP(AG187,$A$3:$B$36,2,FALSE)</f>
        <v>25.7</v>
      </c>
      <c r="AG187" s="80" t="s">
        <v>434</v>
      </c>
      <c r="AH187" s="5">
        <v>9</v>
      </c>
      <c r="AI187" s="31">
        <f>VLOOKUP(AJ187,$A$3:$B$36,2,FALSE)</f>
        <v>33</v>
      </c>
      <c r="AJ187" s="80" t="s">
        <v>766</v>
      </c>
      <c r="AK187" s="5">
        <v>9</v>
      </c>
      <c r="AL187" s="31">
        <f>VLOOKUP(AM187,$A$3:$B$36,2,FALSE)</f>
        <v>33.700000000000003</v>
      </c>
      <c r="AM187" s="80" t="s">
        <v>791</v>
      </c>
      <c r="AO187" s="31"/>
    </row>
    <row r="188" spans="7:66" x14ac:dyDescent="0.45">
      <c r="G188" s="5">
        <v>10</v>
      </c>
      <c r="H188" s="11" t="s">
        <v>454</v>
      </c>
      <c r="I188" s="6" t="s">
        <v>273</v>
      </c>
      <c r="J188" s="6" t="s">
        <v>126</v>
      </c>
      <c r="K188" s="6" t="s">
        <v>465</v>
      </c>
      <c r="L188" s="6" t="s">
        <v>54</v>
      </c>
      <c r="M188" s="6"/>
      <c r="N188" s="6"/>
      <c r="Q188" s="5" t="s">
        <v>222</v>
      </c>
      <c r="R188" s="5" t="s">
        <v>273</v>
      </c>
      <c r="S188" s="5" t="s">
        <v>126</v>
      </c>
      <c r="T188" s="5" t="s">
        <v>46</v>
      </c>
      <c r="U188" s="5" t="s">
        <v>54</v>
      </c>
      <c r="Y188" s="5">
        <v>10</v>
      </c>
      <c r="Z188" s="31">
        <f>VLOOKUP(AA188,$A$3:$B$36,2,FALSE)</f>
        <v>31.4</v>
      </c>
      <c r="AA188" s="80" t="s">
        <v>774</v>
      </c>
      <c r="AB188" s="5">
        <v>10</v>
      </c>
      <c r="AC188" s="31">
        <f>VLOOKUP(AD188,$A$3:$B$36,2,FALSE)</f>
        <v>31.4</v>
      </c>
      <c r="AD188" s="80" t="s">
        <v>774</v>
      </c>
      <c r="AE188" s="5">
        <v>10</v>
      </c>
      <c r="AF188" s="31">
        <f>VLOOKUP(AG188,$A$3:$B$36,2,FALSE)</f>
        <v>25.9</v>
      </c>
      <c r="AG188" s="80" t="s">
        <v>871</v>
      </c>
      <c r="AH188" s="5">
        <v>10</v>
      </c>
      <c r="AI188" s="31">
        <f>VLOOKUP(AJ188,$A$3:$B$36,2,FALSE)</f>
        <v>32</v>
      </c>
      <c r="AJ188" s="80" t="s">
        <v>770</v>
      </c>
      <c r="AK188" s="5">
        <v>10</v>
      </c>
      <c r="AL188" s="31">
        <f>VLOOKUP(AM188,$A$3:$B$36,2,FALSE)</f>
        <v>33.4</v>
      </c>
      <c r="AM188" s="80" t="s">
        <v>787</v>
      </c>
      <c r="AO188" s="31"/>
    </row>
    <row r="189" spans="7:66" x14ac:dyDescent="0.45">
      <c r="G189" s="5">
        <v>11</v>
      </c>
      <c r="H189" s="6"/>
      <c r="I189" s="11" t="s">
        <v>459</v>
      </c>
      <c r="J189" s="11" t="s">
        <v>463</v>
      </c>
      <c r="K189" s="6" t="s">
        <v>138</v>
      </c>
      <c r="L189" s="6" t="s">
        <v>316</v>
      </c>
      <c r="M189" s="6"/>
      <c r="N189" s="6"/>
      <c r="R189" s="5" t="s">
        <v>835</v>
      </c>
      <c r="S189" s="5" t="s">
        <v>996</v>
      </c>
      <c r="T189" s="5" t="s">
        <v>138</v>
      </c>
      <c r="U189" s="5" t="s">
        <v>845</v>
      </c>
      <c r="Y189" s="114">
        <v>11</v>
      </c>
      <c r="Z189" s="107">
        <f>VLOOKUP(AA189,$A$3:$B$36,2,FALSE)</f>
        <v>30.4</v>
      </c>
      <c r="AA189" s="112" t="s">
        <v>773</v>
      </c>
      <c r="AB189" s="5">
        <v>11</v>
      </c>
      <c r="AC189" s="31">
        <f>VLOOKUP(AD189,$A$3:$B$36,2,FALSE)</f>
        <v>32</v>
      </c>
      <c r="AD189" s="80" t="s">
        <v>770</v>
      </c>
      <c r="AE189" s="5">
        <v>11</v>
      </c>
      <c r="AF189" s="31">
        <f>VLOOKUP(AG189,$A$3:$B$36,2,FALSE)</f>
        <v>26.1</v>
      </c>
      <c r="AG189" s="80" t="s">
        <v>873</v>
      </c>
      <c r="AH189" s="5">
        <v>11</v>
      </c>
      <c r="AI189" s="31">
        <f>VLOOKUP(AJ189,$A$3:$B$36,2,FALSE)</f>
        <v>33</v>
      </c>
      <c r="AJ189" s="80" t="s">
        <v>766</v>
      </c>
      <c r="AK189" s="5">
        <v>11</v>
      </c>
      <c r="AL189" s="31">
        <f>VLOOKUP(AM189,$A$3:$B$36,2,FALSE)</f>
        <v>34.200000000000003</v>
      </c>
      <c r="AM189" s="80" t="s">
        <v>765</v>
      </c>
      <c r="AO189" s="31"/>
    </row>
    <row r="190" spans="7:66" ht="13.8" x14ac:dyDescent="0.45">
      <c r="G190" s="5">
        <v>12</v>
      </c>
      <c r="H190" s="6"/>
      <c r="I190" s="6"/>
      <c r="J190" s="6"/>
      <c r="K190" s="6" t="s">
        <v>248</v>
      </c>
      <c r="L190" s="6"/>
      <c r="M190" s="6"/>
      <c r="N190" s="6"/>
      <c r="O190" s="10" t="s">
        <v>431</v>
      </c>
      <c r="T190" s="5" t="s">
        <v>87</v>
      </c>
      <c r="W190" s="5">
        <f>COUNTA(Q179:V190)</f>
        <v>62</v>
      </c>
      <c r="X190" s="10" t="s">
        <v>431</v>
      </c>
      <c r="AB190" s="114">
        <v>12</v>
      </c>
      <c r="AC190" s="107">
        <f>VLOOKUP(AD190,$A$3:$B$36,2,FALSE)</f>
        <v>31.4</v>
      </c>
      <c r="AD190" s="112" t="s">
        <v>774</v>
      </c>
      <c r="AE190" s="114">
        <v>12</v>
      </c>
      <c r="AF190" s="107">
        <f>VLOOKUP(AG190,$A$3:$B$36,2,FALSE)</f>
        <v>25.9</v>
      </c>
      <c r="AG190" s="112" t="s">
        <v>871</v>
      </c>
      <c r="AH190" s="5">
        <v>12</v>
      </c>
      <c r="AI190" s="31">
        <f>VLOOKUP(AJ190,$A$3:$B$36,2,FALSE)</f>
        <v>33.700000000000003</v>
      </c>
      <c r="AJ190" s="80" t="s">
        <v>791</v>
      </c>
      <c r="AK190" s="114">
        <v>12</v>
      </c>
      <c r="AL190" s="107">
        <f>VLOOKUP(AM190,$A$3:$B$36,2,FALSE)</f>
        <v>33.4</v>
      </c>
      <c r="AM190" s="112" t="s">
        <v>787</v>
      </c>
    </row>
    <row r="191" spans="7:66" x14ac:dyDescent="0.45">
      <c r="H191" s="6"/>
      <c r="I191" s="6"/>
      <c r="J191" s="6"/>
      <c r="K191" s="6"/>
      <c r="L191" s="6"/>
      <c r="M191" s="6"/>
      <c r="N191" s="6"/>
      <c r="AH191" s="114">
        <v>13</v>
      </c>
      <c r="AI191" s="107">
        <f>VLOOKUP(AJ191,$A$3:$B$36,2,FALSE)</f>
        <v>33</v>
      </c>
      <c r="AJ191" s="112" t="s">
        <v>766</v>
      </c>
    </row>
    <row r="192" spans="7:66" ht="13.8" x14ac:dyDescent="0.45">
      <c r="G192" s="5" t="s">
        <v>472</v>
      </c>
      <c r="BN192" s="10" t="s">
        <v>431</v>
      </c>
    </row>
    <row r="193" spans="7:42" x14ac:dyDescent="0.45">
      <c r="H193" s="5" t="s">
        <v>216</v>
      </c>
    </row>
    <row r="194" spans="7:42" x14ac:dyDescent="0.45">
      <c r="G194" s="7" t="s">
        <v>5</v>
      </c>
      <c r="H194" s="8" t="s">
        <v>28</v>
      </c>
      <c r="I194" s="8" t="s">
        <v>29</v>
      </c>
      <c r="J194" s="8" t="s">
        <v>110</v>
      </c>
      <c r="K194" s="8" t="s">
        <v>217</v>
      </c>
      <c r="L194" s="8" t="s">
        <v>218</v>
      </c>
      <c r="M194" s="8" t="s">
        <v>219</v>
      </c>
      <c r="N194" s="8"/>
      <c r="P194" s="5">
        <v>10</v>
      </c>
      <c r="Q194" s="8" t="s">
        <v>28</v>
      </c>
      <c r="R194" s="8" t="s">
        <v>29</v>
      </c>
      <c r="S194" s="8" t="s">
        <v>110</v>
      </c>
      <c r="T194" s="8" t="s">
        <v>217</v>
      </c>
      <c r="U194" s="8" t="s">
        <v>218</v>
      </c>
      <c r="V194" s="8" t="s">
        <v>219</v>
      </c>
      <c r="Y194" s="7" t="s">
        <v>5</v>
      </c>
      <c r="AA194" s="102" t="s">
        <v>28</v>
      </c>
      <c r="AB194" s="102"/>
      <c r="AC194" s="102"/>
      <c r="AD194" s="102" t="s">
        <v>29</v>
      </c>
      <c r="AE194" s="102"/>
      <c r="AF194" s="102"/>
      <c r="AG194" s="102" t="s">
        <v>110</v>
      </c>
      <c r="AH194" s="102"/>
      <c r="AI194" s="102"/>
      <c r="AJ194" s="102" t="s">
        <v>217</v>
      </c>
      <c r="AK194" s="102"/>
      <c r="AL194" s="102"/>
      <c r="AM194" s="102" t="s">
        <v>218</v>
      </c>
      <c r="AN194" s="102"/>
      <c r="AO194" s="102"/>
      <c r="AP194" s="102" t="s">
        <v>219</v>
      </c>
    </row>
    <row r="195" spans="7:42" x14ac:dyDescent="0.45">
      <c r="G195" s="5">
        <v>1</v>
      </c>
      <c r="H195" s="6" t="s">
        <v>114</v>
      </c>
      <c r="I195" s="6" t="s">
        <v>118</v>
      </c>
      <c r="J195" s="6" t="s">
        <v>126</v>
      </c>
      <c r="K195" s="6" t="s">
        <v>136</v>
      </c>
      <c r="L195" s="6" t="s">
        <v>148</v>
      </c>
      <c r="M195" s="6" t="s">
        <v>155</v>
      </c>
      <c r="N195" s="6"/>
      <c r="Q195" s="5" t="s">
        <v>114</v>
      </c>
      <c r="R195" s="5" t="s">
        <v>118</v>
      </c>
      <c r="S195" s="5" t="s">
        <v>126</v>
      </c>
      <c r="T195" s="5" t="s">
        <v>136</v>
      </c>
      <c r="U195" s="5" t="s">
        <v>148</v>
      </c>
      <c r="V195" s="5" t="s">
        <v>155</v>
      </c>
      <c r="Y195" s="5">
        <v>1</v>
      </c>
      <c r="Z195" s="31">
        <f>VLOOKUP(AA195,$A$3:$B$36,2,FALSE)</f>
        <v>25.9</v>
      </c>
      <c r="AA195" s="80" t="s">
        <v>871</v>
      </c>
      <c r="AB195" s="5">
        <v>1</v>
      </c>
      <c r="AC195" s="31">
        <f>VLOOKUP(AD195,$A$3:$B$36,2,FALSE)</f>
        <v>25.9</v>
      </c>
      <c r="AD195" s="80" t="s">
        <v>871</v>
      </c>
      <c r="AE195" s="5">
        <v>1</v>
      </c>
      <c r="AF195" s="31">
        <f>VLOOKUP(AG195,$A$3:$B$36,2,FALSE)</f>
        <v>25.9</v>
      </c>
      <c r="AG195" s="80" t="s">
        <v>871</v>
      </c>
      <c r="AH195" s="5">
        <v>1</v>
      </c>
      <c r="AI195" s="31">
        <f>VLOOKUP(AJ195,$A$3:$B$36,2,FALSE)</f>
        <v>25.9</v>
      </c>
      <c r="AJ195" s="80" t="s">
        <v>871</v>
      </c>
      <c r="AK195" s="5">
        <v>1</v>
      </c>
      <c r="AL195" s="31">
        <f>VLOOKUP(AM195,$A$3:$B$36,2,FALSE)</f>
        <v>25.9</v>
      </c>
      <c r="AM195" s="80" t="s">
        <v>871</v>
      </c>
      <c r="AN195" s="5">
        <v>1</v>
      </c>
      <c r="AO195" s="31">
        <f>VLOOKUP(AP195,$A$3:$B$36,2,FALSE)</f>
        <v>25.9</v>
      </c>
      <c r="AP195" s="80" t="s">
        <v>871</v>
      </c>
    </row>
    <row r="196" spans="7:42" x14ac:dyDescent="0.45">
      <c r="G196" s="5">
        <v>2</v>
      </c>
      <c r="H196" s="6" t="s">
        <v>116</v>
      </c>
      <c r="I196" s="6" t="s">
        <v>119</v>
      </c>
      <c r="J196" s="6" t="s">
        <v>128</v>
      </c>
      <c r="K196" s="6" t="s">
        <v>137</v>
      </c>
      <c r="L196" s="6" t="s">
        <v>96</v>
      </c>
      <c r="M196" s="6" t="s">
        <v>18</v>
      </c>
      <c r="N196" s="6"/>
      <c r="Q196" s="5" t="s">
        <v>116</v>
      </c>
      <c r="R196" s="5" t="s">
        <v>119</v>
      </c>
      <c r="S196" s="5" t="s">
        <v>128</v>
      </c>
      <c r="T196" s="5" t="s">
        <v>137</v>
      </c>
      <c r="U196" s="5" t="s">
        <v>96</v>
      </c>
      <c r="V196" s="5" t="s">
        <v>18</v>
      </c>
      <c r="Y196" s="5">
        <v>2</v>
      </c>
      <c r="Z196" s="31">
        <f>VLOOKUP(AA196,$A$3:$B$36,2,FALSE)</f>
        <v>29.2</v>
      </c>
      <c r="AA196" s="80" t="s">
        <v>792</v>
      </c>
      <c r="AB196" s="5">
        <v>2</v>
      </c>
      <c r="AC196" s="31">
        <f>VLOOKUP(AD196,$A$3:$B$36,2,FALSE)</f>
        <v>29.2</v>
      </c>
      <c r="AD196" s="80" t="s">
        <v>792</v>
      </c>
      <c r="AE196" s="5">
        <v>2</v>
      </c>
      <c r="AF196" s="31">
        <f>VLOOKUP(AG196,$A$3:$B$36,2,FALSE)</f>
        <v>29.2</v>
      </c>
      <c r="AG196" s="80" t="s">
        <v>792</v>
      </c>
      <c r="AH196" s="5">
        <v>2</v>
      </c>
      <c r="AI196" s="31">
        <f>VLOOKUP(AJ196,$A$3:$B$36,2,FALSE)</f>
        <v>29.2</v>
      </c>
      <c r="AJ196" s="80" t="s">
        <v>792</v>
      </c>
      <c r="AK196" s="5">
        <v>2</v>
      </c>
      <c r="AL196" s="31">
        <f>VLOOKUP(AM196,$A$3:$B$36,2,FALSE)</f>
        <v>29.2</v>
      </c>
      <c r="AM196" s="80" t="s">
        <v>792</v>
      </c>
      <c r="AN196" s="5">
        <v>2</v>
      </c>
      <c r="AO196" s="31">
        <f>VLOOKUP(AP196,$A$3:$B$36,2,FALSE)</f>
        <v>29.2</v>
      </c>
      <c r="AP196" s="80" t="s">
        <v>792</v>
      </c>
    </row>
    <row r="197" spans="7:42" x14ac:dyDescent="0.45">
      <c r="G197" s="5">
        <v>3</v>
      </c>
      <c r="H197" s="6" t="s">
        <v>66</v>
      </c>
      <c r="I197" s="6" t="s">
        <v>120</v>
      </c>
      <c r="J197" s="6" t="s">
        <v>130</v>
      </c>
      <c r="K197" s="6" t="s">
        <v>138</v>
      </c>
      <c r="L197" s="6" t="s">
        <v>99</v>
      </c>
      <c r="M197" s="6" t="s">
        <v>14</v>
      </c>
      <c r="N197" s="6"/>
      <c r="Q197" s="5" t="s">
        <v>66</v>
      </c>
      <c r="R197" s="5" t="s">
        <v>120</v>
      </c>
      <c r="S197" s="5" t="s">
        <v>130</v>
      </c>
      <c r="T197" s="5" t="s">
        <v>138</v>
      </c>
      <c r="U197" s="5" t="s">
        <v>99</v>
      </c>
      <c r="V197" s="5" t="s">
        <v>14</v>
      </c>
      <c r="Y197" s="5">
        <v>3</v>
      </c>
      <c r="Z197" s="31">
        <f>VLOOKUP(AA197,$A$3:$B$36,2,FALSE)</f>
        <v>33</v>
      </c>
      <c r="AA197" s="80" t="s">
        <v>766</v>
      </c>
      <c r="AB197" s="5">
        <v>3</v>
      </c>
      <c r="AC197" s="31">
        <f>VLOOKUP(AD197,$A$3:$B$36,2,FALSE)</f>
        <v>33</v>
      </c>
      <c r="AD197" s="80" t="s">
        <v>766</v>
      </c>
      <c r="AE197" s="5">
        <v>3</v>
      </c>
      <c r="AF197" s="31">
        <f>VLOOKUP(AG197,$A$3:$B$36,2,FALSE)</f>
        <v>33</v>
      </c>
      <c r="AG197" s="80" t="s">
        <v>766</v>
      </c>
      <c r="AH197" s="5">
        <v>3</v>
      </c>
      <c r="AI197" s="31">
        <f>VLOOKUP(AJ197,$A$3:$B$36,2,FALSE)</f>
        <v>33</v>
      </c>
      <c r="AJ197" s="80" t="s">
        <v>766</v>
      </c>
      <c r="AK197" s="5">
        <v>3</v>
      </c>
      <c r="AL197" s="31">
        <f>VLOOKUP(AM197,$A$3:$B$36,2,FALSE)</f>
        <v>33</v>
      </c>
      <c r="AM197" s="80" t="s">
        <v>766</v>
      </c>
      <c r="AN197" s="5">
        <v>3</v>
      </c>
      <c r="AO197" s="31">
        <f>VLOOKUP(AP197,$A$3:$B$36,2,FALSE)</f>
        <v>33</v>
      </c>
      <c r="AP197" s="80" t="s">
        <v>766</v>
      </c>
    </row>
    <row r="198" spans="7:42" x14ac:dyDescent="0.45">
      <c r="G198" s="5">
        <v>4</v>
      </c>
      <c r="H198" s="6" t="s">
        <v>27</v>
      </c>
      <c r="I198" s="6" t="s">
        <v>121</v>
      </c>
      <c r="J198" s="6" t="s">
        <v>81</v>
      </c>
      <c r="K198" s="6" t="s">
        <v>51</v>
      </c>
      <c r="L198" s="6" t="s">
        <v>57</v>
      </c>
      <c r="M198" s="6" t="s">
        <v>11</v>
      </c>
      <c r="N198" s="6"/>
      <c r="Q198" s="5" t="s">
        <v>27</v>
      </c>
      <c r="R198" s="5" t="s">
        <v>121</v>
      </c>
      <c r="S198" s="5" t="s">
        <v>81</v>
      </c>
      <c r="T198" s="5" t="s">
        <v>51</v>
      </c>
      <c r="U198" s="5" t="s">
        <v>57</v>
      </c>
      <c r="V198" s="5" t="s">
        <v>11</v>
      </c>
      <c r="Y198" s="5">
        <v>4</v>
      </c>
      <c r="Z198" s="31">
        <f>VLOOKUP(AA198,$A$3:$B$36,2,FALSE)</f>
        <v>34.700000000000003</v>
      </c>
      <c r="AA198" s="80" t="s">
        <v>776</v>
      </c>
      <c r="AB198" s="5">
        <v>4</v>
      </c>
      <c r="AC198" s="31">
        <f>VLOOKUP(AD198,$A$3:$B$36,2,FALSE)</f>
        <v>34.700000000000003</v>
      </c>
      <c r="AD198" s="80" t="s">
        <v>776</v>
      </c>
      <c r="AE198" s="5">
        <v>4</v>
      </c>
      <c r="AF198" s="31">
        <f>VLOOKUP(AG198,$A$3:$B$36,2,FALSE)</f>
        <v>34.700000000000003</v>
      </c>
      <c r="AG198" s="80" t="s">
        <v>776</v>
      </c>
      <c r="AH198" s="5">
        <v>4</v>
      </c>
      <c r="AI198" s="31">
        <f>VLOOKUP(AJ198,$A$3:$B$36,2,FALSE)</f>
        <v>34.700000000000003</v>
      </c>
      <c r="AJ198" s="80" t="s">
        <v>776</v>
      </c>
      <c r="AK198" s="5">
        <v>4</v>
      </c>
      <c r="AL198" s="31">
        <f>VLOOKUP(AM198,$A$3:$B$36,2,FALSE)</f>
        <v>34.700000000000003</v>
      </c>
      <c r="AM198" s="80" t="s">
        <v>776</v>
      </c>
      <c r="AN198" s="5">
        <v>4</v>
      </c>
      <c r="AO198" s="31">
        <f>VLOOKUP(AP198,$A$3:$B$36,2,FALSE)</f>
        <v>34.700000000000003</v>
      </c>
      <c r="AP198" s="80" t="s">
        <v>776</v>
      </c>
    </row>
    <row r="199" spans="7:42" x14ac:dyDescent="0.45">
      <c r="G199" s="5">
        <v>5</v>
      </c>
      <c r="H199" s="6" t="s">
        <v>185</v>
      </c>
      <c r="I199" s="6" t="s">
        <v>33</v>
      </c>
      <c r="J199" s="6" t="s">
        <v>194</v>
      </c>
      <c r="K199" s="11" t="s">
        <v>139</v>
      </c>
      <c r="L199" s="6" t="s">
        <v>491</v>
      </c>
      <c r="M199" s="6" t="s">
        <v>317</v>
      </c>
      <c r="N199" s="6"/>
      <c r="Q199" s="5" t="s">
        <v>257</v>
      </c>
      <c r="R199" s="5" t="s">
        <v>33</v>
      </c>
      <c r="S199" s="5" t="s">
        <v>978</v>
      </c>
      <c r="T199" s="5" t="s">
        <v>609</v>
      </c>
      <c r="U199" s="5" t="s">
        <v>946</v>
      </c>
      <c r="V199" s="5" t="s">
        <v>985</v>
      </c>
      <c r="Y199" s="5">
        <v>5</v>
      </c>
      <c r="Z199" s="31">
        <f>VLOOKUP(AA199,$A$3:$B$36,2,FALSE)</f>
        <v>39.700000000000003</v>
      </c>
      <c r="AA199" s="80" t="s">
        <v>764</v>
      </c>
      <c r="AB199" s="5">
        <v>5</v>
      </c>
      <c r="AC199" s="31">
        <f>VLOOKUP(AD199,$A$3:$B$36,2,FALSE)</f>
        <v>39.700000000000003</v>
      </c>
      <c r="AD199" s="80" t="s">
        <v>764</v>
      </c>
      <c r="AE199" s="5">
        <v>5</v>
      </c>
      <c r="AF199" s="31">
        <f>VLOOKUP(AG199,$A$3:$B$36,2,FALSE)</f>
        <v>39.700000000000003</v>
      </c>
      <c r="AG199" s="80" t="s">
        <v>764</v>
      </c>
      <c r="AH199" s="5">
        <v>5</v>
      </c>
      <c r="AI199" s="31">
        <f>VLOOKUP(AJ199,$A$3:$B$36,2,FALSE)</f>
        <v>39.700000000000003</v>
      </c>
      <c r="AJ199" s="80" t="s">
        <v>764</v>
      </c>
      <c r="AK199" s="5">
        <v>5</v>
      </c>
      <c r="AL199" s="31">
        <f>VLOOKUP(AM199,$A$3:$B$36,2,FALSE)</f>
        <v>39.700000000000003</v>
      </c>
      <c r="AM199" s="80" t="s">
        <v>764</v>
      </c>
      <c r="AN199" s="5">
        <v>5</v>
      </c>
      <c r="AO199" s="31">
        <f>VLOOKUP(AP199,$A$3:$B$36,2,FALSE)</f>
        <v>39.700000000000003</v>
      </c>
      <c r="AP199" s="80" t="s">
        <v>764</v>
      </c>
    </row>
    <row r="200" spans="7:42" x14ac:dyDescent="0.45">
      <c r="G200" s="5">
        <v>6</v>
      </c>
      <c r="H200" s="11" t="s">
        <v>296</v>
      </c>
      <c r="I200" s="6" t="s">
        <v>476</v>
      </c>
      <c r="J200" s="6" t="s">
        <v>78</v>
      </c>
      <c r="K200" s="6" t="s">
        <v>399</v>
      </c>
      <c r="L200" s="6" t="s">
        <v>181</v>
      </c>
      <c r="M200" s="6" t="s">
        <v>318</v>
      </c>
      <c r="N200" s="6"/>
      <c r="Q200" s="5" t="s">
        <v>23</v>
      </c>
      <c r="R200" s="5" t="s">
        <v>997</v>
      </c>
      <c r="S200" s="5" t="s">
        <v>78</v>
      </c>
      <c r="T200" s="5" t="s">
        <v>399</v>
      </c>
      <c r="U200" s="5" t="s">
        <v>181</v>
      </c>
      <c r="V200" s="5" t="s">
        <v>318</v>
      </c>
      <c r="Y200" s="5">
        <v>6</v>
      </c>
      <c r="Z200" s="31">
        <f>VLOOKUP(AA200,$A$3:$B$36,2,FALSE)</f>
        <v>37.200000000000003</v>
      </c>
      <c r="AA200" s="80" t="s">
        <v>772</v>
      </c>
      <c r="AB200" s="5">
        <v>6</v>
      </c>
      <c r="AC200" s="31">
        <f>VLOOKUP(AD200,$A$3:$B$36,2,FALSE)</f>
        <v>45.9</v>
      </c>
      <c r="AD200" s="80" t="s">
        <v>768</v>
      </c>
      <c r="AE200" s="5">
        <v>6</v>
      </c>
      <c r="AF200" s="31">
        <f>VLOOKUP(AG200,$A$3:$B$36,2,FALSE)</f>
        <v>37.200000000000003</v>
      </c>
      <c r="AG200" s="80" t="s">
        <v>772</v>
      </c>
      <c r="AH200" s="5">
        <v>6</v>
      </c>
      <c r="AI200" s="31">
        <f>VLOOKUP(AJ200,$A$3:$B$36,2,FALSE)</f>
        <v>37.200000000000003</v>
      </c>
      <c r="AJ200" s="80" t="s">
        <v>772</v>
      </c>
      <c r="AK200" s="5">
        <v>6</v>
      </c>
      <c r="AL200" s="31">
        <f>VLOOKUP(AM200,$A$3:$B$36,2,FALSE)</f>
        <v>37.200000000000003</v>
      </c>
      <c r="AM200" s="80" t="s">
        <v>772</v>
      </c>
      <c r="AN200" s="5">
        <v>6</v>
      </c>
      <c r="AO200" s="31">
        <f>VLOOKUP(AP200,$A$3:$B$36,2,FALSE)</f>
        <v>37.200000000000003</v>
      </c>
      <c r="AP200" s="80" t="s">
        <v>772</v>
      </c>
    </row>
    <row r="201" spans="7:42" x14ac:dyDescent="0.45">
      <c r="G201" s="5">
        <v>7</v>
      </c>
      <c r="H201" s="6" t="s">
        <v>473</v>
      </c>
      <c r="I201" s="6" t="s">
        <v>477</v>
      </c>
      <c r="J201" s="6" t="s">
        <v>80</v>
      </c>
      <c r="K201" s="6" t="s">
        <v>48</v>
      </c>
      <c r="L201" s="6" t="s">
        <v>492</v>
      </c>
      <c r="M201" s="6" t="s">
        <v>319</v>
      </c>
      <c r="N201" s="6"/>
      <c r="Q201" s="5" t="s">
        <v>548</v>
      </c>
      <c r="R201" s="5" t="s">
        <v>477</v>
      </c>
      <c r="S201" s="5" t="s">
        <v>80</v>
      </c>
      <c r="T201" s="5" t="s">
        <v>48</v>
      </c>
      <c r="U201" s="5" t="s">
        <v>57</v>
      </c>
      <c r="V201" s="5" t="s">
        <v>319</v>
      </c>
      <c r="Y201" s="5">
        <v>7</v>
      </c>
      <c r="Z201" s="31">
        <f>VLOOKUP(AA201,$A$3:$B$36,2,FALSE)</f>
        <v>38.5</v>
      </c>
      <c r="AA201" s="80" t="s">
        <v>767</v>
      </c>
      <c r="AB201" s="5">
        <v>7</v>
      </c>
      <c r="AC201" s="31">
        <f>VLOOKUP(AD201,$A$3:$B$36,2,FALSE)</f>
        <v>43.6</v>
      </c>
      <c r="AD201" s="80" t="s">
        <v>784</v>
      </c>
      <c r="AE201" s="5">
        <v>7</v>
      </c>
      <c r="AF201" s="31">
        <f>VLOOKUP(AG201,$A$3:$B$36,2,FALSE)</f>
        <v>34.700000000000003</v>
      </c>
      <c r="AG201" s="80" t="s">
        <v>776</v>
      </c>
      <c r="AH201" s="5">
        <v>7</v>
      </c>
      <c r="AI201" s="31">
        <f>VLOOKUP(AJ201,$A$3:$B$36,2,FALSE)</f>
        <v>34.700000000000003</v>
      </c>
      <c r="AJ201" s="80" t="s">
        <v>776</v>
      </c>
      <c r="AK201" s="5">
        <v>7</v>
      </c>
      <c r="AL201" s="31">
        <f>VLOOKUP(AM201,$A$3:$B$36,2,FALSE)</f>
        <v>34.700000000000003</v>
      </c>
      <c r="AM201" s="80" t="s">
        <v>776</v>
      </c>
      <c r="AN201" s="5">
        <v>7</v>
      </c>
      <c r="AO201" s="31">
        <f>VLOOKUP(AP201,$A$3:$B$36,2,FALSE)</f>
        <v>34.700000000000003</v>
      </c>
      <c r="AP201" s="80" t="s">
        <v>776</v>
      </c>
    </row>
    <row r="202" spans="7:42" x14ac:dyDescent="0.45">
      <c r="G202" s="5">
        <v>8</v>
      </c>
      <c r="H202" s="6" t="s">
        <v>186</v>
      </c>
      <c r="I202" s="6" t="s">
        <v>34</v>
      </c>
      <c r="J202" s="11" t="s">
        <v>481</v>
      </c>
      <c r="K202" s="6" t="s">
        <v>486</v>
      </c>
      <c r="L202" s="6" t="s">
        <v>177</v>
      </c>
      <c r="M202" s="6" t="s">
        <v>64</v>
      </c>
      <c r="N202" s="6"/>
      <c r="Q202" s="5" t="s">
        <v>186</v>
      </c>
      <c r="R202" s="5" t="s">
        <v>34</v>
      </c>
      <c r="S202" s="5" t="s">
        <v>75</v>
      </c>
      <c r="T202" s="5" t="s">
        <v>47</v>
      </c>
      <c r="U202" s="5" t="s">
        <v>177</v>
      </c>
      <c r="V202" s="5" t="s">
        <v>64</v>
      </c>
      <c r="Y202" s="5">
        <v>8</v>
      </c>
      <c r="Z202" s="31">
        <f>VLOOKUP(AA202,$A$3:$B$36,2,FALSE)</f>
        <v>37.200000000000003</v>
      </c>
      <c r="AA202" s="80" t="s">
        <v>772</v>
      </c>
      <c r="AB202" s="5">
        <v>8</v>
      </c>
      <c r="AC202" s="31">
        <f>VLOOKUP(AD202,$A$3:$B$36,2,FALSE)</f>
        <v>39.700000000000003</v>
      </c>
      <c r="AD202" s="80" t="s">
        <v>764</v>
      </c>
      <c r="AE202" s="5">
        <v>8</v>
      </c>
      <c r="AF202" s="31">
        <f>VLOOKUP(AG202,$A$3:$B$36,2,FALSE)</f>
        <v>33.4</v>
      </c>
      <c r="AG202" s="80" t="s">
        <v>787</v>
      </c>
      <c r="AH202" s="5">
        <v>8</v>
      </c>
      <c r="AI202" s="31">
        <f>VLOOKUP(AJ202,$A$3:$B$36,2,FALSE)</f>
        <v>33.4</v>
      </c>
      <c r="AJ202" s="80" t="s">
        <v>787</v>
      </c>
      <c r="AK202" s="5">
        <v>8</v>
      </c>
      <c r="AL202" s="31">
        <f>VLOOKUP(AM202,$A$3:$B$36,2,FALSE)</f>
        <v>36.1</v>
      </c>
      <c r="AM202" s="80" t="s">
        <v>775</v>
      </c>
      <c r="AN202" s="5">
        <v>8</v>
      </c>
      <c r="AO202" s="31">
        <f>VLOOKUP(AP202,$A$3:$B$36,2,FALSE)</f>
        <v>33.4</v>
      </c>
      <c r="AP202" s="80" t="s">
        <v>787</v>
      </c>
    </row>
    <row r="203" spans="7:42" x14ac:dyDescent="0.45">
      <c r="G203" s="5">
        <v>9</v>
      </c>
      <c r="H203" s="6" t="s">
        <v>474</v>
      </c>
      <c r="I203" s="6" t="s">
        <v>478</v>
      </c>
      <c r="J203" s="6" t="s">
        <v>86</v>
      </c>
      <c r="K203" s="6" t="s">
        <v>50</v>
      </c>
      <c r="L203" s="6" t="s">
        <v>178</v>
      </c>
      <c r="M203" s="6" t="s">
        <v>61</v>
      </c>
      <c r="N203" s="6"/>
      <c r="Q203" s="5" t="s">
        <v>22</v>
      </c>
      <c r="R203" s="5" t="s">
        <v>478</v>
      </c>
      <c r="S203" s="5" t="s">
        <v>86</v>
      </c>
      <c r="T203" s="5" t="s">
        <v>50</v>
      </c>
      <c r="U203" s="5" t="s">
        <v>178</v>
      </c>
      <c r="V203" s="5" t="s">
        <v>61</v>
      </c>
      <c r="Y203" s="5">
        <v>9</v>
      </c>
      <c r="Z203" s="31">
        <f>VLOOKUP(AA203,$A$3:$B$36,2,FALSE)</f>
        <v>36.1</v>
      </c>
      <c r="AA203" s="80" t="s">
        <v>775</v>
      </c>
      <c r="AB203" s="5">
        <v>9</v>
      </c>
      <c r="AC203" s="31">
        <f>VLOOKUP(AD203,$A$3:$B$36,2,FALSE)</f>
        <v>37.200000000000003</v>
      </c>
      <c r="AD203" s="80" t="s">
        <v>772</v>
      </c>
      <c r="AE203" s="5">
        <v>9</v>
      </c>
      <c r="AF203" s="31">
        <f>VLOOKUP(AG203,$A$3:$B$36,2,FALSE)</f>
        <v>34.200000000000003</v>
      </c>
      <c r="AG203" s="80" t="s">
        <v>765</v>
      </c>
      <c r="AH203" s="5">
        <v>9</v>
      </c>
      <c r="AI203" s="31">
        <f>VLOOKUP(AJ203,$A$3:$B$36,2,FALSE)</f>
        <v>34.200000000000003</v>
      </c>
      <c r="AJ203" s="80" t="s">
        <v>765</v>
      </c>
      <c r="AK203" s="5">
        <v>9</v>
      </c>
      <c r="AL203" s="31">
        <f>VLOOKUP(AM203,$A$3:$B$36,2,FALSE)</f>
        <v>37.200000000000003</v>
      </c>
      <c r="AM203" s="80" t="s">
        <v>772</v>
      </c>
      <c r="AN203" s="5">
        <v>9</v>
      </c>
      <c r="AO203" s="31">
        <f>VLOOKUP(AP203,$A$3:$B$36,2,FALSE)</f>
        <v>33</v>
      </c>
      <c r="AP203" s="80" t="s">
        <v>766</v>
      </c>
    </row>
    <row r="204" spans="7:42" x14ac:dyDescent="0.45">
      <c r="G204" s="5">
        <v>10</v>
      </c>
      <c r="H204" s="11" t="s">
        <v>475</v>
      </c>
      <c r="I204" s="6" t="s">
        <v>479</v>
      </c>
      <c r="J204" s="6" t="s">
        <v>482</v>
      </c>
      <c r="K204" s="6" t="s">
        <v>51</v>
      </c>
      <c r="L204" s="6" t="s">
        <v>493</v>
      </c>
      <c r="M204" s="11" t="s">
        <v>383</v>
      </c>
      <c r="N204" s="11"/>
      <c r="Q204" s="5" t="s">
        <v>186</v>
      </c>
      <c r="R204" s="5" t="s">
        <v>121</v>
      </c>
      <c r="S204" s="5" t="s">
        <v>80</v>
      </c>
      <c r="T204" s="5" t="s">
        <v>51</v>
      </c>
      <c r="U204" s="5" t="s">
        <v>180</v>
      </c>
      <c r="V204" s="5" t="s">
        <v>15</v>
      </c>
      <c r="Y204" s="5">
        <v>10</v>
      </c>
      <c r="Z204" s="31">
        <f>VLOOKUP(AA204,$A$3:$B$36,2,FALSE)</f>
        <v>37.200000000000003</v>
      </c>
      <c r="AA204" s="80" t="s">
        <v>772</v>
      </c>
      <c r="AB204" s="5">
        <v>10</v>
      </c>
      <c r="AC204" s="31">
        <f>VLOOKUP(AD204,$A$3:$B$36,2,FALSE)</f>
        <v>34.700000000000003</v>
      </c>
      <c r="AD204" s="80" t="s">
        <v>776</v>
      </c>
      <c r="AE204" s="5">
        <v>10</v>
      </c>
      <c r="AF204" s="31">
        <f>VLOOKUP(AG204,$A$3:$B$36,2,FALSE)</f>
        <v>34.700000000000003</v>
      </c>
      <c r="AG204" s="80" t="s">
        <v>776</v>
      </c>
      <c r="AH204" s="5">
        <v>10</v>
      </c>
      <c r="AI204" s="31">
        <f>VLOOKUP(AJ204,$A$3:$B$36,2,FALSE)</f>
        <v>34.700000000000003</v>
      </c>
      <c r="AJ204" s="80" t="s">
        <v>776</v>
      </c>
      <c r="AK204" s="5">
        <v>10</v>
      </c>
      <c r="AL204" s="31">
        <f>VLOOKUP(AM204,$A$3:$B$36,2,FALSE)</f>
        <v>38.5</v>
      </c>
      <c r="AM204" s="80" t="s">
        <v>767</v>
      </c>
      <c r="AN204" s="5">
        <v>10</v>
      </c>
      <c r="AO204" s="31">
        <f>VLOOKUP(AP204,$A$3:$B$36,2,FALSE)</f>
        <v>31.4</v>
      </c>
      <c r="AP204" s="80" t="s">
        <v>774</v>
      </c>
    </row>
    <row r="205" spans="7:42" x14ac:dyDescent="0.45">
      <c r="G205" s="5">
        <v>11</v>
      </c>
      <c r="I205" s="11" t="s">
        <v>171</v>
      </c>
      <c r="J205" s="6" t="s">
        <v>483</v>
      </c>
      <c r="K205" s="6" t="s">
        <v>401</v>
      </c>
      <c r="L205" s="6" t="s">
        <v>181</v>
      </c>
      <c r="M205" s="6" t="s">
        <v>494</v>
      </c>
      <c r="N205" s="6"/>
      <c r="R205" s="5" t="s">
        <v>231</v>
      </c>
      <c r="S205" s="5" t="s">
        <v>483</v>
      </c>
      <c r="T205" s="5" t="s">
        <v>401</v>
      </c>
      <c r="U205" s="5" t="s">
        <v>181</v>
      </c>
      <c r="V205" s="5" t="s">
        <v>62</v>
      </c>
      <c r="Y205" s="5">
        <v>11</v>
      </c>
      <c r="Z205" s="107">
        <f>VLOOKUP(AA205,$A$3:$B$36,2,FALSE)</f>
        <v>36.1</v>
      </c>
      <c r="AA205" s="112" t="s">
        <v>775</v>
      </c>
      <c r="AB205" s="5">
        <v>11</v>
      </c>
      <c r="AC205" s="31">
        <f>VLOOKUP(AD205,$A$3:$B$36,2,FALSE)</f>
        <v>36.1</v>
      </c>
      <c r="AD205" s="80" t="s">
        <v>775</v>
      </c>
      <c r="AE205" s="5">
        <v>11</v>
      </c>
      <c r="AF205" s="31">
        <f>VLOOKUP(AG205,$A$3:$B$36,2,FALSE)</f>
        <v>34.200000000000003</v>
      </c>
      <c r="AG205" s="80" t="s">
        <v>765</v>
      </c>
      <c r="AH205" s="5">
        <v>11</v>
      </c>
      <c r="AI205" s="31">
        <f>VLOOKUP(AJ205,$A$3:$B$36,2,FALSE)</f>
        <v>36.1</v>
      </c>
      <c r="AJ205" s="80" t="s">
        <v>775</v>
      </c>
      <c r="AK205" s="5">
        <v>11</v>
      </c>
      <c r="AL205" s="31">
        <f>VLOOKUP(AM205,$A$3:$B$36,2,FALSE)</f>
        <v>37.200000000000003</v>
      </c>
      <c r="AM205" s="80" t="s">
        <v>772</v>
      </c>
      <c r="AN205" s="5">
        <v>11</v>
      </c>
      <c r="AO205" s="31">
        <f>VLOOKUP(AP205,$A$3:$B$36,2,FALSE)</f>
        <v>32</v>
      </c>
      <c r="AP205" s="80" t="s">
        <v>770</v>
      </c>
    </row>
    <row r="206" spans="7:42" x14ac:dyDescent="0.45">
      <c r="G206" s="5">
        <v>12</v>
      </c>
      <c r="H206" s="6"/>
      <c r="I206" s="6" t="s">
        <v>232</v>
      </c>
      <c r="J206" s="11" t="s">
        <v>484</v>
      </c>
      <c r="K206" s="6" t="s">
        <v>402</v>
      </c>
      <c r="L206" s="6" t="s">
        <v>56</v>
      </c>
      <c r="M206" s="11" t="s">
        <v>495</v>
      </c>
      <c r="N206" s="11"/>
      <c r="R206" s="5" t="s">
        <v>121</v>
      </c>
      <c r="S206" s="5" t="s">
        <v>75</v>
      </c>
      <c r="T206" s="5" t="s">
        <v>402</v>
      </c>
      <c r="U206" s="5" t="s">
        <v>56</v>
      </c>
      <c r="V206" s="5" t="s">
        <v>15</v>
      </c>
      <c r="AB206" s="5">
        <v>12</v>
      </c>
      <c r="AC206" s="31">
        <f>VLOOKUP(AD206,$A$3:$B$36,2,FALSE)</f>
        <v>34.700000000000003</v>
      </c>
      <c r="AD206" s="80" t="s">
        <v>776</v>
      </c>
      <c r="AE206" s="5">
        <v>12</v>
      </c>
      <c r="AF206" s="31">
        <f>VLOOKUP(AG206,$A$3:$B$36,2,FALSE)</f>
        <v>33.4</v>
      </c>
      <c r="AG206" s="80" t="s">
        <v>787</v>
      </c>
      <c r="AH206" s="5">
        <v>12</v>
      </c>
      <c r="AI206" s="31">
        <f>VLOOKUP(AJ206,$A$3:$B$36,2,FALSE)</f>
        <v>37.200000000000003</v>
      </c>
      <c r="AJ206" s="80" t="s">
        <v>772</v>
      </c>
      <c r="AK206" s="5">
        <v>12</v>
      </c>
      <c r="AL206" s="31">
        <f>VLOOKUP(AM206,$A$3:$B$36,2,FALSE)</f>
        <v>36.1</v>
      </c>
      <c r="AM206" s="80" t="s">
        <v>775</v>
      </c>
      <c r="AN206" s="5">
        <v>12</v>
      </c>
      <c r="AO206" s="31">
        <f>VLOOKUP(AP206,$A$3:$B$36,2,FALSE)</f>
        <v>31.4</v>
      </c>
      <c r="AP206" s="80" t="s">
        <v>774</v>
      </c>
    </row>
    <row r="207" spans="7:42" x14ac:dyDescent="0.45">
      <c r="G207" s="5">
        <v>13</v>
      </c>
      <c r="H207" s="6"/>
      <c r="I207" s="11" t="s">
        <v>480</v>
      </c>
      <c r="J207" s="6" t="s">
        <v>485</v>
      </c>
      <c r="K207" s="6" t="s">
        <v>141</v>
      </c>
      <c r="L207" s="6" t="s">
        <v>406</v>
      </c>
      <c r="M207" s="6" t="s">
        <v>59</v>
      </c>
      <c r="N207" s="6"/>
      <c r="R207" s="5" t="s">
        <v>231</v>
      </c>
      <c r="S207" s="5" t="s">
        <v>483</v>
      </c>
      <c r="T207" s="5" t="s">
        <v>141</v>
      </c>
      <c r="U207" s="5" t="s">
        <v>57</v>
      </c>
      <c r="V207" s="5" t="s">
        <v>59</v>
      </c>
      <c r="AB207" s="5">
        <v>13</v>
      </c>
      <c r="AC207" s="31">
        <f>VLOOKUP(AD207,$A$3:$B$36,2,FALSE)</f>
        <v>36.1</v>
      </c>
      <c r="AD207" s="80" t="s">
        <v>775</v>
      </c>
      <c r="AE207" s="5">
        <v>13</v>
      </c>
      <c r="AF207" s="31">
        <f>VLOOKUP(AG207,$A$3:$B$36,2,FALSE)</f>
        <v>34.200000000000003</v>
      </c>
      <c r="AG207" s="80" t="s">
        <v>765</v>
      </c>
      <c r="AH207" s="5">
        <v>13</v>
      </c>
      <c r="AI207" s="31">
        <f>VLOOKUP(AJ207,$A$3:$B$36,2,FALSE)</f>
        <v>38.5</v>
      </c>
      <c r="AJ207" s="80" t="s">
        <v>767</v>
      </c>
      <c r="AK207" s="5">
        <v>13</v>
      </c>
      <c r="AL207" s="31">
        <f>VLOOKUP(AM207,$A$3:$B$36,2,FALSE)</f>
        <v>34.700000000000003</v>
      </c>
      <c r="AM207" s="80" t="s">
        <v>776</v>
      </c>
      <c r="AN207" s="5">
        <v>13</v>
      </c>
      <c r="AO207" s="31">
        <f>VLOOKUP(AP207,$A$3:$B$36,2,FALSE)</f>
        <v>32</v>
      </c>
      <c r="AP207" s="80" t="s">
        <v>770</v>
      </c>
    </row>
    <row r="208" spans="7:42" x14ac:dyDescent="0.45">
      <c r="G208" s="5">
        <v>14</v>
      </c>
      <c r="H208" s="6"/>
      <c r="I208" s="6"/>
      <c r="J208" s="6"/>
      <c r="K208" s="11" t="s">
        <v>487</v>
      </c>
      <c r="L208" s="6" t="s">
        <v>177</v>
      </c>
      <c r="M208" s="6" t="s">
        <v>14</v>
      </c>
      <c r="N208" s="6"/>
      <c r="T208" s="5" t="s">
        <v>609</v>
      </c>
      <c r="U208" s="5" t="s">
        <v>177</v>
      </c>
      <c r="V208" s="5" t="s">
        <v>14</v>
      </c>
      <c r="AB208" s="114">
        <v>14</v>
      </c>
      <c r="AC208" s="107">
        <f>VLOOKUP(AD208,$A$3:$B$36,2,FALSE)</f>
        <v>34.700000000000003</v>
      </c>
      <c r="AD208" s="112" t="s">
        <v>776</v>
      </c>
      <c r="AE208" s="114">
        <v>14</v>
      </c>
      <c r="AF208" s="107">
        <f>VLOOKUP(AG208,$A$3:$B$36,2,FALSE)</f>
        <v>33.4</v>
      </c>
      <c r="AG208" s="112" t="s">
        <v>787</v>
      </c>
      <c r="AH208" s="5">
        <v>14</v>
      </c>
      <c r="AI208" s="31">
        <f>VLOOKUP(AJ208,$A$3:$B$36,2,FALSE)</f>
        <v>39.700000000000003</v>
      </c>
      <c r="AJ208" s="80" t="s">
        <v>764</v>
      </c>
      <c r="AK208" s="5">
        <v>14</v>
      </c>
      <c r="AL208" s="31">
        <f>VLOOKUP(AM208,$A$3:$B$36,2,FALSE)</f>
        <v>36.1</v>
      </c>
      <c r="AM208" s="80" t="s">
        <v>775</v>
      </c>
      <c r="AN208" s="5">
        <v>14</v>
      </c>
      <c r="AO208" s="31">
        <f>VLOOKUP(AP208,$A$3:$B$36,2,FALSE)</f>
        <v>33</v>
      </c>
      <c r="AP208" s="80" t="s">
        <v>766</v>
      </c>
    </row>
    <row r="209" spans="7:66" x14ac:dyDescent="0.45">
      <c r="G209" s="5">
        <v>15</v>
      </c>
      <c r="H209" s="6"/>
      <c r="I209" s="6"/>
      <c r="J209" s="6"/>
      <c r="K209" s="6" t="s">
        <v>488</v>
      </c>
      <c r="L209" s="6" t="s">
        <v>178</v>
      </c>
      <c r="M209" s="6" t="s">
        <v>63</v>
      </c>
      <c r="N209" s="6"/>
      <c r="T209" s="5" t="s">
        <v>488</v>
      </c>
      <c r="U209" s="5" t="s">
        <v>178</v>
      </c>
      <c r="V209" s="5" t="s">
        <v>63</v>
      </c>
      <c r="AH209" s="5">
        <v>15</v>
      </c>
      <c r="AI209" s="31">
        <f>VLOOKUP(AJ209,$A$3:$B$36,2,FALSE)</f>
        <v>38.5</v>
      </c>
      <c r="AJ209" s="80" t="s">
        <v>767</v>
      </c>
      <c r="AK209" s="5">
        <v>15</v>
      </c>
      <c r="AL209" s="31">
        <f>VLOOKUP(AM209,$A$3:$B$36,2,FALSE)</f>
        <v>37.200000000000003</v>
      </c>
      <c r="AM209" s="80" t="s">
        <v>772</v>
      </c>
      <c r="AN209" s="5">
        <v>15</v>
      </c>
      <c r="AO209" s="31">
        <f>VLOOKUP(AP209,$A$3:$B$36,2,FALSE)</f>
        <v>33.700000000000003</v>
      </c>
      <c r="AP209" s="80" t="s">
        <v>791</v>
      </c>
    </row>
    <row r="210" spans="7:66" ht="13.8" x14ac:dyDescent="0.45">
      <c r="G210" s="5">
        <v>16</v>
      </c>
      <c r="H210" s="6"/>
      <c r="I210" s="6"/>
      <c r="J210" s="6"/>
      <c r="K210" s="6" t="s">
        <v>489</v>
      </c>
      <c r="L210" s="6" t="s">
        <v>407</v>
      </c>
      <c r="M210" s="6" t="s">
        <v>253</v>
      </c>
      <c r="N210" s="6"/>
      <c r="T210" s="5" t="s">
        <v>402</v>
      </c>
      <c r="U210" s="5" t="s">
        <v>180</v>
      </c>
      <c r="V210" s="5" t="s">
        <v>64</v>
      </c>
      <c r="AH210" s="5">
        <v>16</v>
      </c>
      <c r="AI210" s="31">
        <f>VLOOKUP(AJ210,$A$3:$B$36,2,FALSE)</f>
        <v>37.200000000000003</v>
      </c>
      <c r="AJ210" s="80" t="s">
        <v>772</v>
      </c>
      <c r="AK210" s="5">
        <v>16</v>
      </c>
      <c r="AL210" s="31">
        <f>VLOOKUP(AM210,$A$3:$B$36,2,FALSE)</f>
        <v>38.5</v>
      </c>
      <c r="AM210" s="80" t="s">
        <v>767</v>
      </c>
      <c r="AN210" s="5">
        <v>16</v>
      </c>
      <c r="AO210" s="31">
        <f>VLOOKUP(AP210,$A$3:$B$36,2,FALSE)</f>
        <v>33.4</v>
      </c>
      <c r="AP210" s="80" t="s">
        <v>787</v>
      </c>
      <c r="BN210" s="10" t="s">
        <v>431</v>
      </c>
    </row>
    <row r="211" spans="7:66" x14ac:dyDescent="0.45">
      <c r="G211" s="5">
        <v>17</v>
      </c>
      <c r="H211" s="6"/>
      <c r="I211" s="6"/>
      <c r="J211" s="6"/>
      <c r="K211" s="6" t="s">
        <v>141</v>
      </c>
      <c r="L211" s="6"/>
      <c r="M211" s="6"/>
      <c r="N211" s="6"/>
      <c r="T211" s="5" t="s">
        <v>141</v>
      </c>
      <c r="AH211" s="5">
        <v>17</v>
      </c>
      <c r="AI211" s="31">
        <f>VLOOKUP(AJ211,$A$3:$B$36,2,FALSE)</f>
        <v>38.5</v>
      </c>
      <c r="AJ211" s="80" t="s">
        <v>767</v>
      </c>
      <c r="AK211" s="114">
        <v>17</v>
      </c>
      <c r="AL211" s="107">
        <f>VLOOKUP(AM211,$A$3:$B$36,2,FALSE)</f>
        <v>37.200000000000003</v>
      </c>
      <c r="AM211" s="112" t="s">
        <v>772</v>
      </c>
      <c r="AN211" s="114">
        <v>17</v>
      </c>
      <c r="AO211" s="107">
        <f>VLOOKUP(AP211,$A$3:$B$36,2,FALSE)</f>
        <v>33.700000000000003</v>
      </c>
      <c r="AP211" s="112" t="s">
        <v>791</v>
      </c>
    </row>
    <row r="212" spans="7:66" ht="13.8" x14ac:dyDescent="0.45">
      <c r="G212" s="5">
        <v>18</v>
      </c>
      <c r="H212" s="6"/>
      <c r="I212" s="6"/>
      <c r="J212" s="15"/>
      <c r="K212" s="11" t="s">
        <v>490</v>
      </c>
      <c r="L212" s="6"/>
      <c r="M212" s="6"/>
      <c r="N212" s="6"/>
      <c r="O212" s="10" t="s">
        <v>431</v>
      </c>
      <c r="T212" s="5" t="s">
        <v>609</v>
      </c>
      <c r="W212" s="5">
        <f>COUNTA(Q195:V212)</f>
        <v>86</v>
      </c>
      <c r="X212" s="10" t="s">
        <v>431</v>
      </c>
      <c r="AH212" s="5">
        <v>18</v>
      </c>
      <c r="AI212" s="31">
        <f>VLOOKUP(AJ212,$A$3:$B$36,2,FALSE)</f>
        <v>39.700000000000003</v>
      </c>
      <c r="AJ212" s="80" t="s">
        <v>764</v>
      </c>
      <c r="AL212" s="31"/>
    </row>
    <row r="213" spans="7:66" x14ac:dyDescent="0.45">
      <c r="AH213" s="114">
        <v>19</v>
      </c>
      <c r="AI213" s="107">
        <f>VLOOKUP(AJ213,$A$3:$B$36,2,FALSE)</f>
        <v>38.5</v>
      </c>
      <c r="AJ213" s="112" t="s">
        <v>767</v>
      </c>
    </row>
    <row r="214" spans="7:66" x14ac:dyDescent="0.45">
      <c r="G214" s="5" t="s">
        <v>496</v>
      </c>
    </row>
    <row r="215" spans="7:66" x14ac:dyDescent="0.45">
      <c r="H215" s="5" t="s">
        <v>216</v>
      </c>
    </row>
    <row r="216" spans="7:66" x14ac:dyDescent="0.45">
      <c r="G216" s="7" t="s">
        <v>5</v>
      </c>
      <c r="H216" s="8" t="s">
        <v>28</v>
      </c>
      <c r="I216" s="8" t="s">
        <v>29</v>
      </c>
      <c r="J216" s="8" t="s">
        <v>110</v>
      </c>
      <c r="K216" s="8" t="s">
        <v>217</v>
      </c>
      <c r="L216" s="8" t="s">
        <v>218</v>
      </c>
      <c r="M216" s="8" t="s">
        <v>219</v>
      </c>
      <c r="N216" s="8"/>
      <c r="P216" s="5">
        <v>11</v>
      </c>
      <c r="Q216" s="8" t="s">
        <v>28</v>
      </c>
      <c r="R216" s="8" t="s">
        <v>29</v>
      </c>
      <c r="S216" s="8" t="s">
        <v>110</v>
      </c>
      <c r="T216" s="8" t="s">
        <v>217</v>
      </c>
      <c r="U216" s="8" t="s">
        <v>218</v>
      </c>
      <c r="V216" s="8" t="s">
        <v>219</v>
      </c>
      <c r="Y216" s="7" t="s">
        <v>5</v>
      </c>
      <c r="AA216" s="102" t="s">
        <v>28</v>
      </c>
      <c r="AB216" s="102"/>
      <c r="AC216" s="102"/>
      <c r="AD216" s="102" t="s">
        <v>29</v>
      </c>
      <c r="AE216" s="102"/>
      <c r="AF216" s="102"/>
      <c r="AG216" s="102" t="s">
        <v>110</v>
      </c>
      <c r="AH216" s="102"/>
      <c r="AI216" s="102"/>
      <c r="AJ216" s="102" t="s">
        <v>217</v>
      </c>
      <c r="AK216" s="102"/>
      <c r="AL216" s="102"/>
      <c r="AM216" s="102" t="s">
        <v>218</v>
      </c>
      <c r="AN216" s="102"/>
      <c r="AO216" s="102"/>
      <c r="AP216" s="102" t="s">
        <v>219</v>
      </c>
    </row>
    <row r="217" spans="7:66" x14ac:dyDescent="0.45">
      <c r="G217" s="5">
        <v>1</v>
      </c>
      <c r="H217" s="6" t="s">
        <v>114</v>
      </c>
      <c r="I217" s="6" t="s">
        <v>118</v>
      </c>
      <c r="J217" s="6" t="s">
        <v>126</v>
      </c>
      <c r="K217" s="6" t="s">
        <v>136</v>
      </c>
      <c r="L217" s="6" t="s">
        <v>148</v>
      </c>
      <c r="M217" s="6" t="s">
        <v>155</v>
      </c>
      <c r="N217" s="6"/>
      <c r="O217" s="6"/>
      <c r="Q217" s="5" t="s">
        <v>114</v>
      </c>
      <c r="R217" s="5" t="s">
        <v>118</v>
      </c>
      <c r="S217" s="5" t="s">
        <v>126</v>
      </c>
      <c r="T217" s="5" t="s">
        <v>136</v>
      </c>
      <c r="U217" s="5" t="s">
        <v>148</v>
      </c>
      <c r="V217" s="5" t="s">
        <v>155</v>
      </c>
      <c r="Y217" s="5">
        <v>1</v>
      </c>
      <c r="Z217" s="31">
        <f>VLOOKUP(AA217,$A$3:$B$36,2,FALSE)</f>
        <v>25.9</v>
      </c>
      <c r="AA217" s="80" t="s">
        <v>871</v>
      </c>
      <c r="AB217" s="5">
        <v>1</v>
      </c>
      <c r="AC217" s="31">
        <f>VLOOKUP(AD217,$A$3:$B$36,2,FALSE)</f>
        <v>25.9</v>
      </c>
      <c r="AD217" s="80" t="s">
        <v>871</v>
      </c>
      <c r="AE217" s="5">
        <v>1</v>
      </c>
      <c r="AF217" s="31">
        <f>VLOOKUP(AG217,$A$3:$B$36,2,FALSE)</f>
        <v>25.9</v>
      </c>
      <c r="AG217" s="80" t="s">
        <v>871</v>
      </c>
      <c r="AH217" s="5">
        <v>1</v>
      </c>
      <c r="AI217" s="31">
        <f>VLOOKUP(AJ217,$A$3:$B$36,2,FALSE)</f>
        <v>25.9</v>
      </c>
      <c r="AJ217" s="80" t="s">
        <v>871</v>
      </c>
      <c r="AK217" s="5">
        <v>1</v>
      </c>
      <c r="AL217" s="31">
        <f>VLOOKUP(AM217,$A$3:$B$36,2,FALSE)</f>
        <v>25.9</v>
      </c>
      <c r="AM217" s="80" t="s">
        <v>871</v>
      </c>
      <c r="AN217" s="5">
        <v>1</v>
      </c>
      <c r="AO217" s="31">
        <f>VLOOKUP(AP217,$A$3:$B$36,2,FALSE)</f>
        <v>25.9</v>
      </c>
      <c r="AP217" s="80" t="s">
        <v>871</v>
      </c>
    </row>
    <row r="218" spans="7:66" x14ac:dyDescent="0.45">
      <c r="G218" s="5">
        <v>2</v>
      </c>
      <c r="H218" s="6" t="s">
        <v>116</v>
      </c>
      <c r="I218" s="6" t="s">
        <v>119</v>
      </c>
      <c r="J218" s="6" t="s">
        <v>128</v>
      </c>
      <c r="K218" s="6" t="s">
        <v>137</v>
      </c>
      <c r="L218" s="11" t="s">
        <v>290</v>
      </c>
      <c r="M218" s="6" t="s">
        <v>513</v>
      </c>
      <c r="N218" s="6"/>
      <c r="O218" s="6"/>
      <c r="Q218" s="5" t="s">
        <v>116</v>
      </c>
      <c r="R218" s="5" t="s">
        <v>119</v>
      </c>
      <c r="S218" s="5" t="s">
        <v>128</v>
      </c>
      <c r="T218" s="5" t="s">
        <v>137</v>
      </c>
      <c r="U218" s="5" t="s">
        <v>93</v>
      </c>
      <c r="V218" s="5" t="s">
        <v>16</v>
      </c>
      <c r="Y218" s="5">
        <v>2</v>
      </c>
      <c r="Z218" s="31">
        <f>VLOOKUP(AA218,$A$3:$B$36,2,FALSE)</f>
        <v>29.2</v>
      </c>
      <c r="AA218" s="80" t="s">
        <v>792</v>
      </c>
      <c r="AB218" s="5">
        <v>2</v>
      </c>
      <c r="AC218" s="31">
        <f>VLOOKUP(AD218,$A$3:$B$36,2,FALSE)</f>
        <v>29.2</v>
      </c>
      <c r="AD218" s="80" t="s">
        <v>792</v>
      </c>
      <c r="AE218" s="5">
        <v>2</v>
      </c>
      <c r="AF218" s="31">
        <f>VLOOKUP(AG218,$A$3:$B$36,2,FALSE)</f>
        <v>29.2</v>
      </c>
      <c r="AG218" s="80" t="s">
        <v>792</v>
      </c>
      <c r="AH218" s="5">
        <v>2</v>
      </c>
      <c r="AI218" s="31">
        <f>VLOOKUP(AJ218,$A$3:$B$36,2,FALSE)</f>
        <v>29.2</v>
      </c>
      <c r="AJ218" s="80" t="s">
        <v>792</v>
      </c>
      <c r="AK218" s="5">
        <v>2</v>
      </c>
      <c r="AL218" s="31">
        <f>VLOOKUP(AM218,$A$3:$B$36,2,FALSE)</f>
        <v>29.2</v>
      </c>
      <c r="AM218" s="80" t="s">
        <v>792</v>
      </c>
      <c r="AN218" s="5">
        <v>2</v>
      </c>
      <c r="AO218" s="31">
        <f>VLOOKUP(AP218,$A$3:$B$36,2,FALSE)</f>
        <v>29.2</v>
      </c>
      <c r="AP218" s="80" t="s">
        <v>792</v>
      </c>
    </row>
    <row r="219" spans="7:66" x14ac:dyDescent="0.45">
      <c r="G219" s="5">
        <v>3</v>
      </c>
      <c r="H219" s="6" t="s">
        <v>66</v>
      </c>
      <c r="I219" s="6" t="s">
        <v>120</v>
      </c>
      <c r="J219" s="11" t="s">
        <v>234</v>
      </c>
      <c r="K219" s="6" t="s">
        <v>138</v>
      </c>
      <c r="L219" s="6" t="s">
        <v>291</v>
      </c>
      <c r="M219" s="6" t="s">
        <v>469</v>
      </c>
      <c r="N219" s="6"/>
      <c r="O219" s="6"/>
      <c r="Q219" s="5" t="s">
        <v>66</v>
      </c>
      <c r="R219" s="5" t="s">
        <v>120</v>
      </c>
      <c r="S219" s="5" t="s">
        <v>856</v>
      </c>
      <c r="T219" s="5" t="s">
        <v>138</v>
      </c>
      <c r="U219" s="5" t="s">
        <v>94</v>
      </c>
      <c r="V219" s="5" t="s">
        <v>469</v>
      </c>
      <c r="Y219" s="5">
        <v>3</v>
      </c>
      <c r="Z219" s="31">
        <f>VLOOKUP(AA219,$A$3:$B$36,2,FALSE)</f>
        <v>33</v>
      </c>
      <c r="AA219" s="80" t="s">
        <v>766</v>
      </c>
      <c r="AB219" s="5">
        <v>3</v>
      </c>
      <c r="AC219" s="31">
        <f>VLOOKUP(AD219,$A$3:$B$36,2,FALSE)</f>
        <v>33</v>
      </c>
      <c r="AD219" s="80" t="s">
        <v>766</v>
      </c>
      <c r="AE219" s="5">
        <v>3</v>
      </c>
      <c r="AF219" s="31">
        <f>VLOOKUP(AG219,$A$3:$B$36,2,FALSE)</f>
        <v>33</v>
      </c>
      <c r="AG219" s="80" t="s">
        <v>766</v>
      </c>
      <c r="AH219" s="5">
        <v>3</v>
      </c>
      <c r="AI219" s="31">
        <f>VLOOKUP(AJ219,$A$3:$B$36,2,FALSE)</f>
        <v>33</v>
      </c>
      <c r="AJ219" s="80" t="s">
        <v>766</v>
      </c>
      <c r="AK219" s="5">
        <v>3</v>
      </c>
      <c r="AL219" s="31">
        <f>VLOOKUP(AM219,$A$3:$B$36,2,FALSE)</f>
        <v>27.1</v>
      </c>
      <c r="AM219" s="80" t="s">
        <v>769</v>
      </c>
      <c r="AN219" s="5">
        <v>3</v>
      </c>
      <c r="AO219" s="31">
        <f>VLOOKUP(AP219,$A$3:$B$36,2,FALSE)</f>
        <v>27.1</v>
      </c>
      <c r="AP219" s="80" t="s">
        <v>769</v>
      </c>
    </row>
    <row r="220" spans="7:66" x14ac:dyDescent="0.45">
      <c r="G220" s="5">
        <v>4</v>
      </c>
      <c r="H220" s="6" t="s">
        <v>497</v>
      </c>
      <c r="I220" s="6" t="s">
        <v>327</v>
      </c>
      <c r="J220" s="6" t="s">
        <v>503</v>
      </c>
      <c r="K220" s="6" t="s">
        <v>243</v>
      </c>
      <c r="L220" s="6" t="s">
        <v>95</v>
      </c>
      <c r="M220" s="6" t="s">
        <v>514</v>
      </c>
      <c r="N220" s="6"/>
      <c r="O220" s="6"/>
      <c r="Q220" s="5" t="s">
        <v>187</v>
      </c>
      <c r="R220" s="5" t="s">
        <v>172</v>
      </c>
      <c r="S220" s="5" t="s">
        <v>129</v>
      </c>
      <c r="T220" s="5" t="s">
        <v>48</v>
      </c>
      <c r="U220" s="5" t="s">
        <v>95</v>
      </c>
      <c r="V220" s="5" t="s">
        <v>155</v>
      </c>
      <c r="Y220" s="5">
        <v>4</v>
      </c>
      <c r="Z220" s="31">
        <f>VLOOKUP(AA220,$A$3:$B$36,2,FALSE)</f>
        <v>34.700000000000003</v>
      </c>
      <c r="AA220" s="80" t="s">
        <v>776</v>
      </c>
      <c r="AB220" s="5">
        <v>4</v>
      </c>
      <c r="AC220" s="31">
        <f>VLOOKUP(AD220,$A$3:$B$36,2,FALSE)</f>
        <v>34.700000000000003</v>
      </c>
      <c r="AD220" s="80" t="s">
        <v>776</v>
      </c>
      <c r="AE220" s="5">
        <v>4</v>
      </c>
      <c r="AF220" s="31">
        <f>VLOOKUP(AG220,$A$3:$B$36,2,FALSE)</f>
        <v>31.4</v>
      </c>
      <c r="AG220" s="80" t="s">
        <v>774</v>
      </c>
      <c r="AH220" s="5">
        <v>4</v>
      </c>
      <c r="AI220" s="31">
        <f>VLOOKUP(AJ220,$A$3:$B$36,2,FALSE)</f>
        <v>34.700000000000003</v>
      </c>
      <c r="AJ220" s="80" t="s">
        <v>776</v>
      </c>
      <c r="AK220" s="5">
        <v>4</v>
      </c>
      <c r="AL220" s="31">
        <f>VLOOKUP(AM220,$A$3:$B$36,2,FALSE)</f>
        <v>27.5</v>
      </c>
      <c r="AM220" s="80" t="s">
        <v>853</v>
      </c>
      <c r="AN220" s="5">
        <v>4</v>
      </c>
      <c r="AO220" s="31">
        <f>VLOOKUP(AP220,$A$3:$B$36,2,FALSE)</f>
        <v>25.9</v>
      </c>
      <c r="AP220" s="80" t="s">
        <v>871</v>
      </c>
    </row>
    <row r="221" spans="7:66" x14ac:dyDescent="0.45">
      <c r="G221" s="5">
        <v>5</v>
      </c>
      <c r="H221" s="6" t="s">
        <v>188</v>
      </c>
      <c r="I221" s="6" t="s">
        <v>328</v>
      </c>
      <c r="J221" s="6" t="s">
        <v>240</v>
      </c>
      <c r="K221" s="6" t="s">
        <v>244</v>
      </c>
      <c r="L221" s="6" t="s">
        <v>96</v>
      </c>
      <c r="M221" s="6" t="s">
        <v>515</v>
      </c>
      <c r="N221" s="6"/>
      <c r="O221" s="6"/>
      <c r="Q221" s="5" t="s">
        <v>21</v>
      </c>
      <c r="R221" s="5" t="s">
        <v>328</v>
      </c>
      <c r="S221" s="5" t="s">
        <v>240</v>
      </c>
      <c r="T221" s="5" t="s">
        <v>244</v>
      </c>
      <c r="U221" s="5" t="s">
        <v>96</v>
      </c>
      <c r="V221" s="5" t="s">
        <v>515</v>
      </c>
      <c r="Y221" s="5">
        <v>5</v>
      </c>
      <c r="Z221" s="31">
        <f>VLOOKUP(AA221,$A$3:$B$36,2,FALSE)</f>
        <v>33.4</v>
      </c>
      <c r="AA221" s="80" t="s">
        <v>787</v>
      </c>
      <c r="AB221" s="5">
        <v>5</v>
      </c>
      <c r="AC221" s="31">
        <f>VLOOKUP(AD221,$A$3:$B$36,2,FALSE)</f>
        <v>33.4</v>
      </c>
      <c r="AD221" s="80" t="s">
        <v>787</v>
      </c>
      <c r="AE221" s="5">
        <v>5</v>
      </c>
      <c r="AF221" s="31">
        <f>VLOOKUP(AG221,$A$3:$B$36,2,FALSE)</f>
        <v>32</v>
      </c>
      <c r="AG221" s="80" t="s">
        <v>770</v>
      </c>
      <c r="AH221" s="5">
        <v>5</v>
      </c>
      <c r="AI221" s="31">
        <f>VLOOKUP(AJ221,$A$3:$B$36,2,FALSE)</f>
        <v>33.4</v>
      </c>
      <c r="AJ221" s="80" t="s">
        <v>787</v>
      </c>
      <c r="AK221" s="5">
        <v>5</v>
      </c>
      <c r="AL221" s="31">
        <f>VLOOKUP(AM221,$A$3:$B$36,2,FALSE)</f>
        <v>29.2</v>
      </c>
      <c r="AM221" s="80" t="s">
        <v>792</v>
      </c>
      <c r="AN221" s="5">
        <v>5</v>
      </c>
      <c r="AO221" s="31">
        <f>VLOOKUP(AP221,$A$3:$B$36,2,FALSE)</f>
        <v>26.1</v>
      </c>
      <c r="AP221" s="80" t="s">
        <v>873</v>
      </c>
    </row>
    <row r="222" spans="7:66" x14ac:dyDescent="0.45">
      <c r="G222" s="5">
        <v>6</v>
      </c>
      <c r="H222" s="6" t="s">
        <v>68</v>
      </c>
      <c r="I222" s="11" t="s">
        <v>412</v>
      </c>
      <c r="J222" s="11" t="s">
        <v>504</v>
      </c>
      <c r="K222" s="6" t="s">
        <v>507</v>
      </c>
      <c r="L222" s="6" t="s">
        <v>97</v>
      </c>
      <c r="M222" s="6" t="s">
        <v>356</v>
      </c>
      <c r="N222" s="6"/>
      <c r="O222" s="6"/>
      <c r="Q222" s="5" t="s">
        <v>68</v>
      </c>
      <c r="R222" s="5" t="s">
        <v>120</v>
      </c>
      <c r="S222" s="5" t="s">
        <v>856</v>
      </c>
      <c r="T222" s="5" t="s">
        <v>507</v>
      </c>
      <c r="U222" s="5" t="s">
        <v>97</v>
      </c>
      <c r="V222" s="5" t="s">
        <v>356</v>
      </c>
      <c r="Y222" s="5">
        <v>6</v>
      </c>
      <c r="Z222" s="31">
        <f>VLOOKUP(AA222,$A$3:$B$36,2,FALSE)</f>
        <v>34.200000000000003</v>
      </c>
      <c r="AA222" s="80" t="s">
        <v>765</v>
      </c>
      <c r="AB222" s="5">
        <v>6</v>
      </c>
      <c r="AC222" s="31">
        <f>VLOOKUP(AD222,$A$3:$B$36,2,FALSE)</f>
        <v>33</v>
      </c>
      <c r="AD222" s="80" t="s">
        <v>766</v>
      </c>
      <c r="AE222" s="5">
        <v>6</v>
      </c>
      <c r="AF222" s="31">
        <f>VLOOKUP(AG222,$A$3:$B$36,2,FALSE)</f>
        <v>33</v>
      </c>
      <c r="AG222" s="80" t="s">
        <v>766</v>
      </c>
      <c r="AH222" s="5">
        <v>6</v>
      </c>
      <c r="AI222" s="31">
        <f>VLOOKUP(AJ222,$A$3:$B$36,2,FALSE)</f>
        <v>33</v>
      </c>
      <c r="AJ222" s="80" t="s">
        <v>766</v>
      </c>
      <c r="AK222" s="5">
        <v>6</v>
      </c>
      <c r="AL222" s="31">
        <f>VLOOKUP(AM222,$A$3:$B$36,2,FALSE)</f>
        <v>30.4</v>
      </c>
      <c r="AM222" s="80" t="s">
        <v>773</v>
      </c>
      <c r="AN222" s="5">
        <v>6</v>
      </c>
      <c r="AO222" s="31">
        <f>VLOOKUP(AP222,$A$3:$B$36,2,FALSE)</f>
        <v>27.1</v>
      </c>
      <c r="AP222" s="80" t="s">
        <v>769</v>
      </c>
    </row>
    <row r="223" spans="7:66" x14ac:dyDescent="0.45">
      <c r="G223" s="5">
        <v>7</v>
      </c>
      <c r="H223" s="6" t="s">
        <v>27</v>
      </c>
      <c r="I223" s="6" t="s">
        <v>169</v>
      </c>
      <c r="J223" s="6" t="s">
        <v>505</v>
      </c>
      <c r="K223" s="6" t="s">
        <v>200</v>
      </c>
      <c r="L223" s="6" t="s">
        <v>510</v>
      </c>
      <c r="M223" s="11" t="s">
        <v>468</v>
      </c>
      <c r="N223" s="11"/>
      <c r="O223" s="6"/>
      <c r="Q223" s="5" t="s">
        <v>27</v>
      </c>
      <c r="R223" s="5" t="s">
        <v>169</v>
      </c>
      <c r="S223" s="5" t="s">
        <v>240</v>
      </c>
      <c r="T223" s="5" t="s">
        <v>90</v>
      </c>
      <c r="U223" s="5" t="s">
        <v>346</v>
      </c>
      <c r="V223" s="5" t="s">
        <v>19</v>
      </c>
      <c r="Y223" s="5">
        <v>7</v>
      </c>
      <c r="Z223" s="31">
        <f>VLOOKUP(AA223,$A$3:$B$36,2,FALSE)</f>
        <v>34.700000000000003</v>
      </c>
      <c r="AA223" s="80" t="s">
        <v>776</v>
      </c>
      <c r="AB223" s="5">
        <v>7</v>
      </c>
      <c r="AC223" s="31">
        <f>VLOOKUP(AD223,$A$3:$B$36,2,FALSE)</f>
        <v>33.700000000000003</v>
      </c>
      <c r="AD223" s="80" t="s">
        <v>791</v>
      </c>
      <c r="AE223" s="5">
        <v>7</v>
      </c>
      <c r="AF223" s="31">
        <f>VLOOKUP(AG223,$A$3:$B$36,2,FALSE)</f>
        <v>32</v>
      </c>
      <c r="AG223" s="80" t="s">
        <v>770</v>
      </c>
      <c r="AH223" s="5">
        <v>7</v>
      </c>
      <c r="AI223" s="31">
        <f>VLOOKUP(AJ223,$A$3:$B$36,2,FALSE)</f>
        <v>31.4</v>
      </c>
      <c r="AJ223" s="80" t="s">
        <v>774</v>
      </c>
      <c r="AK223" s="5">
        <v>7</v>
      </c>
      <c r="AL223" s="31">
        <f>VLOOKUP(AM223,$A$3:$B$36,2,FALSE)</f>
        <v>31.4</v>
      </c>
      <c r="AM223" s="80" t="s">
        <v>774</v>
      </c>
      <c r="AN223" s="5">
        <v>7</v>
      </c>
      <c r="AO223" s="31">
        <f>VLOOKUP(AP223,$A$3:$B$36,2,FALSE)</f>
        <v>27.5</v>
      </c>
      <c r="AP223" s="80" t="s">
        <v>853</v>
      </c>
    </row>
    <row r="224" spans="7:66" x14ac:dyDescent="0.45">
      <c r="G224" s="5">
        <v>8</v>
      </c>
      <c r="H224" s="6" t="s">
        <v>22</v>
      </c>
      <c r="I224" s="6" t="s">
        <v>413</v>
      </c>
      <c r="J224" s="6" t="s">
        <v>130</v>
      </c>
      <c r="K224" s="6" t="s">
        <v>201</v>
      </c>
      <c r="L224" s="6" t="s">
        <v>511</v>
      </c>
      <c r="M224" s="6" t="s">
        <v>516</v>
      </c>
      <c r="N224" s="6"/>
      <c r="O224" s="6"/>
      <c r="Q224" s="5" t="s">
        <v>22</v>
      </c>
      <c r="R224" s="5" t="s">
        <v>328</v>
      </c>
      <c r="S224" s="5" t="s">
        <v>130</v>
      </c>
      <c r="T224" s="5" t="s">
        <v>88</v>
      </c>
      <c r="U224" s="5" t="s">
        <v>511</v>
      </c>
      <c r="V224" s="5" t="s">
        <v>356</v>
      </c>
      <c r="Y224" s="5">
        <v>8</v>
      </c>
      <c r="Z224" s="31">
        <f>VLOOKUP(AA224,$A$3:$B$36,2,FALSE)</f>
        <v>36.1</v>
      </c>
      <c r="AA224" s="80" t="s">
        <v>775</v>
      </c>
      <c r="AB224" s="5">
        <v>8</v>
      </c>
      <c r="AC224" s="31">
        <f>VLOOKUP(AD224,$A$3:$B$36,2,FALSE)</f>
        <v>33.4</v>
      </c>
      <c r="AD224" s="80" t="s">
        <v>787</v>
      </c>
      <c r="AE224" s="5">
        <v>8</v>
      </c>
      <c r="AF224" s="31">
        <f>VLOOKUP(AG224,$A$3:$B$36,2,FALSE)</f>
        <v>33</v>
      </c>
      <c r="AG224" s="80" t="s">
        <v>766</v>
      </c>
      <c r="AH224" s="5">
        <v>8</v>
      </c>
      <c r="AI224" s="31">
        <f>VLOOKUP(AJ224,$A$3:$B$36,2,FALSE)</f>
        <v>32</v>
      </c>
      <c r="AJ224" s="80" t="s">
        <v>770</v>
      </c>
      <c r="AK224" s="5">
        <v>8</v>
      </c>
      <c r="AL224" s="31">
        <f>VLOOKUP(AM224,$A$3:$B$36,2,FALSE)</f>
        <v>30.4</v>
      </c>
      <c r="AM224" s="80" t="s">
        <v>773</v>
      </c>
      <c r="AN224" s="5">
        <v>8</v>
      </c>
      <c r="AO224" s="31">
        <f>VLOOKUP(AP224,$A$3:$B$36,2,FALSE)</f>
        <v>27.1</v>
      </c>
      <c r="AP224" s="80" t="s">
        <v>769</v>
      </c>
    </row>
    <row r="225" spans="7:66" x14ac:dyDescent="0.45">
      <c r="G225" s="5">
        <v>9</v>
      </c>
      <c r="H225" s="6" t="s">
        <v>23</v>
      </c>
      <c r="I225" s="6" t="s">
        <v>501</v>
      </c>
      <c r="J225" s="6" t="s">
        <v>506</v>
      </c>
      <c r="K225" s="6" t="s">
        <v>508</v>
      </c>
      <c r="L225" s="11" t="s">
        <v>424</v>
      </c>
      <c r="M225" s="11" t="s">
        <v>517</v>
      </c>
      <c r="N225" s="11"/>
      <c r="O225" s="6"/>
      <c r="Q225" s="5" t="s">
        <v>23</v>
      </c>
      <c r="R225" s="5" t="s">
        <v>501</v>
      </c>
      <c r="S225" s="5" t="s">
        <v>998</v>
      </c>
      <c r="T225" s="5" t="s">
        <v>508</v>
      </c>
      <c r="U225" s="5" t="s">
        <v>96</v>
      </c>
      <c r="V225" s="5" t="s">
        <v>19</v>
      </c>
      <c r="Y225" s="5">
        <v>9</v>
      </c>
      <c r="Z225" s="31">
        <f>VLOOKUP(AA225,$A$3:$B$36,2,FALSE)</f>
        <v>37.200000000000003</v>
      </c>
      <c r="AA225" s="80" t="s">
        <v>772</v>
      </c>
      <c r="AB225" s="5">
        <v>9</v>
      </c>
      <c r="AC225" s="31">
        <f>VLOOKUP(AD225,$A$3:$B$36,2,FALSE)</f>
        <v>33.700000000000003</v>
      </c>
      <c r="AD225" s="80" t="s">
        <v>791</v>
      </c>
      <c r="AE225" s="5">
        <v>9</v>
      </c>
      <c r="AF225" s="31">
        <f>VLOOKUP(AG225,$A$3:$B$36,2,FALSE)</f>
        <v>33.700000000000003</v>
      </c>
      <c r="AG225" s="80" t="s">
        <v>791</v>
      </c>
      <c r="AH225" s="5">
        <v>9</v>
      </c>
      <c r="AI225" s="31">
        <f>VLOOKUP(AJ225,$A$3:$B$36,2,FALSE)</f>
        <v>31.4</v>
      </c>
      <c r="AJ225" s="80" t="s">
        <v>774</v>
      </c>
      <c r="AK225" s="5">
        <v>9</v>
      </c>
      <c r="AL225" s="31">
        <f>VLOOKUP(AM225,$A$3:$B$36,2,FALSE)</f>
        <v>29.2</v>
      </c>
      <c r="AM225" s="80" t="s">
        <v>792</v>
      </c>
      <c r="AN225" s="5">
        <v>9</v>
      </c>
      <c r="AO225" s="31">
        <f>VLOOKUP(AP225,$A$3:$B$36,2,FALSE)</f>
        <v>27.5</v>
      </c>
      <c r="AP225" s="80" t="s">
        <v>853</v>
      </c>
    </row>
    <row r="226" spans="7:66" x14ac:dyDescent="0.45">
      <c r="G226" s="5">
        <v>10</v>
      </c>
      <c r="H226" s="6" t="s">
        <v>473</v>
      </c>
      <c r="I226" s="11" t="s">
        <v>502</v>
      </c>
      <c r="J226" s="6"/>
      <c r="K226" s="6" t="s">
        <v>509</v>
      </c>
      <c r="L226" s="6" t="s">
        <v>97</v>
      </c>
      <c r="M226" s="6"/>
      <c r="N226" s="6"/>
      <c r="O226" s="6"/>
      <c r="Q226" s="5" t="s">
        <v>548</v>
      </c>
      <c r="R226" s="5" t="s">
        <v>120</v>
      </c>
      <c r="T226" s="5" t="s">
        <v>89</v>
      </c>
      <c r="U226" s="5" t="s">
        <v>97</v>
      </c>
      <c r="Y226" s="5">
        <v>10</v>
      </c>
      <c r="Z226" s="31">
        <f>VLOOKUP(AA226,$A$3:$B$36,2,FALSE)</f>
        <v>38.5</v>
      </c>
      <c r="AA226" s="80" t="s">
        <v>767</v>
      </c>
      <c r="AB226" s="5">
        <v>10</v>
      </c>
      <c r="AC226" s="31">
        <f>VLOOKUP(AD226,$A$3:$B$36,2,FALSE)</f>
        <v>33</v>
      </c>
      <c r="AD226" s="80" t="s">
        <v>766</v>
      </c>
      <c r="AE226" s="114">
        <v>10</v>
      </c>
      <c r="AF226" s="107">
        <f>VLOOKUP(AG226,$A$3:$B$36,2,FALSE)</f>
        <v>33</v>
      </c>
      <c r="AG226" s="112" t="s">
        <v>766</v>
      </c>
      <c r="AH226" s="5">
        <v>10</v>
      </c>
      <c r="AI226" s="31">
        <f>VLOOKUP(AJ226,$A$3:$B$36,2,FALSE)</f>
        <v>30.4</v>
      </c>
      <c r="AJ226" s="80" t="s">
        <v>773</v>
      </c>
      <c r="AK226" s="5">
        <v>10</v>
      </c>
      <c r="AL226" s="31">
        <f>VLOOKUP(AM226,$A$3:$B$36,2,FALSE)</f>
        <v>30.4</v>
      </c>
      <c r="AM226" s="80" t="s">
        <v>773</v>
      </c>
      <c r="AN226" s="114">
        <v>10</v>
      </c>
      <c r="AO226" s="107">
        <f>VLOOKUP(AP226,$A$3:$B$36,2,FALSE)</f>
        <v>27.1</v>
      </c>
      <c r="AP226" s="112" t="s">
        <v>769</v>
      </c>
    </row>
    <row r="227" spans="7:66" x14ac:dyDescent="0.45">
      <c r="G227" s="5">
        <v>11</v>
      </c>
      <c r="H227" s="6" t="s">
        <v>498</v>
      </c>
      <c r="I227" s="6" t="s">
        <v>274</v>
      </c>
      <c r="J227" s="6"/>
      <c r="K227" s="6" t="s">
        <v>90</v>
      </c>
      <c r="L227" s="6" t="s">
        <v>98</v>
      </c>
      <c r="M227" s="6"/>
      <c r="N227" s="6"/>
      <c r="O227" s="6"/>
      <c r="Q227" s="5" t="s">
        <v>23</v>
      </c>
      <c r="R227" s="5" t="s">
        <v>501</v>
      </c>
      <c r="T227" s="5" t="s">
        <v>90</v>
      </c>
      <c r="U227" s="5" t="s">
        <v>98</v>
      </c>
      <c r="Y227" s="5">
        <v>11</v>
      </c>
      <c r="Z227" s="31">
        <f>VLOOKUP(AA227,$A$3:$B$36,2,FALSE)</f>
        <v>37.200000000000003</v>
      </c>
      <c r="AA227" s="80" t="s">
        <v>772</v>
      </c>
      <c r="AB227" s="5">
        <v>11</v>
      </c>
      <c r="AC227" s="31">
        <f>VLOOKUP(AD227,$A$3:$B$36,2,FALSE)</f>
        <v>33.700000000000003</v>
      </c>
      <c r="AD227" s="80" t="s">
        <v>791</v>
      </c>
      <c r="AF227" s="31"/>
      <c r="AH227" s="5">
        <v>11</v>
      </c>
      <c r="AI227" s="31">
        <f>VLOOKUP(AJ227,$A$3:$B$36,2,FALSE)</f>
        <v>31.4</v>
      </c>
      <c r="AJ227" s="80" t="s">
        <v>774</v>
      </c>
      <c r="AK227" s="5">
        <v>11</v>
      </c>
      <c r="AL227" s="31">
        <f>VLOOKUP(AM227,$A$3:$B$36,2,FALSE)</f>
        <v>31.4</v>
      </c>
      <c r="AM227" s="80" t="s">
        <v>774</v>
      </c>
    </row>
    <row r="228" spans="7:66" x14ac:dyDescent="0.45">
      <c r="G228" s="5">
        <v>12</v>
      </c>
      <c r="H228" s="6" t="s">
        <v>24</v>
      </c>
      <c r="I228" s="6"/>
      <c r="J228" s="6"/>
      <c r="K228" s="6" t="s">
        <v>46</v>
      </c>
      <c r="L228" s="6" t="s">
        <v>53</v>
      </c>
      <c r="M228" s="6"/>
      <c r="N228" s="6"/>
      <c r="O228" s="6"/>
      <c r="Q228" s="5" t="s">
        <v>24</v>
      </c>
      <c r="T228" s="5" t="s">
        <v>46</v>
      </c>
      <c r="U228" s="5" t="s">
        <v>53</v>
      </c>
      <c r="Y228" s="5">
        <v>12</v>
      </c>
      <c r="Z228" s="31">
        <f>VLOOKUP(AA228,$A$3:$B$36,2,FALSE)</f>
        <v>38.5</v>
      </c>
      <c r="AA228" s="80" t="s">
        <v>767</v>
      </c>
      <c r="AB228" s="114">
        <v>12</v>
      </c>
      <c r="AC228" s="107">
        <f>VLOOKUP(AD228,$A$3:$B$36,2,FALSE)</f>
        <v>33</v>
      </c>
      <c r="AD228" s="112" t="s">
        <v>766</v>
      </c>
      <c r="AH228" s="5">
        <v>12</v>
      </c>
      <c r="AI228" s="31">
        <f>VLOOKUP(AJ228,$A$3:$B$36,2,FALSE)</f>
        <v>32</v>
      </c>
      <c r="AJ228" s="80" t="s">
        <v>770</v>
      </c>
      <c r="AK228" s="5">
        <v>12</v>
      </c>
      <c r="AL228" s="31">
        <f>VLOOKUP(AM228,$A$3:$B$36,2,FALSE)</f>
        <v>32</v>
      </c>
      <c r="AM228" s="80" t="s">
        <v>770</v>
      </c>
    </row>
    <row r="229" spans="7:66" x14ac:dyDescent="0.45">
      <c r="G229" s="5">
        <v>13</v>
      </c>
      <c r="H229" s="6" t="s">
        <v>499</v>
      </c>
      <c r="I229" s="6"/>
      <c r="J229" s="6"/>
      <c r="K229" s="6" t="s">
        <v>138</v>
      </c>
      <c r="L229" s="6" t="s">
        <v>512</v>
      </c>
      <c r="M229" s="6"/>
      <c r="N229" s="6"/>
      <c r="O229" s="6"/>
      <c r="Q229" s="5" t="s">
        <v>25</v>
      </c>
      <c r="T229" s="5" t="s">
        <v>138</v>
      </c>
      <c r="U229" s="5" t="s">
        <v>782</v>
      </c>
      <c r="Y229" s="5">
        <v>13</v>
      </c>
      <c r="Z229" s="31">
        <f>VLOOKUP(AA229,$A$3:$B$36,2,FALSE)</f>
        <v>39.700000000000003</v>
      </c>
      <c r="AA229" s="80" t="s">
        <v>764</v>
      </c>
      <c r="AH229" s="5">
        <v>13</v>
      </c>
      <c r="AI229" s="31">
        <f>VLOOKUP(AJ229,$A$3:$B$36,2,FALSE)</f>
        <v>33</v>
      </c>
      <c r="AJ229" s="80" t="s">
        <v>766</v>
      </c>
      <c r="AK229" s="5">
        <v>13</v>
      </c>
      <c r="AL229" s="31">
        <f>VLOOKUP(AM229,$A$3:$B$36,2,FALSE)</f>
        <v>33</v>
      </c>
      <c r="AM229" s="80" t="s">
        <v>766</v>
      </c>
    </row>
    <row r="230" spans="7:66" ht="13.8" x14ac:dyDescent="0.45">
      <c r="G230" s="5">
        <v>14</v>
      </c>
      <c r="H230" s="6" t="s">
        <v>69</v>
      </c>
      <c r="I230" s="6"/>
      <c r="J230" s="6"/>
      <c r="K230" s="6" t="s">
        <v>248</v>
      </c>
      <c r="L230" s="6"/>
      <c r="M230" s="6"/>
      <c r="N230" s="6"/>
      <c r="O230" s="10" t="s">
        <v>431</v>
      </c>
      <c r="Q230" s="5" t="s">
        <v>69</v>
      </c>
      <c r="T230" s="5" t="s">
        <v>87</v>
      </c>
      <c r="Y230" s="5">
        <v>14</v>
      </c>
      <c r="Z230" s="31">
        <f>VLOOKUP(AA230,$A$3:$B$36,2,FALSE)</f>
        <v>41.3</v>
      </c>
      <c r="AA230" s="80" t="s">
        <v>786</v>
      </c>
      <c r="AH230" s="5">
        <v>14</v>
      </c>
      <c r="AI230" s="31">
        <f>VLOOKUP(AJ230,$A$3:$B$36,2,FALSE)</f>
        <v>33.700000000000003</v>
      </c>
      <c r="AJ230" s="80" t="s">
        <v>791</v>
      </c>
      <c r="AK230" s="114">
        <v>14</v>
      </c>
      <c r="AL230" s="107">
        <f>VLOOKUP(AM230,$A$3:$B$36,2,FALSE)</f>
        <v>32</v>
      </c>
      <c r="AM230" s="112" t="s">
        <v>770</v>
      </c>
      <c r="BN230" s="10" t="s">
        <v>431</v>
      </c>
    </row>
    <row r="231" spans="7:66" ht="13.8" x14ac:dyDescent="0.45">
      <c r="G231" s="5">
        <v>15</v>
      </c>
      <c r="H231" s="6" t="s">
        <v>500</v>
      </c>
      <c r="I231" s="6"/>
      <c r="J231" s="6"/>
      <c r="K231" s="6"/>
      <c r="L231" s="6"/>
      <c r="M231" s="6"/>
      <c r="N231" s="6"/>
      <c r="O231" s="6"/>
      <c r="Q231" s="5" t="s">
        <v>256</v>
      </c>
      <c r="W231" s="5">
        <f>COUNTA(Q217:V231)</f>
        <v>71</v>
      </c>
      <c r="X231" s="10" t="s">
        <v>431</v>
      </c>
      <c r="Y231" s="5">
        <v>15</v>
      </c>
      <c r="Z231" s="31">
        <f>VLOOKUP(AA231,$A$3:$B$36,2,FALSE)</f>
        <v>43.6</v>
      </c>
      <c r="AA231" s="80" t="s">
        <v>784</v>
      </c>
      <c r="AH231" s="114">
        <v>15</v>
      </c>
      <c r="AI231" s="107">
        <f>VLOOKUP(AJ231,$A$3:$B$36,2,FALSE)</f>
        <v>33</v>
      </c>
      <c r="AJ231" s="112" t="s">
        <v>766</v>
      </c>
    </row>
    <row r="232" spans="7:66" x14ac:dyDescent="0.45">
      <c r="I232" s="6"/>
      <c r="J232" s="6"/>
      <c r="K232" s="6"/>
      <c r="L232" s="6"/>
      <c r="M232" s="6"/>
      <c r="N232" s="6"/>
      <c r="O232" s="6"/>
      <c r="Y232" s="114">
        <v>16</v>
      </c>
      <c r="Z232" s="107">
        <f>VLOOKUP(AA232,$A$3:$B$36,2,FALSE)</f>
        <v>41.3</v>
      </c>
      <c r="AA232" s="112" t="s">
        <v>786</v>
      </c>
    </row>
    <row r="233" spans="7:66" x14ac:dyDescent="0.45">
      <c r="G233" s="5" t="s">
        <v>518</v>
      </c>
    </row>
    <row r="234" spans="7:66" x14ac:dyDescent="0.45">
      <c r="H234" s="5" t="s">
        <v>216</v>
      </c>
    </row>
    <row r="235" spans="7:66" x14ac:dyDescent="0.45">
      <c r="G235" s="7" t="s">
        <v>5</v>
      </c>
      <c r="H235" s="8" t="s">
        <v>28</v>
      </c>
      <c r="I235" s="8" t="s">
        <v>29</v>
      </c>
      <c r="J235" s="8" t="s">
        <v>110</v>
      </c>
      <c r="K235" s="8" t="s">
        <v>217</v>
      </c>
      <c r="L235" s="8" t="s">
        <v>218</v>
      </c>
      <c r="M235" s="8" t="s">
        <v>219</v>
      </c>
      <c r="N235" s="8"/>
      <c r="P235" s="5">
        <v>12</v>
      </c>
      <c r="Q235" s="8" t="s">
        <v>28</v>
      </c>
      <c r="R235" s="8" t="s">
        <v>29</v>
      </c>
      <c r="S235" s="8" t="s">
        <v>110</v>
      </c>
      <c r="T235" s="8" t="s">
        <v>217</v>
      </c>
      <c r="U235" s="8" t="s">
        <v>218</v>
      </c>
      <c r="V235" s="8" t="s">
        <v>219</v>
      </c>
      <c r="Y235" s="7" t="s">
        <v>5</v>
      </c>
      <c r="AA235" s="102" t="s">
        <v>28</v>
      </c>
      <c r="AB235" s="102"/>
      <c r="AC235" s="102"/>
      <c r="AD235" s="102" t="s">
        <v>29</v>
      </c>
      <c r="AE235" s="102"/>
      <c r="AF235" s="102"/>
      <c r="AG235" s="102" t="s">
        <v>110</v>
      </c>
      <c r="AH235" s="102"/>
      <c r="AI235" s="102"/>
      <c r="AJ235" s="102" t="s">
        <v>217</v>
      </c>
      <c r="AK235" s="102"/>
      <c r="AL235" s="102"/>
      <c r="AM235" s="102" t="s">
        <v>218</v>
      </c>
      <c r="AN235" s="102"/>
      <c r="AO235" s="102"/>
      <c r="AP235" s="102" t="s">
        <v>219</v>
      </c>
    </row>
    <row r="236" spans="7:66" x14ac:dyDescent="0.45">
      <c r="G236" s="5">
        <v>1</v>
      </c>
      <c r="H236" s="6" t="s">
        <v>114</v>
      </c>
      <c r="I236" s="6" t="s">
        <v>118</v>
      </c>
      <c r="J236" s="6" t="s">
        <v>126</v>
      </c>
      <c r="K236" s="6" t="s">
        <v>136</v>
      </c>
      <c r="L236" s="6" t="s">
        <v>148</v>
      </c>
      <c r="M236" s="6" t="s">
        <v>155</v>
      </c>
      <c r="N236" s="6"/>
      <c r="Q236" s="5" t="s">
        <v>114</v>
      </c>
      <c r="R236" s="5" t="s">
        <v>118</v>
      </c>
      <c r="S236" s="5" t="s">
        <v>126</v>
      </c>
      <c r="T236" s="5" t="s">
        <v>136</v>
      </c>
      <c r="U236" s="5" t="s">
        <v>148</v>
      </c>
      <c r="V236" s="5" t="s">
        <v>155</v>
      </c>
      <c r="Y236" s="5">
        <v>1</v>
      </c>
      <c r="Z236" s="31">
        <f>VLOOKUP(AA236,$A$3:$B$36,2,FALSE)</f>
        <v>25.9</v>
      </c>
      <c r="AA236" s="80" t="s">
        <v>871</v>
      </c>
      <c r="AB236" s="5">
        <v>1</v>
      </c>
      <c r="AC236" s="31">
        <f>VLOOKUP(AD236,$A$3:$B$36,2,FALSE)</f>
        <v>25.9</v>
      </c>
      <c r="AD236" s="80" t="s">
        <v>871</v>
      </c>
      <c r="AE236" s="5">
        <v>1</v>
      </c>
      <c r="AF236" s="31">
        <f>VLOOKUP(AG236,$A$3:$B$36,2,FALSE)</f>
        <v>25.9</v>
      </c>
      <c r="AG236" s="80" t="s">
        <v>871</v>
      </c>
      <c r="AH236" s="5">
        <v>1</v>
      </c>
      <c r="AI236" s="31">
        <f>VLOOKUP(AJ236,$A$3:$B$36,2,FALSE)</f>
        <v>25.9</v>
      </c>
      <c r="AJ236" s="80" t="s">
        <v>871</v>
      </c>
      <c r="AK236" s="5">
        <v>1</v>
      </c>
      <c r="AL236" s="31">
        <f>VLOOKUP(AM236,$A$3:$B$36,2,FALSE)</f>
        <v>25.9</v>
      </c>
      <c r="AM236" s="80" t="s">
        <v>871</v>
      </c>
      <c r="AN236" s="5">
        <v>1</v>
      </c>
      <c r="AO236" s="31">
        <f>VLOOKUP(AP236,$A$3:$B$36,2,FALSE)</f>
        <v>25.9</v>
      </c>
      <c r="AP236" s="80" t="s">
        <v>871</v>
      </c>
    </row>
    <row r="237" spans="7:66" x14ac:dyDescent="0.45">
      <c r="G237" s="5">
        <v>2</v>
      </c>
      <c r="H237" s="6" t="s">
        <v>116</v>
      </c>
      <c r="I237" s="6" t="s">
        <v>119</v>
      </c>
      <c r="J237" s="6" t="s">
        <v>128</v>
      </c>
      <c r="K237" s="6" t="s">
        <v>137</v>
      </c>
      <c r="L237" s="6" t="s">
        <v>96</v>
      </c>
      <c r="M237" s="6" t="s">
        <v>18</v>
      </c>
      <c r="N237" s="6"/>
      <c r="Q237" s="5" t="s">
        <v>116</v>
      </c>
      <c r="R237" s="5" t="s">
        <v>119</v>
      </c>
      <c r="S237" s="5" t="s">
        <v>128</v>
      </c>
      <c r="T237" s="5" t="s">
        <v>137</v>
      </c>
      <c r="U237" s="5" t="s">
        <v>96</v>
      </c>
      <c r="V237" s="5" t="s">
        <v>18</v>
      </c>
      <c r="Y237" s="5">
        <v>2</v>
      </c>
      <c r="Z237" s="31">
        <f>VLOOKUP(AA237,$A$3:$B$36,2,FALSE)</f>
        <v>29.2</v>
      </c>
      <c r="AA237" s="80" t="s">
        <v>792</v>
      </c>
      <c r="AB237" s="5">
        <v>2</v>
      </c>
      <c r="AC237" s="31">
        <f>VLOOKUP(AD237,$A$3:$B$36,2,FALSE)</f>
        <v>29.2</v>
      </c>
      <c r="AD237" s="80" t="s">
        <v>792</v>
      </c>
      <c r="AE237" s="5">
        <v>2</v>
      </c>
      <c r="AF237" s="31">
        <f>VLOOKUP(AG237,$A$3:$B$36,2,FALSE)</f>
        <v>29.2</v>
      </c>
      <c r="AG237" s="80" t="s">
        <v>792</v>
      </c>
      <c r="AH237" s="5">
        <v>2</v>
      </c>
      <c r="AI237" s="31">
        <f>VLOOKUP(AJ237,$A$3:$B$36,2,FALSE)</f>
        <v>29.2</v>
      </c>
      <c r="AJ237" s="80" t="s">
        <v>792</v>
      </c>
      <c r="AK237" s="5">
        <v>2</v>
      </c>
      <c r="AL237" s="31">
        <f>VLOOKUP(AM237,$A$3:$B$36,2,FALSE)</f>
        <v>29.2</v>
      </c>
      <c r="AM237" s="80" t="s">
        <v>792</v>
      </c>
      <c r="AN237" s="5">
        <v>2</v>
      </c>
      <c r="AO237" s="31">
        <f>VLOOKUP(AP237,$A$3:$B$36,2,FALSE)</f>
        <v>29.2</v>
      </c>
      <c r="AP237" s="80" t="s">
        <v>792</v>
      </c>
    </row>
    <row r="238" spans="7:66" x14ac:dyDescent="0.45">
      <c r="G238" s="5">
        <v>3</v>
      </c>
      <c r="H238" s="6" t="s">
        <v>66</v>
      </c>
      <c r="I238" s="6" t="s">
        <v>120</v>
      </c>
      <c r="J238" s="6" t="s">
        <v>130</v>
      </c>
      <c r="K238" s="6" t="s">
        <v>138</v>
      </c>
      <c r="L238" s="6" t="s">
        <v>99</v>
      </c>
      <c r="M238" s="6" t="s">
        <v>14</v>
      </c>
      <c r="N238" s="6"/>
      <c r="Q238" s="5" t="s">
        <v>66</v>
      </c>
      <c r="R238" s="5" t="s">
        <v>120</v>
      </c>
      <c r="S238" s="5" t="s">
        <v>130</v>
      </c>
      <c r="T238" s="5" t="s">
        <v>138</v>
      </c>
      <c r="U238" s="5" t="s">
        <v>99</v>
      </c>
      <c r="V238" s="5" t="s">
        <v>14</v>
      </c>
      <c r="Y238" s="5">
        <v>3</v>
      </c>
      <c r="Z238" s="31">
        <f>VLOOKUP(AA238,$A$3:$B$36,2,FALSE)</f>
        <v>33</v>
      </c>
      <c r="AA238" s="80" t="s">
        <v>766</v>
      </c>
      <c r="AB238" s="5">
        <v>3</v>
      </c>
      <c r="AC238" s="31">
        <f>VLOOKUP(AD238,$A$3:$B$36,2,FALSE)</f>
        <v>33</v>
      </c>
      <c r="AD238" s="80" t="s">
        <v>766</v>
      </c>
      <c r="AE238" s="5">
        <v>3</v>
      </c>
      <c r="AF238" s="31">
        <f>VLOOKUP(AG238,$A$3:$B$36,2,FALSE)</f>
        <v>33</v>
      </c>
      <c r="AG238" s="80" t="s">
        <v>766</v>
      </c>
      <c r="AH238" s="5">
        <v>3</v>
      </c>
      <c r="AI238" s="31">
        <f>VLOOKUP(AJ238,$A$3:$B$36,2,FALSE)</f>
        <v>33</v>
      </c>
      <c r="AJ238" s="80" t="s">
        <v>766</v>
      </c>
      <c r="AK238" s="5">
        <v>3</v>
      </c>
      <c r="AL238" s="31">
        <f>VLOOKUP(AM238,$A$3:$B$36,2,FALSE)</f>
        <v>33</v>
      </c>
      <c r="AM238" s="80" t="s">
        <v>766</v>
      </c>
      <c r="AN238" s="5">
        <v>3</v>
      </c>
      <c r="AO238" s="31">
        <f>VLOOKUP(AP238,$A$3:$B$36,2,FALSE)</f>
        <v>33</v>
      </c>
      <c r="AP238" s="80" t="s">
        <v>766</v>
      </c>
    </row>
    <row r="239" spans="7:66" x14ac:dyDescent="0.45">
      <c r="G239" s="5">
        <v>4</v>
      </c>
      <c r="H239" s="6" t="s">
        <v>27</v>
      </c>
      <c r="I239" s="6" t="s">
        <v>121</v>
      </c>
      <c r="J239" s="6" t="s">
        <v>81</v>
      </c>
      <c r="K239" s="6" t="s">
        <v>51</v>
      </c>
      <c r="L239" s="6" t="s">
        <v>57</v>
      </c>
      <c r="M239" s="6" t="s">
        <v>11</v>
      </c>
      <c r="N239" s="6"/>
      <c r="Q239" s="5" t="s">
        <v>27</v>
      </c>
      <c r="R239" s="5" t="s">
        <v>121</v>
      </c>
      <c r="S239" s="5" t="s">
        <v>81</v>
      </c>
      <c r="T239" s="5" t="s">
        <v>51</v>
      </c>
      <c r="U239" s="5" t="s">
        <v>57</v>
      </c>
      <c r="V239" s="5" t="s">
        <v>11</v>
      </c>
      <c r="Y239" s="5">
        <v>4</v>
      </c>
      <c r="Z239" s="31">
        <f>VLOOKUP(AA239,$A$3:$B$36,2,FALSE)</f>
        <v>34.700000000000003</v>
      </c>
      <c r="AA239" s="80" t="s">
        <v>776</v>
      </c>
      <c r="AB239" s="5">
        <v>4</v>
      </c>
      <c r="AC239" s="31">
        <f>VLOOKUP(AD239,$A$3:$B$36,2,FALSE)</f>
        <v>34.700000000000003</v>
      </c>
      <c r="AD239" s="80" t="s">
        <v>776</v>
      </c>
      <c r="AE239" s="5">
        <v>4</v>
      </c>
      <c r="AF239" s="31">
        <f>VLOOKUP(AG239,$A$3:$B$36,2,FALSE)</f>
        <v>34.700000000000003</v>
      </c>
      <c r="AG239" s="80" t="s">
        <v>776</v>
      </c>
      <c r="AH239" s="5">
        <v>4</v>
      </c>
      <c r="AI239" s="31">
        <f>VLOOKUP(AJ239,$A$3:$B$36,2,FALSE)</f>
        <v>34.700000000000003</v>
      </c>
      <c r="AJ239" s="80" t="s">
        <v>776</v>
      </c>
      <c r="AK239" s="5">
        <v>4</v>
      </c>
      <c r="AL239" s="31">
        <f>VLOOKUP(AM239,$A$3:$B$36,2,FALSE)</f>
        <v>34.700000000000003</v>
      </c>
      <c r="AM239" s="80" t="s">
        <v>776</v>
      </c>
      <c r="AN239" s="5">
        <v>4</v>
      </c>
      <c r="AO239" s="31">
        <f>VLOOKUP(AP239,$A$3:$B$36,2,FALSE)</f>
        <v>34.700000000000003</v>
      </c>
      <c r="AP239" s="80" t="s">
        <v>776</v>
      </c>
    </row>
    <row r="240" spans="7:66" x14ac:dyDescent="0.45">
      <c r="G240" s="5">
        <v>5</v>
      </c>
      <c r="H240" s="6" t="s">
        <v>25</v>
      </c>
      <c r="I240" s="6" t="s">
        <v>33</v>
      </c>
      <c r="J240" s="6" t="s">
        <v>84</v>
      </c>
      <c r="K240" s="11" t="s">
        <v>139</v>
      </c>
      <c r="L240" s="6" t="s">
        <v>149</v>
      </c>
      <c r="M240" s="6" t="s">
        <v>537</v>
      </c>
      <c r="N240" s="6"/>
      <c r="Q240" s="5" t="s">
        <v>25</v>
      </c>
      <c r="R240" s="5" t="s">
        <v>33</v>
      </c>
      <c r="S240" s="5" t="s">
        <v>84</v>
      </c>
      <c r="T240" s="5" t="s">
        <v>609</v>
      </c>
      <c r="U240" s="5" t="s">
        <v>149</v>
      </c>
      <c r="V240" s="5" t="s">
        <v>537</v>
      </c>
      <c r="Y240" s="5">
        <v>5</v>
      </c>
      <c r="Z240" s="31">
        <f>VLOOKUP(AA240,$A$3:$B$36,2,FALSE)</f>
        <v>39.700000000000003</v>
      </c>
      <c r="AA240" s="80" t="s">
        <v>764</v>
      </c>
      <c r="AB240" s="5">
        <v>5</v>
      </c>
      <c r="AC240" s="31">
        <f>VLOOKUP(AD240,$A$3:$B$36,2,FALSE)</f>
        <v>39.700000000000003</v>
      </c>
      <c r="AD240" s="80" t="s">
        <v>764</v>
      </c>
      <c r="AE240" s="5">
        <v>5</v>
      </c>
      <c r="AF240" s="31">
        <f>VLOOKUP(AG240,$A$3:$B$36,2,FALSE)</f>
        <v>39.700000000000003</v>
      </c>
      <c r="AG240" s="80" t="s">
        <v>764</v>
      </c>
      <c r="AH240" s="5">
        <v>5</v>
      </c>
      <c r="AI240" s="31">
        <f>VLOOKUP(AJ240,$A$3:$B$36,2,FALSE)</f>
        <v>39.700000000000003</v>
      </c>
      <c r="AJ240" s="80" t="s">
        <v>764</v>
      </c>
      <c r="AK240" s="5">
        <v>5</v>
      </c>
      <c r="AL240" s="31">
        <f>VLOOKUP(AM240,$A$3:$B$36,2,FALSE)</f>
        <v>39.700000000000003</v>
      </c>
      <c r="AM240" s="80" t="s">
        <v>764</v>
      </c>
      <c r="AN240" s="5">
        <v>5</v>
      </c>
      <c r="AO240" s="31">
        <f>VLOOKUP(AP240,$A$3:$B$36,2,FALSE)</f>
        <v>39.700000000000003</v>
      </c>
      <c r="AP240" s="80" t="s">
        <v>764</v>
      </c>
    </row>
    <row r="241" spans="7:66" x14ac:dyDescent="0.45">
      <c r="G241" s="5">
        <v>6</v>
      </c>
      <c r="H241" s="11" t="s">
        <v>255</v>
      </c>
      <c r="I241" s="6" t="s">
        <v>122</v>
      </c>
      <c r="J241" s="6" t="s">
        <v>525</v>
      </c>
      <c r="K241" s="13" t="s">
        <v>140</v>
      </c>
      <c r="L241" s="6" t="s">
        <v>531</v>
      </c>
      <c r="M241" s="6" t="s">
        <v>538</v>
      </c>
      <c r="N241" s="6"/>
      <c r="Q241" s="5" t="s">
        <v>981</v>
      </c>
      <c r="R241" s="5" t="s">
        <v>122</v>
      </c>
      <c r="S241" s="5" t="s">
        <v>525</v>
      </c>
      <c r="T241" s="5" t="s">
        <v>402</v>
      </c>
      <c r="U241" s="5" t="s">
        <v>531</v>
      </c>
      <c r="V241" s="5" t="s">
        <v>538</v>
      </c>
      <c r="Y241" s="5">
        <v>6</v>
      </c>
      <c r="Z241" s="31">
        <f>VLOOKUP(AA241,$A$3:$B$36,2,FALSE)</f>
        <v>45.9</v>
      </c>
      <c r="AA241" s="80" t="s">
        <v>768</v>
      </c>
      <c r="AB241" s="5">
        <v>6</v>
      </c>
      <c r="AC241" s="31">
        <f>VLOOKUP(AD241,$A$3:$B$36,2,FALSE)</f>
        <v>45.9</v>
      </c>
      <c r="AD241" s="80" t="s">
        <v>768</v>
      </c>
      <c r="AE241" s="5">
        <v>6</v>
      </c>
      <c r="AF241" s="31">
        <f>VLOOKUP(AG241,$A$3:$B$36,2,FALSE)</f>
        <v>45.9</v>
      </c>
      <c r="AG241" s="80" t="s">
        <v>768</v>
      </c>
      <c r="AH241" s="5">
        <v>6</v>
      </c>
      <c r="AI241" s="31">
        <f>VLOOKUP(AJ241,$A$3:$B$36,2,FALSE)</f>
        <v>37.200000000000003</v>
      </c>
      <c r="AJ241" s="80" t="s">
        <v>772</v>
      </c>
      <c r="AK241" s="5">
        <v>6</v>
      </c>
      <c r="AL241" s="31">
        <f>VLOOKUP(AM241,$A$3:$B$36,2,FALSE)</f>
        <v>45.9</v>
      </c>
      <c r="AM241" s="80" t="s">
        <v>768</v>
      </c>
      <c r="AN241" s="5">
        <v>6</v>
      </c>
      <c r="AO241" s="31">
        <f>VLOOKUP(AP241,$A$3:$B$36,2,FALSE)</f>
        <v>45.9</v>
      </c>
      <c r="AP241" s="80" t="s">
        <v>768</v>
      </c>
    </row>
    <row r="242" spans="7:66" x14ac:dyDescent="0.45">
      <c r="G242" s="5">
        <v>7</v>
      </c>
      <c r="H242" s="6" t="s">
        <v>519</v>
      </c>
      <c r="I242" s="6" t="s">
        <v>122</v>
      </c>
      <c r="J242" s="6" t="s">
        <v>525</v>
      </c>
      <c r="K242" s="6" t="s">
        <v>141</v>
      </c>
      <c r="L242" s="13" t="s">
        <v>150</v>
      </c>
      <c r="M242" s="6" t="s">
        <v>539</v>
      </c>
      <c r="N242" s="6"/>
      <c r="Q242" s="5" t="s">
        <v>70</v>
      </c>
      <c r="R242" s="5" t="s">
        <v>122</v>
      </c>
      <c r="S242" s="5" t="s">
        <v>525</v>
      </c>
      <c r="T242" s="5" t="s">
        <v>141</v>
      </c>
      <c r="U242" s="5" t="s">
        <v>1001</v>
      </c>
      <c r="V242" s="5" t="s">
        <v>1003</v>
      </c>
      <c r="Y242" s="5">
        <v>7</v>
      </c>
      <c r="Z242" s="31">
        <f>VLOOKUP(AA242,$A$3:$B$36,2,FALSE)</f>
        <v>43.6</v>
      </c>
      <c r="AA242" s="80" t="s">
        <v>784</v>
      </c>
      <c r="AB242" s="5">
        <v>7</v>
      </c>
      <c r="AC242" s="31">
        <f>VLOOKUP(AD242,$A$3:$B$36,2,FALSE)</f>
        <v>45.9</v>
      </c>
      <c r="AD242" s="80" t="s">
        <v>768</v>
      </c>
      <c r="AE242" s="5">
        <v>7</v>
      </c>
      <c r="AF242" s="31">
        <f>VLOOKUP(AG242,$A$3:$B$36,2,FALSE)</f>
        <v>45.9</v>
      </c>
      <c r="AG242" s="80" t="s">
        <v>768</v>
      </c>
      <c r="AH242" s="5">
        <v>7</v>
      </c>
      <c r="AI242" s="31">
        <f>VLOOKUP(AJ242,$A$3:$B$36,2,FALSE)</f>
        <v>38.5</v>
      </c>
      <c r="AJ242" s="80" t="s">
        <v>767</v>
      </c>
      <c r="AK242" s="5">
        <v>7</v>
      </c>
      <c r="AL242" s="31">
        <f>VLOOKUP(AM242,$A$3:$B$36,2,FALSE)</f>
        <v>45.9</v>
      </c>
      <c r="AM242" s="80" t="s">
        <v>768</v>
      </c>
      <c r="AN242" s="5">
        <v>7</v>
      </c>
      <c r="AO242" s="31">
        <f>VLOOKUP(AP242,$A$3:$B$36,2,FALSE)</f>
        <v>45.9</v>
      </c>
      <c r="AP242" s="80" t="s">
        <v>768</v>
      </c>
    </row>
    <row r="243" spans="7:66" x14ac:dyDescent="0.45">
      <c r="G243" s="5">
        <v>8</v>
      </c>
      <c r="H243" s="6" t="s">
        <v>297</v>
      </c>
      <c r="I243" s="6" t="s">
        <v>122</v>
      </c>
      <c r="J243" s="6" t="s">
        <v>525</v>
      </c>
      <c r="K243" s="11" t="s">
        <v>487</v>
      </c>
      <c r="L243" s="11" t="s">
        <v>532</v>
      </c>
      <c r="M243" s="6" t="s">
        <v>540</v>
      </c>
      <c r="N243" s="6"/>
      <c r="Q243" s="5" t="s">
        <v>297</v>
      </c>
      <c r="R243" s="5" t="s">
        <v>122</v>
      </c>
      <c r="S243" s="5" t="s">
        <v>525</v>
      </c>
      <c r="T243" s="5" t="s">
        <v>609</v>
      </c>
      <c r="U243" s="5" t="s">
        <v>153</v>
      </c>
      <c r="V243" s="5" t="s">
        <v>540</v>
      </c>
      <c r="Y243" s="5">
        <v>8</v>
      </c>
      <c r="Z243" s="31">
        <f>VLOOKUP(AA243,$A$3:$B$36,2,FALSE)</f>
        <v>44.6</v>
      </c>
      <c r="AA243" s="80" t="s">
        <v>785</v>
      </c>
      <c r="AB243" s="5">
        <v>8</v>
      </c>
      <c r="AC243" s="31">
        <f>VLOOKUP(AD243,$A$3:$B$36,2,FALSE)</f>
        <v>45.9</v>
      </c>
      <c r="AD243" s="80" t="s">
        <v>768</v>
      </c>
      <c r="AE243" s="5">
        <v>8</v>
      </c>
      <c r="AF243" s="31">
        <f>VLOOKUP(AG243,$A$3:$B$36,2,FALSE)</f>
        <v>45.9</v>
      </c>
      <c r="AG243" s="80" t="s">
        <v>768</v>
      </c>
      <c r="AH243" s="5">
        <v>8</v>
      </c>
      <c r="AI243" s="31">
        <f>VLOOKUP(AJ243,$A$3:$B$36,2,FALSE)</f>
        <v>39.700000000000003</v>
      </c>
      <c r="AJ243" s="80" t="s">
        <v>764</v>
      </c>
      <c r="AK243" s="5">
        <v>8</v>
      </c>
      <c r="AL243" s="31">
        <f>VLOOKUP(AM243,$A$3:$B$36,2,FALSE)</f>
        <v>43.6</v>
      </c>
      <c r="AM243" s="80" t="s">
        <v>784</v>
      </c>
      <c r="AN243" s="5">
        <v>8</v>
      </c>
      <c r="AO243" s="31">
        <f>VLOOKUP(AP243,$A$3:$B$36,2,FALSE)</f>
        <v>43.6</v>
      </c>
      <c r="AP243" s="80" t="s">
        <v>784</v>
      </c>
    </row>
    <row r="244" spans="7:66" x14ac:dyDescent="0.45">
      <c r="G244" s="5">
        <v>9</v>
      </c>
      <c r="H244" s="6" t="s">
        <v>71</v>
      </c>
      <c r="I244" s="6" t="s">
        <v>122</v>
      </c>
      <c r="J244" s="6" t="s">
        <v>525</v>
      </c>
      <c r="K244" s="6" t="s">
        <v>488</v>
      </c>
      <c r="L244" s="6" t="s">
        <v>533</v>
      </c>
      <c r="M244" s="6" t="s">
        <v>541</v>
      </c>
      <c r="N244" s="6"/>
      <c r="Q244" s="5" t="s">
        <v>71</v>
      </c>
      <c r="R244" s="5" t="s">
        <v>122</v>
      </c>
      <c r="S244" s="5" t="s">
        <v>525</v>
      </c>
      <c r="T244" s="5" t="s">
        <v>488</v>
      </c>
      <c r="U244" s="5" t="s">
        <v>1002</v>
      </c>
      <c r="V244" s="5" t="s">
        <v>537</v>
      </c>
      <c r="Y244" s="5">
        <v>9</v>
      </c>
      <c r="Z244" s="31">
        <f>VLOOKUP(AA244,$A$3:$B$36,2,FALSE)</f>
        <v>45.9</v>
      </c>
      <c r="AA244" s="80" t="s">
        <v>768</v>
      </c>
      <c r="AB244" s="5">
        <v>9</v>
      </c>
      <c r="AC244" s="31">
        <f>VLOOKUP(AD244,$A$3:$B$36,2,FALSE)</f>
        <v>45.9</v>
      </c>
      <c r="AD244" s="80" t="s">
        <v>768</v>
      </c>
      <c r="AE244" s="5">
        <v>9</v>
      </c>
      <c r="AF244" s="31">
        <f>VLOOKUP(AG244,$A$3:$B$36,2,FALSE)</f>
        <v>45.9</v>
      </c>
      <c r="AG244" s="80" t="s">
        <v>768</v>
      </c>
      <c r="AH244" s="5">
        <v>9</v>
      </c>
      <c r="AI244" s="31">
        <f>VLOOKUP(AJ244,$A$3:$B$36,2,FALSE)</f>
        <v>38.5</v>
      </c>
      <c r="AJ244" s="80" t="s">
        <v>767</v>
      </c>
      <c r="AK244" s="5">
        <v>9</v>
      </c>
      <c r="AL244" s="31">
        <f>VLOOKUP(AM244,$A$3:$B$36,2,FALSE)</f>
        <v>44.6</v>
      </c>
      <c r="AM244" s="80" t="s">
        <v>785</v>
      </c>
      <c r="AN244" s="5">
        <v>9</v>
      </c>
      <c r="AO244" s="31">
        <f>VLOOKUP(AP244,$A$3:$B$36,2,FALSE)</f>
        <v>39.700000000000003</v>
      </c>
      <c r="AP244" s="80" t="s">
        <v>764</v>
      </c>
    </row>
    <row r="245" spans="7:66" x14ac:dyDescent="0.45">
      <c r="G245" s="5">
        <v>10</v>
      </c>
      <c r="H245" s="6" t="s">
        <v>71</v>
      </c>
      <c r="I245" s="6" t="s">
        <v>122</v>
      </c>
      <c r="J245" s="6" t="s">
        <v>525</v>
      </c>
      <c r="K245" s="13" t="s">
        <v>489</v>
      </c>
      <c r="L245" s="11" t="s">
        <v>534</v>
      </c>
      <c r="M245" s="6" t="s">
        <v>7</v>
      </c>
      <c r="N245" s="6"/>
      <c r="Q245" s="5" t="s">
        <v>71</v>
      </c>
      <c r="R245" s="5" t="s">
        <v>122</v>
      </c>
      <c r="S245" s="5" t="s">
        <v>525</v>
      </c>
      <c r="T245" s="5" t="s">
        <v>402</v>
      </c>
      <c r="U245" s="5" t="s">
        <v>153</v>
      </c>
      <c r="V245" s="5" t="s">
        <v>7</v>
      </c>
      <c r="Y245" s="5">
        <v>10</v>
      </c>
      <c r="Z245" s="31">
        <f>VLOOKUP(AA245,$A$3:$B$36,2,FALSE)</f>
        <v>45.9</v>
      </c>
      <c r="AA245" s="80" t="s">
        <v>768</v>
      </c>
      <c r="AB245" s="5">
        <v>10</v>
      </c>
      <c r="AC245" s="31">
        <f>VLOOKUP(AD245,$A$3:$B$36,2,FALSE)</f>
        <v>45.9</v>
      </c>
      <c r="AD245" s="80" t="s">
        <v>768</v>
      </c>
      <c r="AE245" s="5">
        <v>10</v>
      </c>
      <c r="AF245" s="31">
        <f>VLOOKUP(AG245,$A$3:$B$36,2,FALSE)</f>
        <v>45.9</v>
      </c>
      <c r="AG245" s="80" t="s">
        <v>768</v>
      </c>
      <c r="AH245" s="5">
        <v>10</v>
      </c>
      <c r="AI245" s="31">
        <f>VLOOKUP(AJ245,$A$3:$B$36,2,FALSE)</f>
        <v>37.200000000000003</v>
      </c>
      <c r="AJ245" s="80" t="s">
        <v>772</v>
      </c>
      <c r="AK245" s="5">
        <v>10</v>
      </c>
      <c r="AL245" s="31">
        <f>VLOOKUP(AM245,$A$3:$B$36,2,FALSE)</f>
        <v>43.6</v>
      </c>
      <c r="AM245" s="80" t="s">
        <v>784</v>
      </c>
      <c r="AN245" s="5">
        <v>10</v>
      </c>
      <c r="AO245" s="31">
        <f>VLOOKUP(AP245,$A$3:$B$36,2,FALSE)</f>
        <v>41.3</v>
      </c>
      <c r="AP245" s="80" t="s">
        <v>786</v>
      </c>
    </row>
    <row r="246" spans="7:66" x14ac:dyDescent="0.45">
      <c r="G246" s="5">
        <v>11</v>
      </c>
      <c r="H246" s="11" t="s">
        <v>298</v>
      </c>
      <c r="I246" s="6" t="s">
        <v>122</v>
      </c>
      <c r="J246" s="6" t="s">
        <v>525</v>
      </c>
      <c r="K246" s="6" t="s">
        <v>403</v>
      </c>
      <c r="L246" s="6" t="s">
        <v>535</v>
      </c>
      <c r="M246" s="6" t="s">
        <v>542</v>
      </c>
      <c r="N246" s="6"/>
      <c r="Q246" s="5" t="s">
        <v>981</v>
      </c>
      <c r="R246" s="5" t="s">
        <v>122</v>
      </c>
      <c r="S246" s="5" t="s">
        <v>525</v>
      </c>
      <c r="T246" s="5" t="s">
        <v>488</v>
      </c>
      <c r="U246" s="5" t="s">
        <v>535</v>
      </c>
      <c r="V246" s="5" t="s">
        <v>542</v>
      </c>
      <c r="Y246" s="5">
        <v>11</v>
      </c>
      <c r="Z246" s="31">
        <f>VLOOKUP(AA246,$A$3:$B$36,2,FALSE)</f>
        <v>45.9</v>
      </c>
      <c r="AA246" s="80" t="s">
        <v>768</v>
      </c>
      <c r="AB246" s="5">
        <v>11</v>
      </c>
      <c r="AC246" s="31">
        <f>VLOOKUP(AD246,$A$3:$B$36,2,FALSE)</f>
        <v>45.9</v>
      </c>
      <c r="AD246" s="80" t="s">
        <v>768</v>
      </c>
      <c r="AE246" s="5">
        <v>11</v>
      </c>
      <c r="AF246" s="31">
        <f>VLOOKUP(AG246,$A$3:$B$36,2,FALSE)</f>
        <v>45.9</v>
      </c>
      <c r="AG246" s="80" t="s">
        <v>768</v>
      </c>
      <c r="AH246" s="5">
        <v>11</v>
      </c>
      <c r="AI246" s="31">
        <f>VLOOKUP(AJ246,$A$3:$B$36,2,FALSE)</f>
        <v>38.5</v>
      </c>
      <c r="AJ246" s="80" t="s">
        <v>767</v>
      </c>
      <c r="AK246" s="5">
        <v>11</v>
      </c>
      <c r="AL246" s="31">
        <f>VLOOKUP(AM246,$A$3:$B$36,2,FALSE)</f>
        <v>44.6</v>
      </c>
      <c r="AM246" s="80" t="s">
        <v>785</v>
      </c>
      <c r="AN246" s="5">
        <v>11</v>
      </c>
      <c r="AO246" s="31">
        <f>VLOOKUP(AP246,$A$3:$B$36,2,FALSE)</f>
        <v>43.6</v>
      </c>
      <c r="AP246" s="80" t="s">
        <v>784</v>
      </c>
    </row>
    <row r="247" spans="7:66" x14ac:dyDescent="0.45">
      <c r="G247" s="5">
        <v>12</v>
      </c>
      <c r="H247" s="6" t="s">
        <v>520</v>
      </c>
      <c r="I247" s="6" t="s">
        <v>122</v>
      </c>
      <c r="J247" s="6" t="s">
        <v>526</v>
      </c>
      <c r="K247" s="6"/>
      <c r="L247" s="6" t="s">
        <v>531</v>
      </c>
      <c r="M247" s="6" t="s">
        <v>543</v>
      </c>
      <c r="N247" s="6"/>
      <c r="Q247" s="5" t="s">
        <v>520</v>
      </c>
      <c r="R247" s="5" t="s">
        <v>122</v>
      </c>
      <c r="S247" s="5" t="s">
        <v>999</v>
      </c>
      <c r="U247" s="5" t="s">
        <v>531</v>
      </c>
      <c r="V247" s="5" t="s">
        <v>1004</v>
      </c>
      <c r="Y247" s="5">
        <v>12</v>
      </c>
      <c r="Z247" s="31">
        <f>VLOOKUP(AA247,$A$3:$B$36,2,FALSE)</f>
        <v>44.6</v>
      </c>
      <c r="AA247" s="80" t="s">
        <v>785</v>
      </c>
      <c r="AB247" s="5">
        <v>12</v>
      </c>
      <c r="AC247" s="31">
        <f>VLOOKUP(AD247,$A$3:$B$36,2,FALSE)</f>
        <v>45.9</v>
      </c>
      <c r="AD247" s="80" t="s">
        <v>768</v>
      </c>
      <c r="AE247" s="5">
        <v>12</v>
      </c>
      <c r="AF247" s="31">
        <f>VLOOKUP(AG247,$A$3:$B$36,2,FALSE)</f>
        <v>45.9</v>
      </c>
      <c r="AG247" s="80" t="s">
        <v>768</v>
      </c>
      <c r="AH247" s="114">
        <v>12</v>
      </c>
      <c r="AI247" s="107">
        <f>VLOOKUP(AJ247,$A$3:$B$36,2,FALSE)</f>
        <v>37.200000000000003</v>
      </c>
      <c r="AJ247" s="112" t="s">
        <v>772</v>
      </c>
      <c r="AK247" s="5">
        <v>12</v>
      </c>
      <c r="AL247" s="31">
        <f>VLOOKUP(AM247,$A$3:$B$36,2,FALSE)</f>
        <v>45.9</v>
      </c>
      <c r="AM247" s="80" t="s">
        <v>768</v>
      </c>
      <c r="AN247" s="5">
        <v>12</v>
      </c>
      <c r="AO247" s="31">
        <f>VLOOKUP(AP247,$A$3:$B$36,2,FALSE)</f>
        <v>44.6</v>
      </c>
      <c r="AP247" s="80" t="s">
        <v>785</v>
      </c>
    </row>
    <row r="248" spans="7:66" x14ac:dyDescent="0.45">
      <c r="G248" s="5">
        <v>13</v>
      </c>
      <c r="H248" s="6" t="s">
        <v>521</v>
      </c>
      <c r="I248" s="6" t="s">
        <v>122</v>
      </c>
      <c r="J248" s="11" t="s">
        <v>527</v>
      </c>
      <c r="K248" s="6"/>
      <c r="L248" s="6" t="s">
        <v>531</v>
      </c>
      <c r="M248" s="6" t="s">
        <v>540</v>
      </c>
      <c r="N248" s="6"/>
      <c r="Q248" s="5" t="s">
        <v>70</v>
      </c>
      <c r="R248" s="5" t="s">
        <v>122</v>
      </c>
      <c r="S248" s="5" t="s">
        <v>951</v>
      </c>
      <c r="U248" s="5" t="s">
        <v>531</v>
      </c>
      <c r="V248" s="5" t="s">
        <v>540</v>
      </c>
      <c r="Y248" s="5">
        <v>13</v>
      </c>
      <c r="Z248" s="31">
        <f>VLOOKUP(AA248,$A$3:$B$36,2,FALSE)</f>
        <v>43.6</v>
      </c>
      <c r="AA248" s="80" t="s">
        <v>784</v>
      </c>
      <c r="AB248" s="5">
        <v>13</v>
      </c>
      <c r="AC248" s="31">
        <f>VLOOKUP(AD248,$A$3:$B$36,2,FALSE)</f>
        <v>45.9</v>
      </c>
      <c r="AD248" s="80" t="s">
        <v>768</v>
      </c>
      <c r="AE248" s="5">
        <v>13</v>
      </c>
      <c r="AF248" s="31">
        <f>VLOOKUP(AG248,$A$3:$B$36,2,FALSE)</f>
        <v>43.6</v>
      </c>
      <c r="AG248" s="80" t="s">
        <v>784</v>
      </c>
      <c r="AK248" s="5">
        <v>13</v>
      </c>
      <c r="AL248" s="31">
        <f>VLOOKUP(AM248,$A$3:$B$36,2,FALSE)</f>
        <v>45.9</v>
      </c>
      <c r="AM248" s="80" t="s">
        <v>768</v>
      </c>
      <c r="AN248" s="5">
        <v>13</v>
      </c>
      <c r="AO248" s="31">
        <f>VLOOKUP(AP248,$A$3:$B$36,2,FALSE)</f>
        <v>43.6</v>
      </c>
      <c r="AP248" s="80" t="s">
        <v>784</v>
      </c>
    </row>
    <row r="249" spans="7:66" ht="13.8" x14ac:dyDescent="0.45">
      <c r="G249" s="5">
        <v>14</v>
      </c>
      <c r="H249" s="6" t="s">
        <v>522</v>
      </c>
      <c r="I249" s="6" t="s">
        <v>122</v>
      </c>
      <c r="J249" s="6" t="s">
        <v>528</v>
      </c>
      <c r="K249" s="6"/>
      <c r="L249" s="6" t="s">
        <v>531</v>
      </c>
      <c r="M249" s="6" t="s">
        <v>544</v>
      </c>
      <c r="N249" s="6"/>
      <c r="Q249" s="5" t="s">
        <v>520</v>
      </c>
      <c r="R249" s="5" t="s">
        <v>122</v>
      </c>
      <c r="S249" s="5" t="s">
        <v>1000</v>
      </c>
      <c r="U249" s="5" t="s">
        <v>531</v>
      </c>
      <c r="V249" s="5" t="s">
        <v>7</v>
      </c>
      <c r="Y249" s="5">
        <v>14</v>
      </c>
      <c r="Z249" s="31">
        <f>VLOOKUP(AA249,$A$3:$B$36,2,FALSE)</f>
        <v>44.6</v>
      </c>
      <c r="AA249" s="80" t="s">
        <v>785</v>
      </c>
      <c r="AB249" s="5">
        <v>14</v>
      </c>
      <c r="AC249" s="31">
        <f>VLOOKUP(AD249,$A$3:$B$36,2,FALSE)</f>
        <v>45.9</v>
      </c>
      <c r="AD249" s="80" t="s">
        <v>768</v>
      </c>
      <c r="AE249" s="5">
        <v>14</v>
      </c>
      <c r="AF249" s="31">
        <f>VLOOKUP(AG249,$A$3:$B$36,2,FALSE)</f>
        <v>44.6</v>
      </c>
      <c r="AG249" s="80" t="s">
        <v>785</v>
      </c>
      <c r="AK249" s="5">
        <v>14</v>
      </c>
      <c r="AL249" s="31">
        <f>VLOOKUP(AM249,$A$3:$B$36,2,FALSE)</f>
        <v>45.9</v>
      </c>
      <c r="AM249" s="80" t="s">
        <v>768</v>
      </c>
      <c r="AN249" s="5">
        <v>14</v>
      </c>
      <c r="AO249" s="31">
        <f>VLOOKUP(AP249,$A$3:$B$36,2,FALSE)</f>
        <v>41.3</v>
      </c>
      <c r="AP249" s="80" t="s">
        <v>786</v>
      </c>
      <c r="BN249" s="10" t="s">
        <v>431</v>
      </c>
    </row>
    <row r="250" spans="7:66" x14ac:dyDescent="0.45">
      <c r="G250" s="5">
        <v>15</v>
      </c>
      <c r="H250" s="6"/>
      <c r="I250" s="6" t="s">
        <v>122</v>
      </c>
      <c r="J250" s="11" t="s">
        <v>529</v>
      </c>
      <c r="K250" s="6"/>
      <c r="L250" s="6" t="s">
        <v>531</v>
      </c>
      <c r="M250" s="6" t="s">
        <v>545</v>
      </c>
      <c r="N250" s="6"/>
      <c r="R250" s="5" t="s">
        <v>122</v>
      </c>
      <c r="S250" s="5" t="s">
        <v>951</v>
      </c>
      <c r="U250" s="5" t="s">
        <v>531</v>
      </c>
      <c r="V250" s="5" t="s">
        <v>540</v>
      </c>
      <c r="Y250" s="114">
        <v>15</v>
      </c>
      <c r="Z250" s="107">
        <f>VLOOKUP(AA250,$A$3:$B$36,2,FALSE)</f>
        <v>43.6</v>
      </c>
      <c r="AA250" s="112" t="s">
        <v>784</v>
      </c>
      <c r="AB250" s="5">
        <v>15</v>
      </c>
      <c r="AC250" s="31">
        <f>VLOOKUP(AD250,$A$3:$B$36,2,FALSE)</f>
        <v>45.9</v>
      </c>
      <c r="AD250" s="80" t="s">
        <v>768</v>
      </c>
      <c r="AE250" s="5">
        <v>15</v>
      </c>
      <c r="AF250" s="31">
        <f>VLOOKUP(AG250,$A$3:$B$36,2,FALSE)</f>
        <v>43.6</v>
      </c>
      <c r="AG250" s="80" t="s">
        <v>784</v>
      </c>
      <c r="AK250" s="5">
        <v>15</v>
      </c>
      <c r="AL250" s="31">
        <f>VLOOKUP(AM250,$A$3:$B$36,2,FALSE)</f>
        <v>45.9</v>
      </c>
      <c r="AM250" s="80" t="s">
        <v>768</v>
      </c>
      <c r="AN250" s="5">
        <v>15</v>
      </c>
      <c r="AO250" s="31">
        <f>VLOOKUP(AP250,$A$3:$B$36,2,FALSE)</f>
        <v>43.6</v>
      </c>
      <c r="AP250" s="80" t="s">
        <v>784</v>
      </c>
    </row>
    <row r="251" spans="7:66" x14ac:dyDescent="0.45">
      <c r="G251" s="5">
        <v>16</v>
      </c>
      <c r="H251" s="6"/>
      <c r="I251" s="6" t="s">
        <v>476</v>
      </c>
      <c r="J251" s="6" t="s">
        <v>530</v>
      </c>
      <c r="K251" s="6"/>
      <c r="L251" s="6" t="s">
        <v>531</v>
      </c>
      <c r="M251" s="6"/>
      <c r="N251" s="6"/>
      <c r="R251" s="5" t="s">
        <v>997</v>
      </c>
      <c r="S251" s="5" t="s">
        <v>530</v>
      </c>
      <c r="U251" s="5" t="s">
        <v>531</v>
      </c>
      <c r="AB251" s="5">
        <v>16</v>
      </c>
      <c r="AC251" s="31">
        <f>VLOOKUP(AD251,$A$3:$B$36,2,FALSE)</f>
        <v>45.9</v>
      </c>
      <c r="AD251" s="80" t="s">
        <v>768</v>
      </c>
      <c r="AE251" s="5">
        <v>16</v>
      </c>
      <c r="AF251" s="31">
        <f>VLOOKUP(AG251,$A$3:$B$36,2,FALSE)</f>
        <v>44.6</v>
      </c>
      <c r="AG251" s="80" t="s">
        <v>785</v>
      </c>
      <c r="AK251" s="5">
        <v>16</v>
      </c>
      <c r="AL251" s="31">
        <f>VLOOKUP(AM251,$A$3:$B$36,2,FALSE)</f>
        <v>45.9</v>
      </c>
      <c r="AM251" s="80" t="s">
        <v>768</v>
      </c>
      <c r="AN251" s="114">
        <v>16</v>
      </c>
      <c r="AO251" s="107">
        <f>VLOOKUP(AP251,$A$3:$B$36,2,FALSE)</f>
        <v>41.3</v>
      </c>
      <c r="AP251" s="112" t="s">
        <v>786</v>
      </c>
    </row>
    <row r="252" spans="7:66" x14ac:dyDescent="0.45">
      <c r="G252" s="5">
        <v>17</v>
      </c>
      <c r="H252" s="6"/>
      <c r="I252" s="6" t="s">
        <v>523</v>
      </c>
      <c r="J252" s="6" t="s">
        <v>525</v>
      </c>
      <c r="K252" s="6"/>
      <c r="L252" s="13" t="s">
        <v>536</v>
      </c>
      <c r="M252" s="6"/>
      <c r="N252" s="6"/>
      <c r="R252" s="5" t="s">
        <v>38</v>
      </c>
      <c r="S252" s="5" t="s">
        <v>525</v>
      </c>
      <c r="U252" s="5" t="s">
        <v>1001</v>
      </c>
      <c r="AB252" s="5">
        <v>17</v>
      </c>
      <c r="AC252" s="31">
        <f>VLOOKUP(AD252,$A$3:$B$36,2,FALSE)</f>
        <v>43.6</v>
      </c>
      <c r="AD252" s="80" t="s">
        <v>784</v>
      </c>
      <c r="AE252" s="5">
        <v>17</v>
      </c>
      <c r="AF252" s="31">
        <f>VLOOKUP(AG252,$A$3:$B$36,2,FALSE)</f>
        <v>45.9</v>
      </c>
      <c r="AG252" s="80" t="s">
        <v>768</v>
      </c>
      <c r="AK252" s="114">
        <v>17</v>
      </c>
      <c r="AL252" s="107">
        <f>VLOOKUP(AM252,$A$3:$B$36,2,FALSE)</f>
        <v>45.9</v>
      </c>
      <c r="AM252" s="112" t="s">
        <v>768</v>
      </c>
      <c r="AO252" s="31"/>
    </row>
    <row r="253" spans="7:66" x14ac:dyDescent="0.45">
      <c r="G253" s="5">
        <v>18</v>
      </c>
      <c r="H253" s="6"/>
      <c r="I253" s="6" t="s">
        <v>524</v>
      </c>
      <c r="J253" s="6" t="s">
        <v>525</v>
      </c>
      <c r="K253" s="6"/>
      <c r="L253" s="6"/>
      <c r="M253" s="6"/>
      <c r="N253" s="6"/>
      <c r="R253" s="5" t="s">
        <v>524</v>
      </c>
      <c r="S253" s="5" t="s">
        <v>525</v>
      </c>
      <c r="AB253" s="5">
        <v>18</v>
      </c>
      <c r="AC253" s="31">
        <f>VLOOKUP(AD253,$A$3:$B$36,2,FALSE)</f>
        <v>44.6</v>
      </c>
      <c r="AD253" s="80" t="s">
        <v>785</v>
      </c>
      <c r="AE253" s="5">
        <v>18</v>
      </c>
      <c r="AF253" s="31">
        <f>VLOOKUP(AG253,$A$3:$B$36,2,FALSE)</f>
        <v>45.9</v>
      </c>
      <c r="AG253" s="80" t="s">
        <v>768</v>
      </c>
      <c r="AL253" s="31"/>
      <c r="AO253" s="31"/>
    </row>
    <row r="254" spans="7:66" x14ac:dyDescent="0.45">
      <c r="G254" s="5">
        <v>19</v>
      </c>
      <c r="H254" s="6"/>
      <c r="I254" s="6" t="s">
        <v>122</v>
      </c>
      <c r="J254" s="6" t="s">
        <v>525</v>
      </c>
      <c r="K254" s="6"/>
      <c r="L254" s="6"/>
      <c r="M254" s="6"/>
      <c r="N254" s="6"/>
      <c r="R254" s="5" t="s">
        <v>122</v>
      </c>
      <c r="S254" s="5" t="s">
        <v>525</v>
      </c>
      <c r="AB254" s="5">
        <v>19</v>
      </c>
      <c r="AC254" s="31">
        <f>VLOOKUP(AD254,$A$3:$B$36,2,FALSE)</f>
        <v>45.9</v>
      </c>
      <c r="AD254" s="80" t="s">
        <v>768</v>
      </c>
      <c r="AE254" s="5">
        <v>19</v>
      </c>
      <c r="AF254" s="31">
        <f>VLOOKUP(AG254,$A$3:$B$36,2,FALSE)</f>
        <v>45.9</v>
      </c>
      <c r="AG254" s="80" t="s">
        <v>768</v>
      </c>
      <c r="AL254" s="31"/>
      <c r="AO254" s="31"/>
    </row>
    <row r="255" spans="7:66" ht="13.8" x14ac:dyDescent="0.45">
      <c r="G255" s="5">
        <v>20</v>
      </c>
      <c r="H255" s="6"/>
      <c r="I255" s="6" t="s">
        <v>122</v>
      </c>
      <c r="J255" s="6" t="s">
        <v>525</v>
      </c>
      <c r="K255" s="6"/>
      <c r="L255" s="6"/>
      <c r="M255" s="6"/>
      <c r="N255" s="6"/>
      <c r="O255" s="10" t="s">
        <v>431</v>
      </c>
      <c r="R255" s="5" t="s">
        <v>122</v>
      </c>
      <c r="S255" s="5" t="s">
        <v>525</v>
      </c>
      <c r="W255" s="5">
        <f>COUNTA(Q236:V255)</f>
        <v>97</v>
      </c>
      <c r="X255" s="10" t="s">
        <v>431</v>
      </c>
      <c r="AB255" s="114">
        <v>20</v>
      </c>
      <c r="AC255" s="107">
        <f>VLOOKUP(AD255,$A$3:$B$36,2,FALSE)</f>
        <v>45.9</v>
      </c>
      <c r="AD255" s="112" t="s">
        <v>768</v>
      </c>
      <c r="AE255" s="114">
        <v>20</v>
      </c>
      <c r="AF255" s="107">
        <f>VLOOKUP(AG255,$A$3:$B$36,2,FALSE)</f>
        <v>45.9</v>
      </c>
      <c r="AG255" s="112" t="s">
        <v>768</v>
      </c>
      <c r="AL255" s="31"/>
      <c r="AO255" s="31"/>
    </row>
    <row r="257" spans="7:66" x14ac:dyDescent="0.45">
      <c r="G257" s="5" t="s">
        <v>546</v>
      </c>
    </row>
    <row r="258" spans="7:66" x14ac:dyDescent="0.45">
      <c r="H258" s="5" t="s">
        <v>216</v>
      </c>
    </row>
    <row r="259" spans="7:66" x14ac:dyDescent="0.45">
      <c r="G259" s="7" t="s">
        <v>5</v>
      </c>
      <c r="H259" s="8" t="s">
        <v>28</v>
      </c>
      <c r="I259" s="8" t="s">
        <v>29</v>
      </c>
      <c r="J259" s="8" t="s">
        <v>110</v>
      </c>
      <c r="K259" s="8" t="s">
        <v>217</v>
      </c>
      <c r="L259" s="8" t="s">
        <v>218</v>
      </c>
      <c r="M259" s="8" t="s">
        <v>219</v>
      </c>
      <c r="N259" s="8"/>
      <c r="P259" s="5">
        <v>13</v>
      </c>
      <c r="Q259" s="8" t="s">
        <v>28</v>
      </c>
      <c r="R259" s="8" t="s">
        <v>29</v>
      </c>
      <c r="S259" s="8" t="s">
        <v>110</v>
      </c>
      <c r="T259" s="8" t="s">
        <v>217</v>
      </c>
      <c r="U259" s="8" t="s">
        <v>218</v>
      </c>
      <c r="V259" s="8" t="s">
        <v>219</v>
      </c>
      <c r="Y259" s="7" t="s">
        <v>5</v>
      </c>
      <c r="AA259" s="102" t="s">
        <v>28</v>
      </c>
      <c r="AB259" s="102"/>
      <c r="AC259" s="102"/>
      <c r="AD259" s="102" t="s">
        <v>29</v>
      </c>
      <c r="AE259" s="102"/>
      <c r="AF259" s="102"/>
      <c r="AG259" s="102" t="s">
        <v>110</v>
      </c>
      <c r="AH259" s="102"/>
      <c r="AI259" s="102"/>
      <c r="AJ259" s="102" t="s">
        <v>217</v>
      </c>
      <c r="AK259" s="102"/>
      <c r="AL259" s="102"/>
      <c r="AM259" s="102" t="s">
        <v>218</v>
      </c>
      <c r="AN259" s="102"/>
      <c r="AO259" s="102"/>
      <c r="AP259" s="102" t="s">
        <v>219</v>
      </c>
    </row>
    <row r="260" spans="7:66" x14ac:dyDescent="0.45">
      <c r="G260" s="5">
        <v>1</v>
      </c>
      <c r="H260" s="6" t="s">
        <v>114</v>
      </c>
      <c r="I260" s="6" t="s">
        <v>118</v>
      </c>
      <c r="J260" s="6" t="s">
        <v>126</v>
      </c>
      <c r="K260" s="6" t="s">
        <v>136</v>
      </c>
      <c r="L260" s="6" t="s">
        <v>148</v>
      </c>
      <c r="M260" s="6" t="s">
        <v>353</v>
      </c>
      <c r="N260" s="6"/>
      <c r="Q260" s="5" t="s">
        <v>114</v>
      </c>
      <c r="R260" s="5" t="s">
        <v>118</v>
      </c>
      <c r="S260" s="5" t="s">
        <v>126</v>
      </c>
      <c r="T260" s="5" t="s">
        <v>136</v>
      </c>
      <c r="U260" s="5" t="s">
        <v>148</v>
      </c>
      <c r="V260" s="5" t="s">
        <v>353</v>
      </c>
      <c r="Y260" s="5">
        <v>1</v>
      </c>
      <c r="Z260" s="31">
        <f>VLOOKUP(AA260,$A$3:$B$36,2,FALSE)</f>
        <v>25.9</v>
      </c>
      <c r="AA260" s="80" t="s">
        <v>871</v>
      </c>
      <c r="AB260" s="5">
        <v>1</v>
      </c>
      <c r="AC260" s="31">
        <f>VLOOKUP(AD260,$A$3:$B$36,2,FALSE)</f>
        <v>25.9</v>
      </c>
      <c r="AD260" s="80" t="s">
        <v>871</v>
      </c>
      <c r="AE260" s="5">
        <v>1</v>
      </c>
      <c r="AF260" s="31">
        <f>VLOOKUP(AG260,$A$3:$B$36,2,FALSE)</f>
        <v>25.9</v>
      </c>
      <c r="AG260" s="80" t="s">
        <v>871</v>
      </c>
      <c r="AH260" s="5">
        <v>1</v>
      </c>
      <c r="AI260" s="31">
        <f>VLOOKUP(AJ260,$A$3:$B$36,2,FALSE)</f>
        <v>25.9</v>
      </c>
      <c r="AJ260" s="80" t="s">
        <v>871</v>
      </c>
      <c r="AK260" s="5">
        <v>1</v>
      </c>
      <c r="AL260" s="31">
        <f>VLOOKUP(AM260,$A$3:$B$36,2,FALSE)</f>
        <v>25.9</v>
      </c>
      <c r="AM260" s="80" t="s">
        <v>871</v>
      </c>
      <c r="AN260" s="5">
        <v>1</v>
      </c>
      <c r="AO260" s="31">
        <f>VLOOKUP(AP260,$A$3:$B$36,2,FALSE)</f>
        <v>25.9</v>
      </c>
      <c r="AP260" s="80" t="s">
        <v>871</v>
      </c>
    </row>
    <row r="261" spans="7:66" x14ac:dyDescent="0.45">
      <c r="G261" s="5">
        <v>2</v>
      </c>
      <c r="H261" s="6" t="s">
        <v>116</v>
      </c>
      <c r="I261" s="6" t="s">
        <v>119</v>
      </c>
      <c r="J261" s="6" t="s">
        <v>275</v>
      </c>
      <c r="K261" s="6" t="s">
        <v>137</v>
      </c>
      <c r="L261" s="6" t="s">
        <v>96</v>
      </c>
      <c r="M261" s="6" t="s">
        <v>354</v>
      </c>
      <c r="N261" s="6"/>
      <c r="Q261" s="5" t="s">
        <v>116</v>
      </c>
      <c r="R261" s="5" t="s">
        <v>119</v>
      </c>
      <c r="S261" s="5" t="s">
        <v>42</v>
      </c>
      <c r="T261" s="5" t="s">
        <v>137</v>
      </c>
      <c r="U261" s="5" t="s">
        <v>96</v>
      </c>
      <c r="V261" s="5" t="s">
        <v>988</v>
      </c>
      <c r="Y261" s="5">
        <v>2</v>
      </c>
      <c r="Z261" s="31">
        <f>VLOOKUP(AA261,$A$3:$B$36,2,FALSE)</f>
        <v>29.2</v>
      </c>
      <c r="AA261" s="80" t="s">
        <v>792</v>
      </c>
      <c r="AB261" s="5">
        <v>2</v>
      </c>
      <c r="AC261" s="31">
        <f>VLOOKUP(AD261,$A$3:$B$36,2,FALSE)</f>
        <v>29.2</v>
      </c>
      <c r="AD261" s="80" t="s">
        <v>792</v>
      </c>
      <c r="AE261" s="5">
        <v>2</v>
      </c>
      <c r="AF261" s="31">
        <f>VLOOKUP(AG261,$A$3:$B$36,2,FALSE)</f>
        <v>29.2</v>
      </c>
      <c r="AG261" s="80" t="s">
        <v>792</v>
      </c>
      <c r="AH261" s="5">
        <v>2</v>
      </c>
      <c r="AI261" s="31">
        <f>VLOOKUP(AJ261,$A$3:$B$36,2,FALSE)</f>
        <v>29.2</v>
      </c>
      <c r="AJ261" s="80" t="s">
        <v>792</v>
      </c>
      <c r="AK261" s="5">
        <v>2</v>
      </c>
      <c r="AL261" s="31">
        <f>VLOOKUP(AM261,$A$3:$B$36,2,FALSE)</f>
        <v>29.2</v>
      </c>
      <c r="AM261" s="80" t="s">
        <v>792</v>
      </c>
      <c r="AN261" s="5">
        <v>2</v>
      </c>
      <c r="AO261" s="31">
        <f>VLOOKUP(AP261,$A$3:$B$36,2,FALSE)</f>
        <v>24.9</v>
      </c>
      <c r="AP261" s="80" t="s">
        <v>771</v>
      </c>
    </row>
    <row r="262" spans="7:66" x14ac:dyDescent="0.45">
      <c r="G262" s="5">
        <v>3</v>
      </c>
      <c r="H262" s="6" t="s">
        <v>66</v>
      </c>
      <c r="I262" s="11" t="s">
        <v>167</v>
      </c>
      <c r="J262" s="6" t="s">
        <v>44</v>
      </c>
      <c r="K262" s="6" t="s">
        <v>199</v>
      </c>
      <c r="L262" s="6" t="s">
        <v>99</v>
      </c>
      <c r="M262" s="6" t="s">
        <v>355</v>
      </c>
      <c r="N262" s="6"/>
      <c r="Q262" s="5" t="s">
        <v>66</v>
      </c>
      <c r="R262" s="5" t="s">
        <v>329</v>
      </c>
      <c r="S262" s="5" t="s">
        <v>44</v>
      </c>
      <c r="T262" s="5" t="s">
        <v>507</v>
      </c>
      <c r="U262" s="5" t="s">
        <v>99</v>
      </c>
      <c r="V262" s="5" t="s">
        <v>355</v>
      </c>
      <c r="Y262" s="5">
        <v>3</v>
      </c>
      <c r="Z262" s="31">
        <f>VLOOKUP(AA262,$A$3:$B$36,2,FALSE)</f>
        <v>33</v>
      </c>
      <c r="AA262" s="80" t="s">
        <v>766</v>
      </c>
      <c r="AB262" s="5">
        <v>3</v>
      </c>
      <c r="AC262" s="31">
        <f>VLOOKUP(AD262,$A$3:$B$36,2,FALSE)</f>
        <v>33</v>
      </c>
      <c r="AD262" s="80" t="s">
        <v>766</v>
      </c>
      <c r="AE262" s="5">
        <v>3</v>
      </c>
      <c r="AF262" s="31">
        <f>VLOOKUP(AG262,$A$3:$B$36,2,FALSE)</f>
        <v>27.1</v>
      </c>
      <c r="AG262" s="80" t="s">
        <v>769</v>
      </c>
      <c r="AH262" s="5">
        <v>3</v>
      </c>
      <c r="AI262" s="31">
        <f>VLOOKUP(AJ262,$A$3:$B$36,2,FALSE)</f>
        <v>33</v>
      </c>
      <c r="AJ262" s="80" t="s">
        <v>766</v>
      </c>
      <c r="AK262" s="5">
        <v>3</v>
      </c>
      <c r="AL262" s="31">
        <f>VLOOKUP(AM262,$A$3:$B$36,2,FALSE)</f>
        <v>33</v>
      </c>
      <c r="AM262" s="80" t="s">
        <v>766</v>
      </c>
      <c r="AN262" s="5">
        <v>3</v>
      </c>
      <c r="AO262" s="31">
        <f>VLOOKUP(AP262,$A$3:$B$36,2,FALSE)</f>
        <v>25.4</v>
      </c>
      <c r="AP262" s="80" t="s">
        <v>819</v>
      </c>
    </row>
    <row r="263" spans="7:66" x14ac:dyDescent="0.45">
      <c r="G263" s="5">
        <v>4</v>
      </c>
      <c r="H263" s="6" t="s">
        <v>27</v>
      </c>
      <c r="I263" s="6" t="s">
        <v>456</v>
      </c>
      <c r="J263" s="6" t="s">
        <v>235</v>
      </c>
      <c r="K263" s="6" t="s">
        <v>200</v>
      </c>
      <c r="L263" s="11" t="s">
        <v>312</v>
      </c>
      <c r="M263" s="6" t="s">
        <v>155</v>
      </c>
      <c r="N263" s="6"/>
      <c r="Q263" s="5" t="s">
        <v>27</v>
      </c>
      <c r="R263" s="5" t="s">
        <v>456</v>
      </c>
      <c r="S263" s="5" t="s">
        <v>126</v>
      </c>
      <c r="T263" s="5" t="s">
        <v>90</v>
      </c>
      <c r="U263" s="5" t="s">
        <v>55</v>
      </c>
      <c r="V263" s="5" t="s">
        <v>155</v>
      </c>
      <c r="Y263" s="5">
        <v>4</v>
      </c>
      <c r="Z263" s="31">
        <f>VLOOKUP(AA263,$A$3:$B$36,2,FALSE)</f>
        <v>34.700000000000003</v>
      </c>
      <c r="AA263" s="80" t="s">
        <v>776</v>
      </c>
      <c r="AB263" s="5">
        <v>4</v>
      </c>
      <c r="AC263" s="31">
        <f>VLOOKUP(AD263,$A$3:$B$36,2,FALSE)</f>
        <v>31.4</v>
      </c>
      <c r="AD263" s="80" t="s">
        <v>774</v>
      </c>
      <c r="AE263" s="5">
        <v>4</v>
      </c>
      <c r="AF263" s="31">
        <f>VLOOKUP(AG263,$A$3:$B$36,2,FALSE)</f>
        <v>25.9</v>
      </c>
      <c r="AG263" s="80" t="s">
        <v>871</v>
      </c>
      <c r="AH263" s="5">
        <v>4</v>
      </c>
      <c r="AI263" s="31">
        <f>VLOOKUP(AJ263,$A$3:$B$36,2,FALSE)</f>
        <v>31.4</v>
      </c>
      <c r="AJ263" s="80" t="s">
        <v>774</v>
      </c>
      <c r="AK263" s="5">
        <v>4</v>
      </c>
      <c r="AL263" s="31">
        <f>VLOOKUP(AM263,$A$3:$B$36,2,FALSE)</f>
        <v>34.700000000000003</v>
      </c>
      <c r="AM263" s="80" t="s">
        <v>776</v>
      </c>
      <c r="AN263" s="5">
        <v>4</v>
      </c>
      <c r="AO263" s="31">
        <f>VLOOKUP(AP263,$A$3:$B$36,2,FALSE)</f>
        <v>25.9</v>
      </c>
      <c r="AP263" s="80" t="s">
        <v>871</v>
      </c>
    </row>
    <row r="264" spans="7:66" x14ac:dyDescent="0.45">
      <c r="G264" s="5">
        <v>5</v>
      </c>
      <c r="H264" s="6" t="s">
        <v>185</v>
      </c>
      <c r="I264" s="6" t="s">
        <v>549</v>
      </c>
      <c r="J264" s="11" t="s">
        <v>395</v>
      </c>
      <c r="K264" s="6" t="s">
        <v>46</v>
      </c>
      <c r="L264" s="6" t="s">
        <v>556</v>
      </c>
      <c r="M264" s="6" t="s">
        <v>356</v>
      </c>
      <c r="N264" s="6"/>
      <c r="Q264" s="5" t="s">
        <v>257</v>
      </c>
      <c r="R264" s="5" t="s">
        <v>549</v>
      </c>
      <c r="S264" s="5" t="s">
        <v>996</v>
      </c>
      <c r="T264" s="5" t="s">
        <v>46</v>
      </c>
      <c r="U264" s="5" t="s">
        <v>54</v>
      </c>
      <c r="V264" s="5" t="s">
        <v>356</v>
      </c>
      <c r="Y264" s="5">
        <v>5</v>
      </c>
      <c r="Z264" s="31">
        <f>VLOOKUP(AA264,$A$3:$B$36,2,FALSE)</f>
        <v>39.700000000000003</v>
      </c>
      <c r="AA264" s="80" t="s">
        <v>764</v>
      </c>
      <c r="AB264" s="5">
        <v>5</v>
      </c>
      <c r="AC264" s="31">
        <f>VLOOKUP(AD264,$A$3:$B$36,2,FALSE)</f>
        <v>29.2</v>
      </c>
      <c r="AD264" s="80" t="s">
        <v>792</v>
      </c>
      <c r="AE264" s="5">
        <v>5</v>
      </c>
      <c r="AF264" s="31">
        <f>VLOOKUP(AG264,$A$3:$B$36,2,FALSE)</f>
        <v>26.1</v>
      </c>
      <c r="AG264" s="80" t="s">
        <v>873</v>
      </c>
      <c r="AH264" s="5">
        <v>5</v>
      </c>
      <c r="AI264" s="31">
        <f>VLOOKUP(AJ264,$A$3:$B$36,2,FALSE)</f>
        <v>32</v>
      </c>
      <c r="AJ264" s="80" t="s">
        <v>770</v>
      </c>
      <c r="AK264" s="5">
        <v>5</v>
      </c>
      <c r="AL264" s="31">
        <f>VLOOKUP(AM264,$A$3:$B$36,2,FALSE)</f>
        <v>33.4</v>
      </c>
      <c r="AM264" s="80" t="s">
        <v>787</v>
      </c>
      <c r="AN264" s="5">
        <v>5</v>
      </c>
      <c r="AO264" s="31">
        <f>VLOOKUP(AP264,$A$3:$B$36,2,FALSE)</f>
        <v>27.1</v>
      </c>
      <c r="AP264" s="80" t="s">
        <v>769</v>
      </c>
    </row>
    <row r="265" spans="7:66" x14ac:dyDescent="0.45">
      <c r="G265" s="5">
        <v>6</v>
      </c>
      <c r="H265" s="11" t="s">
        <v>296</v>
      </c>
      <c r="I265" s="6" t="s">
        <v>550</v>
      </c>
      <c r="J265" s="6" t="s">
        <v>123</v>
      </c>
      <c r="K265" s="6" t="s">
        <v>138</v>
      </c>
      <c r="L265" s="6" t="s">
        <v>58</v>
      </c>
      <c r="M265" s="6" t="s">
        <v>18</v>
      </c>
      <c r="N265" s="6"/>
      <c r="Q265" s="5" t="s">
        <v>23</v>
      </c>
      <c r="R265" s="5" t="s">
        <v>270</v>
      </c>
      <c r="S265" s="5" t="s">
        <v>123</v>
      </c>
      <c r="T265" s="5" t="s">
        <v>138</v>
      </c>
      <c r="U265" s="5" t="s">
        <v>58</v>
      </c>
      <c r="V265" s="5" t="s">
        <v>18</v>
      </c>
      <c r="Y265" s="5">
        <v>6</v>
      </c>
      <c r="Z265" s="31">
        <f>VLOOKUP(AA265,$A$3:$B$36,2,FALSE)</f>
        <v>37.200000000000003</v>
      </c>
      <c r="AA265" s="80" t="s">
        <v>772</v>
      </c>
      <c r="AB265" s="5">
        <v>6</v>
      </c>
      <c r="AC265" s="31">
        <f>VLOOKUP(AD265,$A$3:$B$36,2,FALSE)</f>
        <v>27.1</v>
      </c>
      <c r="AD265" s="80" t="s">
        <v>769</v>
      </c>
      <c r="AE265" s="5">
        <v>6</v>
      </c>
      <c r="AF265" s="31">
        <f>VLOOKUP(AG265,$A$3:$B$36,2,FALSE)</f>
        <v>25.9</v>
      </c>
      <c r="AG265" s="80" t="s">
        <v>871</v>
      </c>
      <c r="AH265" s="5">
        <v>6</v>
      </c>
      <c r="AI265" s="31">
        <f>VLOOKUP(AJ265,$A$3:$B$36,2,FALSE)</f>
        <v>33</v>
      </c>
      <c r="AJ265" s="80" t="s">
        <v>766</v>
      </c>
      <c r="AK265" s="5">
        <v>6</v>
      </c>
      <c r="AL265" s="31">
        <f>VLOOKUP(AM265,$A$3:$B$36,2,FALSE)</f>
        <v>34.200000000000003</v>
      </c>
      <c r="AM265" s="80" t="s">
        <v>765</v>
      </c>
      <c r="AN265" s="5">
        <v>6</v>
      </c>
      <c r="AO265" s="31">
        <f>VLOOKUP(AP265,$A$3:$B$36,2,FALSE)</f>
        <v>29.2</v>
      </c>
      <c r="AP265" s="80" t="s">
        <v>792</v>
      </c>
    </row>
    <row r="266" spans="7:66" x14ac:dyDescent="0.45">
      <c r="G266" s="5">
        <v>7</v>
      </c>
      <c r="H266" s="6" t="s">
        <v>24</v>
      </c>
      <c r="I266" s="6" t="s">
        <v>271</v>
      </c>
      <c r="J266" s="6" t="s">
        <v>553</v>
      </c>
      <c r="K266" s="6" t="s">
        <v>203</v>
      </c>
      <c r="L266" s="11" t="s">
        <v>557</v>
      </c>
      <c r="M266" s="6" t="s">
        <v>15</v>
      </c>
      <c r="N266" s="6"/>
      <c r="Q266" s="5" t="s">
        <v>24</v>
      </c>
      <c r="R266" s="5" t="s">
        <v>271</v>
      </c>
      <c r="S266" s="5" t="s">
        <v>462</v>
      </c>
      <c r="T266" s="5" t="s">
        <v>203</v>
      </c>
      <c r="U266" s="5" t="s">
        <v>55</v>
      </c>
      <c r="V266" s="5" t="s">
        <v>15</v>
      </c>
      <c r="Y266" s="5">
        <v>7</v>
      </c>
      <c r="Z266" s="31">
        <f>VLOOKUP(AA266,$A$3:$B$36,2,FALSE)</f>
        <v>38.5</v>
      </c>
      <c r="AA266" s="80" t="s">
        <v>767</v>
      </c>
      <c r="AB266" s="5">
        <v>7</v>
      </c>
      <c r="AC266" s="31">
        <f>VLOOKUP(AD266,$A$3:$B$36,2,FALSE)</f>
        <v>27.5</v>
      </c>
      <c r="AD266" s="80" t="s">
        <v>853</v>
      </c>
      <c r="AE266" s="5">
        <v>7</v>
      </c>
      <c r="AF266" s="31">
        <f>VLOOKUP(AG266,$A$3:$B$36,2,FALSE)</f>
        <v>25.7</v>
      </c>
      <c r="AG266" s="80" t="s">
        <v>434</v>
      </c>
      <c r="AH266" s="5">
        <v>7</v>
      </c>
      <c r="AI266" s="31">
        <f>VLOOKUP(AJ266,$A$3:$B$36,2,FALSE)</f>
        <v>33.700000000000003</v>
      </c>
      <c r="AJ266" s="80" t="s">
        <v>791</v>
      </c>
      <c r="AK266" s="5">
        <v>7</v>
      </c>
      <c r="AL266" s="31">
        <f>VLOOKUP(AM266,$A$3:$B$36,2,FALSE)</f>
        <v>34.700000000000003</v>
      </c>
      <c r="AM266" s="80" t="s">
        <v>776</v>
      </c>
      <c r="AN266" s="5">
        <v>7</v>
      </c>
      <c r="AO266" s="31">
        <f>VLOOKUP(AP266,$A$3:$B$36,2,FALSE)</f>
        <v>31.4</v>
      </c>
      <c r="AP266" s="80" t="s">
        <v>774</v>
      </c>
    </row>
    <row r="267" spans="7:66" x14ac:dyDescent="0.45">
      <c r="G267" s="5">
        <v>8</v>
      </c>
      <c r="H267" s="6" t="s">
        <v>25</v>
      </c>
      <c r="I267" s="6" t="s">
        <v>551</v>
      </c>
      <c r="J267" s="6" t="s">
        <v>126</v>
      </c>
      <c r="K267" s="6" t="s">
        <v>47</v>
      </c>
      <c r="L267" s="6" t="s">
        <v>558</v>
      </c>
      <c r="M267" s="6" t="s">
        <v>14</v>
      </c>
      <c r="N267" s="6"/>
      <c r="Q267" s="5" t="s">
        <v>25</v>
      </c>
      <c r="R267" s="5" t="s">
        <v>549</v>
      </c>
      <c r="S267" s="5" t="s">
        <v>126</v>
      </c>
      <c r="T267" s="5" t="s">
        <v>47</v>
      </c>
      <c r="U267" s="5" t="s">
        <v>58</v>
      </c>
      <c r="V267" s="5" t="s">
        <v>14</v>
      </c>
      <c r="Y267" s="5">
        <v>8</v>
      </c>
      <c r="Z267" s="31">
        <f>VLOOKUP(AA267,$A$3:$B$36,2,FALSE)</f>
        <v>39.700000000000003</v>
      </c>
      <c r="AA267" s="80" t="s">
        <v>764</v>
      </c>
      <c r="AB267" s="5">
        <v>8</v>
      </c>
      <c r="AC267" s="31">
        <f>VLOOKUP(AD267,$A$3:$B$36,2,FALSE)</f>
        <v>29.2</v>
      </c>
      <c r="AD267" s="80" t="s">
        <v>792</v>
      </c>
      <c r="AE267" s="5">
        <v>8</v>
      </c>
      <c r="AF267" s="31">
        <f>VLOOKUP(AG267,$A$3:$B$36,2,FALSE)</f>
        <v>25.9</v>
      </c>
      <c r="AG267" s="80" t="s">
        <v>871</v>
      </c>
      <c r="AH267" s="5">
        <v>8</v>
      </c>
      <c r="AI267" s="31">
        <f>VLOOKUP(AJ267,$A$3:$B$36,2,FALSE)</f>
        <v>33.4</v>
      </c>
      <c r="AJ267" s="80" t="s">
        <v>787</v>
      </c>
      <c r="AK267" s="5">
        <v>8</v>
      </c>
      <c r="AL267" s="31">
        <f>VLOOKUP(AM267,$A$3:$B$36,2,FALSE)</f>
        <v>34.200000000000003</v>
      </c>
      <c r="AM267" s="80" t="s">
        <v>765</v>
      </c>
      <c r="AN267" s="5">
        <v>8</v>
      </c>
      <c r="AO267" s="31">
        <f>VLOOKUP(AP267,$A$3:$B$36,2,FALSE)</f>
        <v>33</v>
      </c>
      <c r="AP267" s="80" t="s">
        <v>766</v>
      </c>
    </row>
    <row r="268" spans="7:66" x14ac:dyDescent="0.45">
      <c r="G268" s="5">
        <v>9</v>
      </c>
      <c r="H268" s="6" t="s">
        <v>547</v>
      </c>
      <c r="I268" s="6" t="s">
        <v>552</v>
      </c>
      <c r="J268" s="11" t="s">
        <v>463</v>
      </c>
      <c r="K268" s="6" t="s">
        <v>50</v>
      </c>
      <c r="L268" s="6" t="s">
        <v>57</v>
      </c>
      <c r="M268" s="6" t="s">
        <v>13</v>
      </c>
      <c r="N268" s="6"/>
      <c r="Q268" s="5" t="s">
        <v>1005</v>
      </c>
      <c r="R268" s="5" t="s">
        <v>271</v>
      </c>
      <c r="S268" s="5" t="s">
        <v>996</v>
      </c>
      <c r="T268" s="5" t="s">
        <v>50</v>
      </c>
      <c r="U268" s="5" t="s">
        <v>57</v>
      </c>
      <c r="V268" s="5" t="s">
        <v>13</v>
      </c>
      <c r="Y268" s="5">
        <v>9</v>
      </c>
      <c r="Z268" s="31">
        <f>VLOOKUP(AA268,$A$3:$B$36,2,FALSE)</f>
        <v>41.3</v>
      </c>
      <c r="AA268" s="80" t="s">
        <v>786</v>
      </c>
      <c r="AB268" s="5">
        <v>9</v>
      </c>
      <c r="AC268" s="31">
        <f>VLOOKUP(AD268,$A$3:$B$36,2,FALSE)</f>
        <v>27.5</v>
      </c>
      <c r="AD268" s="80" t="s">
        <v>853</v>
      </c>
      <c r="AE268" s="5">
        <v>9</v>
      </c>
      <c r="AF268" s="31">
        <f>VLOOKUP(AG268,$A$3:$B$36,2,FALSE)</f>
        <v>26.1</v>
      </c>
      <c r="AG268" s="80" t="s">
        <v>873</v>
      </c>
      <c r="AH268" s="5">
        <v>9</v>
      </c>
      <c r="AI268" s="31">
        <f>VLOOKUP(AJ268,$A$3:$B$36,2,FALSE)</f>
        <v>34.200000000000003</v>
      </c>
      <c r="AJ268" s="80" t="s">
        <v>765</v>
      </c>
      <c r="AK268" s="5">
        <v>9</v>
      </c>
      <c r="AL268" s="31">
        <f>VLOOKUP(AM268,$A$3:$B$36,2,FALSE)</f>
        <v>34.700000000000003</v>
      </c>
      <c r="AM268" s="80" t="s">
        <v>776</v>
      </c>
      <c r="AN268" s="5">
        <v>9</v>
      </c>
      <c r="AO268" s="31">
        <f>VLOOKUP(AP268,$A$3:$B$36,2,FALSE)</f>
        <v>33.4</v>
      </c>
      <c r="AP268" s="80" t="s">
        <v>787</v>
      </c>
    </row>
    <row r="269" spans="7:66" x14ac:dyDescent="0.45">
      <c r="G269" s="5">
        <v>10</v>
      </c>
      <c r="H269" s="6" t="s">
        <v>257</v>
      </c>
      <c r="I269" s="6" t="s">
        <v>119</v>
      </c>
      <c r="J269" s="6"/>
      <c r="K269" s="6" t="s">
        <v>51</v>
      </c>
      <c r="L269" s="6" t="s">
        <v>177</v>
      </c>
      <c r="M269" s="6" t="s">
        <v>560</v>
      </c>
      <c r="N269" s="6"/>
      <c r="Q269" s="5" t="s">
        <v>257</v>
      </c>
      <c r="R269" s="5" t="s">
        <v>119</v>
      </c>
      <c r="T269" s="5" t="s">
        <v>51</v>
      </c>
      <c r="U269" s="5" t="s">
        <v>177</v>
      </c>
      <c r="V269" s="5" t="s">
        <v>319</v>
      </c>
      <c r="Y269" s="5">
        <v>10</v>
      </c>
      <c r="Z269" s="31">
        <f>VLOOKUP(AA269,$A$3:$B$36,2,FALSE)</f>
        <v>39.700000000000003</v>
      </c>
      <c r="AA269" s="80" t="s">
        <v>764</v>
      </c>
      <c r="AB269" s="5">
        <v>10</v>
      </c>
      <c r="AC269" s="31">
        <f>VLOOKUP(AD269,$A$3:$B$36,2,FALSE)</f>
        <v>29.2</v>
      </c>
      <c r="AD269" s="80" t="s">
        <v>792</v>
      </c>
      <c r="AE269" s="114">
        <v>10</v>
      </c>
      <c r="AF269" s="107">
        <f>VLOOKUP(AG269,$A$3:$B$36,2,FALSE)</f>
        <v>25.9</v>
      </c>
      <c r="AG269" s="112" t="s">
        <v>871</v>
      </c>
      <c r="AH269" s="5">
        <v>10</v>
      </c>
      <c r="AI269" s="31">
        <f>VLOOKUP(AJ269,$A$3:$B$36,2,FALSE)</f>
        <v>34.700000000000003</v>
      </c>
      <c r="AJ269" s="80" t="s">
        <v>776</v>
      </c>
      <c r="AK269" s="5">
        <v>10</v>
      </c>
      <c r="AL269" s="31">
        <f>VLOOKUP(AM269,$A$3:$B$36,2,FALSE)</f>
        <v>36.1</v>
      </c>
      <c r="AM269" s="80" t="s">
        <v>775</v>
      </c>
      <c r="AN269" s="5">
        <v>10</v>
      </c>
      <c r="AO269" s="31">
        <f>VLOOKUP(AP269,$A$3:$B$36,2,FALSE)</f>
        <v>34.700000000000003</v>
      </c>
      <c r="AP269" s="80" t="s">
        <v>776</v>
      </c>
    </row>
    <row r="270" spans="7:66" x14ac:dyDescent="0.45">
      <c r="G270" s="5">
        <v>11</v>
      </c>
      <c r="H270" s="6" t="s">
        <v>548</v>
      </c>
      <c r="I270" s="6" t="s">
        <v>272</v>
      </c>
      <c r="J270" s="6"/>
      <c r="K270" s="6" t="s">
        <v>554</v>
      </c>
      <c r="L270" s="6" t="s">
        <v>559</v>
      </c>
      <c r="M270" s="6" t="s">
        <v>183</v>
      </c>
      <c r="N270" s="6"/>
      <c r="Q270" s="5" t="s">
        <v>548</v>
      </c>
      <c r="R270" s="5" t="s">
        <v>272</v>
      </c>
      <c r="T270" s="5" t="s">
        <v>52</v>
      </c>
      <c r="U270" s="5" t="s">
        <v>181</v>
      </c>
      <c r="V270" s="5" t="s">
        <v>183</v>
      </c>
      <c r="Y270" s="5">
        <v>11</v>
      </c>
      <c r="Z270" s="31">
        <f>VLOOKUP(AA270,$A$3:$B$36,2,FALSE)</f>
        <v>38.5</v>
      </c>
      <c r="AA270" s="80" t="s">
        <v>767</v>
      </c>
      <c r="AB270" s="5">
        <v>11</v>
      </c>
      <c r="AC270" s="31">
        <f>VLOOKUP(AD270,$A$3:$B$36,2,FALSE)</f>
        <v>30.4</v>
      </c>
      <c r="AD270" s="80" t="s">
        <v>773</v>
      </c>
      <c r="AH270" s="5">
        <v>11</v>
      </c>
      <c r="AI270" s="31">
        <f>VLOOKUP(AJ270,$A$3:$B$36,2,FALSE)</f>
        <v>36.1</v>
      </c>
      <c r="AJ270" s="80" t="s">
        <v>775</v>
      </c>
      <c r="AK270" s="5">
        <v>11</v>
      </c>
      <c r="AL270" s="31">
        <f>VLOOKUP(AM270,$A$3:$B$36,2,FALSE)</f>
        <v>37.200000000000003</v>
      </c>
      <c r="AM270" s="80" t="s">
        <v>772</v>
      </c>
      <c r="AN270" s="5">
        <v>11</v>
      </c>
      <c r="AO270" s="31">
        <f>VLOOKUP(AP270,$A$3:$B$36,2,FALSE)</f>
        <v>34.200000000000003</v>
      </c>
      <c r="AP270" s="80" t="s">
        <v>765</v>
      </c>
    </row>
    <row r="271" spans="7:66" x14ac:dyDescent="0.45">
      <c r="G271" s="5">
        <v>12</v>
      </c>
      <c r="H271" s="6" t="s">
        <v>186</v>
      </c>
      <c r="I271" s="6" t="s">
        <v>273</v>
      </c>
      <c r="J271" s="6"/>
      <c r="K271" s="6" t="s">
        <v>555</v>
      </c>
      <c r="M271" s="6" t="s">
        <v>64</v>
      </c>
      <c r="N271" s="6"/>
      <c r="Q271" s="5" t="s">
        <v>186</v>
      </c>
      <c r="R271" s="5" t="s">
        <v>273</v>
      </c>
      <c r="T271" s="5" t="s">
        <v>51</v>
      </c>
      <c r="V271" s="5" t="s">
        <v>64</v>
      </c>
      <c r="Y271" s="5">
        <v>12</v>
      </c>
      <c r="Z271" s="31">
        <f>VLOOKUP(AA271,$A$3:$B$36,2,FALSE)</f>
        <v>37.200000000000003</v>
      </c>
      <c r="AA271" s="80" t="s">
        <v>772</v>
      </c>
      <c r="AB271" s="5">
        <v>12</v>
      </c>
      <c r="AC271" s="31">
        <f>VLOOKUP(AD271,$A$3:$B$36,2,FALSE)</f>
        <v>31.4</v>
      </c>
      <c r="AD271" s="80" t="s">
        <v>774</v>
      </c>
      <c r="AH271" s="5">
        <v>12</v>
      </c>
      <c r="AI271" s="31">
        <f>VLOOKUP(AJ271,$A$3:$B$36,2,FALSE)</f>
        <v>34.700000000000003</v>
      </c>
      <c r="AJ271" s="80" t="s">
        <v>776</v>
      </c>
      <c r="AK271" s="114">
        <v>12</v>
      </c>
      <c r="AL271" s="107">
        <f>VLOOKUP(AM271,$A$3:$B$36,2,FALSE)</f>
        <v>36.1</v>
      </c>
      <c r="AM271" s="112" t="s">
        <v>775</v>
      </c>
      <c r="AN271" s="5">
        <v>12</v>
      </c>
      <c r="AO271" s="31">
        <f>VLOOKUP(AP271,$A$3:$B$36,2,FALSE)</f>
        <v>33.4</v>
      </c>
      <c r="AP271" s="80" t="s">
        <v>787</v>
      </c>
      <c r="AR271" s="5" t="s">
        <v>1055</v>
      </c>
    </row>
    <row r="272" spans="7:66" ht="13.8" x14ac:dyDescent="0.45">
      <c r="G272" s="5">
        <v>13</v>
      </c>
      <c r="H272" s="6" t="s">
        <v>474</v>
      </c>
      <c r="I272" s="6" t="s">
        <v>30</v>
      </c>
      <c r="J272" s="6"/>
      <c r="K272" s="6" t="s">
        <v>401</v>
      </c>
      <c r="L272" s="6"/>
      <c r="M272" s="6" t="s">
        <v>60</v>
      </c>
      <c r="N272" s="6"/>
      <c r="Q272" s="5" t="s">
        <v>22</v>
      </c>
      <c r="R272" s="5" t="s">
        <v>30</v>
      </c>
      <c r="T272" s="5" t="s">
        <v>401</v>
      </c>
      <c r="V272" s="5" t="s">
        <v>60</v>
      </c>
      <c r="Y272" s="5">
        <v>13</v>
      </c>
      <c r="Z272" s="31">
        <f>VLOOKUP(AA272,$A$3:$B$36,2,FALSE)</f>
        <v>36.1</v>
      </c>
      <c r="AA272" s="80" t="s">
        <v>775</v>
      </c>
      <c r="AB272" s="5">
        <v>13</v>
      </c>
      <c r="AC272" s="31">
        <f>VLOOKUP(AD272,$A$3:$B$36,2,FALSE)</f>
        <v>32</v>
      </c>
      <c r="AD272" s="80" t="s">
        <v>770</v>
      </c>
      <c r="AH272" s="5">
        <v>13</v>
      </c>
      <c r="AI272" s="31">
        <f>VLOOKUP(AJ272,$A$3:$B$36,2,FALSE)</f>
        <v>36.1</v>
      </c>
      <c r="AJ272" s="80" t="s">
        <v>775</v>
      </c>
      <c r="AN272" s="5">
        <v>13</v>
      </c>
      <c r="AO272" s="31">
        <f>VLOOKUP(AP272,$A$3:$B$36,2,FALSE)</f>
        <v>33.700000000000003</v>
      </c>
      <c r="AP272" s="80" t="s">
        <v>791</v>
      </c>
      <c r="BN272" s="10" t="s">
        <v>431</v>
      </c>
    </row>
    <row r="273" spans="7:42" x14ac:dyDescent="0.45">
      <c r="G273" s="5">
        <v>14</v>
      </c>
      <c r="H273" s="11" t="s">
        <v>475</v>
      </c>
      <c r="I273" s="11" t="s">
        <v>332</v>
      </c>
      <c r="J273" s="6"/>
      <c r="K273" s="6" t="s">
        <v>402</v>
      </c>
      <c r="L273" s="6"/>
      <c r="M273" s="6" t="s">
        <v>61</v>
      </c>
      <c r="N273" s="6"/>
      <c r="Q273" s="5" t="s">
        <v>186</v>
      </c>
      <c r="R273" s="5" t="s">
        <v>329</v>
      </c>
      <c r="T273" s="5" t="s">
        <v>402</v>
      </c>
      <c r="V273" s="5" t="s">
        <v>61</v>
      </c>
      <c r="Y273" s="5">
        <v>14</v>
      </c>
      <c r="Z273" s="31">
        <f>VLOOKUP(AA273,$A$3:$B$36,2,FALSE)</f>
        <v>37.200000000000003</v>
      </c>
      <c r="AA273" s="80" t="s">
        <v>772</v>
      </c>
      <c r="AB273" s="5">
        <v>14</v>
      </c>
      <c r="AC273" s="31">
        <f>VLOOKUP(AD273,$A$3:$B$36,2,FALSE)</f>
        <v>33</v>
      </c>
      <c r="AD273" s="80" t="s">
        <v>766</v>
      </c>
      <c r="AH273" s="5">
        <v>14</v>
      </c>
      <c r="AI273" s="31">
        <f>VLOOKUP(AJ273,$A$3:$B$36,2,FALSE)</f>
        <v>37.200000000000003</v>
      </c>
      <c r="AJ273" s="80" t="s">
        <v>772</v>
      </c>
      <c r="AN273" s="5">
        <v>14</v>
      </c>
      <c r="AO273" s="31">
        <f>VLOOKUP(AP273,$A$3:$B$36,2,FALSE)</f>
        <v>33</v>
      </c>
      <c r="AP273" s="80" t="s">
        <v>766</v>
      </c>
    </row>
    <row r="274" spans="7:42" x14ac:dyDescent="0.45">
      <c r="G274" s="5">
        <v>15</v>
      </c>
      <c r="H274" s="6"/>
      <c r="J274" s="6"/>
      <c r="K274" s="6" t="s">
        <v>403</v>
      </c>
      <c r="L274" s="6"/>
      <c r="M274" s="6" t="s">
        <v>62</v>
      </c>
      <c r="N274" s="6"/>
      <c r="T274" s="5" t="s">
        <v>488</v>
      </c>
      <c r="V274" s="5" t="s">
        <v>62</v>
      </c>
      <c r="Y274" s="114">
        <v>15</v>
      </c>
      <c r="Z274" s="107">
        <f>VLOOKUP(AA274,$A$3:$B$36,2,FALSE)</f>
        <v>36.1</v>
      </c>
      <c r="AA274" s="112" t="s">
        <v>775</v>
      </c>
      <c r="AB274" s="114">
        <v>15</v>
      </c>
      <c r="AC274" s="107">
        <f>VLOOKUP(AD274,$A$3:$B$36,2,FALSE)</f>
        <v>32</v>
      </c>
      <c r="AD274" s="112" t="s">
        <v>770</v>
      </c>
      <c r="AH274" s="5">
        <v>15</v>
      </c>
      <c r="AI274" s="31">
        <f>VLOOKUP(AJ274,$A$3:$B$36,2,FALSE)</f>
        <v>38.5</v>
      </c>
      <c r="AJ274" s="80" t="s">
        <v>767</v>
      </c>
      <c r="AN274" s="5">
        <v>15</v>
      </c>
      <c r="AO274" s="31">
        <f>VLOOKUP(AP274,$A$3:$B$36,2,FALSE)</f>
        <v>32</v>
      </c>
      <c r="AP274" s="80" t="s">
        <v>770</v>
      </c>
    </row>
    <row r="275" spans="7:42" x14ac:dyDescent="0.45">
      <c r="G275" s="5">
        <v>16</v>
      </c>
      <c r="H275" s="6"/>
      <c r="J275" s="6"/>
      <c r="K275" s="6"/>
      <c r="L275" s="6"/>
      <c r="M275" s="6" t="s">
        <v>211</v>
      </c>
      <c r="N275" s="6"/>
      <c r="V275" s="5" t="s">
        <v>211</v>
      </c>
      <c r="AH275" s="114">
        <v>16</v>
      </c>
      <c r="AI275" s="107">
        <f>VLOOKUP(AJ275,$A$3:$B$36,2,FALSE)</f>
        <v>37.200000000000003</v>
      </c>
      <c r="AJ275" s="112" t="s">
        <v>772</v>
      </c>
      <c r="AN275" s="5">
        <v>16</v>
      </c>
      <c r="AO275" s="31">
        <f>VLOOKUP(AP275,$A$3:$B$36,2,FALSE)</f>
        <v>31.4</v>
      </c>
      <c r="AP275" s="80" t="s">
        <v>774</v>
      </c>
    </row>
    <row r="276" spans="7:42" x14ac:dyDescent="0.45">
      <c r="G276" s="5">
        <v>17</v>
      </c>
      <c r="H276" s="6"/>
      <c r="I276" s="6"/>
      <c r="J276" s="6"/>
      <c r="K276" s="6"/>
      <c r="L276" s="6"/>
      <c r="M276" s="6" t="s">
        <v>561</v>
      </c>
      <c r="N276" s="6"/>
      <c r="V276" s="5" t="s">
        <v>17</v>
      </c>
      <c r="AN276" s="5">
        <v>17</v>
      </c>
      <c r="AO276" s="31">
        <f>VLOOKUP(AP276,$A$3:$B$36,2,FALSE)</f>
        <v>30.4</v>
      </c>
      <c r="AP276" s="80" t="s">
        <v>773</v>
      </c>
    </row>
    <row r="277" spans="7:42" x14ac:dyDescent="0.45">
      <c r="G277" s="5">
        <v>18</v>
      </c>
      <c r="H277" s="6"/>
      <c r="I277" s="6"/>
      <c r="J277" s="6"/>
      <c r="K277" s="6"/>
      <c r="L277" s="6"/>
      <c r="M277" s="6" t="s">
        <v>15</v>
      </c>
      <c r="N277" s="6"/>
      <c r="V277" s="5" t="s">
        <v>15</v>
      </c>
      <c r="AN277" s="5">
        <v>18</v>
      </c>
      <c r="AO277" s="31">
        <f>VLOOKUP(AP277,$A$3:$B$36,2,FALSE)</f>
        <v>31.4</v>
      </c>
      <c r="AP277" s="80" t="s">
        <v>774</v>
      </c>
    </row>
    <row r="278" spans="7:42" x14ac:dyDescent="0.45">
      <c r="G278" s="5">
        <v>19</v>
      </c>
      <c r="H278" s="6"/>
      <c r="I278" s="6"/>
      <c r="J278" s="6"/>
      <c r="K278" s="6"/>
      <c r="L278" s="6"/>
      <c r="M278" s="6" t="s">
        <v>562</v>
      </c>
      <c r="N278" s="6"/>
      <c r="V278" s="5" t="s">
        <v>62</v>
      </c>
      <c r="AN278" s="5">
        <v>19</v>
      </c>
      <c r="AO278" s="31">
        <f>VLOOKUP(AP278,$A$3:$B$36,2,FALSE)</f>
        <v>32</v>
      </c>
      <c r="AP278" s="80" t="s">
        <v>770</v>
      </c>
    </row>
    <row r="279" spans="7:42" x14ac:dyDescent="0.45">
      <c r="G279" s="5">
        <v>20</v>
      </c>
      <c r="H279" s="6"/>
      <c r="I279" s="6"/>
      <c r="J279" s="6"/>
      <c r="K279" s="6"/>
      <c r="L279" s="6"/>
      <c r="M279" s="6" t="s">
        <v>211</v>
      </c>
      <c r="N279" s="6"/>
      <c r="V279" s="5" t="s">
        <v>211</v>
      </c>
      <c r="AN279" s="5">
        <v>20</v>
      </c>
      <c r="AO279" s="31">
        <f>VLOOKUP(AP279,$A$3:$B$36,2,FALSE)</f>
        <v>31.4</v>
      </c>
      <c r="AP279" s="80" t="s">
        <v>774</v>
      </c>
    </row>
    <row r="280" spans="7:42" x14ac:dyDescent="0.45">
      <c r="G280" s="5">
        <v>21</v>
      </c>
      <c r="H280" s="6"/>
      <c r="I280" s="6"/>
      <c r="J280" s="6"/>
      <c r="K280" s="6"/>
      <c r="L280" s="6"/>
      <c r="M280" s="6" t="s">
        <v>101</v>
      </c>
      <c r="N280" s="6"/>
      <c r="V280" s="5" t="s">
        <v>101</v>
      </c>
      <c r="AN280" s="5">
        <v>21</v>
      </c>
      <c r="AO280" s="31">
        <f>VLOOKUP(AP280,$A$3:$B$36,2,FALSE)</f>
        <v>30.4</v>
      </c>
      <c r="AP280" s="80" t="s">
        <v>773</v>
      </c>
    </row>
    <row r="281" spans="7:42" ht="13.8" x14ac:dyDescent="0.45">
      <c r="G281" s="5">
        <v>22</v>
      </c>
      <c r="H281" s="6"/>
      <c r="I281" s="6"/>
      <c r="J281" s="6"/>
      <c r="K281" s="6"/>
      <c r="L281" s="6"/>
      <c r="M281" s="6" t="s">
        <v>360</v>
      </c>
      <c r="N281" s="6"/>
      <c r="O281" s="10" t="s">
        <v>431</v>
      </c>
      <c r="V281" s="5" t="s">
        <v>18</v>
      </c>
      <c r="W281" s="5">
        <f>COUNTA(Q260:V281)</f>
        <v>85</v>
      </c>
      <c r="X281" s="10" t="s">
        <v>431</v>
      </c>
      <c r="AN281" s="5">
        <v>22</v>
      </c>
      <c r="AO281" s="31">
        <f>VLOOKUP(AP281,$A$3:$B$36,2,FALSE)</f>
        <v>29.2</v>
      </c>
      <c r="AP281" s="80" t="s">
        <v>792</v>
      </c>
    </row>
    <row r="282" spans="7:42" x14ac:dyDescent="0.45">
      <c r="AN282" s="114">
        <v>23</v>
      </c>
      <c r="AO282" s="107">
        <f>VLOOKUP(AP282,$A$3:$B$36,2,FALSE)</f>
        <v>30.4</v>
      </c>
      <c r="AP282" s="112" t="s">
        <v>773</v>
      </c>
    </row>
    <row r="283" spans="7:42" x14ac:dyDescent="0.45">
      <c r="G283" s="5" t="s">
        <v>563</v>
      </c>
    </row>
    <row r="284" spans="7:42" x14ac:dyDescent="0.45">
      <c r="H284" s="5" t="s">
        <v>216</v>
      </c>
    </row>
    <row r="285" spans="7:42" x14ac:dyDescent="0.45">
      <c r="G285" s="7" t="s">
        <v>5</v>
      </c>
      <c r="H285" s="8" t="s">
        <v>28</v>
      </c>
      <c r="I285" s="8" t="s">
        <v>29</v>
      </c>
      <c r="J285" s="8" t="s">
        <v>110</v>
      </c>
      <c r="K285" s="8" t="s">
        <v>217</v>
      </c>
      <c r="L285" s="8" t="s">
        <v>218</v>
      </c>
      <c r="M285" s="8" t="s">
        <v>219</v>
      </c>
      <c r="N285" s="8"/>
      <c r="P285" s="5">
        <v>14</v>
      </c>
      <c r="Q285" s="8" t="s">
        <v>28</v>
      </c>
      <c r="R285" s="8" t="s">
        <v>29</v>
      </c>
      <c r="S285" s="8" t="s">
        <v>110</v>
      </c>
      <c r="T285" s="8" t="s">
        <v>217</v>
      </c>
      <c r="U285" s="8" t="s">
        <v>218</v>
      </c>
      <c r="V285" s="8" t="s">
        <v>219</v>
      </c>
      <c r="Y285" s="7" t="s">
        <v>5</v>
      </c>
      <c r="AA285" s="102" t="s">
        <v>28</v>
      </c>
      <c r="AB285" s="102"/>
      <c r="AC285" s="102"/>
      <c r="AD285" s="102" t="s">
        <v>29</v>
      </c>
      <c r="AE285" s="102"/>
      <c r="AF285" s="102"/>
      <c r="AG285" s="102" t="s">
        <v>110</v>
      </c>
      <c r="AH285" s="102"/>
      <c r="AI285" s="102"/>
      <c r="AJ285" s="102" t="s">
        <v>217</v>
      </c>
      <c r="AK285" s="102"/>
      <c r="AL285" s="102"/>
      <c r="AM285" s="102" t="s">
        <v>218</v>
      </c>
      <c r="AN285" s="102"/>
      <c r="AO285" s="102"/>
      <c r="AP285" s="102" t="s">
        <v>219</v>
      </c>
    </row>
    <row r="286" spans="7:42" x14ac:dyDescent="0.45">
      <c r="G286" s="5">
        <v>1</v>
      </c>
      <c r="H286" s="6" t="s">
        <v>114</v>
      </c>
      <c r="I286" s="6" t="s">
        <v>118</v>
      </c>
      <c r="J286" s="6" t="s">
        <v>123</v>
      </c>
      <c r="K286" s="6" t="s">
        <v>136</v>
      </c>
      <c r="L286" s="6" t="s">
        <v>148</v>
      </c>
      <c r="M286" s="6" t="s">
        <v>155</v>
      </c>
      <c r="N286" s="6"/>
      <c r="Q286" s="5" t="s">
        <v>114</v>
      </c>
      <c r="R286" s="5" t="s">
        <v>118</v>
      </c>
      <c r="S286" s="5" t="s">
        <v>123</v>
      </c>
      <c r="T286" s="5" t="s">
        <v>136</v>
      </c>
      <c r="U286" s="5" t="s">
        <v>148</v>
      </c>
      <c r="V286" s="5" t="s">
        <v>155</v>
      </c>
      <c r="Y286" s="5">
        <v>1</v>
      </c>
      <c r="Z286" s="31">
        <f>VLOOKUP(AA286,$A$3:$B$36,2,FALSE)</f>
        <v>25.9</v>
      </c>
      <c r="AA286" s="80" t="s">
        <v>871</v>
      </c>
      <c r="AB286" s="5">
        <v>1</v>
      </c>
      <c r="AC286" s="31">
        <f>VLOOKUP(AD286,$A$3:$B$36,2,FALSE)</f>
        <v>25.9</v>
      </c>
      <c r="AD286" s="80" t="s">
        <v>871</v>
      </c>
      <c r="AE286" s="5">
        <v>1</v>
      </c>
      <c r="AF286" s="31">
        <f>VLOOKUP(AG286,$A$3:$B$36,2,FALSE)</f>
        <v>25.9</v>
      </c>
      <c r="AG286" s="80" t="s">
        <v>871</v>
      </c>
      <c r="AH286" s="5">
        <v>1</v>
      </c>
      <c r="AI286" s="31">
        <f>VLOOKUP(AJ286,$A$3:$B$36,2,FALSE)</f>
        <v>25.9</v>
      </c>
      <c r="AJ286" s="80" t="s">
        <v>871</v>
      </c>
      <c r="AK286" s="5">
        <v>1</v>
      </c>
      <c r="AL286" s="31">
        <f>VLOOKUP(AM286,$A$3:$B$36,2,FALSE)</f>
        <v>25.9</v>
      </c>
      <c r="AM286" s="80" t="s">
        <v>871</v>
      </c>
      <c r="AN286" s="5">
        <v>1</v>
      </c>
      <c r="AO286" s="31">
        <f>VLOOKUP(AP286,$A$3:$B$36,2,FALSE)</f>
        <v>25.9</v>
      </c>
      <c r="AP286" s="80" t="s">
        <v>871</v>
      </c>
    </row>
    <row r="287" spans="7:42" x14ac:dyDescent="0.45">
      <c r="G287" s="5">
        <v>2</v>
      </c>
      <c r="H287" s="6" t="s">
        <v>116</v>
      </c>
      <c r="I287" s="6" t="s">
        <v>119</v>
      </c>
      <c r="J287" s="6" t="s">
        <v>124</v>
      </c>
      <c r="K287" s="6" t="s">
        <v>137</v>
      </c>
      <c r="L287" s="6" t="s">
        <v>96</v>
      </c>
      <c r="M287" s="13" t="s">
        <v>466</v>
      </c>
      <c r="N287" s="13"/>
      <c r="Q287" s="5" t="s">
        <v>116</v>
      </c>
      <c r="R287" s="5" t="s">
        <v>119</v>
      </c>
      <c r="S287" s="5" t="s">
        <v>994</v>
      </c>
      <c r="T287" s="5" t="s">
        <v>137</v>
      </c>
      <c r="U287" s="5" t="s">
        <v>96</v>
      </c>
      <c r="V287" s="5" t="s">
        <v>16</v>
      </c>
      <c r="Y287" s="5">
        <v>2</v>
      </c>
      <c r="Z287" s="31">
        <f>VLOOKUP(AA287,$A$3:$B$36,2,FALSE)</f>
        <v>29.2</v>
      </c>
      <c r="AA287" s="80" t="s">
        <v>792</v>
      </c>
      <c r="AB287" s="5">
        <v>2</v>
      </c>
      <c r="AC287" s="31">
        <f>VLOOKUP(AD287,$A$3:$B$36,2,FALSE)</f>
        <v>29.2</v>
      </c>
      <c r="AD287" s="80" t="s">
        <v>792</v>
      </c>
      <c r="AE287" s="5">
        <v>2</v>
      </c>
      <c r="AF287" s="31">
        <f>VLOOKUP(AG287,$A$3:$B$36,2,FALSE)</f>
        <v>24.9</v>
      </c>
      <c r="AG287" s="80" t="s">
        <v>771</v>
      </c>
      <c r="AH287" s="5">
        <v>2</v>
      </c>
      <c r="AI287" s="31">
        <f>VLOOKUP(AJ287,$A$3:$B$36,2,FALSE)</f>
        <v>29.2</v>
      </c>
      <c r="AJ287" s="80" t="s">
        <v>792</v>
      </c>
      <c r="AK287" s="5">
        <v>2</v>
      </c>
      <c r="AL287" s="31">
        <f>VLOOKUP(AM287,$A$3:$B$36,2,FALSE)</f>
        <v>29.2</v>
      </c>
      <c r="AM287" s="80" t="s">
        <v>792</v>
      </c>
      <c r="AN287" s="5">
        <v>2</v>
      </c>
      <c r="AO287" s="31">
        <f>VLOOKUP(AP287,$A$3:$B$36,2,FALSE)</f>
        <v>29.2</v>
      </c>
      <c r="AP287" s="80" t="s">
        <v>792</v>
      </c>
    </row>
    <row r="288" spans="7:42" x14ac:dyDescent="0.45">
      <c r="G288" s="5">
        <v>3</v>
      </c>
      <c r="H288" s="6" t="s">
        <v>163</v>
      </c>
      <c r="I288" s="6" t="s">
        <v>120</v>
      </c>
      <c r="J288" s="6" t="s">
        <v>125</v>
      </c>
      <c r="K288" s="11" t="s">
        <v>199</v>
      </c>
      <c r="L288" s="11" t="s">
        <v>345</v>
      </c>
      <c r="M288" s="11" t="s">
        <v>467</v>
      </c>
      <c r="N288" s="11"/>
      <c r="Q288" s="5" t="s">
        <v>72</v>
      </c>
      <c r="R288" s="5" t="s">
        <v>120</v>
      </c>
      <c r="S288" s="5" t="s">
        <v>125</v>
      </c>
      <c r="T288" s="5" t="s">
        <v>507</v>
      </c>
      <c r="U288" s="5" t="s">
        <v>782</v>
      </c>
      <c r="V288" s="5" t="s">
        <v>356</v>
      </c>
      <c r="Y288" s="5">
        <v>3</v>
      </c>
      <c r="Z288" s="31">
        <f>VLOOKUP(AA288,$A$3:$B$36,2,FALSE)</f>
        <v>33</v>
      </c>
      <c r="AA288" s="80" t="s">
        <v>766</v>
      </c>
      <c r="AB288" s="5">
        <v>3</v>
      </c>
      <c r="AC288" s="31">
        <f>VLOOKUP(AD288,$A$3:$B$36,2,FALSE)</f>
        <v>33</v>
      </c>
      <c r="AD288" s="80" t="s">
        <v>766</v>
      </c>
      <c r="AE288" s="5">
        <v>3</v>
      </c>
      <c r="AF288" s="31">
        <f>VLOOKUP(AG288,$A$3:$B$36,2,FALSE)</f>
        <v>25.4</v>
      </c>
      <c r="AG288" s="80" t="s">
        <v>819</v>
      </c>
      <c r="AH288" s="5">
        <v>3</v>
      </c>
      <c r="AI288" s="31">
        <f>VLOOKUP(AJ288,$A$3:$B$36,2,FALSE)</f>
        <v>33</v>
      </c>
      <c r="AJ288" s="80" t="s">
        <v>766</v>
      </c>
      <c r="AK288" s="5">
        <v>3</v>
      </c>
      <c r="AL288" s="31">
        <f>VLOOKUP(AM288,$A$3:$B$36,2,FALSE)</f>
        <v>33</v>
      </c>
      <c r="AM288" s="80" t="s">
        <v>766</v>
      </c>
      <c r="AN288" s="5">
        <v>3</v>
      </c>
      <c r="AO288" s="31">
        <f>VLOOKUP(AP288,$A$3:$B$36,2,FALSE)</f>
        <v>27.1</v>
      </c>
      <c r="AP288" s="80" t="s">
        <v>769</v>
      </c>
    </row>
    <row r="289" spans="7:66" x14ac:dyDescent="0.45">
      <c r="G289" s="5">
        <v>4</v>
      </c>
      <c r="H289" s="6" t="s">
        <v>164</v>
      </c>
      <c r="I289" s="6" t="s">
        <v>121</v>
      </c>
      <c r="J289" s="6" t="s">
        <v>567</v>
      </c>
      <c r="K289" s="6" t="s">
        <v>200</v>
      </c>
      <c r="L289" s="6" t="s">
        <v>404</v>
      </c>
      <c r="M289" s="6" t="s">
        <v>428</v>
      </c>
      <c r="N289" s="6"/>
      <c r="Q289" s="5" t="s">
        <v>117</v>
      </c>
      <c r="R289" s="5" t="s">
        <v>121</v>
      </c>
      <c r="S289" s="5" t="s">
        <v>123</v>
      </c>
      <c r="T289" s="5" t="s">
        <v>90</v>
      </c>
      <c r="U289" s="5" t="s">
        <v>98</v>
      </c>
      <c r="V289" s="5" t="s">
        <v>428</v>
      </c>
      <c r="Y289" s="5">
        <v>4</v>
      </c>
      <c r="Z289" s="31">
        <f>VLOOKUP(AA289,$A$3:$B$36,2,FALSE)</f>
        <v>31.4</v>
      </c>
      <c r="AA289" s="80" t="s">
        <v>774</v>
      </c>
      <c r="AB289" s="5">
        <v>4</v>
      </c>
      <c r="AC289" s="31">
        <f>VLOOKUP(AD289,$A$3:$B$36,2,FALSE)</f>
        <v>34.700000000000003</v>
      </c>
      <c r="AD289" s="80" t="s">
        <v>776</v>
      </c>
      <c r="AE289" s="5">
        <v>4</v>
      </c>
      <c r="AF289" s="31">
        <f>VLOOKUP(AG289,$A$3:$B$36,2,FALSE)</f>
        <v>25.9</v>
      </c>
      <c r="AG289" s="80" t="s">
        <v>871</v>
      </c>
      <c r="AH289" s="5">
        <v>4</v>
      </c>
      <c r="AI289" s="31">
        <f>VLOOKUP(AJ289,$A$3:$B$36,2,FALSE)</f>
        <v>31.4</v>
      </c>
      <c r="AJ289" s="80" t="s">
        <v>774</v>
      </c>
      <c r="AK289" s="5">
        <v>4</v>
      </c>
      <c r="AL289" s="31">
        <f>VLOOKUP(AM289,$A$3:$B$36,2,FALSE)</f>
        <v>31.4</v>
      </c>
      <c r="AM289" s="80" t="s">
        <v>774</v>
      </c>
      <c r="AN289" s="5">
        <v>4</v>
      </c>
      <c r="AO289" s="31">
        <f>VLOOKUP(AP289,$A$3:$B$36,2,FALSE)</f>
        <v>27.5</v>
      </c>
      <c r="AP289" s="80" t="s">
        <v>853</v>
      </c>
    </row>
    <row r="290" spans="7:66" x14ac:dyDescent="0.45">
      <c r="G290" s="5">
        <v>5</v>
      </c>
      <c r="H290" s="6" t="s">
        <v>20</v>
      </c>
      <c r="I290" s="6" t="s">
        <v>564</v>
      </c>
      <c r="J290" s="6" t="s">
        <v>568</v>
      </c>
      <c r="K290" s="6" t="s">
        <v>571</v>
      </c>
      <c r="L290" s="6" t="s">
        <v>53</v>
      </c>
      <c r="M290" s="13" t="s">
        <v>574</v>
      </c>
      <c r="N290" s="13"/>
      <c r="Q290" s="5" t="s">
        <v>20</v>
      </c>
      <c r="R290" s="5" t="s">
        <v>34</v>
      </c>
      <c r="S290" s="5" t="s">
        <v>462</v>
      </c>
      <c r="T290" s="5" t="s">
        <v>88</v>
      </c>
      <c r="U290" s="5" t="s">
        <v>53</v>
      </c>
      <c r="V290" s="5" t="s">
        <v>16</v>
      </c>
      <c r="Y290" s="5">
        <v>5</v>
      </c>
      <c r="Z290" s="31">
        <f>VLOOKUP(AA290,$A$3:$B$36,2,FALSE)</f>
        <v>32</v>
      </c>
      <c r="AA290" s="80" t="s">
        <v>770</v>
      </c>
      <c r="AB290" s="5">
        <v>5</v>
      </c>
      <c r="AC290" s="31">
        <f>VLOOKUP(AD290,$A$3:$B$36,2,FALSE)</f>
        <v>39.700000000000003</v>
      </c>
      <c r="AD290" s="80" t="s">
        <v>764</v>
      </c>
      <c r="AE290" s="5">
        <v>5</v>
      </c>
      <c r="AF290" s="31">
        <f>VLOOKUP(AG290,$A$3:$B$36,2,FALSE)</f>
        <v>25.7</v>
      </c>
      <c r="AG290" s="80" t="s">
        <v>434</v>
      </c>
      <c r="AH290" s="5">
        <v>5</v>
      </c>
      <c r="AI290" s="31">
        <f>VLOOKUP(AJ290,$A$3:$B$36,2,FALSE)</f>
        <v>32</v>
      </c>
      <c r="AJ290" s="80" t="s">
        <v>770</v>
      </c>
      <c r="AK290" s="5">
        <v>5</v>
      </c>
      <c r="AL290" s="31">
        <f>VLOOKUP(AM290,$A$3:$B$36,2,FALSE)</f>
        <v>32</v>
      </c>
      <c r="AM290" s="80" t="s">
        <v>770</v>
      </c>
      <c r="AN290" s="5">
        <v>5</v>
      </c>
      <c r="AO290" s="31">
        <f>VLOOKUP(AP290,$A$3:$B$36,2,FALSE)</f>
        <v>29.2</v>
      </c>
      <c r="AP290" s="80" t="s">
        <v>792</v>
      </c>
    </row>
    <row r="291" spans="7:66" x14ac:dyDescent="0.45">
      <c r="G291" s="5">
        <v>6</v>
      </c>
      <c r="H291" s="6" t="s">
        <v>66</v>
      </c>
      <c r="I291" s="11" t="s">
        <v>565</v>
      </c>
      <c r="J291" s="6" t="s">
        <v>126</v>
      </c>
      <c r="K291" s="6" t="s">
        <v>508</v>
      </c>
      <c r="L291" s="11" t="s">
        <v>572</v>
      </c>
      <c r="M291" s="6" t="s">
        <v>19</v>
      </c>
      <c r="N291" s="6"/>
      <c r="Q291" s="5" t="s">
        <v>66</v>
      </c>
      <c r="R291" s="5" t="s">
        <v>174</v>
      </c>
      <c r="S291" s="5" t="s">
        <v>126</v>
      </c>
      <c r="T291" s="5" t="s">
        <v>508</v>
      </c>
      <c r="U291" s="5" t="s">
        <v>782</v>
      </c>
      <c r="V291" s="5" t="s">
        <v>19</v>
      </c>
      <c r="Y291" s="5">
        <v>6</v>
      </c>
      <c r="Z291" s="31">
        <f>VLOOKUP(AA291,$A$3:$B$36,2,FALSE)</f>
        <v>33</v>
      </c>
      <c r="AA291" s="80" t="s">
        <v>766</v>
      </c>
      <c r="AB291" s="5">
        <v>6</v>
      </c>
      <c r="AC291" s="31">
        <f>VLOOKUP(AD291,$A$3:$B$36,2,FALSE)</f>
        <v>37.200000000000003</v>
      </c>
      <c r="AD291" s="80" t="s">
        <v>772</v>
      </c>
      <c r="AE291" s="5">
        <v>6</v>
      </c>
      <c r="AF291" s="31">
        <f>VLOOKUP(AG291,$A$3:$B$36,2,FALSE)</f>
        <v>25.9</v>
      </c>
      <c r="AG291" s="80" t="s">
        <v>871</v>
      </c>
      <c r="AH291" s="5">
        <v>6</v>
      </c>
      <c r="AI291" s="31">
        <f>VLOOKUP(AJ291,$A$3:$B$36,2,FALSE)</f>
        <v>31.4</v>
      </c>
      <c r="AJ291" s="80" t="s">
        <v>774</v>
      </c>
      <c r="AK291" s="5">
        <v>6</v>
      </c>
      <c r="AL291" s="31">
        <f>VLOOKUP(AM291,$A$3:$B$36,2,FALSE)</f>
        <v>33</v>
      </c>
      <c r="AM291" s="80" t="s">
        <v>766</v>
      </c>
      <c r="AN291" s="5">
        <v>6</v>
      </c>
      <c r="AO291" s="31">
        <f>VLOOKUP(AP291,$A$3:$B$36,2,FALSE)</f>
        <v>27.5</v>
      </c>
      <c r="AP291" s="80" t="s">
        <v>853</v>
      </c>
    </row>
    <row r="292" spans="7:66" x14ac:dyDescent="0.45">
      <c r="G292" s="5">
        <v>7</v>
      </c>
      <c r="H292" s="6" t="s">
        <v>67</v>
      </c>
      <c r="I292" s="6" t="s">
        <v>566</v>
      </c>
      <c r="J292" s="6" t="s">
        <v>236</v>
      </c>
      <c r="K292" s="6" t="s">
        <v>509</v>
      </c>
      <c r="L292" s="6" t="s">
        <v>92</v>
      </c>
      <c r="M292" s="11" t="s">
        <v>516</v>
      </c>
      <c r="N292" s="11"/>
      <c r="Q292" s="5" t="s">
        <v>67</v>
      </c>
      <c r="R292" s="5" t="s">
        <v>35</v>
      </c>
      <c r="S292" s="5" t="s">
        <v>236</v>
      </c>
      <c r="T292" s="5" t="s">
        <v>89</v>
      </c>
      <c r="U292" s="5" t="s">
        <v>92</v>
      </c>
      <c r="V292" s="5" t="s">
        <v>356</v>
      </c>
      <c r="Y292" s="5">
        <v>7</v>
      </c>
      <c r="Z292" s="31">
        <f>VLOOKUP(AA292,$A$3:$B$36,2,FALSE)</f>
        <v>33.700000000000003</v>
      </c>
      <c r="AA292" s="80" t="s">
        <v>791</v>
      </c>
      <c r="AB292" s="5">
        <v>7</v>
      </c>
      <c r="AC292" s="31">
        <f>VLOOKUP(AD292,$A$3:$B$36,2,FALSE)</f>
        <v>38.5</v>
      </c>
      <c r="AD292" s="80" t="s">
        <v>767</v>
      </c>
      <c r="AE292" s="5">
        <v>7</v>
      </c>
      <c r="AF292" s="31">
        <f>VLOOKUP(AG292,$A$3:$B$36,2,FALSE)</f>
        <v>26.1</v>
      </c>
      <c r="AG292" s="80" t="s">
        <v>873</v>
      </c>
      <c r="AH292" s="5">
        <v>7</v>
      </c>
      <c r="AI292" s="31">
        <f>VLOOKUP(AJ292,$A$3:$B$36,2,FALSE)</f>
        <v>30.4</v>
      </c>
      <c r="AJ292" s="80" t="s">
        <v>773</v>
      </c>
      <c r="AK292" s="5">
        <v>7</v>
      </c>
      <c r="AL292" s="31">
        <f>VLOOKUP(AM292,$A$3:$B$36,2,FALSE)</f>
        <v>32</v>
      </c>
      <c r="AM292" s="80" t="s">
        <v>770</v>
      </c>
      <c r="AN292" s="5">
        <v>7</v>
      </c>
      <c r="AO292" s="31">
        <f>VLOOKUP(AP292,$A$3:$B$36,2,FALSE)</f>
        <v>27.1</v>
      </c>
      <c r="AP292" s="80" t="s">
        <v>769</v>
      </c>
    </row>
    <row r="293" spans="7:66" x14ac:dyDescent="0.45">
      <c r="G293" s="5">
        <v>8</v>
      </c>
      <c r="H293" s="6" t="s">
        <v>259</v>
      </c>
      <c r="I293" s="6" t="s">
        <v>478</v>
      </c>
      <c r="J293" s="6" t="s">
        <v>569</v>
      </c>
      <c r="K293" s="6" t="s">
        <v>90</v>
      </c>
      <c r="L293" s="6" t="s">
        <v>346</v>
      </c>
      <c r="M293" s="6" t="s">
        <v>517</v>
      </c>
      <c r="N293" s="6"/>
      <c r="Q293" s="5" t="s">
        <v>65</v>
      </c>
      <c r="R293" s="5" t="s">
        <v>478</v>
      </c>
      <c r="S293" s="5" t="s">
        <v>44</v>
      </c>
      <c r="T293" s="5" t="s">
        <v>90</v>
      </c>
      <c r="U293" s="5" t="s">
        <v>346</v>
      </c>
      <c r="V293" s="5" t="s">
        <v>19</v>
      </c>
      <c r="Y293" s="5">
        <v>8</v>
      </c>
      <c r="Z293" s="31">
        <f>VLOOKUP(AA293,$A$3:$B$36,2,FALSE)</f>
        <v>33.4</v>
      </c>
      <c r="AA293" s="80" t="s">
        <v>787</v>
      </c>
      <c r="AB293" s="5">
        <v>8</v>
      </c>
      <c r="AC293" s="31">
        <f>VLOOKUP(AD293,$A$3:$B$36,2,FALSE)</f>
        <v>37.200000000000003</v>
      </c>
      <c r="AD293" s="80" t="s">
        <v>772</v>
      </c>
      <c r="AE293" s="5">
        <v>8</v>
      </c>
      <c r="AF293" s="31">
        <f>VLOOKUP(AG293,$A$3:$B$36,2,FALSE)</f>
        <v>27.1</v>
      </c>
      <c r="AG293" s="80" t="s">
        <v>769</v>
      </c>
      <c r="AH293" s="5">
        <v>8</v>
      </c>
      <c r="AI293" s="31">
        <f>VLOOKUP(AJ293,$A$3:$B$36,2,FALSE)</f>
        <v>31.4</v>
      </c>
      <c r="AJ293" s="80" t="s">
        <v>774</v>
      </c>
      <c r="AK293" s="5">
        <v>8</v>
      </c>
      <c r="AL293" s="31">
        <f>VLOOKUP(AM293,$A$3:$B$36,2,FALSE)</f>
        <v>31.4</v>
      </c>
      <c r="AM293" s="80" t="s">
        <v>774</v>
      </c>
      <c r="AN293" s="5">
        <v>8</v>
      </c>
      <c r="AO293" s="31">
        <f>VLOOKUP(AP293,$A$3:$B$36,2,FALSE)</f>
        <v>27.5</v>
      </c>
      <c r="AP293" s="80" t="s">
        <v>853</v>
      </c>
    </row>
    <row r="294" spans="7:66" x14ac:dyDescent="0.45">
      <c r="G294" s="5">
        <v>9</v>
      </c>
      <c r="H294" s="6" t="s">
        <v>260</v>
      </c>
      <c r="I294" s="6" t="s">
        <v>231</v>
      </c>
      <c r="J294" s="6" t="s">
        <v>570</v>
      </c>
      <c r="K294" s="6" t="s">
        <v>46</v>
      </c>
      <c r="L294" s="6" t="s">
        <v>573</v>
      </c>
      <c r="M294" s="6"/>
      <c r="N294" s="6"/>
      <c r="Q294" s="5" t="s">
        <v>67</v>
      </c>
      <c r="R294" s="5" t="s">
        <v>231</v>
      </c>
      <c r="S294" s="5" t="s">
        <v>236</v>
      </c>
      <c r="T294" s="5" t="s">
        <v>46</v>
      </c>
      <c r="U294" s="5" t="s">
        <v>97</v>
      </c>
      <c r="Y294" s="5">
        <v>9</v>
      </c>
      <c r="Z294" s="31">
        <f>VLOOKUP(AA294,$A$3:$B$36,2,FALSE)</f>
        <v>33.700000000000003</v>
      </c>
      <c r="AA294" s="80" t="s">
        <v>791</v>
      </c>
      <c r="AB294" s="5">
        <v>9</v>
      </c>
      <c r="AC294" s="31">
        <f>VLOOKUP(AD294,$A$3:$B$36,2,FALSE)</f>
        <v>36.1</v>
      </c>
      <c r="AD294" s="80" t="s">
        <v>775</v>
      </c>
      <c r="AE294" s="5">
        <v>9</v>
      </c>
      <c r="AF294" s="31">
        <f>VLOOKUP(AG294,$A$3:$B$36,2,FALSE)</f>
        <v>26.1</v>
      </c>
      <c r="AG294" s="80" t="s">
        <v>873</v>
      </c>
      <c r="AH294" s="5">
        <v>9</v>
      </c>
      <c r="AI294" s="31">
        <f>VLOOKUP(AJ294,$A$3:$B$36,2,FALSE)</f>
        <v>32</v>
      </c>
      <c r="AJ294" s="80" t="s">
        <v>770</v>
      </c>
      <c r="AK294" s="5">
        <v>9</v>
      </c>
      <c r="AL294" s="31">
        <f>VLOOKUP(AM294,$A$3:$B$36,2,FALSE)</f>
        <v>30.4</v>
      </c>
      <c r="AM294" s="80" t="s">
        <v>773</v>
      </c>
      <c r="AN294" s="114">
        <v>9</v>
      </c>
      <c r="AO294" s="107">
        <f>VLOOKUP(AP294,$A$3:$B$36,2,FALSE)</f>
        <v>27.1</v>
      </c>
      <c r="AP294" s="112" t="s">
        <v>769</v>
      </c>
    </row>
    <row r="295" spans="7:66" x14ac:dyDescent="0.45">
      <c r="G295" s="5">
        <v>10</v>
      </c>
      <c r="H295" s="6" t="s">
        <v>21</v>
      </c>
      <c r="I295" s="6" t="s">
        <v>232</v>
      </c>
      <c r="J295" s="6"/>
      <c r="K295" s="11" t="s">
        <v>289</v>
      </c>
      <c r="L295" s="6" t="s">
        <v>98</v>
      </c>
      <c r="M295" s="6"/>
      <c r="N295" s="6"/>
      <c r="Q295" s="5" t="s">
        <v>21</v>
      </c>
      <c r="R295" s="5" t="s">
        <v>121</v>
      </c>
      <c r="T295" s="5" t="s">
        <v>507</v>
      </c>
      <c r="U295" s="5" t="s">
        <v>98</v>
      </c>
      <c r="Y295" s="5">
        <v>10</v>
      </c>
      <c r="Z295" s="31">
        <f>VLOOKUP(AA295,$A$3:$B$36,2,FALSE)</f>
        <v>33.4</v>
      </c>
      <c r="AA295" s="80" t="s">
        <v>787</v>
      </c>
      <c r="AB295" s="5">
        <v>10</v>
      </c>
      <c r="AC295" s="31">
        <f>VLOOKUP(AD295,$A$3:$B$36,2,FALSE)</f>
        <v>34.700000000000003</v>
      </c>
      <c r="AD295" s="80" t="s">
        <v>776</v>
      </c>
      <c r="AE295" s="114">
        <v>10</v>
      </c>
      <c r="AF295" s="107">
        <f>VLOOKUP(AG295,$A$3:$B$36,2,FALSE)</f>
        <v>27.1</v>
      </c>
      <c r="AG295" s="112" t="s">
        <v>769</v>
      </c>
      <c r="AH295" s="5">
        <v>10</v>
      </c>
      <c r="AI295" s="31">
        <f>VLOOKUP(AJ295,$A$3:$B$36,2,FALSE)</f>
        <v>33</v>
      </c>
      <c r="AJ295" s="80" t="s">
        <v>766</v>
      </c>
      <c r="AK295" s="5">
        <v>10</v>
      </c>
      <c r="AL295" s="31">
        <f>VLOOKUP(AM295,$A$3:$B$36,2,FALSE)</f>
        <v>31.4</v>
      </c>
      <c r="AM295" s="80" t="s">
        <v>774</v>
      </c>
      <c r="AO295" s="31"/>
    </row>
    <row r="296" spans="7:66" x14ac:dyDescent="0.45">
      <c r="G296" s="5">
        <v>11</v>
      </c>
      <c r="H296" s="6" t="s">
        <v>261</v>
      </c>
      <c r="I296" s="6" t="s">
        <v>32</v>
      </c>
      <c r="J296" s="6"/>
      <c r="L296" s="6" t="s">
        <v>425</v>
      </c>
      <c r="M296" s="6"/>
      <c r="N296" s="6"/>
      <c r="Q296" s="5" t="s">
        <v>602</v>
      </c>
      <c r="R296" s="5" t="s">
        <v>32</v>
      </c>
      <c r="U296" s="5" t="s">
        <v>92</v>
      </c>
      <c r="Y296" s="5">
        <v>11</v>
      </c>
      <c r="Z296" s="31">
        <f>VLOOKUP(AA296,$A$3:$B$36,2,FALSE)</f>
        <v>34.200000000000003</v>
      </c>
      <c r="AA296" s="80" t="s">
        <v>765</v>
      </c>
      <c r="AB296" s="5">
        <v>11</v>
      </c>
      <c r="AC296" s="31">
        <f>VLOOKUP(AD296,$A$3:$B$36,2,FALSE)</f>
        <v>36.1</v>
      </c>
      <c r="AD296" s="80" t="s">
        <v>775</v>
      </c>
      <c r="AF296" s="31"/>
      <c r="AH296" s="114">
        <v>11</v>
      </c>
      <c r="AI296" s="107">
        <f>VLOOKUP(AJ296,$A$3:$B$36,2,FALSE)</f>
        <v>32</v>
      </c>
      <c r="AJ296" s="112" t="s">
        <v>770</v>
      </c>
      <c r="AK296" s="5">
        <v>11</v>
      </c>
      <c r="AL296" s="31">
        <f>VLOOKUP(AM296,$A$3:$B$36,2,FALSE)</f>
        <v>32</v>
      </c>
      <c r="AM296" s="80" t="s">
        <v>770</v>
      </c>
      <c r="AO296" s="31"/>
    </row>
    <row r="297" spans="7:66" ht="13.8" x14ac:dyDescent="0.45">
      <c r="G297" s="5">
        <v>12</v>
      </c>
      <c r="I297" s="11" t="s">
        <v>302</v>
      </c>
      <c r="J297" s="6"/>
      <c r="K297" s="6"/>
      <c r="L297" s="6"/>
      <c r="M297" s="6"/>
      <c r="N297" s="6"/>
      <c r="O297" s="10" t="s">
        <v>431</v>
      </c>
      <c r="R297" s="5" t="s">
        <v>478</v>
      </c>
      <c r="W297" s="5">
        <f>COUNTA(Q286:V297)</f>
        <v>61</v>
      </c>
      <c r="X297" s="10" t="s">
        <v>431</v>
      </c>
      <c r="Y297" s="114">
        <v>12</v>
      </c>
      <c r="Z297" s="107">
        <f>VLOOKUP(AA297,$A$3:$B$36,2,FALSE)</f>
        <v>33.4</v>
      </c>
      <c r="AA297" s="112" t="s">
        <v>787</v>
      </c>
      <c r="AB297" s="5">
        <v>12</v>
      </c>
      <c r="AC297" s="31">
        <f>VLOOKUP(AD297,$A$3:$B$36,2,FALSE)</f>
        <v>37.200000000000003</v>
      </c>
      <c r="AD297" s="80" t="s">
        <v>772</v>
      </c>
      <c r="AK297" s="114">
        <v>12</v>
      </c>
      <c r="AL297" s="107">
        <f>VLOOKUP(AM297,$A$3:$B$36,2,FALSE)</f>
        <v>31.4</v>
      </c>
      <c r="AM297" s="112" t="s">
        <v>774</v>
      </c>
      <c r="BN297" s="10" t="s">
        <v>431</v>
      </c>
    </row>
    <row r="298" spans="7:66" x14ac:dyDescent="0.45">
      <c r="I298" s="6"/>
      <c r="J298" s="6"/>
      <c r="K298" s="6"/>
      <c r="L298" s="6"/>
      <c r="M298" s="6"/>
      <c r="N298" s="6"/>
      <c r="AB298" s="114">
        <v>13</v>
      </c>
      <c r="AC298" s="107">
        <f>VLOOKUP(AD298,$A$3:$B$36,2,FALSE)</f>
        <v>36.1</v>
      </c>
      <c r="AD298" s="112" t="s">
        <v>775</v>
      </c>
    </row>
    <row r="299" spans="7:66" x14ac:dyDescent="0.45">
      <c r="H299" s="6"/>
      <c r="I299" s="6"/>
      <c r="J299" s="6"/>
      <c r="K299" s="6"/>
      <c r="L299" s="6"/>
      <c r="M299" s="6"/>
      <c r="N299" s="6"/>
    </row>
    <row r="300" spans="7:66" x14ac:dyDescent="0.45">
      <c r="G300" s="5" t="s">
        <v>575</v>
      </c>
    </row>
    <row r="301" spans="7:66" x14ac:dyDescent="0.45">
      <c r="H301" s="5" t="s">
        <v>216</v>
      </c>
    </row>
    <row r="302" spans="7:66" x14ac:dyDescent="0.45">
      <c r="G302" s="7" t="s">
        <v>5</v>
      </c>
      <c r="H302" s="8" t="s">
        <v>28</v>
      </c>
      <c r="I302" s="8" t="s">
        <v>29</v>
      </c>
      <c r="J302" s="8" t="s">
        <v>110</v>
      </c>
      <c r="K302" s="8" t="s">
        <v>217</v>
      </c>
      <c r="L302" s="8" t="s">
        <v>218</v>
      </c>
      <c r="M302" s="8" t="s">
        <v>219</v>
      </c>
      <c r="N302" s="8"/>
      <c r="P302" s="5">
        <v>15</v>
      </c>
      <c r="Q302" s="8" t="s">
        <v>28</v>
      </c>
      <c r="R302" s="8" t="s">
        <v>29</v>
      </c>
      <c r="S302" s="8" t="s">
        <v>110</v>
      </c>
      <c r="T302" s="8" t="s">
        <v>217</v>
      </c>
      <c r="U302" s="8" t="s">
        <v>218</v>
      </c>
      <c r="V302" s="8" t="s">
        <v>219</v>
      </c>
      <c r="Y302" s="7" t="s">
        <v>5</v>
      </c>
      <c r="AA302" s="102" t="s">
        <v>28</v>
      </c>
      <c r="AB302" s="102"/>
      <c r="AC302" s="102"/>
      <c r="AD302" s="102" t="s">
        <v>29</v>
      </c>
      <c r="AE302" s="102"/>
      <c r="AF302" s="102"/>
      <c r="AG302" s="102" t="s">
        <v>110</v>
      </c>
      <c r="AH302" s="102"/>
      <c r="AI302" s="102"/>
      <c r="AJ302" s="102" t="s">
        <v>217</v>
      </c>
      <c r="AK302" s="102"/>
      <c r="AL302" s="102"/>
      <c r="AM302" s="102" t="s">
        <v>218</v>
      </c>
      <c r="AN302" s="102"/>
      <c r="AO302" s="102"/>
      <c r="AP302" s="102" t="s">
        <v>219</v>
      </c>
    </row>
    <row r="303" spans="7:66" x14ac:dyDescent="0.45">
      <c r="G303" s="5">
        <v>1</v>
      </c>
      <c r="H303" s="6" t="s">
        <v>114</v>
      </c>
      <c r="I303" s="6" t="s">
        <v>118</v>
      </c>
      <c r="J303" s="6" t="s">
        <v>126</v>
      </c>
      <c r="K303" s="6" t="s">
        <v>337</v>
      </c>
      <c r="L303" s="6" t="s">
        <v>148</v>
      </c>
      <c r="M303" s="6" t="s">
        <v>155</v>
      </c>
      <c r="N303" s="6"/>
      <c r="Q303" s="5" t="s">
        <v>114</v>
      </c>
      <c r="R303" s="5" t="s">
        <v>118</v>
      </c>
      <c r="S303" s="5" t="s">
        <v>126</v>
      </c>
      <c r="T303" s="5" t="s">
        <v>337</v>
      </c>
      <c r="U303" s="5" t="s">
        <v>148</v>
      </c>
      <c r="V303" s="5" t="s">
        <v>155</v>
      </c>
      <c r="Y303" s="5">
        <v>1</v>
      </c>
      <c r="Z303" s="31">
        <f>VLOOKUP(AA303,$A$3:$B$36,2,FALSE)</f>
        <v>25.9</v>
      </c>
      <c r="AA303" s="80" t="s">
        <v>871</v>
      </c>
      <c r="AB303" s="5">
        <v>1</v>
      </c>
      <c r="AC303" s="31">
        <f>VLOOKUP(AD303,$A$3:$B$36,2,FALSE)</f>
        <v>25.9</v>
      </c>
      <c r="AD303" s="80" t="s">
        <v>871</v>
      </c>
      <c r="AE303" s="5">
        <v>1</v>
      </c>
      <c r="AF303" s="31">
        <f>VLOOKUP(AG303,$A$3:$B$36,2,FALSE)</f>
        <v>25.9</v>
      </c>
      <c r="AG303" s="80" t="s">
        <v>871</v>
      </c>
      <c r="AH303" s="5">
        <v>1</v>
      </c>
      <c r="AI303" s="31">
        <f>VLOOKUP(AJ303,$A$3:$B$36,2,FALSE)</f>
        <v>25.9</v>
      </c>
      <c r="AJ303" s="80" t="s">
        <v>871</v>
      </c>
      <c r="AK303" s="5">
        <v>1</v>
      </c>
      <c r="AL303" s="31">
        <f>VLOOKUP(AM303,$A$3:$B$36,2,FALSE)</f>
        <v>25.9</v>
      </c>
      <c r="AM303" s="80" t="s">
        <v>871</v>
      </c>
      <c r="AN303" s="5">
        <v>1</v>
      </c>
      <c r="AO303" s="31">
        <f>VLOOKUP(AP303,$A$3:$B$36,2,FALSE)</f>
        <v>25.9</v>
      </c>
      <c r="AP303" s="80" t="s">
        <v>871</v>
      </c>
    </row>
    <row r="304" spans="7:66" x14ac:dyDescent="0.45">
      <c r="G304" s="5">
        <v>2</v>
      </c>
      <c r="H304" s="6" t="s">
        <v>116</v>
      </c>
      <c r="I304" s="6" t="s">
        <v>262</v>
      </c>
      <c r="J304" s="6" t="s">
        <v>275</v>
      </c>
      <c r="K304" s="6" t="s">
        <v>338</v>
      </c>
      <c r="L304" s="6" t="s">
        <v>290</v>
      </c>
      <c r="M304" s="6" t="s">
        <v>18</v>
      </c>
      <c r="N304" s="6"/>
      <c r="Q304" s="5" t="s">
        <v>116</v>
      </c>
      <c r="R304" s="5" t="s">
        <v>549</v>
      </c>
      <c r="S304" s="5" t="s">
        <v>42</v>
      </c>
      <c r="T304" s="5" t="s">
        <v>986</v>
      </c>
      <c r="U304" s="5" t="s">
        <v>93</v>
      </c>
      <c r="V304" s="5" t="s">
        <v>18</v>
      </c>
      <c r="Y304" s="5">
        <v>2</v>
      </c>
      <c r="Z304" s="31">
        <f>VLOOKUP(AA304,$A$3:$B$36,2,FALSE)</f>
        <v>29.2</v>
      </c>
      <c r="AA304" s="80" t="s">
        <v>792</v>
      </c>
      <c r="AB304" s="5">
        <v>2</v>
      </c>
      <c r="AC304" s="31">
        <f>VLOOKUP(AD304,$A$3:$B$36,2,FALSE)</f>
        <v>29.2</v>
      </c>
      <c r="AD304" s="80" t="s">
        <v>792</v>
      </c>
      <c r="AE304" s="5">
        <v>2</v>
      </c>
      <c r="AF304" s="31">
        <f>VLOOKUP(AG304,$A$3:$B$36,2,FALSE)</f>
        <v>29.2</v>
      </c>
      <c r="AG304" s="80" t="s">
        <v>792</v>
      </c>
      <c r="AH304" s="5">
        <v>2</v>
      </c>
      <c r="AI304" s="31">
        <f>VLOOKUP(AJ304,$A$3:$B$36,2,FALSE)</f>
        <v>24.9</v>
      </c>
      <c r="AJ304" s="80" t="s">
        <v>771</v>
      </c>
      <c r="AK304" s="5">
        <v>2</v>
      </c>
      <c r="AL304" s="31">
        <f>VLOOKUP(AM304,$A$3:$B$36,2,FALSE)</f>
        <v>29.2</v>
      </c>
      <c r="AM304" s="80" t="s">
        <v>792</v>
      </c>
      <c r="AN304" s="5">
        <v>2</v>
      </c>
      <c r="AO304" s="31">
        <f>VLOOKUP(AP304,$A$3:$B$36,2,FALSE)</f>
        <v>29.2</v>
      </c>
      <c r="AP304" s="80" t="s">
        <v>792</v>
      </c>
    </row>
    <row r="305" spans="7:66" x14ac:dyDescent="0.45">
      <c r="G305" s="5">
        <v>3</v>
      </c>
      <c r="H305" s="11" t="s">
        <v>163</v>
      </c>
      <c r="I305" s="6" t="s">
        <v>550</v>
      </c>
      <c r="J305" s="6" t="s">
        <v>44</v>
      </c>
      <c r="K305" s="6" t="s">
        <v>339</v>
      </c>
      <c r="L305" s="6" t="s">
        <v>291</v>
      </c>
      <c r="M305" s="11" t="s">
        <v>210</v>
      </c>
      <c r="N305" s="11"/>
      <c r="Q305" s="5" t="s">
        <v>72</v>
      </c>
      <c r="R305" s="5" t="s">
        <v>270</v>
      </c>
      <c r="S305" s="5" t="s">
        <v>44</v>
      </c>
      <c r="T305" s="5" t="s">
        <v>339</v>
      </c>
      <c r="U305" s="5" t="s">
        <v>94</v>
      </c>
      <c r="V305" s="5" t="s">
        <v>61</v>
      </c>
      <c r="Y305" s="5">
        <v>3</v>
      </c>
      <c r="Z305" s="31">
        <f>VLOOKUP(AA305,$A$3:$B$36,2,FALSE)</f>
        <v>33</v>
      </c>
      <c r="AA305" s="80" t="s">
        <v>766</v>
      </c>
      <c r="AB305" s="5">
        <v>3</v>
      </c>
      <c r="AC305" s="31">
        <f>VLOOKUP(AD305,$A$3:$B$36,2,FALSE)</f>
        <v>27.1</v>
      </c>
      <c r="AD305" s="80" t="s">
        <v>769</v>
      </c>
      <c r="AE305" s="5">
        <v>3</v>
      </c>
      <c r="AF305" s="31">
        <f>VLOOKUP(AG305,$A$3:$B$36,2,FALSE)</f>
        <v>27.1</v>
      </c>
      <c r="AG305" s="80" t="s">
        <v>769</v>
      </c>
      <c r="AH305" s="5">
        <v>3</v>
      </c>
      <c r="AI305" s="31">
        <f>VLOOKUP(AJ305,$A$3:$B$36,2,FALSE)</f>
        <v>25.4</v>
      </c>
      <c r="AJ305" s="80" t="s">
        <v>819</v>
      </c>
      <c r="AK305" s="5">
        <v>3</v>
      </c>
      <c r="AL305" s="31">
        <f>VLOOKUP(AM305,$A$3:$B$36,2,FALSE)</f>
        <v>27.1</v>
      </c>
      <c r="AM305" s="80" t="s">
        <v>769</v>
      </c>
      <c r="AN305" s="5">
        <v>3</v>
      </c>
      <c r="AO305" s="31">
        <f>VLOOKUP(AP305,$A$3:$B$36,2,FALSE)</f>
        <v>33</v>
      </c>
      <c r="AP305" s="80" t="s">
        <v>766</v>
      </c>
    </row>
    <row r="306" spans="7:66" x14ac:dyDescent="0.45">
      <c r="G306" s="5">
        <v>4</v>
      </c>
      <c r="H306" s="6" t="s">
        <v>164</v>
      </c>
      <c r="I306" s="6" t="s">
        <v>271</v>
      </c>
      <c r="J306" s="6" t="s">
        <v>235</v>
      </c>
      <c r="K306" s="6" t="s">
        <v>136</v>
      </c>
      <c r="L306" s="6" t="s">
        <v>350</v>
      </c>
      <c r="M306" s="13" t="s">
        <v>383</v>
      </c>
      <c r="N306" s="13"/>
      <c r="Q306" s="5" t="s">
        <v>117</v>
      </c>
      <c r="R306" s="5" t="s">
        <v>271</v>
      </c>
      <c r="S306" s="5" t="s">
        <v>126</v>
      </c>
      <c r="T306" s="5" t="s">
        <v>136</v>
      </c>
      <c r="U306" s="5" t="s">
        <v>987</v>
      </c>
      <c r="V306" s="5" t="s">
        <v>15</v>
      </c>
      <c r="Y306" s="5">
        <v>4</v>
      </c>
      <c r="Z306" s="31">
        <f>VLOOKUP(AA306,$A$3:$B$36,2,FALSE)</f>
        <v>31.4</v>
      </c>
      <c r="AA306" s="80" t="s">
        <v>774</v>
      </c>
      <c r="AB306" s="5">
        <v>4</v>
      </c>
      <c r="AC306" s="31">
        <f>VLOOKUP(AD306,$A$3:$B$36,2,FALSE)</f>
        <v>27.5</v>
      </c>
      <c r="AD306" s="80" t="s">
        <v>853</v>
      </c>
      <c r="AE306" s="5">
        <v>4</v>
      </c>
      <c r="AF306" s="31">
        <f>VLOOKUP(AG306,$A$3:$B$36,2,FALSE)</f>
        <v>25.9</v>
      </c>
      <c r="AG306" s="80" t="s">
        <v>871</v>
      </c>
      <c r="AH306" s="5">
        <v>4</v>
      </c>
      <c r="AI306" s="31">
        <f>VLOOKUP(AJ306,$A$3:$B$36,2,FALSE)</f>
        <v>25.9</v>
      </c>
      <c r="AJ306" s="80" t="s">
        <v>871</v>
      </c>
      <c r="AK306" s="5">
        <v>4</v>
      </c>
      <c r="AL306" s="31">
        <f>VLOOKUP(AM306,$A$3:$B$36,2,FALSE)</f>
        <v>27.5</v>
      </c>
      <c r="AM306" s="80" t="s">
        <v>853</v>
      </c>
      <c r="AN306" s="5">
        <v>4</v>
      </c>
      <c r="AO306" s="31">
        <f>VLOOKUP(AP306,$A$3:$B$36,2,FALSE)</f>
        <v>31.4</v>
      </c>
      <c r="AP306" s="80" t="s">
        <v>774</v>
      </c>
    </row>
    <row r="307" spans="7:66" x14ac:dyDescent="0.45">
      <c r="G307" s="5">
        <v>5</v>
      </c>
      <c r="H307" s="6" t="s">
        <v>20</v>
      </c>
      <c r="I307" s="6" t="s">
        <v>119</v>
      </c>
      <c r="J307" s="6" t="s">
        <v>236</v>
      </c>
      <c r="K307" s="6" t="s">
        <v>340</v>
      </c>
      <c r="L307" s="6" t="s">
        <v>347</v>
      </c>
      <c r="M307" s="6" t="s">
        <v>494</v>
      </c>
      <c r="N307" s="6"/>
      <c r="Q307" s="5" t="s">
        <v>20</v>
      </c>
      <c r="R307" s="5" t="s">
        <v>119</v>
      </c>
      <c r="S307" s="5" t="s">
        <v>236</v>
      </c>
      <c r="T307" s="5" t="s">
        <v>340</v>
      </c>
      <c r="U307" s="5" t="s">
        <v>347</v>
      </c>
      <c r="V307" s="5" t="s">
        <v>62</v>
      </c>
      <c r="Y307" s="5">
        <v>5</v>
      </c>
      <c r="Z307" s="31">
        <f>VLOOKUP(AA307,$A$3:$B$36,2,FALSE)</f>
        <v>32</v>
      </c>
      <c r="AA307" s="80" t="s">
        <v>770</v>
      </c>
      <c r="AB307" s="5">
        <v>5</v>
      </c>
      <c r="AC307" s="31">
        <f>VLOOKUP(AD307,$A$3:$B$36,2,FALSE)</f>
        <v>29.2</v>
      </c>
      <c r="AD307" s="80" t="s">
        <v>792</v>
      </c>
      <c r="AE307" s="5">
        <v>5</v>
      </c>
      <c r="AF307" s="31">
        <f>VLOOKUP(AG307,$A$3:$B$36,2,FALSE)</f>
        <v>26.1</v>
      </c>
      <c r="AG307" s="80" t="s">
        <v>873</v>
      </c>
      <c r="AH307" s="5">
        <v>5</v>
      </c>
      <c r="AI307" s="31">
        <f>VLOOKUP(AJ307,$A$3:$B$36,2,FALSE)</f>
        <v>27.1</v>
      </c>
      <c r="AJ307" s="80" t="s">
        <v>769</v>
      </c>
      <c r="AK307" s="5">
        <v>5</v>
      </c>
      <c r="AL307" s="31">
        <f>VLOOKUP(AM307,$A$3:$B$36,2,FALSE)</f>
        <v>27.1</v>
      </c>
      <c r="AM307" s="80" t="s">
        <v>769</v>
      </c>
      <c r="AN307" s="5">
        <v>5</v>
      </c>
      <c r="AO307" s="31">
        <f>VLOOKUP(AP307,$A$3:$B$36,2,FALSE)</f>
        <v>32</v>
      </c>
      <c r="AP307" s="80" t="s">
        <v>770</v>
      </c>
    </row>
    <row r="308" spans="7:66" x14ac:dyDescent="0.45">
      <c r="G308" s="5">
        <v>6</v>
      </c>
      <c r="H308" s="11" t="s">
        <v>227</v>
      </c>
      <c r="I308" s="6" t="s">
        <v>272</v>
      </c>
      <c r="J308" s="6" t="s">
        <v>127</v>
      </c>
      <c r="K308" s="6" t="s">
        <v>137</v>
      </c>
      <c r="L308" s="6" t="s">
        <v>579</v>
      </c>
      <c r="M308" s="13" t="s">
        <v>495</v>
      </c>
      <c r="N308" s="13"/>
      <c r="Q308" s="5" t="s">
        <v>72</v>
      </c>
      <c r="R308" s="5" t="s">
        <v>272</v>
      </c>
      <c r="S308" s="5" t="s">
        <v>127</v>
      </c>
      <c r="T308" s="5" t="s">
        <v>137</v>
      </c>
      <c r="U308" s="5" t="s">
        <v>579</v>
      </c>
      <c r="V308" s="5" t="s">
        <v>15</v>
      </c>
      <c r="Y308" s="5">
        <v>6</v>
      </c>
      <c r="Z308" s="31">
        <f>VLOOKUP(AA308,$A$3:$B$36,2,FALSE)</f>
        <v>33</v>
      </c>
      <c r="AA308" s="80" t="s">
        <v>766</v>
      </c>
      <c r="AB308" s="5">
        <v>6</v>
      </c>
      <c r="AC308" s="31">
        <f>VLOOKUP(AD308,$A$3:$B$36,2,FALSE)</f>
        <v>30.4</v>
      </c>
      <c r="AD308" s="80" t="s">
        <v>773</v>
      </c>
      <c r="AE308" s="5">
        <v>6</v>
      </c>
      <c r="AF308" s="31">
        <f>VLOOKUP(AG308,$A$3:$B$36,2,FALSE)</f>
        <v>27.1</v>
      </c>
      <c r="AG308" s="80" t="s">
        <v>769</v>
      </c>
      <c r="AH308" s="5">
        <v>6</v>
      </c>
      <c r="AI308" s="31">
        <f>VLOOKUP(AJ308,$A$3:$B$36,2,FALSE)</f>
        <v>29.2</v>
      </c>
      <c r="AJ308" s="80" t="s">
        <v>792</v>
      </c>
      <c r="AK308" s="5">
        <v>6</v>
      </c>
      <c r="AL308" s="31">
        <f>VLOOKUP(AM308,$A$3:$B$36,2,FALSE)</f>
        <v>26.1</v>
      </c>
      <c r="AM308" s="80" t="s">
        <v>873</v>
      </c>
      <c r="AN308" s="5">
        <v>6</v>
      </c>
      <c r="AO308" s="31">
        <f>VLOOKUP(AP308,$A$3:$B$36,2,FALSE)</f>
        <v>31.4</v>
      </c>
      <c r="AP308" s="80" t="s">
        <v>774</v>
      </c>
    </row>
    <row r="309" spans="7:66" x14ac:dyDescent="0.45">
      <c r="G309" s="5">
        <v>7</v>
      </c>
      <c r="H309" s="6" t="s">
        <v>228</v>
      </c>
      <c r="I309" s="6" t="s">
        <v>273</v>
      </c>
      <c r="J309" s="6" t="s">
        <v>416</v>
      </c>
      <c r="K309" s="6" t="s">
        <v>90</v>
      </c>
      <c r="L309" s="6" t="s">
        <v>580</v>
      </c>
      <c r="M309" s="6" t="s">
        <v>59</v>
      </c>
      <c r="N309" s="6"/>
      <c r="Q309" s="5" t="s">
        <v>20</v>
      </c>
      <c r="R309" s="5" t="s">
        <v>273</v>
      </c>
      <c r="S309" s="5" t="s">
        <v>43</v>
      </c>
      <c r="T309" s="5" t="s">
        <v>90</v>
      </c>
      <c r="U309" s="5" t="s">
        <v>580</v>
      </c>
      <c r="V309" s="5" t="s">
        <v>59</v>
      </c>
      <c r="Y309" s="5">
        <v>7</v>
      </c>
      <c r="Z309" s="31">
        <f>VLOOKUP(AA309,$A$3:$B$36,2,FALSE)</f>
        <v>32</v>
      </c>
      <c r="AA309" s="80" t="s">
        <v>770</v>
      </c>
      <c r="AB309" s="5">
        <v>7</v>
      </c>
      <c r="AC309" s="31">
        <f>VLOOKUP(AD309,$A$3:$B$36,2,FALSE)</f>
        <v>31.4</v>
      </c>
      <c r="AD309" s="80" t="s">
        <v>774</v>
      </c>
      <c r="AE309" s="5">
        <v>7</v>
      </c>
      <c r="AF309" s="31">
        <f>VLOOKUP(AG309,$A$3:$B$36,2,FALSE)</f>
        <v>27.5</v>
      </c>
      <c r="AG309" s="80" t="s">
        <v>853</v>
      </c>
      <c r="AH309" s="5">
        <v>7</v>
      </c>
      <c r="AI309" s="31">
        <f>VLOOKUP(AJ309,$A$3:$B$36,2,FALSE)</f>
        <v>31.4</v>
      </c>
      <c r="AJ309" s="80" t="s">
        <v>774</v>
      </c>
      <c r="AK309" s="5">
        <v>7</v>
      </c>
      <c r="AL309" s="31">
        <f>VLOOKUP(AM309,$A$3:$B$36,2,FALSE)</f>
        <v>25.9</v>
      </c>
      <c r="AM309" s="80" t="s">
        <v>871</v>
      </c>
      <c r="AN309" s="5">
        <v>7</v>
      </c>
      <c r="AO309" s="31">
        <f>VLOOKUP(AP309,$A$3:$B$36,2,FALSE)</f>
        <v>32</v>
      </c>
      <c r="AP309" s="80" t="s">
        <v>770</v>
      </c>
    </row>
    <row r="310" spans="7:66" x14ac:dyDescent="0.45">
      <c r="G310" s="5">
        <v>8</v>
      </c>
      <c r="H310" s="11" t="s">
        <v>411</v>
      </c>
      <c r="I310" s="6" t="s">
        <v>455</v>
      </c>
      <c r="J310" s="6" t="s">
        <v>417</v>
      </c>
      <c r="K310" s="6" t="s">
        <v>138</v>
      </c>
      <c r="L310" s="6" t="s">
        <v>581</v>
      </c>
      <c r="M310" s="11" t="s">
        <v>386</v>
      </c>
      <c r="N310" s="11"/>
      <c r="Q310" s="5" t="s">
        <v>72</v>
      </c>
      <c r="R310" s="5" t="s">
        <v>835</v>
      </c>
      <c r="S310" s="5" t="s">
        <v>127</v>
      </c>
      <c r="T310" s="5" t="s">
        <v>138</v>
      </c>
      <c r="U310" s="5" t="s">
        <v>1008</v>
      </c>
      <c r="V310" s="5" t="s">
        <v>61</v>
      </c>
      <c r="Y310" s="5">
        <v>8</v>
      </c>
      <c r="Z310" s="31">
        <f>VLOOKUP(AA310,$A$3:$B$36,2,FALSE)</f>
        <v>33</v>
      </c>
      <c r="AA310" s="80" t="s">
        <v>766</v>
      </c>
      <c r="AB310" s="5">
        <v>8</v>
      </c>
      <c r="AC310" s="31">
        <f>VLOOKUP(AD310,$A$3:$B$36,2,FALSE)</f>
        <v>32</v>
      </c>
      <c r="AD310" s="80" t="s">
        <v>770</v>
      </c>
      <c r="AE310" s="5">
        <v>8</v>
      </c>
      <c r="AF310" s="31">
        <f>VLOOKUP(AG310,$A$3:$B$36,2,FALSE)</f>
        <v>27.1</v>
      </c>
      <c r="AG310" s="80" t="s">
        <v>769</v>
      </c>
      <c r="AH310" s="5">
        <v>8</v>
      </c>
      <c r="AI310" s="31">
        <f>VLOOKUP(AJ310,$A$3:$B$36,2,FALSE)</f>
        <v>33</v>
      </c>
      <c r="AJ310" s="80" t="s">
        <v>766</v>
      </c>
      <c r="AK310" s="5">
        <v>8</v>
      </c>
      <c r="AL310" s="31">
        <f>VLOOKUP(AM310,$A$3:$B$36,2,FALSE)</f>
        <v>25.7</v>
      </c>
      <c r="AM310" s="80" t="s">
        <v>434</v>
      </c>
      <c r="AN310" s="5">
        <v>8</v>
      </c>
      <c r="AO310" s="31">
        <f>VLOOKUP(AP310,$A$3:$B$36,2,FALSE)</f>
        <v>33</v>
      </c>
      <c r="AP310" s="80" t="s">
        <v>766</v>
      </c>
    </row>
    <row r="311" spans="7:66" x14ac:dyDescent="0.45">
      <c r="G311" s="5">
        <v>9</v>
      </c>
      <c r="H311" s="6"/>
      <c r="I311" s="6" t="s">
        <v>456</v>
      </c>
      <c r="J311" s="6" t="s">
        <v>237</v>
      </c>
      <c r="K311" s="11" t="s">
        <v>583</v>
      </c>
      <c r="L311" s="6" t="s">
        <v>148</v>
      </c>
      <c r="M311" s="6"/>
      <c r="N311" s="6"/>
      <c r="R311" s="5" t="s">
        <v>456</v>
      </c>
      <c r="S311" s="5" t="s">
        <v>237</v>
      </c>
      <c r="T311" s="5" t="s">
        <v>244</v>
      </c>
      <c r="U311" s="5" t="s">
        <v>148</v>
      </c>
      <c r="Y311" s="114">
        <v>9</v>
      </c>
      <c r="Z311" s="107">
        <f>VLOOKUP(AA311,$A$3:$B$36,2,FALSE)</f>
        <v>32</v>
      </c>
      <c r="AA311" s="112" t="s">
        <v>770</v>
      </c>
      <c r="AB311" s="5">
        <v>9</v>
      </c>
      <c r="AC311" s="31">
        <f>VLOOKUP(AD311,$A$3:$B$36,2,FALSE)</f>
        <v>31.4</v>
      </c>
      <c r="AD311" s="80" t="s">
        <v>774</v>
      </c>
      <c r="AE311" s="5">
        <v>9</v>
      </c>
      <c r="AF311" s="31">
        <f>VLOOKUP(AG311,$A$3:$B$36,2,FALSE)</f>
        <v>27.5</v>
      </c>
      <c r="AG311" s="80" t="s">
        <v>853</v>
      </c>
      <c r="AH311" s="5">
        <v>9</v>
      </c>
      <c r="AI311" s="31">
        <f>VLOOKUP(AJ311,$A$3:$B$36,2,FALSE)</f>
        <v>33.4</v>
      </c>
      <c r="AJ311" s="80" t="s">
        <v>787</v>
      </c>
      <c r="AK311" s="5">
        <v>9</v>
      </c>
      <c r="AL311" s="31">
        <f>VLOOKUP(AM311,$A$3:$B$36,2,FALSE)</f>
        <v>25.9</v>
      </c>
      <c r="AM311" s="80" t="s">
        <v>871</v>
      </c>
      <c r="AN311" s="114">
        <v>9</v>
      </c>
      <c r="AO311" s="107">
        <f>VLOOKUP(AP311,$A$3:$B$36,2,FALSE)</f>
        <v>32</v>
      </c>
      <c r="AP311" s="112" t="s">
        <v>770</v>
      </c>
    </row>
    <row r="312" spans="7:66" x14ac:dyDescent="0.45">
      <c r="G312" s="5">
        <v>10</v>
      </c>
      <c r="H312" s="6"/>
      <c r="I312" s="6" t="s">
        <v>576</v>
      </c>
      <c r="J312" s="6" t="s">
        <v>578</v>
      </c>
      <c r="K312" s="13" t="s">
        <v>584</v>
      </c>
      <c r="L312" s="6" t="s">
        <v>349</v>
      </c>
      <c r="M312" s="6"/>
      <c r="N312" s="6"/>
      <c r="R312" s="5" t="s">
        <v>272</v>
      </c>
      <c r="S312" s="5" t="s">
        <v>42</v>
      </c>
      <c r="T312" s="5" t="s">
        <v>203</v>
      </c>
      <c r="U312" s="5" t="s">
        <v>349</v>
      </c>
      <c r="AB312" s="5">
        <v>10</v>
      </c>
      <c r="AC312" s="31">
        <f>VLOOKUP(AD312,$A$3:$B$36,2,FALSE)</f>
        <v>30.4</v>
      </c>
      <c r="AD312" s="80" t="s">
        <v>773</v>
      </c>
      <c r="AE312" s="5">
        <v>10</v>
      </c>
      <c r="AF312" s="31">
        <f>VLOOKUP(AG312,$A$3:$B$36,2,FALSE)</f>
        <v>29.2</v>
      </c>
      <c r="AG312" s="80" t="s">
        <v>792</v>
      </c>
      <c r="AH312" s="5">
        <v>10</v>
      </c>
      <c r="AI312" s="31">
        <f>VLOOKUP(AJ312,$A$3:$B$36,2,FALSE)</f>
        <v>33.700000000000003</v>
      </c>
      <c r="AJ312" s="80" t="s">
        <v>791</v>
      </c>
      <c r="AK312" s="5">
        <v>10</v>
      </c>
      <c r="AL312" s="31">
        <f>VLOOKUP(AM312,$A$3:$B$36,2,FALSE)</f>
        <v>26.1</v>
      </c>
      <c r="AM312" s="80" t="s">
        <v>873</v>
      </c>
    </row>
    <row r="313" spans="7:66" x14ac:dyDescent="0.45">
      <c r="G313" s="5">
        <v>11</v>
      </c>
      <c r="H313" s="6"/>
      <c r="I313" s="6" t="s">
        <v>577</v>
      </c>
      <c r="J313" s="6"/>
      <c r="K313" s="11" t="s">
        <v>585</v>
      </c>
      <c r="L313" s="6" t="s">
        <v>94</v>
      </c>
      <c r="M313" s="6"/>
      <c r="N313" s="6"/>
      <c r="R313" s="5" t="s">
        <v>456</v>
      </c>
      <c r="T313" s="5" t="s">
        <v>244</v>
      </c>
      <c r="U313" s="5" t="s">
        <v>94</v>
      </c>
      <c r="AB313" s="5">
        <v>11</v>
      </c>
      <c r="AC313" s="31">
        <f>VLOOKUP(AD313,$A$3:$B$36,2,FALSE)</f>
        <v>31.4</v>
      </c>
      <c r="AD313" s="80" t="s">
        <v>774</v>
      </c>
      <c r="AE313" s="114">
        <v>11</v>
      </c>
      <c r="AF313" s="107">
        <f>VLOOKUP(AG313,$A$3:$B$36,2,FALSE)</f>
        <v>27.5</v>
      </c>
      <c r="AG313" s="112" t="s">
        <v>853</v>
      </c>
      <c r="AH313" s="5">
        <v>11</v>
      </c>
      <c r="AI313" s="31">
        <f>VLOOKUP(AJ313,$A$3:$B$36,2,FALSE)</f>
        <v>33.4</v>
      </c>
      <c r="AJ313" s="80" t="s">
        <v>787</v>
      </c>
      <c r="AK313" s="5">
        <v>11</v>
      </c>
      <c r="AL313" s="31">
        <f>VLOOKUP(AM313,$A$3:$B$36,2,FALSE)</f>
        <v>27.1</v>
      </c>
      <c r="AM313" s="80" t="s">
        <v>769</v>
      </c>
    </row>
    <row r="314" spans="7:66" x14ac:dyDescent="0.45">
      <c r="G314" s="5">
        <v>12</v>
      </c>
      <c r="H314" s="6"/>
      <c r="I314" s="6"/>
      <c r="J314" s="6"/>
      <c r="K314" s="13" t="s">
        <v>586</v>
      </c>
      <c r="L314" s="6" t="s">
        <v>95</v>
      </c>
      <c r="M314" s="6"/>
      <c r="N314" s="6"/>
      <c r="T314" s="5" t="s">
        <v>203</v>
      </c>
      <c r="U314" s="5" t="s">
        <v>95</v>
      </c>
      <c r="AB314" s="114">
        <v>12</v>
      </c>
      <c r="AC314" s="107">
        <f>VLOOKUP(AD314,$A$3:$B$36,2,FALSE)</f>
        <v>30.4</v>
      </c>
      <c r="AD314" s="112" t="s">
        <v>773</v>
      </c>
      <c r="AH314" s="5">
        <v>12</v>
      </c>
      <c r="AI314" s="31">
        <f>VLOOKUP(AJ314,$A$3:$B$36,2,FALSE)</f>
        <v>33.700000000000003</v>
      </c>
      <c r="AJ314" s="80" t="s">
        <v>791</v>
      </c>
      <c r="AK314" s="5">
        <v>12</v>
      </c>
      <c r="AL314" s="31">
        <f>VLOOKUP(AM314,$A$3:$B$36,2,FALSE)</f>
        <v>27.5</v>
      </c>
      <c r="AM314" s="80" t="s">
        <v>853</v>
      </c>
    </row>
    <row r="315" spans="7:66" ht="13.8" x14ac:dyDescent="0.45">
      <c r="G315" s="5">
        <v>13</v>
      </c>
      <c r="H315" s="6"/>
      <c r="I315" s="6"/>
      <c r="J315" s="6"/>
      <c r="K315" s="6"/>
      <c r="L315" s="6" t="s">
        <v>96</v>
      </c>
      <c r="M315" s="6"/>
      <c r="N315" s="6"/>
      <c r="U315" s="5" t="s">
        <v>96</v>
      </c>
      <c r="AH315" s="114">
        <v>13</v>
      </c>
      <c r="AI315" s="107">
        <f>VLOOKUP(AJ315,$A$3:$B$36,2,FALSE)</f>
        <v>33.4</v>
      </c>
      <c r="AJ315" s="112" t="s">
        <v>787</v>
      </c>
      <c r="AK315" s="5">
        <v>13</v>
      </c>
      <c r="AL315" s="31">
        <f>VLOOKUP(AM315,$A$3:$B$36,2,FALSE)</f>
        <v>29.2</v>
      </c>
      <c r="AM315" s="80" t="s">
        <v>792</v>
      </c>
      <c r="BN315" s="10" t="s">
        <v>431</v>
      </c>
    </row>
    <row r="316" spans="7:66" ht="13.8" x14ac:dyDescent="0.45">
      <c r="G316" s="5">
        <v>14</v>
      </c>
      <c r="H316" s="6"/>
      <c r="I316" s="6"/>
      <c r="J316" s="6"/>
      <c r="K316" s="6"/>
      <c r="L316" s="6" t="s">
        <v>582</v>
      </c>
      <c r="M316" s="6"/>
      <c r="N316" s="6"/>
      <c r="O316" s="10" t="s">
        <v>431</v>
      </c>
      <c r="U316" s="5" t="s">
        <v>511</v>
      </c>
      <c r="W316" s="5">
        <f>COUNTA(Q303:V316)</f>
        <v>63</v>
      </c>
      <c r="X316" s="10" t="s">
        <v>431</v>
      </c>
      <c r="AK316" s="5">
        <v>14</v>
      </c>
      <c r="AL316" s="31">
        <f>VLOOKUP(AM316,$A$3:$B$36,2,FALSE)</f>
        <v>30.4</v>
      </c>
      <c r="AM316" s="80" t="s">
        <v>773</v>
      </c>
    </row>
    <row r="317" spans="7:66" x14ac:dyDescent="0.45">
      <c r="AK317" s="114">
        <v>15</v>
      </c>
      <c r="AL317" s="107">
        <f>VLOOKUP(AM317,$A$3:$B$36,2,FALSE)</f>
        <v>29.2</v>
      </c>
      <c r="AM317" s="112" t="s">
        <v>792</v>
      </c>
    </row>
    <row r="319" spans="7:66" x14ac:dyDescent="0.45">
      <c r="G319" s="5" t="s">
        <v>587</v>
      </c>
    </row>
    <row r="320" spans="7:66" x14ac:dyDescent="0.45">
      <c r="H320" s="5" t="s">
        <v>216</v>
      </c>
    </row>
    <row r="321" spans="7:66" x14ac:dyDescent="0.45">
      <c r="G321" s="7" t="s">
        <v>5</v>
      </c>
      <c r="H321" s="8" t="s">
        <v>28</v>
      </c>
      <c r="I321" s="8" t="s">
        <v>29</v>
      </c>
      <c r="J321" s="8" t="s">
        <v>110</v>
      </c>
      <c r="K321" s="8" t="s">
        <v>217</v>
      </c>
      <c r="L321" s="8" t="s">
        <v>218</v>
      </c>
      <c r="M321" s="8" t="s">
        <v>219</v>
      </c>
      <c r="N321" s="8"/>
      <c r="P321" s="5">
        <v>16</v>
      </c>
      <c r="Q321" s="8" t="s">
        <v>28</v>
      </c>
      <c r="R321" s="8" t="s">
        <v>29</v>
      </c>
      <c r="S321" s="8" t="s">
        <v>110</v>
      </c>
      <c r="T321" s="8" t="s">
        <v>217</v>
      </c>
      <c r="U321" s="8" t="s">
        <v>218</v>
      </c>
      <c r="V321" s="8" t="s">
        <v>219</v>
      </c>
      <c r="Y321" s="7" t="s">
        <v>5</v>
      </c>
      <c r="AA321" s="102" t="s">
        <v>28</v>
      </c>
      <c r="AB321" s="102"/>
      <c r="AC321" s="102"/>
      <c r="AD321" s="102" t="s">
        <v>29</v>
      </c>
      <c r="AE321" s="102"/>
      <c r="AF321" s="102"/>
      <c r="AG321" s="102" t="s">
        <v>110</v>
      </c>
      <c r="AH321" s="102"/>
      <c r="AI321" s="102"/>
      <c r="AJ321" s="102" t="s">
        <v>217</v>
      </c>
      <c r="AK321" s="102"/>
      <c r="AL321" s="102"/>
      <c r="AM321" s="102" t="s">
        <v>218</v>
      </c>
      <c r="AN321" s="102"/>
      <c r="AO321" s="102"/>
      <c r="AP321" s="102" t="s">
        <v>219</v>
      </c>
    </row>
    <row r="322" spans="7:66" x14ac:dyDescent="0.45">
      <c r="G322" s="5">
        <v>1</v>
      </c>
      <c r="H322" s="6" t="s">
        <v>114</v>
      </c>
      <c r="I322" s="6" t="s">
        <v>118</v>
      </c>
      <c r="J322" s="6" t="s">
        <v>126</v>
      </c>
      <c r="K322" s="6" t="s">
        <v>136</v>
      </c>
      <c r="L322" s="6" t="s">
        <v>148</v>
      </c>
      <c r="M322" s="6" t="s">
        <v>155</v>
      </c>
      <c r="N322" s="6"/>
      <c r="Q322" s="5" t="s">
        <v>114</v>
      </c>
      <c r="R322" s="5" t="s">
        <v>118</v>
      </c>
      <c r="S322" s="5" t="s">
        <v>126</v>
      </c>
      <c r="T322" s="5" t="s">
        <v>136</v>
      </c>
      <c r="U322" s="5" t="s">
        <v>148</v>
      </c>
      <c r="V322" s="5" t="s">
        <v>155</v>
      </c>
      <c r="Y322" s="5">
        <v>1</v>
      </c>
      <c r="Z322" s="31">
        <f>VLOOKUP(AA322,$A$3:$B$36,2,FALSE)</f>
        <v>25.9</v>
      </c>
      <c r="AA322" s="80" t="s">
        <v>871</v>
      </c>
      <c r="AB322" s="5">
        <v>1</v>
      </c>
      <c r="AC322" s="31">
        <f>VLOOKUP(AD322,$A$3:$B$36,2,FALSE)</f>
        <v>25.9</v>
      </c>
      <c r="AD322" s="80" t="s">
        <v>871</v>
      </c>
      <c r="AE322" s="5">
        <v>1</v>
      </c>
      <c r="AF322" s="31">
        <f>VLOOKUP(AG322,$A$3:$B$36,2,FALSE)</f>
        <v>25.9</v>
      </c>
      <c r="AG322" s="80" t="s">
        <v>871</v>
      </c>
      <c r="AH322" s="5">
        <v>1</v>
      </c>
      <c r="AI322" s="31">
        <f>VLOOKUP(AJ322,$A$3:$B$36,2,FALSE)</f>
        <v>25.9</v>
      </c>
      <c r="AJ322" s="80" t="s">
        <v>871</v>
      </c>
      <c r="AK322" s="5">
        <v>1</v>
      </c>
      <c r="AL322" s="31">
        <f>VLOOKUP(AM322,$A$3:$B$36,2,FALSE)</f>
        <v>25.9</v>
      </c>
      <c r="AM322" s="80" t="s">
        <v>871</v>
      </c>
      <c r="AN322" s="5">
        <v>1</v>
      </c>
      <c r="AO322" s="31">
        <f>VLOOKUP(AP322,$A$3:$B$36,2,FALSE)</f>
        <v>25.9</v>
      </c>
      <c r="AP322" s="80" t="s">
        <v>871</v>
      </c>
    </row>
    <row r="323" spans="7:66" x14ac:dyDescent="0.45">
      <c r="G323" s="5">
        <v>2</v>
      </c>
      <c r="H323" s="6" t="s">
        <v>116</v>
      </c>
      <c r="I323" s="6" t="s">
        <v>119</v>
      </c>
      <c r="J323" s="11" t="s">
        <v>275</v>
      </c>
      <c r="K323" s="6" t="s">
        <v>137</v>
      </c>
      <c r="L323" s="6" t="s">
        <v>96</v>
      </c>
      <c r="M323" s="6" t="s">
        <v>466</v>
      </c>
      <c r="N323" s="6"/>
      <c r="Q323" s="5" t="s">
        <v>116</v>
      </c>
      <c r="R323" s="5" t="s">
        <v>119</v>
      </c>
      <c r="S323" s="5" t="s">
        <v>42</v>
      </c>
      <c r="T323" s="5" t="s">
        <v>137</v>
      </c>
      <c r="U323" s="5" t="s">
        <v>96</v>
      </c>
      <c r="V323" s="5" t="s">
        <v>16</v>
      </c>
      <c r="Y323" s="5">
        <v>2</v>
      </c>
      <c r="Z323" s="31">
        <f>VLOOKUP(AA323,$A$3:$B$36,2,FALSE)</f>
        <v>29.2</v>
      </c>
      <c r="AA323" s="80" t="s">
        <v>792</v>
      </c>
      <c r="AB323" s="5">
        <v>2</v>
      </c>
      <c r="AC323" s="31">
        <f>VLOOKUP(AD323,$A$3:$B$36,2,FALSE)</f>
        <v>29.2</v>
      </c>
      <c r="AD323" s="80" t="s">
        <v>792</v>
      </c>
      <c r="AE323" s="5">
        <v>2</v>
      </c>
      <c r="AF323" s="31">
        <f>VLOOKUP(AG323,$A$3:$B$36,2,FALSE)</f>
        <v>29.2</v>
      </c>
      <c r="AG323" s="80" t="s">
        <v>792</v>
      </c>
      <c r="AH323" s="5">
        <v>2</v>
      </c>
      <c r="AI323" s="31">
        <f>VLOOKUP(AJ323,$A$3:$B$36,2,FALSE)</f>
        <v>29.2</v>
      </c>
      <c r="AJ323" s="80" t="s">
        <v>792</v>
      </c>
      <c r="AK323" s="5">
        <v>2</v>
      </c>
      <c r="AL323" s="31">
        <f>VLOOKUP(AM323,$A$3:$B$36,2,FALSE)</f>
        <v>29.2</v>
      </c>
      <c r="AM323" s="80" t="s">
        <v>792</v>
      </c>
      <c r="AN323" s="5">
        <v>2</v>
      </c>
      <c r="AO323" s="31">
        <f>VLOOKUP(AP323,$A$3:$B$36,2,FALSE)</f>
        <v>29.2</v>
      </c>
      <c r="AP323" s="80" t="s">
        <v>792</v>
      </c>
    </row>
    <row r="324" spans="7:66" x14ac:dyDescent="0.45">
      <c r="G324" s="5">
        <v>3</v>
      </c>
      <c r="H324" s="6" t="s">
        <v>66</v>
      </c>
      <c r="I324" s="6" t="s">
        <v>167</v>
      </c>
      <c r="J324" s="6" t="s">
        <v>44</v>
      </c>
      <c r="K324" s="6" t="s">
        <v>138</v>
      </c>
      <c r="L324" s="6" t="s">
        <v>345</v>
      </c>
      <c r="M324" s="6" t="s">
        <v>469</v>
      </c>
      <c r="N324" s="6"/>
      <c r="Q324" s="5" t="s">
        <v>66</v>
      </c>
      <c r="R324" s="5" t="s">
        <v>329</v>
      </c>
      <c r="S324" s="5" t="s">
        <v>44</v>
      </c>
      <c r="T324" s="5" t="s">
        <v>138</v>
      </c>
      <c r="U324" s="5" t="s">
        <v>782</v>
      </c>
      <c r="V324" s="5" t="s">
        <v>469</v>
      </c>
      <c r="Y324" s="5">
        <v>3</v>
      </c>
      <c r="Z324" s="31">
        <f>VLOOKUP(AA324,$A$3:$B$36,2,FALSE)</f>
        <v>33</v>
      </c>
      <c r="AA324" s="80" t="s">
        <v>766</v>
      </c>
      <c r="AB324" s="5">
        <v>3</v>
      </c>
      <c r="AC324" s="31">
        <f>VLOOKUP(AD324,$A$3:$B$36,2,FALSE)</f>
        <v>33</v>
      </c>
      <c r="AD324" s="80" t="s">
        <v>766</v>
      </c>
      <c r="AE324" s="5">
        <v>3</v>
      </c>
      <c r="AF324" s="31">
        <f>VLOOKUP(AG324,$A$3:$B$36,2,FALSE)</f>
        <v>27.1</v>
      </c>
      <c r="AG324" s="80" t="s">
        <v>769</v>
      </c>
      <c r="AH324" s="5">
        <v>3</v>
      </c>
      <c r="AI324" s="31">
        <f>VLOOKUP(AJ324,$A$3:$B$36,2,FALSE)</f>
        <v>33</v>
      </c>
      <c r="AJ324" s="80" t="s">
        <v>766</v>
      </c>
      <c r="AK324" s="5">
        <v>3</v>
      </c>
      <c r="AL324" s="31">
        <f>VLOOKUP(AM324,$A$3:$B$36,2,FALSE)</f>
        <v>33</v>
      </c>
      <c r="AM324" s="80" t="s">
        <v>766</v>
      </c>
      <c r="AN324" s="5">
        <v>3</v>
      </c>
      <c r="AO324" s="31">
        <f>VLOOKUP(AP324,$A$3:$B$36,2,FALSE)</f>
        <v>27.1</v>
      </c>
      <c r="AP324" s="80" t="s">
        <v>769</v>
      </c>
    </row>
    <row r="325" spans="7:66" x14ac:dyDescent="0.45">
      <c r="G325" s="5">
        <v>4</v>
      </c>
      <c r="H325" s="6" t="s">
        <v>27</v>
      </c>
      <c r="I325" s="6" t="s">
        <v>456</v>
      </c>
      <c r="J325" s="6" t="s">
        <v>123</v>
      </c>
      <c r="K325" s="6" t="s">
        <v>51</v>
      </c>
      <c r="L325" s="6" t="s">
        <v>346</v>
      </c>
      <c r="M325" s="11" t="s">
        <v>514</v>
      </c>
      <c r="N325" s="11"/>
      <c r="Q325" s="5" t="s">
        <v>27</v>
      </c>
      <c r="R325" s="5" t="s">
        <v>456</v>
      </c>
      <c r="S325" s="5" t="s">
        <v>123</v>
      </c>
      <c r="T325" s="5" t="s">
        <v>51</v>
      </c>
      <c r="U325" s="5" t="s">
        <v>346</v>
      </c>
      <c r="V325" s="5" t="s">
        <v>155</v>
      </c>
      <c r="Y325" s="5">
        <v>4</v>
      </c>
      <c r="Z325" s="31">
        <f>VLOOKUP(AA325,$A$3:$B$36,2,FALSE)</f>
        <v>34.700000000000003</v>
      </c>
      <c r="AA325" s="80" t="s">
        <v>776</v>
      </c>
      <c r="AB325" s="5">
        <v>4</v>
      </c>
      <c r="AC325" s="31">
        <f>VLOOKUP(AD325,$A$3:$B$36,2,FALSE)</f>
        <v>31.4</v>
      </c>
      <c r="AD325" s="80" t="s">
        <v>774</v>
      </c>
      <c r="AE325" s="5">
        <v>4</v>
      </c>
      <c r="AF325" s="31">
        <f>VLOOKUP(AG325,$A$3:$B$36,2,FALSE)</f>
        <v>25.9</v>
      </c>
      <c r="AG325" s="80" t="s">
        <v>871</v>
      </c>
      <c r="AH325" s="5">
        <v>4</v>
      </c>
      <c r="AI325" s="31">
        <f>VLOOKUP(AJ325,$A$3:$B$36,2,FALSE)</f>
        <v>34.700000000000003</v>
      </c>
      <c r="AJ325" s="80" t="s">
        <v>776</v>
      </c>
      <c r="AK325" s="5">
        <v>4</v>
      </c>
      <c r="AL325" s="31">
        <f>VLOOKUP(AM325,$A$3:$B$36,2,FALSE)</f>
        <v>31.4</v>
      </c>
      <c r="AM325" s="80" t="s">
        <v>774</v>
      </c>
      <c r="AN325" s="5">
        <v>4</v>
      </c>
      <c r="AO325" s="31">
        <f>VLOOKUP(AP325,$A$3:$B$36,2,FALSE)</f>
        <v>25.9</v>
      </c>
      <c r="AP325" s="80" t="s">
        <v>871</v>
      </c>
    </row>
    <row r="326" spans="7:66" x14ac:dyDescent="0.45">
      <c r="G326" s="5">
        <v>5</v>
      </c>
      <c r="H326" s="6" t="s">
        <v>185</v>
      </c>
      <c r="I326" s="6" t="s">
        <v>589</v>
      </c>
      <c r="J326" s="6" t="s">
        <v>592</v>
      </c>
      <c r="K326" s="6" t="s">
        <v>142</v>
      </c>
      <c r="L326" s="6" t="s">
        <v>93</v>
      </c>
      <c r="M326" s="6" t="s">
        <v>599</v>
      </c>
      <c r="N326" s="6"/>
      <c r="Q326" s="5" t="s">
        <v>257</v>
      </c>
      <c r="R326" s="5" t="s">
        <v>119</v>
      </c>
      <c r="S326" s="5" t="s">
        <v>125</v>
      </c>
      <c r="T326" s="5" t="s">
        <v>142</v>
      </c>
      <c r="U326" s="5" t="s">
        <v>93</v>
      </c>
      <c r="V326" s="5" t="s">
        <v>1009</v>
      </c>
      <c r="Y326" s="5">
        <v>5</v>
      </c>
      <c r="Z326" s="31">
        <f>VLOOKUP(AA326,$A$3:$B$36,2,FALSE)</f>
        <v>39.700000000000003</v>
      </c>
      <c r="AA326" s="80" t="s">
        <v>764</v>
      </c>
      <c r="AB326" s="5">
        <v>5</v>
      </c>
      <c r="AC326" s="31">
        <f>VLOOKUP(AD326,$A$3:$B$36,2,FALSE)</f>
        <v>29.2</v>
      </c>
      <c r="AD326" s="80" t="s">
        <v>792</v>
      </c>
      <c r="AE326" s="5">
        <v>5</v>
      </c>
      <c r="AF326" s="31">
        <f>VLOOKUP(AG326,$A$3:$B$36,2,FALSE)</f>
        <v>25.4</v>
      </c>
      <c r="AG326" s="80" t="s">
        <v>819</v>
      </c>
      <c r="AH326" s="5">
        <v>5</v>
      </c>
      <c r="AI326" s="31">
        <f>VLOOKUP(AJ326,$A$3:$B$36,2,FALSE)</f>
        <v>39.700000000000003</v>
      </c>
      <c r="AJ326" s="80" t="s">
        <v>764</v>
      </c>
      <c r="AK326" s="5">
        <v>5</v>
      </c>
      <c r="AL326" s="31">
        <f>VLOOKUP(AM326,$A$3:$B$36,2,FALSE)</f>
        <v>29.2</v>
      </c>
      <c r="AM326" s="80" t="s">
        <v>792</v>
      </c>
      <c r="AN326" s="5">
        <v>5</v>
      </c>
      <c r="AO326" s="31">
        <f>VLOOKUP(AP326,$A$3:$B$36,2,FALSE)</f>
        <v>26.1</v>
      </c>
      <c r="AP326" s="80" t="s">
        <v>873</v>
      </c>
    </row>
    <row r="327" spans="7:66" x14ac:dyDescent="0.45">
      <c r="G327" s="5">
        <v>6</v>
      </c>
      <c r="H327" s="6" t="s">
        <v>186</v>
      </c>
      <c r="I327" s="11" t="s">
        <v>590</v>
      </c>
      <c r="J327" s="6" t="s">
        <v>462</v>
      </c>
      <c r="K327" s="11" t="s">
        <v>175</v>
      </c>
      <c r="L327" s="6" t="s">
        <v>291</v>
      </c>
      <c r="M327" s="11" t="s">
        <v>600</v>
      </c>
      <c r="N327" s="11"/>
      <c r="Q327" s="5" t="s">
        <v>186</v>
      </c>
      <c r="R327" s="5" t="s">
        <v>457</v>
      </c>
      <c r="S327" s="5" t="s">
        <v>462</v>
      </c>
      <c r="T327" s="5" t="s">
        <v>176</v>
      </c>
      <c r="U327" s="5" t="s">
        <v>94</v>
      </c>
      <c r="V327" s="5" t="s">
        <v>155</v>
      </c>
      <c r="Y327" s="5">
        <v>6</v>
      </c>
      <c r="Z327" s="31">
        <f>VLOOKUP(AA327,$A$3:$B$36,2,FALSE)</f>
        <v>37.200000000000003</v>
      </c>
      <c r="AA327" s="80" t="s">
        <v>772</v>
      </c>
      <c r="AB327" s="5">
        <v>6</v>
      </c>
      <c r="AC327" s="31">
        <f>VLOOKUP(AD327,$A$3:$B$36,2,FALSE)</f>
        <v>30.4</v>
      </c>
      <c r="AD327" s="80" t="s">
        <v>773</v>
      </c>
      <c r="AE327" s="5">
        <v>6</v>
      </c>
      <c r="AF327" s="31">
        <f>VLOOKUP(AG327,$A$3:$B$36,2,FALSE)</f>
        <v>25.7</v>
      </c>
      <c r="AG327" s="80" t="s">
        <v>434</v>
      </c>
      <c r="AH327" s="5">
        <v>6</v>
      </c>
      <c r="AI327" s="31">
        <f>VLOOKUP(AJ327,$A$3:$B$36,2,FALSE)</f>
        <v>45.9</v>
      </c>
      <c r="AJ327" s="80" t="s">
        <v>768</v>
      </c>
      <c r="AK327" s="5">
        <v>6</v>
      </c>
      <c r="AL327" s="31">
        <f>VLOOKUP(AM327,$A$3:$B$36,2,FALSE)</f>
        <v>27.1</v>
      </c>
      <c r="AM327" s="80" t="s">
        <v>769</v>
      </c>
      <c r="AN327" s="5">
        <v>6</v>
      </c>
      <c r="AO327" s="31">
        <f>VLOOKUP(AP327,$A$3:$B$36,2,FALSE)</f>
        <v>25.9</v>
      </c>
      <c r="AP327" s="80" t="s">
        <v>871</v>
      </c>
    </row>
    <row r="328" spans="7:66" x14ac:dyDescent="0.45">
      <c r="G328" s="5">
        <v>7</v>
      </c>
      <c r="H328" s="6" t="s">
        <v>388</v>
      </c>
      <c r="I328" s="6" t="s">
        <v>458</v>
      </c>
      <c r="J328" s="6" t="s">
        <v>126</v>
      </c>
      <c r="K328" s="6" t="s">
        <v>593</v>
      </c>
      <c r="L328" s="6" t="s">
        <v>95</v>
      </c>
      <c r="M328" s="6" t="s">
        <v>515</v>
      </c>
      <c r="N328" s="6"/>
      <c r="Q328" s="5" t="s">
        <v>27</v>
      </c>
      <c r="R328" s="5" t="s">
        <v>119</v>
      </c>
      <c r="S328" s="5" t="s">
        <v>126</v>
      </c>
      <c r="T328" s="5" t="s">
        <v>144</v>
      </c>
      <c r="U328" s="5" t="s">
        <v>95</v>
      </c>
      <c r="V328" s="5" t="s">
        <v>515</v>
      </c>
      <c r="Y328" s="5">
        <v>7</v>
      </c>
      <c r="Z328" s="31">
        <f>VLOOKUP(AA328,$A$3:$B$36,2,FALSE)</f>
        <v>34.700000000000003</v>
      </c>
      <c r="AA328" s="80" t="s">
        <v>776</v>
      </c>
      <c r="AB328" s="5">
        <v>7</v>
      </c>
      <c r="AC328" s="31">
        <f>VLOOKUP(AD328,$A$3:$B$36,2,FALSE)</f>
        <v>29.2</v>
      </c>
      <c r="AD328" s="80" t="s">
        <v>792</v>
      </c>
      <c r="AE328" s="5">
        <v>7</v>
      </c>
      <c r="AF328" s="31">
        <f>VLOOKUP(AG328,$A$3:$B$36,2,FALSE)</f>
        <v>25.9</v>
      </c>
      <c r="AG328" s="80" t="s">
        <v>871</v>
      </c>
      <c r="AH328" s="5">
        <v>7</v>
      </c>
      <c r="AI328" s="31">
        <f>VLOOKUP(AJ328,$A$3:$B$36,2,FALSE)</f>
        <v>43.6</v>
      </c>
      <c r="AJ328" s="80" t="s">
        <v>784</v>
      </c>
      <c r="AK328" s="5">
        <v>7</v>
      </c>
      <c r="AL328" s="31">
        <f>VLOOKUP(AM328,$A$3:$B$36,2,FALSE)</f>
        <v>27.5</v>
      </c>
      <c r="AM328" s="80" t="s">
        <v>853</v>
      </c>
      <c r="AN328" s="5">
        <v>7</v>
      </c>
      <c r="AO328" s="31">
        <f>VLOOKUP(AP328,$A$3:$B$36,2,FALSE)</f>
        <v>26.1</v>
      </c>
      <c r="AP328" s="80" t="s">
        <v>873</v>
      </c>
    </row>
    <row r="329" spans="7:66" x14ac:dyDescent="0.45">
      <c r="G329" s="5">
        <v>8</v>
      </c>
      <c r="H329" s="6" t="s">
        <v>588</v>
      </c>
      <c r="I329" s="11" t="s">
        <v>591</v>
      </c>
      <c r="J329" s="6" t="s">
        <v>395</v>
      </c>
      <c r="K329" s="6" t="s">
        <v>145</v>
      </c>
      <c r="L329" s="6" t="s">
        <v>96</v>
      </c>
      <c r="M329" s="6" t="s">
        <v>356</v>
      </c>
      <c r="N329" s="6"/>
      <c r="Q329" s="5" t="s">
        <v>26</v>
      </c>
      <c r="R329" s="5" t="s">
        <v>457</v>
      </c>
      <c r="S329" s="5" t="s">
        <v>996</v>
      </c>
      <c r="T329" s="5" t="s">
        <v>145</v>
      </c>
      <c r="U329" s="5" t="s">
        <v>96</v>
      </c>
      <c r="V329" s="5" t="s">
        <v>356</v>
      </c>
      <c r="Y329" s="5">
        <v>8</v>
      </c>
      <c r="Z329" s="31">
        <f>VLOOKUP(AA329,$A$3:$B$36,2,FALSE)</f>
        <v>36.1</v>
      </c>
      <c r="AA329" s="80" t="s">
        <v>775</v>
      </c>
      <c r="AB329" s="5">
        <v>8</v>
      </c>
      <c r="AC329" s="31">
        <f>VLOOKUP(AD329,$A$3:$B$36,2,FALSE)</f>
        <v>30.4</v>
      </c>
      <c r="AD329" s="80" t="s">
        <v>773</v>
      </c>
      <c r="AE329" s="5">
        <v>8</v>
      </c>
      <c r="AF329" s="31">
        <f>VLOOKUP(AG329,$A$3:$B$36,2,FALSE)</f>
        <v>26.1</v>
      </c>
      <c r="AG329" s="80" t="s">
        <v>873</v>
      </c>
      <c r="AH329" s="5">
        <v>8</v>
      </c>
      <c r="AI329" s="31">
        <f>VLOOKUP(AJ329,$A$3:$B$36,2,FALSE)</f>
        <v>44.6</v>
      </c>
      <c r="AJ329" s="80" t="s">
        <v>785</v>
      </c>
      <c r="AK329" s="5">
        <v>8</v>
      </c>
      <c r="AL329" s="31">
        <f>VLOOKUP(AM329,$A$3:$B$36,2,FALSE)</f>
        <v>29.2</v>
      </c>
      <c r="AM329" s="80" t="s">
        <v>792</v>
      </c>
      <c r="AN329" s="5">
        <v>8</v>
      </c>
      <c r="AO329" s="31">
        <f>VLOOKUP(AP329,$A$3:$B$36,2,FALSE)</f>
        <v>27.1</v>
      </c>
      <c r="AP329" s="80" t="s">
        <v>769</v>
      </c>
    </row>
    <row r="330" spans="7:66" x14ac:dyDescent="0.45">
      <c r="G330" s="5">
        <v>9</v>
      </c>
      <c r="H330" s="6" t="s">
        <v>187</v>
      </c>
      <c r="I330" s="6"/>
      <c r="J330" s="6" t="s">
        <v>123</v>
      </c>
      <c r="K330" s="6" t="s">
        <v>147</v>
      </c>
      <c r="L330" s="6" t="s">
        <v>97</v>
      </c>
      <c r="M330" s="6" t="s">
        <v>428</v>
      </c>
      <c r="N330" s="6"/>
      <c r="Q330" s="5" t="s">
        <v>187</v>
      </c>
      <c r="S330" s="5" t="s">
        <v>123</v>
      </c>
      <c r="T330" s="5" t="s">
        <v>147</v>
      </c>
      <c r="U330" s="5" t="s">
        <v>97</v>
      </c>
      <c r="V330" s="5" t="s">
        <v>428</v>
      </c>
      <c r="Y330" s="5">
        <v>9</v>
      </c>
      <c r="Z330" s="31">
        <f>VLOOKUP(AA330,$A$3:$B$36,2,FALSE)</f>
        <v>34.700000000000003</v>
      </c>
      <c r="AA330" s="80" t="s">
        <v>776</v>
      </c>
      <c r="AB330" s="114">
        <v>9</v>
      </c>
      <c r="AC330" s="107">
        <f>VLOOKUP(AD330,$A$3:$B$36,2,FALSE)</f>
        <v>29.2</v>
      </c>
      <c r="AD330" s="112" t="s">
        <v>792</v>
      </c>
      <c r="AE330" s="5">
        <v>9</v>
      </c>
      <c r="AF330" s="31">
        <f>VLOOKUP(AG330,$A$3:$B$36,2,FALSE)</f>
        <v>25.9</v>
      </c>
      <c r="AG330" s="80" t="s">
        <v>871</v>
      </c>
      <c r="AH330" s="5">
        <v>9</v>
      </c>
      <c r="AI330" s="31">
        <f>VLOOKUP(AJ330,$A$3:$B$36,2,FALSE)</f>
        <v>45.9</v>
      </c>
      <c r="AJ330" s="80" t="s">
        <v>768</v>
      </c>
      <c r="AK330" s="5">
        <v>9</v>
      </c>
      <c r="AL330" s="31">
        <f>VLOOKUP(AM330,$A$3:$B$36,2,FALSE)</f>
        <v>30.4</v>
      </c>
      <c r="AM330" s="80" t="s">
        <v>773</v>
      </c>
      <c r="AN330" s="5">
        <v>9</v>
      </c>
      <c r="AO330" s="31">
        <f>VLOOKUP(AP330,$A$3:$B$36,2,FALSE)</f>
        <v>27.5</v>
      </c>
      <c r="AP330" s="80" t="s">
        <v>853</v>
      </c>
    </row>
    <row r="331" spans="7:66" x14ac:dyDescent="0.45">
      <c r="G331" s="5">
        <v>10</v>
      </c>
      <c r="H331" s="6" t="s">
        <v>190</v>
      </c>
      <c r="I331" s="6"/>
      <c r="J331" s="6" t="s">
        <v>553</v>
      </c>
      <c r="K331" s="6" t="s">
        <v>147</v>
      </c>
      <c r="L331" s="6" t="s">
        <v>98</v>
      </c>
      <c r="M331" s="6" t="s">
        <v>18</v>
      </c>
      <c r="N331" s="6"/>
      <c r="Q331" s="5" t="s">
        <v>68</v>
      </c>
      <c r="S331" s="5" t="s">
        <v>462</v>
      </c>
      <c r="T331" s="5" t="s">
        <v>147</v>
      </c>
      <c r="U331" s="5" t="s">
        <v>98</v>
      </c>
      <c r="V331" s="5" t="s">
        <v>18</v>
      </c>
      <c r="Y331" s="5">
        <v>10</v>
      </c>
      <c r="Z331" s="31">
        <f>VLOOKUP(AA331,$A$3:$B$36,2,FALSE)</f>
        <v>34.200000000000003</v>
      </c>
      <c r="AA331" s="80" t="s">
        <v>765</v>
      </c>
      <c r="AE331" s="5">
        <v>10</v>
      </c>
      <c r="AF331" s="31">
        <f>VLOOKUP(AG331,$A$3:$B$36,2,FALSE)</f>
        <v>25.7</v>
      </c>
      <c r="AG331" s="80" t="s">
        <v>434</v>
      </c>
      <c r="AH331" s="5">
        <v>10</v>
      </c>
      <c r="AI331" s="31">
        <f>VLOOKUP(AJ331,$A$3:$B$36,2,FALSE)</f>
        <v>45.9</v>
      </c>
      <c r="AJ331" s="80" t="s">
        <v>768</v>
      </c>
      <c r="AK331" s="5">
        <v>10</v>
      </c>
      <c r="AL331" s="31">
        <f>VLOOKUP(AM331,$A$3:$B$36,2,FALSE)</f>
        <v>31.4</v>
      </c>
      <c r="AM331" s="80" t="s">
        <v>774</v>
      </c>
      <c r="AN331" s="5">
        <v>10</v>
      </c>
      <c r="AO331" s="31">
        <f>VLOOKUP(AP331,$A$3:$B$36,2,FALSE)</f>
        <v>29.2</v>
      </c>
      <c r="AP331" s="80" t="s">
        <v>792</v>
      </c>
    </row>
    <row r="332" spans="7:66" x14ac:dyDescent="0.45">
      <c r="G332" s="5">
        <v>11</v>
      </c>
      <c r="H332" s="6" t="s">
        <v>27</v>
      </c>
      <c r="I332" s="6"/>
      <c r="J332" s="6" t="s">
        <v>126</v>
      </c>
      <c r="K332" s="11" t="s">
        <v>146</v>
      </c>
      <c r="L332" s="6" t="s">
        <v>292</v>
      </c>
      <c r="M332" s="6" t="s">
        <v>601</v>
      </c>
      <c r="N332" s="6"/>
      <c r="Q332" s="5" t="s">
        <v>27</v>
      </c>
      <c r="S332" s="5" t="s">
        <v>126</v>
      </c>
      <c r="T332" s="5" t="s">
        <v>176</v>
      </c>
      <c r="U332" s="5" t="s">
        <v>92</v>
      </c>
      <c r="V332" s="5" t="s">
        <v>101</v>
      </c>
      <c r="Y332" s="5">
        <v>11</v>
      </c>
      <c r="Z332" s="31">
        <f>VLOOKUP(AA332,$A$3:$B$36,2,FALSE)</f>
        <v>34.700000000000003</v>
      </c>
      <c r="AA332" s="80" t="s">
        <v>776</v>
      </c>
      <c r="AE332" s="5">
        <v>11</v>
      </c>
      <c r="AF332" s="31">
        <f>VLOOKUP(AG332,$A$3:$B$36,2,FALSE)</f>
        <v>25.9</v>
      </c>
      <c r="AG332" s="80" t="s">
        <v>871</v>
      </c>
      <c r="AH332" s="5">
        <v>11</v>
      </c>
      <c r="AI332" s="31">
        <f>VLOOKUP(AJ332,$A$3:$B$36,2,FALSE)</f>
        <v>45.9</v>
      </c>
      <c r="AJ332" s="80" t="s">
        <v>768</v>
      </c>
      <c r="AK332" s="5">
        <v>11</v>
      </c>
      <c r="AL332" s="31">
        <f>VLOOKUP(AM332,$A$3:$B$36,2,FALSE)</f>
        <v>32</v>
      </c>
      <c r="AM332" s="80" t="s">
        <v>770</v>
      </c>
      <c r="AN332" s="5">
        <v>11</v>
      </c>
      <c r="AO332" s="31">
        <f>VLOOKUP(AP332,$A$3:$B$36,2,FALSE)</f>
        <v>30.4</v>
      </c>
      <c r="AP332" s="80" t="s">
        <v>773</v>
      </c>
    </row>
    <row r="333" spans="7:66" x14ac:dyDescent="0.45">
      <c r="G333" s="5">
        <v>12</v>
      </c>
      <c r="H333" s="6" t="s">
        <v>22</v>
      </c>
      <c r="I333" s="6"/>
      <c r="J333" s="6" t="s">
        <v>236</v>
      </c>
      <c r="K333" s="6" t="s">
        <v>594</v>
      </c>
      <c r="L333" s="6" t="s">
        <v>346</v>
      </c>
      <c r="M333" s="6"/>
      <c r="N333" s="6"/>
      <c r="Q333" s="5" t="s">
        <v>22</v>
      </c>
      <c r="S333" s="5" t="s">
        <v>236</v>
      </c>
      <c r="T333" s="5" t="s">
        <v>594</v>
      </c>
      <c r="U333" s="5" t="s">
        <v>346</v>
      </c>
      <c r="Y333" s="5">
        <v>12</v>
      </c>
      <c r="Z333" s="31">
        <f>VLOOKUP(AA333,$A$3:$B$36,2,FALSE)</f>
        <v>36.1</v>
      </c>
      <c r="AA333" s="80" t="s">
        <v>775</v>
      </c>
      <c r="AE333" s="5">
        <v>12</v>
      </c>
      <c r="AF333" s="31">
        <f>VLOOKUP(AG333,$A$3:$B$36,2,FALSE)</f>
        <v>26.1</v>
      </c>
      <c r="AG333" s="80" t="s">
        <v>873</v>
      </c>
      <c r="AH333" s="5">
        <v>12</v>
      </c>
      <c r="AI333" s="31">
        <f>VLOOKUP(AJ333,$A$3:$B$36,2,FALSE)</f>
        <v>44.6</v>
      </c>
      <c r="AJ333" s="80" t="s">
        <v>785</v>
      </c>
      <c r="AK333" s="5">
        <v>12</v>
      </c>
      <c r="AL333" s="31">
        <f>VLOOKUP(AM333,$A$3:$B$36,2,FALSE)</f>
        <v>31.4</v>
      </c>
      <c r="AM333" s="80" t="s">
        <v>774</v>
      </c>
      <c r="AN333" s="114">
        <v>12</v>
      </c>
      <c r="AO333" s="107">
        <f>VLOOKUP(AP333,$A$3:$B$36,2,FALSE)</f>
        <v>29.2</v>
      </c>
      <c r="AP333" s="112" t="s">
        <v>792</v>
      </c>
    </row>
    <row r="334" spans="7:66" ht="13.8" x14ac:dyDescent="0.45">
      <c r="G334" s="5">
        <v>13</v>
      </c>
      <c r="H334" s="6" t="s">
        <v>23</v>
      </c>
      <c r="I334" s="6"/>
      <c r="J334" s="6" t="s">
        <v>127</v>
      </c>
      <c r="K334" s="6" t="s">
        <v>595</v>
      </c>
      <c r="L334" s="6" t="s">
        <v>573</v>
      </c>
      <c r="M334" s="6"/>
      <c r="N334" s="6"/>
      <c r="Q334" s="5" t="s">
        <v>23</v>
      </c>
      <c r="S334" s="5" t="s">
        <v>127</v>
      </c>
      <c r="T334" s="5" t="s">
        <v>595</v>
      </c>
      <c r="U334" s="5" t="s">
        <v>97</v>
      </c>
      <c r="Y334" s="5">
        <v>13</v>
      </c>
      <c r="Z334" s="31">
        <f>VLOOKUP(AA334,$A$3:$B$36,2,FALSE)</f>
        <v>37.200000000000003</v>
      </c>
      <c r="AA334" s="80" t="s">
        <v>772</v>
      </c>
      <c r="AE334" s="5">
        <v>13</v>
      </c>
      <c r="AF334" s="31">
        <f>VLOOKUP(AG334,$A$3:$B$36,2,FALSE)</f>
        <v>27.1</v>
      </c>
      <c r="AG334" s="80" t="s">
        <v>769</v>
      </c>
      <c r="AH334" s="5">
        <v>13</v>
      </c>
      <c r="AI334" s="31">
        <f>VLOOKUP(AJ334,$A$3:$B$36,2,FALSE)</f>
        <v>43.6</v>
      </c>
      <c r="AJ334" s="80" t="s">
        <v>784</v>
      </c>
      <c r="AK334" s="5">
        <v>13</v>
      </c>
      <c r="AL334" s="31">
        <f>VLOOKUP(AM334,$A$3:$B$36,2,FALSE)</f>
        <v>30.4</v>
      </c>
      <c r="AM334" s="80" t="s">
        <v>773</v>
      </c>
      <c r="BN334" s="10" t="s">
        <v>431</v>
      </c>
    </row>
    <row r="335" spans="7:66" x14ac:dyDescent="0.45">
      <c r="G335" s="5">
        <v>14</v>
      </c>
      <c r="H335" s="6" t="s">
        <v>191</v>
      </c>
      <c r="I335" s="6"/>
      <c r="J335" s="6" t="s">
        <v>237</v>
      </c>
      <c r="K335" s="6" t="s">
        <v>596</v>
      </c>
      <c r="L335" s="6" t="s">
        <v>598</v>
      </c>
      <c r="M335" s="6"/>
      <c r="N335" s="6"/>
      <c r="Q335" s="5" t="s">
        <v>548</v>
      </c>
      <c r="S335" s="5" t="s">
        <v>237</v>
      </c>
      <c r="T335" s="5" t="s">
        <v>143</v>
      </c>
      <c r="U335" s="5" t="s">
        <v>346</v>
      </c>
      <c r="Y335" s="5">
        <v>14</v>
      </c>
      <c r="Z335" s="31">
        <f>VLOOKUP(AA335,$A$3:$B$36,2,FALSE)</f>
        <v>38.5</v>
      </c>
      <c r="AA335" s="80" t="s">
        <v>767</v>
      </c>
      <c r="AE335" s="5">
        <v>14</v>
      </c>
      <c r="AF335" s="31">
        <f>VLOOKUP(AG335,$A$3:$B$36,2,FALSE)</f>
        <v>27.5</v>
      </c>
      <c r="AG335" s="80" t="s">
        <v>853</v>
      </c>
      <c r="AH335" s="5">
        <v>14</v>
      </c>
      <c r="AI335" s="31">
        <f>VLOOKUP(AJ335,$A$3:$B$36,2,FALSE)</f>
        <v>41.3</v>
      </c>
      <c r="AJ335" s="80" t="s">
        <v>786</v>
      </c>
      <c r="AK335" s="5">
        <v>14</v>
      </c>
      <c r="AL335" s="31">
        <f>VLOOKUP(AM335,$A$3:$B$36,2,FALSE)</f>
        <v>31.4</v>
      </c>
      <c r="AM335" s="80" t="s">
        <v>774</v>
      </c>
    </row>
    <row r="336" spans="7:66" x14ac:dyDescent="0.45">
      <c r="G336" s="5">
        <v>15</v>
      </c>
      <c r="H336" s="6"/>
      <c r="I336" s="6"/>
      <c r="J336" s="11" t="s">
        <v>578</v>
      </c>
      <c r="K336" s="6" t="s">
        <v>144</v>
      </c>
      <c r="L336" s="6"/>
      <c r="M336" s="6"/>
      <c r="N336" s="6"/>
      <c r="S336" s="5" t="s">
        <v>42</v>
      </c>
      <c r="T336" s="5" t="s">
        <v>144</v>
      </c>
      <c r="Y336" s="114">
        <v>15</v>
      </c>
      <c r="Z336" s="107">
        <f>VLOOKUP(AA336,$A$3:$B$36,2,FALSE)</f>
        <v>37.200000000000003</v>
      </c>
      <c r="AA336" s="112" t="s">
        <v>772</v>
      </c>
      <c r="AE336" s="5">
        <v>15</v>
      </c>
      <c r="AF336" s="31">
        <f>VLOOKUP(AG336,$A$3:$B$36,2,FALSE)</f>
        <v>29.2</v>
      </c>
      <c r="AG336" s="80" t="s">
        <v>792</v>
      </c>
      <c r="AH336" s="5">
        <v>15</v>
      </c>
      <c r="AI336" s="31">
        <f>VLOOKUP(AJ336,$A$3:$B$36,2,FALSE)</f>
        <v>43.6</v>
      </c>
      <c r="AJ336" s="80" t="s">
        <v>784</v>
      </c>
      <c r="AK336" s="114">
        <v>15</v>
      </c>
      <c r="AL336" s="107">
        <f>VLOOKUP(AM336,$A$3:$B$36,2,FALSE)</f>
        <v>30.4</v>
      </c>
      <c r="AM336" s="112" t="s">
        <v>773</v>
      </c>
    </row>
    <row r="337" spans="7:42" x14ac:dyDescent="0.45">
      <c r="G337" s="5">
        <v>16</v>
      </c>
      <c r="H337" s="6"/>
      <c r="I337" s="6"/>
      <c r="J337" s="6"/>
      <c r="K337" s="6" t="s">
        <v>145</v>
      </c>
      <c r="L337" s="6"/>
      <c r="M337" s="6"/>
      <c r="N337" s="6"/>
      <c r="T337" s="5" t="s">
        <v>145</v>
      </c>
      <c r="AE337" s="114">
        <v>16</v>
      </c>
      <c r="AF337" s="107">
        <f>VLOOKUP(AG337,$A$3:$B$36,2,FALSE)</f>
        <v>27.5</v>
      </c>
      <c r="AG337" s="112" t="s">
        <v>853</v>
      </c>
      <c r="AH337" s="5">
        <v>16</v>
      </c>
      <c r="AI337" s="31">
        <f>VLOOKUP(AJ337,$A$3:$B$36,2,FALSE)</f>
        <v>44.6</v>
      </c>
      <c r="AJ337" s="80" t="s">
        <v>785</v>
      </c>
    </row>
    <row r="338" spans="7:42" x14ac:dyDescent="0.45">
      <c r="G338" s="5">
        <v>17</v>
      </c>
      <c r="H338" s="6"/>
      <c r="I338" s="6"/>
      <c r="J338" s="6"/>
      <c r="K338" s="6" t="s">
        <v>147</v>
      </c>
      <c r="L338" s="6"/>
      <c r="M338" s="6"/>
      <c r="N338" s="6"/>
      <c r="T338" s="5" t="s">
        <v>147</v>
      </c>
      <c r="AH338" s="5">
        <v>17</v>
      </c>
      <c r="AI338" s="31">
        <f>VLOOKUP(AJ338,$A$3:$B$36,2,FALSE)</f>
        <v>45.9</v>
      </c>
      <c r="AJ338" s="80" t="s">
        <v>768</v>
      </c>
    </row>
    <row r="339" spans="7:42" ht="13.8" x14ac:dyDescent="0.45">
      <c r="G339" s="5">
        <v>18</v>
      </c>
      <c r="H339" s="6"/>
      <c r="I339" s="6"/>
      <c r="J339" s="6"/>
      <c r="K339" s="11" t="s">
        <v>597</v>
      </c>
      <c r="L339" s="6"/>
      <c r="M339" s="6"/>
      <c r="N339" s="6"/>
      <c r="O339" s="10" t="s">
        <v>431</v>
      </c>
      <c r="T339" s="5" t="s">
        <v>176</v>
      </c>
      <c r="W339" s="5">
        <f>COUNTA(Q322:V339)</f>
        <v>80</v>
      </c>
      <c r="X339" s="10" t="s">
        <v>431</v>
      </c>
      <c r="AH339" s="5">
        <v>18</v>
      </c>
      <c r="AI339" s="31">
        <f>VLOOKUP(AJ339,$A$3:$B$36,2,FALSE)</f>
        <v>45.9</v>
      </c>
      <c r="AJ339" s="80" t="s">
        <v>768</v>
      </c>
    </row>
    <row r="340" spans="7:42" x14ac:dyDescent="0.45">
      <c r="H340" s="6"/>
      <c r="I340" s="6"/>
      <c r="J340" s="6"/>
      <c r="K340" s="15"/>
      <c r="L340" s="6"/>
      <c r="M340" s="6"/>
      <c r="N340" s="6"/>
    </row>
    <row r="341" spans="7:42" x14ac:dyDescent="0.45">
      <c r="H341" s="6"/>
      <c r="I341" s="6"/>
      <c r="J341" s="6"/>
      <c r="K341" s="15"/>
      <c r="L341" s="6"/>
      <c r="M341" s="6"/>
      <c r="N341" s="6"/>
    </row>
    <row r="342" spans="7:42" x14ac:dyDescent="0.45">
      <c r="G342" s="5" t="s">
        <v>611</v>
      </c>
    </row>
    <row r="343" spans="7:42" x14ac:dyDescent="0.45">
      <c r="H343" s="5" t="s">
        <v>216</v>
      </c>
    </row>
    <row r="344" spans="7:42" x14ac:dyDescent="0.45">
      <c r="G344" s="7" t="s">
        <v>5</v>
      </c>
      <c r="H344" s="8" t="s">
        <v>28</v>
      </c>
      <c r="I344" s="8" t="s">
        <v>29</v>
      </c>
      <c r="J344" s="8" t="s">
        <v>110</v>
      </c>
      <c r="K344" s="8" t="s">
        <v>217</v>
      </c>
      <c r="L344" s="8" t="s">
        <v>218</v>
      </c>
      <c r="M344" s="8" t="s">
        <v>219</v>
      </c>
      <c r="N344" s="8"/>
      <c r="P344" s="5">
        <v>17</v>
      </c>
      <c r="Q344" s="77" t="s">
        <v>28</v>
      </c>
      <c r="R344" s="77" t="s">
        <v>29</v>
      </c>
      <c r="S344" s="77" t="s">
        <v>110</v>
      </c>
      <c r="T344" s="77" t="s">
        <v>217</v>
      </c>
      <c r="U344" s="77" t="s">
        <v>218</v>
      </c>
      <c r="V344" s="77" t="s">
        <v>219</v>
      </c>
      <c r="Y344" s="7" t="s">
        <v>5</v>
      </c>
      <c r="AA344" s="102" t="s">
        <v>28</v>
      </c>
      <c r="AB344" s="102"/>
      <c r="AC344" s="102"/>
      <c r="AD344" s="102" t="s">
        <v>29</v>
      </c>
      <c r="AE344" s="102"/>
      <c r="AF344" s="102"/>
      <c r="AG344" s="102" t="s">
        <v>110</v>
      </c>
      <c r="AH344" s="102"/>
      <c r="AI344" s="102"/>
      <c r="AJ344" s="102" t="s">
        <v>217</v>
      </c>
      <c r="AK344" s="102"/>
      <c r="AL344" s="102"/>
      <c r="AM344" s="102" t="s">
        <v>218</v>
      </c>
      <c r="AN344" s="102"/>
      <c r="AO344" s="102"/>
      <c r="AP344" s="102" t="s">
        <v>219</v>
      </c>
    </row>
    <row r="345" spans="7:42" x14ac:dyDescent="0.45">
      <c r="G345" s="5">
        <v>1</v>
      </c>
      <c r="H345" s="6" t="s">
        <v>114</v>
      </c>
      <c r="I345" s="6" t="s">
        <v>118</v>
      </c>
      <c r="J345" s="6" t="s">
        <v>126</v>
      </c>
      <c r="K345" s="6" t="s">
        <v>136</v>
      </c>
      <c r="L345" s="6" t="s">
        <v>148</v>
      </c>
      <c r="M345" s="6" t="s">
        <v>155</v>
      </c>
      <c r="N345" s="6"/>
      <c r="Q345" s="5" t="s">
        <v>114</v>
      </c>
      <c r="R345" s="5" t="s">
        <v>118</v>
      </c>
      <c r="S345" s="5" t="s">
        <v>126</v>
      </c>
      <c r="T345" s="5" t="s">
        <v>136</v>
      </c>
      <c r="U345" s="5" t="s">
        <v>148</v>
      </c>
      <c r="V345" s="5" t="s">
        <v>155</v>
      </c>
      <c r="Y345" s="5">
        <v>1</v>
      </c>
      <c r="Z345" s="31">
        <f>VLOOKUP(AA345,$A$3:$B$36,2,FALSE)</f>
        <v>25.9</v>
      </c>
      <c r="AA345" s="80" t="s">
        <v>871</v>
      </c>
      <c r="AB345" s="5">
        <v>1</v>
      </c>
      <c r="AC345" s="31">
        <f>VLOOKUP(AD345,$A$3:$B$36,2,FALSE)</f>
        <v>25.9</v>
      </c>
      <c r="AD345" s="80" t="s">
        <v>871</v>
      </c>
      <c r="AE345" s="5">
        <v>1</v>
      </c>
      <c r="AF345" s="31">
        <f>VLOOKUP(AG345,$A$3:$B$36,2,FALSE)</f>
        <v>25.9</v>
      </c>
      <c r="AG345" s="80" t="s">
        <v>871</v>
      </c>
      <c r="AH345" s="5">
        <v>1</v>
      </c>
      <c r="AI345" s="31">
        <f>VLOOKUP(AJ345,$A$3:$B$36,2,FALSE)</f>
        <v>25.9</v>
      </c>
      <c r="AJ345" s="80" t="s">
        <v>871</v>
      </c>
      <c r="AK345" s="5">
        <v>1</v>
      </c>
      <c r="AL345" s="31">
        <f>VLOOKUP(AM345,$A$3:$B$36,2,FALSE)</f>
        <v>25.9</v>
      </c>
      <c r="AM345" s="80" t="s">
        <v>871</v>
      </c>
      <c r="AN345" s="5">
        <v>1</v>
      </c>
      <c r="AO345" s="31">
        <f>VLOOKUP(AP345,$A$3:$B$36,2,FALSE)</f>
        <v>25.9</v>
      </c>
      <c r="AP345" s="80" t="s">
        <v>871</v>
      </c>
    </row>
    <row r="346" spans="7:42" x14ac:dyDescent="0.45">
      <c r="G346" s="5">
        <v>2</v>
      </c>
      <c r="H346" s="6" t="s">
        <v>116</v>
      </c>
      <c r="I346" s="6" t="s">
        <v>119</v>
      </c>
      <c r="J346" s="6" t="s">
        <v>275</v>
      </c>
      <c r="K346" s="6" t="s">
        <v>137</v>
      </c>
      <c r="L346" s="6" t="s">
        <v>96</v>
      </c>
      <c r="M346" s="6" t="s">
        <v>18</v>
      </c>
      <c r="N346" s="6"/>
      <c r="Q346" s="5" t="s">
        <v>116</v>
      </c>
      <c r="R346" s="5" t="s">
        <v>119</v>
      </c>
      <c r="S346" s="5" t="s">
        <v>42</v>
      </c>
      <c r="T346" s="5" t="s">
        <v>137</v>
      </c>
      <c r="U346" s="5" t="s">
        <v>96</v>
      </c>
      <c r="V346" s="5" t="s">
        <v>18</v>
      </c>
      <c r="Y346" s="5">
        <v>2</v>
      </c>
      <c r="Z346" s="31">
        <f>VLOOKUP(AA346,$A$3:$B$36,2,FALSE)</f>
        <v>29.2</v>
      </c>
      <c r="AA346" s="80" t="s">
        <v>792</v>
      </c>
      <c r="AB346" s="5">
        <v>2</v>
      </c>
      <c r="AC346" s="31">
        <f>VLOOKUP(AD346,$A$3:$B$36,2,FALSE)</f>
        <v>29.2</v>
      </c>
      <c r="AD346" s="80" t="s">
        <v>792</v>
      </c>
      <c r="AE346" s="5">
        <v>2</v>
      </c>
      <c r="AF346" s="31">
        <f>VLOOKUP(AG346,$A$3:$B$36,2,FALSE)</f>
        <v>29.2</v>
      </c>
      <c r="AG346" s="80" t="s">
        <v>792</v>
      </c>
      <c r="AH346" s="5">
        <v>2</v>
      </c>
      <c r="AI346" s="31">
        <f>VLOOKUP(AJ346,$A$3:$B$36,2,FALSE)</f>
        <v>29.2</v>
      </c>
      <c r="AJ346" s="80" t="s">
        <v>792</v>
      </c>
      <c r="AK346" s="5">
        <v>2</v>
      </c>
      <c r="AL346" s="31">
        <f>VLOOKUP(AM346,$A$3:$B$36,2,FALSE)</f>
        <v>29.2</v>
      </c>
      <c r="AM346" s="80" t="s">
        <v>792</v>
      </c>
      <c r="AN346" s="5">
        <v>2</v>
      </c>
      <c r="AO346" s="31">
        <f>VLOOKUP(AP346,$A$3:$B$36,2,FALSE)</f>
        <v>29.2</v>
      </c>
      <c r="AP346" s="80" t="s">
        <v>792</v>
      </c>
    </row>
    <row r="347" spans="7:42" x14ac:dyDescent="0.45">
      <c r="G347" s="5">
        <v>3</v>
      </c>
      <c r="H347" s="6" t="s">
        <v>66</v>
      </c>
      <c r="I347" s="6" t="s">
        <v>120</v>
      </c>
      <c r="J347" s="6" t="s">
        <v>333</v>
      </c>
      <c r="K347" s="6" t="s">
        <v>138</v>
      </c>
      <c r="L347" s="6" t="s">
        <v>99</v>
      </c>
      <c r="M347" s="6" t="s">
        <v>14</v>
      </c>
      <c r="N347" s="6"/>
      <c r="Q347" s="5" t="s">
        <v>66</v>
      </c>
      <c r="R347" s="5" t="s">
        <v>120</v>
      </c>
      <c r="S347" s="5" t="s">
        <v>127</v>
      </c>
      <c r="T347" s="5" t="s">
        <v>138</v>
      </c>
      <c r="U347" s="5" t="s">
        <v>99</v>
      </c>
      <c r="V347" s="5" t="s">
        <v>14</v>
      </c>
      <c r="Y347" s="5">
        <v>3</v>
      </c>
      <c r="Z347" s="31">
        <f>VLOOKUP(AA347,$A$3:$B$36,2,FALSE)</f>
        <v>33</v>
      </c>
      <c r="AA347" s="80" t="s">
        <v>766</v>
      </c>
      <c r="AB347" s="5">
        <v>3</v>
      </c>
      <c r="AC347" s="31">
        <f>VLOOKUP(AD347,$A$3:$B$36,2,FALSE)</f>
        <v>33</v>
      </c>
      <c r="AD347" s="80" t="s">
        <v>766</v>
      </c>
      <c r="AE347" s="5">
        <v>3</v>
      </c>
      <c r="AF347" s="31">
        <f>VLOOKUP(AG347,$A$3:$B$36,2,FALSE)</f>
        <v>27.1</v>
      </c>
      <c r="AG347" s="80" t="s">
        <v>769</v>
      </c>
      <c r="AH347" s="5">
        <v>3</v>
      </c>
      <c r="AI347" s="31">
        <f>VLOOKUP(AJ347,$A$3:$B$36,2,FALSE)</f>
        <v>33</v>
      </c>
      <c r="AJ347" s="80" t="s">
        <v>766</v>
      </c>
      <c r="AK347" s="5">
        <v>3</v>
      </c>
      <c r="AL347" s="31">
        <f>VLOOKUP(AM347,$A$3:$B$36,2,FALSE)</f>
        <v>33</v>
      </c>
      <c r="AM347" s="80" t="s">
        <v>766</v>
      </c>
      <c r="AN347" s="5">
        <v>3</v>
      </c>
      <c r="AO347" s="31">
        <f>VLOOKUP(AP347,$A$3:$B$36,2,FALSE)</f>
        <v>33</v>
      </c>
      <c r="AP347" s="80" t="s">
        <v>766</v>
      </c>
    </row>
    <row r="348" spans="7:42" x14ac:dyDescent="0.45">
      <c r="G348" s="5">
        <v>4</v>
      </c>
      <c r="H348" s="6" t="s">
        <v>497</v>
      </c>
      <c r="I348" s="11" t="s">
        <v>327</v>
      </c>
      <c r="J348" s="6" t="s">
        <v>237</v>
      </c>
      <c r="K348" s="6" t="s">
        <v>51</v>
      </c>
      <c r="L348" s="6" t="s">
        <v>312</v>
      </c>
      <c r="M348" s="11" t="s">
        <v>156</v>
      </c>
      <c r="N348" s="11"/>
      <c r="Q348" s="5" t="s">
        <v>187</v>
      </c>
      <c r="R348" s="5" t="s">
        <v>172</v>
      </c>
      <c r="S348" s="5" t="s">
        <v>237</v>
      </c>
      <c r="T348" s="5" t="s">
        <v>51</v>
      </c>
      <c r="U348" s="5" t="s">
        <v>55</v>
      </c>
      <c r="V348" s="5" t="s">
        <v>319</v>
      </c>
      <c r="Y348" s="5">
        <v>4</v>
      </c>
      <c r="Z348" s="31">
        <f>VLOOKUP(AA348,$A$3:$B$36,2,FALSE)</f>
        <v>34.700000000000003</v>
      </c>
      <c r="AA348" s="80" t="s">
        <v>776</v>
      </c>
      <c r="AB348" s="5">
        <v>4</v>
      </c>
      <c r="AC348" s="31">
        <f>VLOOKUP(AD348,$A$3:$B$36,2,FALSE)</f>
        <v>34.700000000000003</v>
      </c>
      <c r="AD348" s="80" t="s">
        <v>776</v>
      </c>
      <c r="AE348" s="5">
        <v>4</v>
      </c>
      <c r="AF348" s="31">
        <f>VLOOKUP(AG348,$A$3:$B$36,2,FALSE)</f>
        <v>27.5</v>
      </c>
      <c r="AG348" s="80" t="s">
        <v>853</v>
      </c>
      <c r="AH348" s="5">
        <v>4</v>
      </c>
      <c r="AI348" s="31">
        <f>VLOOKUP(AJ348,$A$3:$B$36,2,FALSE)</f>
        <v>34.700000000000003</v>
      </c>
      <c r="AJ348" s="80" t="s">
        <v>776</v>
      </c>
      <c r="AK348" s="5">
        <v>4</v>
      </c>
      <c r="AL348" s="31">
        <f>VLOOKUP(AM348,$A$3:$B$36,2,FALSE)</f>
        <v>34.700000000000003</v>
      </c>
      <c r="AM348" s="80" t="s">
        <v>776</v>
      </c>
      <c r="AN348" s="5">
        <v>4</v>
      </c>
      <c r="AO348" s="31">
        <f>VLOOKUP(AP348,$A$3:$B$36,2,FALSE)</f>
        <v>34.700000000000003</v>
      </c>
      <c r="AP348" s="80" t="s">
        <v>776</v>
      </c>
    </row>
    <row r="349" spans="7:42" x14ac:dyDescent="0.45">
      <c r="G349" s="5">
        <v>5</v>
      </c>
      <c r="H349" s="11" t="s">
        <v>188</v>
      </c>
      <c r="I349" s="6" t="s">
        <v>301</v>
      </c>
      <c r="J349" s="6" t="s">
        <v>128</v>
      </c>
      <c r="K349" s="11" t="s">
        <v>139</v>
      </c>
      <c r="L349" s="6" t="s">
        <v>556</v>
      </c>
      <c r="M349" s="6" t="s">
        <v>157</v>
      </c>
      <c r="N349" s="6"/>
      <c r="Q349" s="5" t="s">
        <v>21</v>
      </c>
      <c r="R349" s="5" t="s">
        <v>31</v>
      </c>
      <c r="S349" s="5" t="s">
        <v>128</v>
      </c>
      <c r="T349" s="5" t="s">
        <v>609</v>
      </c>
      <c r="U349" s="5" t="s">
        <v>54</v>
      </c>
      <c r="V349" s="5" t="s">
        <v>13</v>
      </c>
      <c r="Y349" s="5">
        <v>5</v>
      </c>
      <c r="Z349" s="31">
        <f>VLOOKUP(AA349,$A$3:$B$36,2,FALSE)</f>
        <v>33.4</v>
      </c>
      <c r="AA349" s="80" t="s">
        <v>787</v>
      </c>
      <c r="AB349" s="5">
        <v>5</v>
      </c>
      <c r="AC349" s="31">
        <f>VLOOKUP(AD349,$A$3:$B$36,2,FALSE)</f>
        <v>33.4</v>
      </c>
      <c r="AD349" s="80" t="s">
        <v>787</v>
      </c>
      <c r="AE349" s="5">
        <v>5</v>
      </c>
      <c r="AF349" s="31">
        <f>VLOOKUP(AG349,$A$3:$B$36,2,FALSE)</f>
        <v>29.2</v>
      </c>
      <c r="AG349" s="80" t="s">
        <v>792</v>
      </c>
      <c r="AH349" s="5">
        <v>5</v>
      </c>
      <c r="AI349" s="31">
        <f>VLOOKUP(AJ349,$A$3:$B$36,2,FALSE)</f>
        <v>39.700000000000003</v>
      </c>
      <c r="AJ349" s="80" t="s">
        <v>764</v>
      </c>
      <c r="AK349" s="5">
        <v>5</v>
      </c>
      <c r="AL349" s="31">
        <f>VLOOKUP(AM349,$A$3:$B$36,2,FALSE)</f>
        <v>33.4</v>
      </c>
      <c r="AM349" s="80" t="s">
        <v>787</v>
      </c>
      <c r="AN349" s="5">
        <v>5</v>
      </c>
      <c r="AO349" s="31">
        <f>VLOOKUP(AP349,$A$3:$B$36,2,FALSE)</f>
        <v>33.4</v>
      </c>
      <c r="AP349" s="80" t="s">
        <v>787</v>
      </c>
    </row>
    <row r="350" spans="7:42" x14ac:dyDescent="0.45">
      <c r="G350" s="5">
        <v>6</v>
      </c>
      <c r="H350" s="13" t="s">
        <v>165</v>
      </c>
      <c r="I350" s="6" t="s">
        <v>170</v>
      </c>
      <c r="J350" s="6" t="s">
        <v>40</v>
      </c>
      <c r="K350" s="6" t="s">
        <v>140</v>
      </c>
      <c r="L350" s="6" t="s">
        <v>58</v>
      </c>
      <c r="M350" s="6" t="s">
        <v>12</v>
      </c>
      <c r="N350" s="6"/>
      <c r="Q350" s="5" t="s">
        <v>602</v>
      </c>
      <c r="R350" s="5" t="s">
        <v>170</v>
      </c>
      <c r="S350" s="5" t="s">
        <v>40</v>
      </c>
      <c r="T350" s="5" t="s">
        <v>402</v>
      </c>
      <c r="U350" s="5" t="s">
        <v>58</v>
      </c>
      <c r="V350" s="5" t="s">
        <v>12</v>
      </c>
      <c r="Y350" s="5">
        <v>6</v>
      </c>
      <c r="Z350" s="31">
        <f>VLOOKUP(AA350,$A$3:$B$36,2,FALSE)</f>
        <v>34.200000000000003</v>
      </c>
      <c r="AA350" s="80" t="s">
        <v>765</v>
      </c>
      <c r="AB350" s="5">
        <v>6</v>
      </c>
      <c r="AC350" s="31">
        <f>VLOOKUP(AD350,$A$3:$B$36,2,FALSE)</f>
        <v>34.200000000000003</v>
      </c>
      <c r="AD350" s="80" t="s">
        <v>765</v>
      </c>
      <c r="AE350" s="5">
        <v>6</v>
      </c>
      <c r="AF350" s="31">
        <f>VLOOKUP(AG350,$A$3:$B$36,2,FALSE)</f>
        <v>30.4</v>
      </c>
      <c r="AG350" s="80" t="s">
        <v>773</v>
      </c>
      <c r="AH350" s="5">
        <v>6</v>
      </c>
      <c r="AI350" s="31">
        <f>VLOOKUP(AJ350,$A$3:$B$36,2,FALSE)</f>
        <v>37.200000000000003</v>
      </c>
      <c r="AJ350" s="80" t="s">
        <v>772</v>
      </c>
      <c r="AK350" s="5">
        <v>6</v>
      </c>
      <c r="AL350" s="31">
        <f>VLOOKUP(AM350,$A$3:$B$36,2,FALSE)</f>
        <v>34.200000000000003</v>
      </c>
      <c r="AM350" s="80" t="s">
        <v>765</v>
      </c>
      <c r="AN350" s="5">
        <v>6</v>
      </c>
      <c r="AO350" s="31">
        <f>VLOOKUP(AP350,$A$3:$B$36,2,FALSE)</f>
        <v>34.200000000000003</v>
      </c>
      <c r="AP350" s="80" t="s">
        <v>765</v>
      </c>
    </row>
    <row r="351" spans="7:42" x14ac:dyDescent="0.45">
      <c r="G351" s="5">
        <v>7</v>
      </c>
      <c r="H351" s="11" t="s">
        <v>166</v>
      </c>
      <c r="I351" s="6" t="s">
        <v>121</v>
      </c>
      <c r="J351" s="6" t="s">
        <v>129</v>
      </c>
      <c r="K351" s="6" t="s">
        <v>141</v>
      </c>
      <c r="L351" s="6" t="s">
        <v>57</v>
      </c>
      <c r="M351" s="11" t="s">
        <v>182</v>
      </c>
      <c r="N351" s="11"/>
      <c r="Q351" s="5" t="s">
        <v>21</v>
      </c>
      <c r="R351" s="5" t="s">
        <v>121</v>
      </c>
      <c r="S351" s="5" t="s">
        <v>129</v>
      </c>
      <c r="T351" s="5" t="s">
        <v>141</v>
      </c>
      <c r="U351" s="5" t="s">
        <v>57</v>
      </c>
      <c r="V351" s="5" t="s">
        <v>319</v>
      </c>
      <c r="Y351" s="5">
        <v>7</v>
      </c>
      <c r="Z351" s="31">
        <f>VLOOKUP(AA351,$A$3:$B$36,2,FALSE)</f>
        <v>33.4</v>
      </c>
      <c r="AA351" s="80" t="s">
        <v>787</v>
      </c>
      <c r="AB351" s="5">
        <v>7</v>
      </c>
      <c r="AC351" s="31">
        <f>VLOOKUP(AD351,$A$3:$B$36,2,FALSE)</f>
        <v>34.700000000000003</v>
      </c>
      <c r="AD351" s="80" t="s">
        <v>776</v>
      </c>
      <c r="AE351" s="5">
        <v>7</v>
      </c>
      <c r="AF351" s="31">
        <f>VLOOKUP(AG351,$A$3:$B$36,2,FALSE)</f>
        <v>31.4</v>
      </c>
      <c r="AG351" s="80" t="s">
        <v>774</v>
      </c>
      <c r="AH351" s="5">
        <v>7</v>
      </c>
      <c r="AI351" s="31">
        <f>VLOOKUP(AJ351,$A$3:$B$36,2,FALSE)</f>
        <v>38.5</v>
      </c>
      <c r="AJ351" s="80" t="s">
        <v>767</v>
      </c>
      <c r="AK351" s="5">
        <v>7</v>
      </c>
      <c r="AL351" s="31">
        <f>VLOOKUP(AM351,$A$3:$B$36,2,FALSE)</f>
        <v>34.700000000000003</v>
      </c>
      <c r="AM351" s="80" t="s">
        <v>776</v>
      </c>
      <c r="AN351" s="5">
        <v>7</v>
      </c>
      <c r="AO351" s="31">
        <f>VLOOKUP(AP351,$A$3:$B$36,2,FALSE)</f>
        <v>34.700000000000003</v>
      </c>
      <c r="AP351" s="80" t="s">
        <v>776</v>
      </c>
    </row>
    <row r="352" spans="7:42" x14ac:dyDescent="0.45">
      <c r="G352" s="5">
        <v>8</v>
      </c>
      <c r="H352" s="13" t="s">
        <v>261</v>
      </c>
      <c r="I352" s="6" t="s">
        <v>171</v>
      </c>
      <c r="J352" s="6" t="s">
        <v>240</v>
      </c>
      <c r="K352" s="6" t="s">
        <v>142</v>
      </c>
      <c r="L352" s="6" t="s">
        <v>177</v>
      </c>
      <c r="M352" s="6" t="s">
        <v>183</v>
      </c>
      <c r="N352" s="6"/>
      <c r="Q352" s="5" t="s">
        <v>602</v>
      </c>
      <c r="R352" s="5" t="s">
        <v>231</v>
      </c>
      <c r="S352" s="5" t="s">
        <v>240</v>
      </c>
      <c r="T352" s="5" t="s">
        <v>142</v>
      </c>
      <c r="U352" s="5" t="s">
        <v>177</v>
      </c>
      <c r="V352" s="5" t="s">
        <v>183</v>
      </c>
      <c r="Y352" s="5">
        <v>8</v>
      </c>
      <c r="Z352" s="31">
        <f>VLOOKUP(AA352,$A$3:$B$36,2,FALSE)</f>
        <v>34.200000000000003</v>
      </c>
      <c r="AA352" s="80" t="s">
        <v>765</v>
      </c>
      <c r="AB352" s="5">
        <v>8</v>
      </c>
      <c r="AC352" s="31">
        <f>VLOOKUP(AD352,$A$3:$B$36,2,FALSE)</f>
        <v>36.1</v>
      </c>
      <c r="AD352" s="80" t="s">
        <v>775</v>
      </c>
      <c r="AE352" s="5">
        <v>8</v>
      </c>
      <c r="AF352" s="31">
        <f>VLOOKUP(AG352,$A$3:$B$36,2,FALSE)</f>
        <v>32</v>
      </c>
      <c r="AG352" s="80" t="s">
        <v>770</v>
      </c>
      <c r="AH352" s="5">
        <v>8</v>
      </c>
      <c r="AI352" s="31">
        <f>VLOOKUP(AJ352,$A$3:$B$36,2,FALSE)</f>
        <v>39.700000000000003</v>
      </c>
      <c r="AJ352" s="80" t="s">
        <v>764</v>
      </c>
      <c r="AK352" s="5">
        <v>8</v>
      </c>
      <c r="AL352" s="31">
        <f>VLOOKUP(AM352,$A$3:$B$36,2,FALSE)</f>
        <v>36.1</v>
      </c>
      <c r="AM352" s="80" t="s">
        <v>775</v>
      </c>
      <c r="AN352" s="5">
        <v>8</v>
      </c>
      <c r="AO352" s="31">
        <f>VLOOKUP(AP352,$A$3:$B$36,2,FALSE)</f>
        <v>34.200000000000003</v>
      </c>
      <c r="AP352" s="80" t="s">
        <v>765</v>
      </c>
    </row>
    <row r="353" spans="7:66" x14ac:dyDescent="0.45">
      <c r="G353" s="5">
        <v>9</v>
      </c>
      <c r="H353" s="6"/>
      <c r="I353" s="11" t="s">
        <v>232</v>
      </c>
      <c r="J353" s="6" t="s">
        <v>504</v>
      </c>
      <c r="K353" s="6" t="s">
        <v>143</v>
      </c>
      <c r="L353" s="6" t="s">
        <v>178</v>
      </c>
      <c r="M353" s="6" t="s">
        <v>159</v>
      </c>
      <c r="N353" s="6"/>
      <c r="R353" s="5" t="s">
        <v>121</v>
      </c>
      <c r="S353" s="5" t="s">
        <v>856</v>
      </c>
      <c r="T353" s="5" t="s">
        <v>143</v>
      </c>
      <c r="U353" s="5" t="s">
        <v>178</v>
      </c>
      <c r="V353" s="5" t="s">
        <v>13</v>
      </c>
      <c r="Y353" s="114">
        <v>9</v>
      </c>
      <c r="Z353" s="107">
        <f>VLOOKUP(AA353,$A$3:$B$36,2,FALSE)</f>
        <v>33.4</v>
      </c>
      <c r="AA353" s="112" t="s">
        <v>787</v>
      </c>
      <c r="AB353" s="5">
        <v>9</v>
      </c>
      <c r="AC353" s="31">
        <f>VLOOKUP(AD353,$A$3:$B$36,2,FALSE)</f>
        <v>34.700000000000003</v>
      </c>
      <c r="AD353" s="80" t="s">
        <v>776</v>
      </c>
      <c r="AE353" s="5">
        <v>9</v>
      </c>
      <c r="AF353" s="31">
        <f>VLOOKUP(AG353,$A$3:$B$36,2,FALSE)</f>
        <v>33</v>
      </c>
      <c r="AG353" s="80" t="s">
        <v>766</v>
      </c>
      <c r="AH353" s="5">
        <v>9</v>
      </c>
      <c r="AI353" s="31">
        <f>VLOOKUP(AJ353,$A$3:$B$36,2,FALSE)</f>
        <v>41.3</v>
      </c>
      <c r="AJ353" s="80" t="s">
        <v>786</v>
      </c>
      <c r="AK353" s="5">
        <v>9</v>
      </c>
      <c r="AL353" s="31">
        <f>VLOOKUP(AM353,$A$3:$B$36,2,FALSE)</f>
        <v>37.200000000000003</v>
      </c>
      <c r="AM353" s="80" t="s">
        <v>772</v>
      </c>
      <c r="AN353" s="5">
        <v>9</v>
      </c>
      <c r="AO353" s="31">
        <f>VLOOKUP(AP353,$A$3:$B$36,2,FALSE)</f>
        <v>33.4</v>
      </c>
      <c r="AP353" s="80" t="s">
        <v>787</v>
      </c>
    </row>
    <row r="354" spans="7:66" x14ac:dyDescent="0.45">
      <c r="G354" s="5">
        <v>10</v>
      </c>
      <c r="H354" s="6"/>
      <c r="I354" s="6" t="s">
        <v>32</v>
      </c>
      <c r="J354" s="6" t="s">
        <v>505</v>
      </c>
      <c r="K354" s="6" t="s">
        <v>614</v>
      </c>
      <c r="L354" s="6" t="s">
        <v>179</v>
      </c>
      <c r="M354" s="6" t="s">
        <v>12</v>
      </c>
      <c r="N354" s="6"/>
      <c r="R354" s="5" t="s">
        <v>32</v>
      </c>
      <c r="S354" s="5" t="s">
        <v>240</v>
      </c>
      <c r="T354" s="5" t="s">
        <v>595</v>
      </c>
      <c r="U354" s="5" t="s">
        <v>179</v>
      </c>
      <c r="V354" s="5" t="s">
        <v>12</v>
      </c>
      <c r="AB354" s="5">
        <v>10</v>
      </c>
      <c r="AC354" s="31">
        <f>VLOOKUP(AD354,$A$3:$B$36,2,FALSE)</f>
        <v>36.1</v>
      </c>
      <c r="AD354" s="80" t="s">
        <v>775</v>
      </c>
      <c r="AE354" s="5">
        <v>10</v>
      </c>
      <c r="AF354" s="31">
        <f>VLOOKUP(AG354,$A$3:$B$36,2,FALSE)</f>
        <v>32</v>
      </c>
      <c r="AG354" s="80" t="s">
        <v>770</v>
      </c>
      <c r="AH354" s="5">
        <v>10</v>
      </c>
      <c r="AI354" s="31">
        <f>VLOOKUP(AJ354,$A$3:$B$36,2,FALSE)</f>
        <v>43.6</v>
      </c>
      <c r="AJ354" s="80" t="s">
        <v>784</v>
      </c>
      <c r="AK354" s="5">
        <v>10</v>
      </c>
      <c r="AL354" s="31">
        <f>VLOOKUP(AM354,$A$3:$B$36,2,FALSE)</f>
        <v>38.5</v>
      </c>
      <c r="AM354" s="80" t="s">
        <v>767</v>
      </c>
      <c r="AN354" s="5">
        <v>10</v>
      </c>
      <c r="AO354" s="31">
        <f>VLOOKUP(AP354,$A$3:$B$36,2,FALSE)</f>
        <v>34.200000000000003</v>
      </c>
      <c r="AP354" s="80" t="s">
        <v>765</v>
      </c>
    </row>
    <row r="355" spans="7:66" ht="13.8" x14ac:dyDescent="0.45">
      <c r="G355" s="5">
        <v>11</v>
      </c>
      <c r="H355" s="6"/>
      <c r="I355" s="6" t="s">
        <v>174</v>
      </c>
      <c r="J355" s="6" t="s">
        <v>130</v>
      </c>
      <c r="K355" s="6" t="s">
        <v>615</v>
      </c>
      <c r="L355" s="6" t="s">
        <v>149</v>
      </c>
      <c r="M355" s="6" t="s">
        <v>11</v>
      </c>
      <c r="N355" s="6"/>
      <c r="R355" s="5" t="s">
        <v>174</v>
      </c>
      <c r="S355" s="5" t="s">
        <v>130</v>
      </c>
      <c r="T355" s="5" t="s">
        <v>615</v>
      </c>
      <c r="U355" s="5" t="s">
        <v>149</v>
      </c>
      <c r="V355" s="5" t="s">
        <v>11</v>
      </c>
      <c r="AB355" s="5">
        <v>11</v>
      </c>
      <c r="AC355" s="31">
        <f>VLOOKUP(AD355,$A$3:$B$36,2,FALSE)</f>
        <v>37.200000000000003</v>
      </c>
      <c r="AD355" s="80" t="s">
        <v>772</v>
      </c>
      <c r="AE355" s="5">
        <v>11</v>
      </c>
      <c r="AF355" s="31">
        <f>VLOOKUP(AG355,$A$3:$B$36,2,FALSE)</f>
        <v>33</v>
      </c>
      <c r="AG355" s="80" t="s">
        <v>766</v>
      </c>
      <c r="AH355" s="5">
        <v>11</v>
      </c>
      <c r="AI355" s="31">
        <f>VLOOKUP(AJ355,$A$3:$B$36,2,FALSE)</f>
        <v>41.3</v>
      </c>
      <c r="AJ355" s="80" t="s">
        <v>786</v>
      </c>
      <c r="AK355" s="5">
        <v>11</v>
      </c>
      <c r="AL355" s="31">
        <f>VLOOKUP(AM355,$A$3:$B$36,2,FALSE)</f>
        <v>39.700000000000003</v>
      </c>
      <c r="AM355" s="80" t="s">
        <v>764</v>
      </c>
      <c r="AN355" s="5">
        <v>11</v>
      </c>
      <c r="AO355" s="31">
        <f>VLOOKUP(AP355,$A$3:$B$36,2,FALSE)</f>
        <v>34.700000000000003</v>
      </c>
      <c r="AP355" s="80" t="s">
        <v>776</v>
      </c>
      <c r="BN355" s="10" t="s">
        <v>431</v>
      </c>
    </row>
    <row r="356" spans="7:66" x14ac:dyDescent="0.45">
      <c r="G356" s="5">
        <v>12</v>
      </c>
      <c r="H356" s="6"/>
      <c r="I356" s="6" t="s">
        <v>36</v>
      </c>
      <c r="J356" s="6" t="s">
        <v>506</v>
      </c>
      <c r="K356" s="11" t="s">
        <v>616</v>
      </c>
      <c r="L356" s="6" t="s">
        <v>152</v>
      </c>
      <c r="M356" s="6" t="s">
        <v>10</v>
      </c>
      <c r="N356" s="6"/>
      <c r="R356" s="5" t="s">
        <v>36</v>
      </c>
      <c r="S356" s="5" t="s">
        <v>998</v>
      </c>
      <c r="T356" s="5" t="s">
        <v>142</v>
      </c>
      <c r="U356" s="5" t="s">
        <v>152</v>
      </c>
      <c r="V356" s="5" t="s">
        <v>10</v>
      </c>
      <c r="AB356" s="5">
        <v>12</v>
      </c>
      <c r="AC356" s="31">
        <f>VLOOKUP(AD356,$A$3:$B$36,2,FALSE)</f>
        <v>38.5</v>
      </c>
      <c r="AD356" s="80" t="s">
        <v>767</v>
      </c>
      <c r="AE356" s="5">
        <v>12</v>
      </c>
      <c r="AF356" s="31">
        <f>VLOOKUP(AG356,$A$3:$B$36,2,FALSE)</f>
        <v>33.700000000000003</v>
      </c>
      <c r="AG356" s="80" t="s">
        <v>791</v>
      </c>
      <c r="AH356" s="5">
        <v>12</v>
      </c>
      <c r="AI356" s="31">
        <f>VLOOKUP(AJ356,$A$3:$B$36,2,FALSE)</f>
        <v>39.700000000000003</v>
      </c>
      <c r="AJ356" s="80" t="s">
        <v>764</v>
      </c>
      <c r="AK356" s="5">
        <v>12</v>
      </c>
      <c r="AL356" s="31">
        <f>VLOOKUP(AM356,$A$3:$B$36,2,FALSE)</f>
        <v>41.3</v>
      </c>
      <c r="AM356" s="80" t="s">
        <v>786</v>
      </c>
      <c r="AN356" s="5">
        <v>12</v>
      </c>
      <c r="AO356" s="31">
        <f>VLOOKUP(AP356,$A$3:$B$36,2,FALSE)</f>
        <v>36.1</v>
      </c>
      <c r="AP356" s="80" t="s">
        <v>775</v>
      </c>
    </row>
    <row r="357" spans="7:66" x14ac:dyDescent="0.45">
      <c r="G357" s="5">
        <v>13</v>
      </c>
      <c r="H357" s="6"/>
      <c r="I357" s="6" t="s">
        <v>33</v>
      </c>
      <c r="J357" s="6"/>
      <c r="K357" s="6" t="s">
        <v>143</v>
      </c>
      <c r="L357" s="6" t="s">
        <v>153</v>
      </c>
      <c r="M357" s="6" t="s">
        <v>9</v>
      </c>
      <c r="N357" s="6"/>
      <c r="R357" s="5" t="s">
        <v>33</v>
      </c>
      <c r="T357" s="5" t="s">
        <v>143</v>
      </c>
      <c r="U357" s="5" t="s">
        <v>153</v>
      </c>
      <c r="V357" s="5" t="s">
        <v>9</v>
      </c>
      <c r="AB357" s="5">
        <v>13</v>
      </c>
      <c r="AC357" s="31">
        <f>VLOOKUP(AD357,$A$3:$B$36,2,FALSE)</f>
        <v>39.700000000000003</v>
      </c>
      <c r="AD357" s="80" t="s">
        <v>764</v>
      </c>
      <c r="AE357" s="114">
        <v>13</v>
      </c>
      <c r="AF357" s="107">
        <f>VLOOKUP(AG357,$A$3:$B$36,2,FALSE)</f>
        <v>33</v>
      </c>
      <c r="AG357" s="112" t="s">
        <v>766</v>
      </c>
      <c r="AH357" s="5">
        <v>13</v>
      </c>
      <c r="AI357" s="31">
        <f>VLOOKUP(AJ357,$A$3:$B$36,2,FALSE)</f>
        <v>41.3</v>
      </c>
      <c r="AJ357" s="80" t="s">
        <v>786</v>
      </c>
      <c r="AK357" s="5">
        <v>13</v>
      </c>
      <c r="AL357" s="31">
        <f>VLOOKUP(AM357,$A$3:$B$36,2,FALSE)</f>
        <v>43.6</v>
      </c>
      <c r="AM357" s="80" t="s">
        <v>784</v>
      </c>
      <c r="AN357" s="5">
        <v>13</v>
      </c>
      <c r="AO357" s="31">
        <f>VLOOKUP(AP357,$A$3:$B$36,2,FALSE)</f>
        <v>37.200000000000003</v>
      </c>
      <c r="AP357" s="80" t="s">
        <v>772</v>
      </c>
    </row>
    <row r="358" spans="7:66" x14ac:dyDescent="0.45">
      <c r="G358" s="5">
        <v>14</v>
      </c>
      <c r="H358" s="6"/>
      <c r="I358" s="6" t="s">
        <v>233</v>
      </c>
      <c r="J358" s="6"/>
      <c r="K358" s="6" t="s">
        <v>144</v>
      </c>
      <c r="L358" s="6" t="s">
        <v>535</v>
      </c>
      <c r="M358" s="6" t="s">
        <v>8</v>
      </c>
      <c r="N358" s="6"/>
      <c r="R358" s="5" t="s">
        <v>73</v>
      </c>
      <c r="T358" s="5" t="s">
        <v>144</v>
      </c>
      <c r="U358" s="5" t="s">
        <v>535</v>
      </c>
      <c r="V358" s="5" t="s">
        <v>8</v>
      </c>
      <c r="AB358" s="5">
        <v>14</v>
      </c>
      <c r="AC358" s="31">
        <f>VLOOKUP(AD358,$A$3:$B$36,2,FALSE)</f>
        <v>41.3</v>
      </c>
      <c r="AD358" s="80" t="s">
        <v>786</v>
      </c>
      <c r="AF358" s="31"/>
      <c r="AH358" s="5">
        <v>14</v>
      </c>
      <c r="AI358" s="31">
        <f>VLOOKUP(AJ358,$A$3:$B$36,2,FALSE)</f>
        <v>43.6</v>
      </c>
      <c r="AJ358" s="80" t="s">
        <v>784</v>
      </c>
      <c r="AK358" s="5">
        <v>14</v>
      </c>
      <c r="AL358" s="31">
        <f>VLOOKUP(AM358,$A$3:$B$36,2,FALSE)</f>
        <v>44.6</v>
      </c>
      <c r="AM358" s="80" t="s">
        <v>785</v>
      </c>
      <c r="AN358" s="5">
        <v>14</v>
      </c>
      <c r="AO358" s="31">
        <f>VLOOKUP(AP358,$A$3:$B$36,2,FALSE)</f>
        <v>38.5</v>
      </c>
      <c r="AP358" s="80" t="s">
        <v>767</v>
      </c>
    </row>
    <row r="359" spans="7:66" x14ac:dyDescent="0.45">
      <c r="G359" s="5">
        <v>15</v>
      </c>
      <c r="H359" s="6"/>
      <c r="I359" s="6"/>
      <c r="J359" s="6"/>
      <c r="K359" s="6" t="s">
        <v>145</v>
      </c>
      <c r="L359" s="6" t="s">
        <v>531</v>
      </c>
      <c r="M359" s="6" t="s">
        <v>537</v>
      </c>
      <c r="N359" s="6"/>
      <c r="T359" s="5" t="s">
        <v>145</v>
      </c>
      <c r="U359" s="5" t="s">
        <v>531</v>
      </c>
      <c r="V359" s="5" t="s">
        <v>537</v>
      </c>
      <c r="AB359" s="114">
        <v>15</v>
      </c>
      <c r="AC359" s="107">
        <f>VLOOKUP(AD359,$A$3:$B$36,2,FALSE)</f>
        <v>39.700000000000003</v>
      </c>
      <c r="AD359" s="112" t="s">
        <v>764</v>
      </c>
      <c r="AH359" s="5">
        <v>15</v>
      </c>
      <c r="AI359" s="31">
        <f>VLOOKUP(AJ359,$A$3:$B$36,2,FALSE)</f>
        <v>44.6</v>
      </c>
      <c r="AJ359" s="80" t="s">
        <v>785</v>
      </c>
      <c r="AK359" s="5">
        <v>15</v>
      </c>
      <c r="AL359" s="31">
        <f>VLOOKUP(AM359,$A$3:$B$36,2,FALSE)</f>
        <v>45.9</v>
      </c>
      <c r="AM359" s="80" t="s">
        <v>768</v>
      </c>
      <c r="AN359" s="5">
        <v>15</v>
      </c>
      <c r="AO359" s="31">
        <f>VLOOKUP(AP359,$A$3:$B$36,2,FALSE)</f>
        <v>39.700000000000003</v>
      </c>
      <c r="AP359" s="80" t="s">
        <v>764</v>
      </c>
    </row>
    <row r="360" spans="7:66" x14ac:dyDescent="0.45">
      <c r="G360" s="5">
        <v>16</v>
      </c>
      <c r="H360" s="6"/>
      <c r="I360" s="6"/>
      <c r="J360" s="6"/>
      <c r="K360" s="6" t="s">
        <v>597</v>
      </c>
      <c r="L360" s="6" t="s">
        <v>531</v>
      </c>
      <c r="M360" s="6" t="s">
        <v>7</v>
      </c>
      <c r="N360" s="6"/>
      <c r="T360" s="5" t="s">
        <v>176</v>
      </c>
      <c r="U360" s="5" t="s">
        <v>531</v>
      </c>
      <c r="V360" s="5" t="s">
        <v>7</v>
      </c>
      <c r="AH360" s="5">
        <v>16</v>
      </c>
      <c r="AI360" s="31">
        <f>VLOOKUP(AJ360,$A$3:$B$36,2,FALSE)</f>
        <v>45.9</v>
      </c>
      <c r="AJ360" s="80" t="s">
        <v>768</v>
      </c>
      <c r="AK360" s="5">
        <v>16</v>
      </c>
      <c r="AL360" s="31">
        <f>VLOOKUP(AM360,$A$3:$B$36,2,FALSE)</f>
        <v>45.9</v>
      </c>
      <c r="AM360" s="80" t="s">
        <v>768</v>
      </c>
      <c r="AN360" s="5">
        <v>16</v>
      </c>
      <c r="AO360" s="31">
        <f>VLOOKUP(AP360,$A$3:$B$36,2,FALSE)</f>
        <v>41.3</v>
      </c>
      <c r="AP360" s="80" t="s">
        <v>786</v>
      </c>
    </row>
    <row r="361" spans="7:66" x14ac:dyDescent="0.45">
      <c r="G361" s="5">
        <v>17</v>
      </c>
      <c r="H361" s="6"/>
      <c r="I361" s="6"/>
      <c r="J361" s="6"/>
      <c r="K361" s="6"/>
      <c r="L361" s="6" t="s">
        <v>531</v>
      </c>
      <c r="M361" s="6" t="s">
        <v>542</v>
      </c>
      <c r="N361" s="6"/>
      <c r="U361" s="5" t="s">
        <v>531</v>
      </c>
      <c r="V361" s="5" t="s">
        <v>542</v>
      </c>
      <c r="AH361" s="114">
        <v>17</v>
      </c>
      <c r="AI361" s="107">
        <f>VLOOKUP(AJ361,$A$3:$B$36,2,FALSE)</f>
        <v>44.6</v>
      </c>
      <c r="AJ361" s="112" t="s">
        <v>785</v>
      </c>
      <c r="AK361" s="5">
        <v>17</v>
      </c>
      <c r="AL361" s="31">
        <f>VLOOKUP(AM361,$A$3:$B$36,2,FALSE)</f>
        <v>45.9</v>
      </c>
      <c r="AM361" s="80" t="s">
        <v>768</v>
      </c>
      <c r="AN361" s="5">
        <v>17</v>
      </c>
      <c r="AO361" s="31">
        <f>VLOOKUP(AP361,$A$3:$B$36,2,FALSE)</f>
        <v>43.6</v>
      </c>
      <c r="AP361" s="80" t="s">
        <v>784</v>
      </c>
    </row>
    <row r="362" spans="7:66" x14ac:dyDescent="0.45">
      <c r="G362" s="5">
        <v>18</v>
      </c>
      <c r="H362" s="6"/>
      <c r="I362" s="6"/>
      <c r="J362" s="6"/>
      <c r="K362" s="6"/>
      <c r="L362" s="6" t="s">
        <v>531</v>
      </c>
      <c r="M362" s="6" t="s">
        <v>6</v>
      </c>
      <c r="N362" s="6"/>
      <c r="U362" s="5" t="s">
        <v>531</v>
      </c>
      <c r="V362" s="5" t="s">
        <v>6</v>
      </c>
      <c r="AK362" s="5">
        <v>18</v>
      </c>
      <c r="AL362" s="31">
        <f>VLOOKUP(AM362,$A$3:$B$36,2,FALSE)</f>
        <v>45.9</v>
      </c>
      <c r="AM362" s="80" t="s">
        <v>768</v>
      </c>
      <c r="AN362" s="5">
        <v>18</v>
      </c>
      <c r="AO362" s="31">
        <f>VLOOKUP(AP362,$A$3:$B$36,2,FALSE)</f>
        <v>44.6</v>
      </c>
      <c r="AP362" s="80" t="s">
        <v>785</v>
      </c>
    </row>
    <row r="363" spans="7:66" x14ac:dyDescent="0.45">
      <c r="G363" s="5">
        <v>19</v>
      </c>
      <c r="H363" s="6"/>
      <c r="I363" s="6"/>
      <c r="J363" s="6"/>
      <c r="K363" s="6"/>
      <c r="L363" s="6"/>
      <c r="M363" s="6" t="s">
        <v>538</v>
      </c>
      <c r="N363" s="6"/>
      <c r="V363" s="5" t="s">
        <v>538</v>
      </c>
      <c r="AN363" s="5">
        <v>19</v>
      </c>
      <c r="AO363" s="31">
        <f>VLOOKUP(AP363,$A$3:$B$36,2,FALSE)</f>
        <v>45.9</v>
      </c>
      <c r="AP363" s="80" t="s">
        <v>768</v>
      </c>
    </row>
    <row r="364" spans="7:66" ht="13.8" x14ac:dyDescent="0.45">
      <c r="G364" s="5">
        <v>20</v>
      </c>
      <c r="H364" s="6"/>
      <c r="I364" s="6"/>
      <c r="J364" s="6"/>
      <c r="K364" s="6"/>
      <c r="L364" s="6"/>
      <c r="M364" s="6" t="s">
        <v>538</v>
      </c>
      <c r="N364" s="6"/>
      <c r="O364" s="10" t="s">
        <v>431</v>
      </c>
      <c r="V364" s="5" t="s">
        <v>538</v>
      </c>
      <c r="W364" s="5">
        <f>COUNTA(Q345:V364)</f>
        <v>88</v>
      </c>
      <c r="X364" s="10" t="s">
        <v>431</v>
      </c>
      <c r="AN364" s="5">
        <v>20</v>
      </c>
      <c r="AO364" s="31">
        <f>VLOOKUP(AP364,$A$3:$B$36,2,FALSE)</f>
        <v>45.9</v>
      </c>
      <c r="AP364" s="80" t="s">
        <v>768</v>
      </c>
    </row>
    <row r="365" spans="7:66" x14ac:dyDescent="0.45">
      <c r="H365" s="6"/>
      <c r="I365" s="6"/>
      <c r="J365" s="6"/>
      <c r="K365" s="15"/>
      <c r="L365" s="6"/>
      <c r="M365" s="6"/>
      <c r="N365" s="6"/>
    </row>
    <row r="366" spans="7:66" x14ac:dyDescent="0.45">
      <c r="H366" s="6"/>
      <c r="I366" s="6"/>
      <c r="J366" s="6"/>
      <c r="K366" s="15"/>
      <c r="L366" s="6"/>
      <c r="M366" s="6"/>
      <c r="N366" s="6"/>
    </row>
    <row r="367" spans="7:66" x14ac:dyDescent="0.45">
      <c r="H367" s="6"/>
      <c r="I367" s="6"/>
      <c r="J367" s="6"/>
      <c r="K367" s="15"/>
      <c r="L367" s="6"/>
      <c r="M367" s="6"/>
      <c r="N367" s="6"/>
    </row>
    <row r="371" spans="7:42" x14ac:dyDescent="0.45">
      <c r="G371" s="5" t="s">
        <v>612</v>
      </c>
    </row>
    <row r="372" spans="7:42" x14ac:dyDescent="0.45">
      <c r="H372" s="5" t="s">
        <v>216</v>
      </c>
    </row>
    <row r="373" spans="7:42" x14ac:dyDescent="0.45">
      <c r="G373" s="7" t="s">
        <v>5</v>
      </c>
      <c r="H373" s="8" t="s">
        <v>28</v>
      </c>
      <c r="I373" s="8" t="s">
        <v>29</v>
      </c>
      <c r="J373" s="8" t="s">
        <v>110</v>
      </c>
      <c r="K373" s="8" t="s">
        <v>217</v>
      </c>
      <c r="L373" s="8" t="s">
        <v>218</v>
      </c>
      <c r="M373" s="8" t="s">
        <v>219</v>
      </c>
      <c r="N373" s="8"/>
      <c r="P373" s="77">
        <v>18</v>
      </c>
      <c r="Q373" s="77" t="s">
        <v>28</v>
      </c>
      <c r="R373" s="77" t="s">
        <v>29</v>
      </c>
      <c r="S373" s="77" t="s">
        <v>110</v>
      </c>
      <c r="T373" s="77" t="s">
        <v>217</v>
      </c>
      <c r="U373" s="77" t="s">
        <v>218</v>
      </c>
      <c r="V373" s="77" t="s">
        <v>219</v>
      </c>
      <c r="Y373" s="7" t="s">
        <v>5</v>
      </c>
      <c r="AA373" s="102" t="s">
        <v>28</v>
      </c>
      <c r="AB373" s="102"/>
      <c r="AC373" s="102"/>
      <c r="AD373" s="102" t="s">
        <v>29</v>
      </c>
      <c r="AE373" s="102"/>
      <c r="AF373" s="102"/>
      <c r="AG373" s="102" t="s">
        <v>110</v>
      </c>
      <c r="AH373" s="102"/>
      <c r="AI373" s="102"/>
      <c r="AJ373" s="102" t="s">
        <v>217</v>
      </c>
      <c r="AK373" s="102"/>
      <c r="AL373" s="102"/>
      <c r="AM373" s="102" t="s">
        <v>218</v>
      </c>
      <c r="AN373" s="102"/>
      <c r="AO373" s="102"/>
      <c r="AP373" s="102" t="s">
        <v>219</v>
      </c>
    </row>
    <row r="374" spans="7:42" x14ac:dyDescent="0.45">
      <c r="G374" s="5">
        <v>1</v>
      </c>
      <c r="H374" s="6" t="s">
        <v>114</v>
      </c>
      <c r="I374" s="6" t="s">
        <v>118</v>
      </c>
      <c r="J374" s="6" t="s">
        <v>123</v>
      </c>
      <c r="K374" s="6" t="s">
        <v>136</v>
      </c>
      <c r="L374" s="6" t="s">
        <v>148</v>
      </c>
      <c r="M374" s="6" t="s">
        <v>155</v>
      </c>
      <c r="N374" s="6"/>
      <c r="Q374" s="5" t="s">
        <v>114</v>
      </c>
      <c r="R374" s="5" t="s">
        <v>118</v>
      </c>
      <c r="S374" s="5" t="s">
        <v>123</v>
      </c>
      <c r="T374" s="5" t="s">
        <v>136</v>
      </c>
      <c r="U374" s="5" t="s">
        <v>148</v>
      </c>
      <c r="V374" s="5" t="s">
        <v>155</v>
      </c>
      <c r="Y374" s="5">
        <v>1</v>
      </c>
      <c r="Z374" s="31">
        <f>VLOOKUP(AA374,$A$3:$B$36,2,FALSE)</f>
        <v>25.9</v>
      </c>
      <c r="AA374" s="80" t="s">
        <v>871</v>
      </c>
      <c r="AB374" s="5">
        <v>1</v>
      </c>
      <c r="AC374" s="31">
        <f>VLOOKUP(AD374,$A$3:$B$36,2,FALSE)</f>
        <v>25.9</v>
      </c>
      <c r="AD374" s="80" t="s">
        <v>871</v>
      </c>
      <c r="AE374" s="5">
        <v>1</v>
      </c>
      <c r="AF374" s="31">
        <f>VLOOKUP(AG374,$A$3:$B$36,2,FALSE)</f>
        <v>25.9</v>
      </c>
      <c r="AG374" s="80" t="s">
        <v>871</v>
      </c>
      <c r="AH374" s="5">
        <v>1</v>
      </c>
      <c r="AI374" s="31">
        <f>VLOOKUP(AJ374,$A$3:$B$36,2,FALSE)</f>
        <v>25.9</v>
      </c>
      <c r="AJ374" s="80" t="s">
        <v>871</v>
      </c>
      <c r="AK374" s="5">
        <v>1</v>
      </c>
      <c r="AL374" s="31">
        <f>VLOOKUP(AM374,$A$3:$B$36,2,FALSE)</f>
        <v>25.9</v>
      </c>
      <c r="AM374" s="80" t="s">
        <v>871</v>
      </c>
      <c r="AN374" s="5">
        <v>1</v>
      </c>
      <c r="AO374" s="31">
        <f>VLOOKUP(AP374,$A$3:$B$36,2,FALSE)</f>
        <v>25.9</v>
      </c>
      <c r="AP374" s="80" t="s">
        <v>871</v>
      </c>
    </row>
    <row r="375" spans="7:42" x14ac:dyDescent="0.45">
      <c r="G375" s="5">
        <v>2</v>
      </c>
      <c r="H375" s="6" t="s">
        <v>116</v>
      </c>
      <c r="I375" s="6" t="s">
        <v>119</v>
      </c>
      <c r="J375" s="6" t="s">
        <v>124</v>
      </c>
      <c r="K375" s="6" t="s">
        <v>137</v>
      </c>
      <c r="L375" s="6" t="s">
        <v>96</v>
      </c>
      <c r="M375" s="6" t="s">
        <v>18</v>
      </c>
      <c r="N375" s="6"/>
      <c r="Q375" s="5" t="s">
        <v>116</v>
      </c>
      <c r="R375" s="5" t="s">
        <v>119</v>
      </c>
      <c r="S375" s="5" t="s">
        <v>994</v>
      </c>
      <c r="T375" s="5" t="s">
        <v>137</v>
      </c>
      <c r="U375" s="5" t="s">
        <v>96</v>
      </c>
      <c r="V375" s="5" t="s">
        <v>18</v>
      </c>
      <c r="Y375" s="5">
        <v>2</v>
      </c>
      <c r="Z375" s="31">
        <f>VLOOKUP(AA375,$A$3:$B$36,2,FALSE)</f>
        <v>29.2</v>
      </c>
      <c r="AA375" s="80" t="s">
        <v>792</v>
      </c>
      <c r="AB375" s="5">
        <v>2</v>
      </c>
      <c r="AC375" s="31">
        <f>VLOOKUP(AD375,$A$3:$B$36,2,FALSE)</f>
        <v>29.2</v>
      </c>
      <c r="AD375" s="80" t="s">
        <v>792</v>
      </c>
      <c r="AE375" s="5">
        <v>2</v>
      </c>
      <c r="AF375" s="31">
        <f>VLOOKUP(AG375,$A$3:$B$36,2,FALSE)</f>
        <v>24.9</v>
      </c>
      <c r="AG375" s="80" t="s">
        <v>771</v>
      </c>
      <c r="AH375" s="5">
        <v>2</v>
      </c>
      <c r="AI375" s="31">
        <f>VLOOKUP(AJ375,$A$3:$B$36,2,FALSE)</f>
        <v>29.2</v>
      </c>
      <c r="AJ375" s="80" t="s">
        <v>792</v>
      </c>
      <c r="AK375" s="5">
        <v>2</v>
      </c>
      <c r="AL375" s="31">
        <f>VLOOKUP(AM375,$A$3:$B$36,2,FALSE)</f>
        <v>29.2</v>
      </c>
      <c r="AM375" s="80" t="s">
        <v>792</v>
      </c>
      <c r="AN375" s="5">
        <v>2</v>
      </c>
      <c r="AO375" s="31">
        <f>VLOOKUP(AP375,$A$3:$B$36,2,FALSE)</f>
        <v>29.2</v>
      </c>
      <c r="AP375" s="80" t="s">
        <v>792</v>
      </c>
    </row>
    <row r="376" spans="7:42" x14ac:dyDescent="0.45">
      <c r="G376" s="5">
        <v>3</v>
      </c>
      <c r="H376" s="6" t="s">
        <v>66</v>
      </c>
      <c r="I376" s="6" t="s">
        <v>167</v>
      </c>
      <c r="J376" s="6" t="s">
        <v>605</v>
      </c>
      <c r="K376" s="6" t="s">
        <v>138</v>
      </c>
      <c r="L376" s="6" t="s">
        <v>99</v>
      </c>
      <c r="M376" s="6" t="s">
        <v>14</v>
      </c>
      <c r="N376" s="6"/>
      <c r="Q376" s="5" t="s">
        <v>66</v>
      </c>
      <c r="R376" s="5" t="s">
        <v>329</v>
      </c>
      <c r="S376" s="5" t="s">
        <v>276</v>
      </c>
      <c r="T376" s="5" t="s">
        <v>138</v>
      </c>
      <c r="U376" s="5" t="s">
        <v>99</v>
      </c>
      <c r="V376" s="5" t="s">
        <v>14</v>
      </c>
      <c r="Y376" s="5">
        <v>3</v>
      </c>
      <c r="Z376" s="31">
        <f>VLOOKUP(AA376,$A$3:$B$36,2,FALSE)</f>
        <v>33</v>
      </c>
      <c r="AA376" s="80" t="s">
        <v>766</v>
      </c>
      <c r="AB376" s="5">
        <v>3</v>
      </c>
      <c r="AC376" s="31">
        <f>VLOOKUP(AD376,$A$3:$B$36,2,FALSE)</f>
        <v>33</v>
      </c>
      <c r="AD376" s="80" t="s">
        <v>766</v>
      </c>
      <c r="AE376" s="5">
        <v>3</v>
      </c>
      <c r="AF376" s="31">
        <f>VLOOKUP(AG376,$A$3:$B$36,2,FALSE)</f>
        <v>25.4</v>
      </c>
      <c r="AG376" s="80" t="s">
        <v>819</v>
      </c>
      <c r="AH376" s="5">
        <v>3</v>
      </c>
      <c r="AI376" s="31">
        <f>VLOOKUP(AJ376,$A$3:$B$36,2,FALSE)</f>
        <v>33</v>
      </c>
      <c r="AJ376" s="80" t="s">
        <v>766</v>
      </c>
      <c r="AK376" s="5">
        <v>3</v>
      </c>
      <c r="AL376" s="31">
        <f>VLOOKUP(AM376,$A$3:$B$36,2,FALSE)</f>
        <v>33</v>
      </c>
      <c r="AM376" s="80" t="s">
        <v>766</v>
      </c>
      <c r="AN376" s="5">
        <v>3</v>
      </c>
      <c r="AO376" s="31">
        <f>VLOOKUP(AP376,$A$3:$B$36,2,FALSE)</f>
        <v>33</v>
      </c>
      <c r="AP376" s="80" t="s">
        <v>766</v>
      </c>
    </row>
    <row r="377" spans="7:42" x14ac:dyDescent="0.45">
      <c r="G377" s="5">
        <v>4</v>
      </c>
      <c r="H377" s="6" t="s">
        <v>27</v>
      </c>
      <c r="I377" s="11" t="s">
        <v>168</v>
      </c>
      <c r="J377" s="6" t="s">
        <v>606</v>
      </c>
      <c r="K377" s="6" t="s">
        <v>51</v>
      </c>
      <c r="L377" s="11" t="s">
        <v>312</v>
      </c>
      <c r="M377" s="6" t="s">
        <v>156</v>
      </c>
      <c r="N377" s="6"/>
      <c r="Q377" s="5" t="s">
        <v>27</v>
      </c>
      <c r="R377" s="5" t="s">
        <v>273</v>
      </c>
      <c r="S377" s="5" t="s">
        <v>938</v>
      </c>
      <c r="T377" s="5" t="s">
        <v>51</v>
      </c>
      <c r="U377" s="5" t="s">
        <v>55</v>
      </c>
      <c r="V377" s="5" t="s">
        <v>319</v>
      </c>
      <c r="Y377" s="5">
        <v>4</v>
      </c>
      <c r="Z377" s="31">
        <f>VLOOKUP(AA377,$A$3:$B$36,2,FALSE)</f>
        <v>34.700000000000003</v>
      </c>
      <c r="AA377" s="80" t="s">
        <v>776</v>
      </c>
      <c r="AB377" s="5">
        <v>4</v>
      </c>
      <c r="AC377" s="31">
        <f>VLOOKUP(AD377,$A$3:$B$36,2,FALSE)</f>
        <v>31.4</v>
      </c>
      <c r="AD377" s="80" t="s">
        <v>774</v>
      </c>
      <c r="AE377" s="5">
        <v>4</v>
      </c>
      <c r="AF377" s="31">
        <f>VLOOKUP(AG377,$A$3:$B$36,2,FALSE)</f>
        <v>25.2</v>
      </c>
      <c r="AG377" s="80" t="s">
        <v>432</v>
      </c>
      <c r="AH377" s="5">
        <v>4</v>
      </c>
      <c r="AI377" s="31">
        <f>VLOOKUP(AJ377,$A$3:$B$36,2,FALSE)</f>
        <v>34.700000000000003</v>
      </c>
      <c r="AJ377" s="80" t="s">
        <v>776</v>
      </c>
      <c r="AK377" s="5">
        <v>4</v>
      </c>
      <c r="AL377" s="31">
        <f>VLOOKUP(AM377,$A$3:$B$36,2,FALSE)</f>
        <v>34.700000000000003</v>
      </c>
      <c r="AM377" s="80" t="s">
        <v>776</v>
      </c>
      <c r="AN377" s="5">
        <v>4</v>
      </c>
      <c r="AO377" s="31">
        <f>VLOOKUP(AP377,$A$3:$B$36,2,FALSE)</f>
        <v>34.700000000000003</v>
      </c>
      <c r="AP377" s="80" t="s">
        <v>776</v>
      </c>
    </row>
    <row r="378" spans="7:42" x14ac:dyDescent="0.45">
      <c r="G378" s="5">
        <v>5</v>
      </c>
      <c r="H378" s="6" t="s">
        <v>185</v>
      </c>
      <c r="I378" s="6" t="s">
        <v>30</v>
      </c>
      <c r="J378" s="6" t="s">
        <v>125</v>
      </c>
      <c r="K378" s="6" t="s">
        <v>142</v>
      </c>
      <c r="L378" s="6" t="s">
        <v>556</v>
      </c>
      <c r="M378" s="6" t="s">
        <v>64</v>
      </c>
      <c r="N378" s="6"/>
      <c r="Q378" s="5" t="s">
        <v>257</v>
      </c>
      <c r="R378" s="5" t="s">
        <v>30</v>
      </c>
      <c r="S378" s="5" t="s">
        <v>125</v>
      </c>
      <c r="T378" s="5" t="s">
        <v>142</v>
      </c>
      <c r="U378" s="5" t="s">
        <v>54</v>
      </c>
      <c r="V378" s="5" t="s">
        <v>64</v>
      </c>
      <c r="Y378" s="5">
        <v>5</v>
      </c>
      <c r="Z378" s="31">
        <f>VLOOKUP(AA378,$A$3:$B$36,2,FALSE)</f>
        <v>39.700000000000003</v>
      </c>
      <c r="AA378" s="80" t="s">
        <v>764</v>
      </c>
      <c r="AB378" s="5">
        <v>5</v>
      </c>
      <c r="AC378" s="31">
        <f>VLOOKUP(AD378,$A$3:$B$36,2,FALSE)</f>
        <v>32</v>
      </c>
      <c r="AD378" s="80" t="s">
        <v>770</v>
      </c>
      <c r="AE378" s="5">
        <v>5</v>
      </c>
      <c r="AF378" s="31">
        <f>VLOOKUP(AG378,$A$3:$B$36,2,FALSE)</f>
        <v>25.4</v>
      </c>
      <c r="AG378" s="80" t="s">
        <v>819</v>
      </c>
      <c r="AH378" s="5">
        <v>5</v>
      </c>
      <c r="AI378" s="31">
        <f>VLOOKUP(AJ378,$A$3:$B$36,2,FALSE)</f>
        <v>39.700000000000003</v>
      </c>
      <c r="AJ378" s="80" t="s">
        <v>764</v>
      </c>
      <c r="AK378" s="5">
        <v>5</v>
      </c>
      <c r="AL378" s="31">
        <f>VLOOKUP(AM378,$A$3:$B$36,2,FALSE)</f>
        <v>33.4</v>
      </c>
      <c r="AM378" s="80" t="s">
        <v>787</v>
      </c>
      <c r="AN378" s="5">
        <v>5</v>
      </c>
      <c r="AO378" s="31">
        <f>VLOOKUP(AP378,$A$3:$B$36,2,FALSE)</f>
        <v>33.4</v>
      </c>
      <c r="AP378" s="80" t="s">
        <v>787</v>
      </c>
    </row>
    <row r="379" spans="7:42" x14ac:dyDescent="0.45">
      <c r="G379" s="5">
        <v>6</v>
      </c>
      <c r="H379" s="6" t="s">
        <v>296</v>
      </c>
      <c r="I379" s="6" t="s">
        <v>120</v>
      </c>
      <c r="J379" s="6" t="s">
        <v>462</v>
      </c>
      <c r="K379" s="6" t="s">
        <v>175</v>
      </c>
      <c r="L379" s="6" t="s">
        <v>58</v>
      </c>
      <c r="M379" s="6" t="s">
        <v>61</v>
      </c>
      <c r="N379" s="6"/>
      <c r="Q379" s="5" t="s">
        <v>23</v>
      </c>
      <c r="R379" s="5" t="s">
        <v>120</v>
      </c>
      <c r="S379" s="5" t="s">
        <v>462</v>
      </c>
      <c r="T379" s="5" t="s">
        <v>176</v>
      </c>
      <c r="U379" s="5" t="s">
        <v>58</v>
      </c>
      <c r="V379" s="5" t="s">
        <v>61</v>
      </c>
      <c r="Y379" s="5">
        <v>6</v>
      </c>
      <c r="Z379" s="31">
        <f>VLOOKUP(AA379,$A$3:$B$36,2,FALSE)</f>
        <v>37.200000000000003</v>
      </c>
      <c r="AA379" s="80" t="s">
        <v>772</v>
      </c>
      <c r="AB379" s="5">
        <v>6</v>
      </c>
      <c r="AC379" s="31">
        <f>VLOOKUP(AD379,$A$3:$B$36,2,FALSE)</f>
        <v>33</v>
      </c>
      <c r="AD379" s="80" t="s">
        <v>766</v>
      </c>
      <c r="AE379" s="5">
        <v>6</v>
      </c>
      <c r="AF379" s="31">
        <f>VLOOKUP(AG379,$A$3:$B$36,2,FALSE)</f>
        <v>25.7</v>
      </c>
      <c r="AG379" s="80" t="s">
        <v>434</v>
      </c>
      <c r="AH379" s="5">
        <v>6</v>
      </c>
      <c r="AI379" s="31">
        <f>VLOOKUP(AJ379,$A$3:$B$36,2,FALSE)</f>
        <v>45.9</v>
      </c>
      <c r="AJ379" s="80" t="s">
        <v>768</v>
      </c>
      <c r="AK379" s="5">
        <v>6</v>
      </c>
      <c r="AL379" s="31">
        <f>VLOOKUP(AM379,$A$3:$B$36,2,FALSE)</f>
        <v>34.200000000000003</v>
      </c>
      <c r="AM379" s="80" t="s">
        <v>765</v>
      </c>
      <c r="AN379" s="5">
        <v>6</v>
      </c>
      <c r="AO379" s="31">
        <f>VLOOKUP(AP379,$A$3:$B$36,2,FALSE)</f>
        <v>33</v>
      </c>
      <c r="AP379" s="80" t="s">
        <v>766</v>
      </c>
    </row>
    <row r="380" spans="7:42" x14ac:dyDescent="0.45">
      <c r="G380" s="5">
        <v>7</v>
      </c>
      <c r="H380" s="6" t="s">
        <v>473</v>
      </c>
      <c r="I380" s="6" t="s">
        <v>604</v>
      </c>
      <c r="J380" s="6" t="s">
        <v>126</v>
      </c>
      <c r="K380" s="6" t="s">
        <v>595</v>
      </c>
      <c r="L380" s="6" t="s">
        <v>57</v>
      </c>
      <c r="M380" s="6" t="s">
        <v>211</v>
      </c>
      <c r="N380" s="6"/>
      <c r="Q380" s="5" t="s">
        <v>548</v>
      </c>
      <c r="R380" s="5" t="s">
        <v>501</v>
      </c>
      <c r="S380" s="5" t="s">
        <v>126</v>
      </c>
      <c r="T380" s="5" t="s">
        <v>595</v>
      </c>
      <c r="U380" s="5" t="s">
        <v>57</v>
      </c>
      <c r="V380" s="5" t="s">
        <v>211</v>
      </c>
      <c r="Y380" s="5">
        <v>7</v>
      </c>
      <c r="Z380" s="31">
        <f>VLOOKUP(AA380,$A$3:$B$36,2,FALSE)</f>
        <v>38.5</v>
      </c>
      <c r="AA380" s="80" t="s">
        <v>767</v>
      </c>
      <c r="AB380" s="5">
        <v>7</v>
      </c>
      <c r="AC380" s="31">
        <f>VLOOKUP(AD380,$A$3:$B$36,2,FALSE)</f>
        <v>33.700000000000003</v>
      </c>
      <c r="AD380" s="80" t="s">
        <v>791</v>
      </c>
      <c r="AE380" s="5">
        <v>7</v>
      </c>
      <c r="AF380" s="31">
        <f>VLOOKUP(AG380,$A$3:$B$36,2,FALSE)</f>
        <v>25.9</v>
      </c>
      <c r="AG380" s="80" t="s">
        <v>871</v>
      </c>
      <c r="AH380" s="5">
        <v>7</v>
      </c>
      <c r="AI380" s="31">
        <f>VLOOKUP(AJ380,$A$3:$B$36,2,FALSE)</f>
        <v>43.6</v>
      </c>
      <c r="AJ380" s="80" t="s">
        <v>784</v>
      </c>
      <c r="AK380" s="5">
        <v>7</v>
      </c>
      <c r="AL380" s="31">
        <f>VLOOKUP(AM380,$A$3:$B$36,2,FALSE)</f>
        <v>34.700000000000003</v>
      </c>
      <c r="AM380" s="80" t="s">
        <v>776</v>
      </c>
      <c r="AN380" s="5">
        <v>7</v>
      </c>
      <c r="AO380" s="31">
        <f>VLOOKUP(AP380,$A$3:$B$36,2,FALSE)</f>
        <v>31.4</v>
      </c>
      <c r="AP380" s="80" t="s">
        <v>774</v>
      </c>
    </row>
    <row r="381" spans="7:42" x14ac:dyDescent="0.45">
      <c r="G381" s="5">
        <v>8</v>
      </c>
      <c r="H381" s="6" t="s">
        <v>186</v>
      </c>
      <c r="I381" s="11" t="s">
        <v>502</v>
      </c>
      <c r="J381" s="6" t="s">
        <v>236</v>
      </c>
      <c r="K381" s="6" t="s">
        <v>609</v>
      </c>
      <c r="L381" s="6" t="s">
        <v>177</v>
      </c>
      <c r="M381" s="6" t="s">
        <v>212</v>
      </c>
      <c r="N381" s="6"/>
      <c r="Q381" s="5" t="s">
        <v>186</v>
      </c>
      <c r="R381" s="5" t="s">
        <v>120</v>
      </c>
      <c r="S381" s="5" t="s">
        <v>236</v>
      </c>
      <c r="T381" s="5" t="s">
        <v>609</v>
      </c>
      <c r="U381" s="5" t="s">
        <v>177</v>
      </c>
      <c r="V381" s="5" t="s">
        <v>18</v>
      </c>
      <c r="Y381" s="5">
        <v>8</v>
      </c>
      <c r="Z381" s="31">
        <f>VLOOKUP(AA381,$A$3:$B$36,2,FALSE)</f>
        <v>37.200000000000003</v>
      </c>
      <c r="AA381" s="80" t="s">
        <v>772</v>
      </c>
      <c r="AB381" s="5">
        <v>8</v>
      </c>
      <c r="AC381" s="31">
        <f>VLOOKUP(AD381,$A$3:$B$36,2,FALSE)</f>
        <v>33</v>
      </c>
      <c r="AD381" s="80" t="s">
        <v>766</v>
      </c>
      <c r="AE381" s="5">
        <v>8</v>
      </c>
      <c r="AF381" s="31">
        <f>VLOOKUP(AG381,$A$3:$B$36,2,FALSE)</f>
        <v>26.1</v>
      </c>
      <c r="AG381" s="80" t="s">
        <v>873</v>
      </c>
      <c r="AH381" s="5">
        <v>8</v>
      </c>
      <c r="AI381" s="31">
        <f>VLOOKUP(AJ381,$A$3:$B$36,2,FALSE)</f>
        <v>39.700000000000003</v>
      </c>
      <c r="AJ381" s="80" t="s">
        <v>764</v>
      </c>
      <c r="AK381" s="5">
        <v>8</v>
      </c>
      <c r="AL381" s="31">
        <f>VLOOKUP(AM381,$A$3:$B$36,2,FALSE)</f>
        <v>36.1</v>
      </c>
      <c r="AM381" s="80" t="s">
        <v>775</v>
      </c>
      <c r="AN381" s="5">
        <v>8</v>
      </c>
      <c r="AO381" s="31">
        <f>VLOOKUP(AP381,$A$3:$B$36,2,FALSE)</f>
        <v>29.2</v>
      </c>
      <c r="AP381" s="80" t="s">
        <v>792</v>
      </c>
    </row>
    <row r="382" spans="7:42" x14ac:dyDescent="0.45">
      <c r="G382" s="5">
        <v>9</v>
      </c>
      <c r="H382" s="6" t="s">
        <v>26</v>
      </c>
      <c r="I382" s="6" t="s">
        <v>169</v>
      </c>
      <c r="J382" s="6" t="s">
        <v>127</v>
      </c>
      <c r="K382" s="11" t="s">
        <v>140</v>
      </c>
      <c r="L382" s="6" t="s">
        <v>207</v>
      </c>
      <c r="M382" s="6" t="s">
        <v>17</v>
      </c>
      <c r="N382" s="6"/>
      <c r="Q382" s="5" t="s">
        <v>26</v>
      </c>
      <c r="R382" s="5" t="s">
        <v>169</v>
      </c>
      <c r="S382" s="5" t="s">
        <v>127</v>
      </c>
      <c r="T382" s="5" t="s">
        <v>402</v>
      </c>
      <c r="U382" s="5" t="s">
        <v>181</v>
      </c>
      <c r="V382" s="5" t="s">
        <v>17</v>
      </c>
      <c r="Y382" s="5">
        <v>9</v>
      </c>
      <c r="Z382" s="31">
        <f>VLOOKUP(AA382,$A$3:$B$36,2,FALSE)</f>
        <v>36.1</v>
      </c>
      <c r="AA382" s="80" t="s">
        <v>775</v>
      </c>
      <c r="AB382" s="5">
        <v>9</v>
      </c>
      <c r="AC382" s="31">
        <f>VLOOKUP(AD382,$A$3:$B$36,2,FALSE)</f>
        <v>33.700000000000003</v>
      </c>
      <c r="AD382" s="80" t="s">
        <v>791</v>
      </c>
      <c r="AE382" s="5">
        <v>9</v>
      </c>
      <c r="AF382" s="31">
        <f>VLOOKUP(AG382,$A$3:$B$36,2,FALSE)</f>
        <v>27.1</v>
      </c>
      <c r="AG382" s="80" t="s">
        <v>769</v>
      </c>
      <c r="AH382" s="5">
        <v>9</v>
      </c>
      <c r="AI382" s="31">
        <f>VLOOKUP(AJ382,$A$3:$B$36,2,FALSE)</f>
        <v>37.200000000000003</v>
      </c>
      <c r="AJ382" s="80" t="s">
        <v>772</v>
      </c>
      <c r="AK382" s="5">
        <v>9</v>
      </c>
      <c r="AL382" s="31">
        <f>VLOOKUP(AM382,$A$3:$B$36,2,FALSE)</f>
        <v>37.200000000000003</v>
      </c>
      <c r="AM382" s="80" t="s">
        <v>772</v>
      </c>
      <c r="AN382" s="5">
        <v>9</v>
      </c>
      <c r="AO382" s="31">
        <f>VLOOKUP(AP382,$A$3:$B$36,2,FALSE)</f>
        <v>30.4</v>
      </c>
      <c r="AP382" s="80" t="s">
        <v>773</v>
      </c>
    </row>
    <row r="383" spans="7:42" x14ac:dyDescent="0.45">
      <c r="G383" s="5">
        <v>10</v>
      </c>
      <c r="H383" s="6" t="s">
        <v>187</v>
      </c>
      <c r="I383" s="6" t="s">
        <v>31</v>
      </c>
      <c r="J383" s="6" t="s">
        <v>237</v>
      </c>
      <c r="K383" s="6" t="s">
        <v>398</v>
      </c>
      <c r="L383" s="6" t="s">
        <v>56</v>
      </c>
      <c r="M383" s="6" t="s">
        <v>15</v>
      </c>
      <c r="N383" s="6"/>
      <c r="Q383" s="5" t="s">
        <v>187</v>
      </c>
      <c r="R383" s="5" t="s">
        <v>31</v>
      </c>
      <c r="S383" s="5" t="s">
        <v>237</v>
      </c>
      <c r="T383" s="5" t="s">
        <v>488</v>
      </c>
      <c r="U383" s="5" t="s">
        <v>56</v>
      </c>
      <c r="V383" s="5" t="s">
        <v>15</v>
      </c>
      <c r="Y383" s="5">
        <v>10</v>
      </c>
      <c r="Z383" s="31">
        <f>VLOOKUP(AA383,$A$3:$B$36,2,FALSE)</f>
        <v>34.700000000000003</v>
      </c>
      <c r="AA383" s="80" t="s">
        <v>776</v>
      </c>
      <c r="AB383" s="5">
        <v>10</v>
      </c>
      <c r="AC383" s="31">
        <f>VLOOKUP(AD383,$A$3:$B$36,2,FALSE)</f>
        <v>33.4</v>
      </c>
      <c r="AD383" s="80" t="s">
        <v>787</v>
      </c>
      <c r="AE383" s="5">
        <v>10</v>
      </c>
      <c r="AF383" s="31">
        <f>VLOOKUP(AG383,$A$3:$B$36,2,FALSE)</f>
        <v>27.5</v>
      </c>
      <c r="AG383" s="80" t="s">
        <v>853</v>
      </c>
      <c r="AH383" s="5">
        <v>10</v>
      </c>
      <c r="AI383" s="31">
        <f>VLOOKUP(AJ383,$A$3:$B$36,2,FALSE)</f>
        <v>38.5</v>
      </c>
      <c r="AJ383" s="80" t="s">
        <v>767</v>
      </c>
      <c r="AK383" s="5">
        <v>10</v>
      </c>
      <c r="AL383" s="31">
        <f>VLOOKUP(AM383,$A$3:$B$36,2,FALSE)</f>
        <v>36.1</v>
      </c>
      <c r="AM383" s="80" t="s">
        <v>775</v>
      </c>
      <c r="AN383" s="5">
        <v>10</v>
      </c>
      <c r="AO383" s="31">
        <f>VLOOKUP(AP383,$A$3:$B$36,2,FALSE)</f>
        <v>31.4</v>
      </c>
      <c r="AP383" s="80" t="s">
        <v>774</v>
      </c>
    </row>
    <row r="384" spans="7:42" x14ac:dyDescent="0.45">
      <c r="G384" s="5">
        <v>11</v>
      </c>
      <c r="H384" s="6" t="s">
        <v>602</v>
      </c>
      <c r="I384" s="6" t="s">
        <v>415</v>
      </c>
      <c r="J384" s="6" t="s">
        <v>128</v>
      </c>
      <c r="K384" s="11" t="s">
        <v>489</v>
      </c>
      <c r="L384" s="11" t="s">
        <v>406</v>
      </c>
      <c r="M384" s="6" t="s">
        <v>59</v>
      </c>
      <c r="N384" s="6"/>
      <c r="Q384" s="5" t="s">
        <v>602</v>
      </c>
      <c r="R384" s="5" t="s">
        <v>779</v>
      </c>
      <c r="S384" s="5" t="s">
        <v>128</v>
      </c>
      <c r="T384" s="5" t="s">
        <v>402</v>
      </c>
      <c r="U384" s="5" t="s">
        <v>57</v>
      </c>
      <c r="V384" s="5" t="s">
        <v>59</v>
      </c>
      <c r="Y384" s="5">
        <v>11</v>
      </c>
      <c r="Z384" s="31">
        <f>VLOOKUP(AA384,$A$3:$B$36,2,FALSE)</f>
        <v>34.200000000000003</v>
      </c>
      <c r="AA384" s="80" t="s">
        <v>765</v>
      </c>
      <c r="AB384" s="5">
        <v>11</v>
      </c>
      <c r="AC384" s="31">
        <f>VLOOKUP(AD384,$A$3:$B$36,2,FALSE)</f>
        <v>34.200000000000003</v>
      </c>
      <c r="AD384" s="80" t="s">
        <v>765</v>
      </c>
      <c r="AE384" s="5">
        <v>11</v>
      </c>
      <c r="AF384" s="31">
        <f>VLOOKUP(AG384,$A$3:$B$36,2,FALSE)</f>
        <v>29.2</v>
      </c>
      <c r="AG384" s="80" t="s">
        <v>792</v>
      </c>
      <c r="AH384" s="5">
        <v>11</v>
      </c>
      <c r="AI384" s="31">
        <f>VLOOKUP(AJ384,$A$3:$B$36,2,FALSE)</f>
        <v>37.200000000000003</v>
      </c>
      <c r="AJ384" s="80" t="s">
        <v>772</v>
      </c>
      <c r="AK384" s="5">
        <v>11</v>
      </c>
      <c r="AL384" s="31">
        <f>VLOOKUP(AM384,$A$3:$B$36,2,FALSE)</f>
        <v>34.700000000000003</v>
      </c>
      <c r="AM384" s="80" t="s">
        <v>776</v>
      </c>
      <c r="AN384" s="5">
        <v>11</v>
      </c>
      <c r="AO384" s="31">
        <f>VLOOKUP(AP384,$A$3:$B$36,2,FALSE)</f>
        <v>32</v>
      </c>
      <c r="AP384" s="80" t="s">
        <v>770</v>
      </c>
    </row>
    <row r="385" spans="7:66" x14ac:dyDescent="0.45">
      <c r="G385" s="5">
        <v>12</v>
      </c>
      <c r="H385" s="6" t="s">
        <v>166</v>
      </c>
      <c r="J385" s="6" t="s">
        <v>40</v>
      </c>
      <c r="K385" s="6" t="s">
        <v>141</v>
      </c>
      <c r="L385" s="6" t="s">
        <v>610</v>
      </c>
      <c r="M385" s="6" t="s">
        <v>14</v>
      </c>
      <c r="N385" s="6"/>
      <c r="Q385" s="5" t="s">
        <v>21</v>
      </c>
      <c r="S385" s="5" t="s">
        <v>40</v>
      </c>
      <c r="T385" s="5" t="s">
        <v>141</v>
      </c>
      <c r="U385" s="5" t="s">
        <v>56</v>
      </c>
      <c r="V385" s="5" t="s">
        <v>14</v>
      </c>
      <c r="Y385" s="5">
        <v>12</v>
      </c>
      <c r="Z385" s="31">
        <f>VLOOKUP(AA385,$A$3:$B$36,2,FALSE)</f>
        <v>33.4</v>
      </c>
      <c r="AA385" s="80" t="s">
        <v>787</v>
      </c>
      <c r="AB385" s="114">
        <v>12</v>
      </c>
      <c r="AC385" s="107">
        <f>VLOOKUP(AD385,$A$3:$B$36,2,FALSE)</f>
        <v>33.4</v>
      </c>
      <c r="AD385" s="112" t="s">
        <v>787</v>
      </c>
      <c r="AE385" s="5">
        <v>12</v>
      </c>
      <c r="AF385" s="31">
        <f>VLOOKUP(AG385,$A$3:$B$36,2,FALSE)</f>
        <v>30.4</v>
      </c>
      <c r="AG385" s="80" t="s">
        <v>773</v>
      </c>
      <c r="AH385" s="5">
        <v>12</v>
      </c>
      <c r="AI385" s="31">
        <f>VLOOKUP(AJ385,$A$3:$B$36,2,FALSE)</f>
        <v>38.5</v>
      </c>
      <c r="AJ385" s="80" t="s">
        <v>767</v>
      </c>
      <c r="AK385" s="5">
        <v>12</v>
      </c>
      <c r="AL385" s="31">
        <f>VLOOKUP(AM385,$A$3:$B$36,2,FALSE)</f>
        <v>36.1</v>
      </c>
      <c r="AM385" s="80" t="s">
        <v>775</v>
      </c>
      <c r="AN385" s="5">
        <v>12</v>
      </c>
      <c r="AO385" s="31">
        <f>VLOOKUP(AP385,$A$3:$B$36,2,FALSE)</f>
        <v>33</v>
      </c>
      <c r="AP385" s="80" t="s">
        <v>766</v>
      </c>
    </row>
    <row r="386" spans="7:66" x14ac:dyDescent="0.45">
      <c r="G386" s="5">
        <v>13</v>
      </c>
      <c r="H386" s="6" t="s">
        <v>68</v>
      </c>
      <c r="I386" s="6"/>
      <c r="J386" s="6" t="s">
        <v>607</v>
      </c>
      <c r="K386" s="6" t="s">
        <v>490</v>
      </c>
      <c r="L386" s="6"/>
      <c r="M386" s="6" t="s">
        <v>408</v>
      </c>
      <c r="N386" s="6"/>
      <c r="Q386" s="5" t="s">
        <v>68</v>
      </c>
      <c r="S386" s="5" t="s">
        <v>45</v>
      </c>
      <c r="T386" s="5" t="s">
        <v>609</v>
      </c>
      <c r="V386" s="5" t="s">
        <v>60</v>
      </c>
      <c r="Y386" s="5">
        <v>13</v>
      </c>
      <c r="Z386" s="31">
        <f>VLOOKUP(AA386,$A$3:$B$36,2,FALSE)</f>
        <v>34.200000000000003</v>
      </c>
      <c r="AA386" s="80" t="s">
        <v>765</v>
      </c>
      <c r="AE386" s="5">
        <v>13</v>
      </c>
      <c r="AF386" s="31">
        <f>VLOOKUP(AG386,$A$3:$B$36,2,FALSE)</f>
        <v>31.4</v>
      </c>
      <c r="AG386" s="80" t="s">
        <v>774</v>
      </c>
      <c r="AH386" s="5">
        <v>13</v>
      </c>
      <c r="AI386" s="31">
        <f>VLOOKUP(AJ386,$A$3:$B$36,2,FALSE)</f>
        <v>39.700000000000003</v>
      </c>
      <c r="AJ386" s="80" t="s">
        <v>764</v>
      </c>
      <c r="AK386" s="114">
        <v>13</v>
      </c>
      <c r="AL386" s="107">
        <f>VLOOKUP(AM386,$A$3:$B$36,2,FALSE)</f>
        <v>34.700000000000003</v>
      </c>
      <c r="AM386" s="112" t="s">
        <v>776</v>
      </c>
      <c r="AN386" s="5">
        <v>13</v>
      </c>
      <c r="AO386" s="31">
        <f>VLOOKUP(AP386,$A$3:$B$36,2,FALSE)</f>
        <v>33.700000000000003</v>
      </c>
      <c r="AP386" s="80" t="s">
        <v>791</v>
      </c>
    </row>
    <row r="387" spans="7:66" ht="13.8" x14ac:dyDescent="0.45">
      <c r="G387" s="5">
        <v>14</v>
      </c>
      <c r="H387" s="6" t="s">
        <v>27</v>
      </c>
      <c r="I387" s="6"/>
      <c r="J387" s="6" t="s">
        <v>608</v>
      </c>
      <c r="K387" s="6"/>
      <c r="L387" s="6"/>
      <c r="M387" s="6" t="s">
        <v>321</v>
      </c>
      <c r="N387" s="6"/>
      <c r="Q387" s="5" t="s">
        <v>27</v>
      </c>
      <c r="S387" s="5" t="s">
        <v>40</v>
      </c>
      <c r="V387" s="5" t="s">
        <v>14</v>
      </c>
      <c r="Y387" s="5">
        <v>14</v>
      </c>
      <c r="Z387" s="31">
        <f>VLOOKUP(AA387,$A$3:$B$36,2,FALSE)</f>
        <v>34.700000000000003</v>
      </c>
      <c r="AA387" s="80" t="s">
        <v>776</v>
      </c>
      <c r="AE387" s="5">
        <v>14</v>
      </c>
      <c r="AF387" s="31">
        <f>VLOOKUP(AG387,$A$3:$B$36,2,FALSE)</f>
        <v>30.4</v>
      </c>
      <c r="AG387" s="80" t="s">
        <v>773</v>
      </c>
      <c r="AH387" s="114">
        <v>14</v>
      </c>
      <c r="AI387" s="107">
        <f>VLOOKUP(AJ387,$A$3:$B$36,2,FALSE)</f>
        <v>38.5</v>
      </c>
      <c r="AJ387" s="112" t="s">
        <v>767</v>
      </c>
      <c r="AN387" s="5">
        <v>14</v>
      </c>
      <c r="AO387" s="31">
        <f>VLOOKUP(AP387,$A$3:$B$36,2,FALSE)</f>
        <v>33</v>
      </c>
      <c r="AP387" s="80" t="s">
        <v>766</v>
      </c>
      <c r="BN387" s="10" t="s">
        <v>431</v>
      </c>
    </row>
    <row r="388" spans="7:66" x14ac:dyDescent="0.45">
      <c r="G388" s="5">
        <v>15</v>
      </c>
      <c r="H388" s="6" t="s">
        <v>603</v>
      </c>
      <c r="I388" s="6"/>
      <c r="J388" s="6"/>
      <c r="K388" s="6"/>
      <c r="L388" s="6"/>
      <c r="M388" s="6" t="s">
        <v>63</v>
      </c>
      <c r="N388" s="6"/>
      <c r="Q388" s="5" t="s">
        <v>26</v>
      </c>
      <c r="V388" s="5" t="s">
        <v>63</v>
      </c>
      <c r="Y388" s="5">
        <v>15</v>
      </c>
      <c r="Z388" s="31">
        <f>VLOOKUP(AA388,$A$3:$B$36,2,FALSE)</f>
        <v>36.1</v>
      </c>
      <c r="AA388" s="80" t="s">
        <v>775</v>
      </c>
      <c r="AE388" s="114">
        <v>15</v>
      </c>
      <c r="AF388" s="107">
        <f>VLOOKUP(AG388,$A$3:$B$36,2,FALSE)</f>
        <v>31.4</v>
      </c>
      <c r="AG388" s="112" t="s">
        <v>774</v>
      </c>
      <c r="AN388" s="5">
        <v>15</v>
      </c>
      <c r="AO388" s="31">
        <f>VLOOKUP(AP388,$A$3:$B$36,2,FALSE)</f>
        <v>33.700000000000003</v>
      </c>
      <c r="AP388" s="80" t="s">
        <v>791</v>
      </c>
    </row>
    <row r="389" spans="7:66" ht="13.8" x14ac:dyDescent="0.45">
      <c r="G389" s="5">
        <v>16</v>
      </c>
      <c r="H389" s="6"/>
      <c r="I389" s="6"/>
      <c r="J389" s="6"/>
      <c r="K389" s="6"/>
      <c r="L389" s="6"/>
      <c r="M389" s="6" t="s">
        <v>253</v>
      </c>
      <c r="N389" s="6"/>
      <c r="O389" s="10" t="s">
        <v>431</v>
      </c>
      <c r="V389" s="5" t="s">
        <v>64</v>
      </c>
      <c r="W389" s="5">
        <f>COUNTA(Q374:V389)</f>
        <v>81</v>
      </c>
      <c r="X389" s="10" t="s">
        <v>431</v>
      </c>
      <c r="Y389" s="114">
        <v>16</v>
      </c>
      <c r="Z389" s="107">
        <f>VLOOKUP(AA389,$A$3:$B$36,2,FALSE)</f>
        <v>34.700000000000003</v>
      </c>
      <c r="AA389" s="112" t="s">
        <v>776</v>
      </c>
      <c r="AN389" s="5">
        <v>16</v>
      </c>
      <c r="AO389" s="31">
        <f>VLOOKUP(AP389,$A$3:$B$36,2,FALSE)</f>
        <v>33.4</v>
      </c>
      <c r="AP389" s="80" t="s">
        <v>787</v>
      </c>
    </row>
    <row r="390" spans="7:66" x14ac:dyDescent="0.45">
      <c r="AN390" s="114">
        <v>17</v>
      </c>
      <c r="AO390" s="107">
        <f>VLOOKUP(AP390,$A$3:$B$36,2,FALSE)</f>
        <v>33.700000000000003</v>
      </c>
      <c r="AP390" s="112" t="s">
        <v>791</v>
      </c>
    </row>
    <row r="392" spans="7:66" x14ac:dyDescent="0.45">
      <c r="G392" s="5" t="s">
        <v>613</v>
      </c>
    </row>
    <row r="393" spans="7:66" x14ac:dyDescent="0.45">
      <c r="H393" s="5" t="s">
        <v>216</v>
      </c>
    </row>
    <row r="394" spans="7:66" x14ac:dyDescent="0.45">
      <c r="G394" s="7" t="s">
        <v>5</v>
      </c>
      <c r="H394" s="8" t="s">
        <v>28</v>
      </c>
      <c r="I394" s="8" t="s">
        <v>29</v>
      </c>
      <c r="J394" s="8" t="s">
        <v>110</v>
      </c>
      <c r="K394" s="8" t="s">
        <v>217</v>
      </c>
      <c r="L394" s="8" t="s">
        <v>218</v>
      </c>
      <c r="M394" s="8" t="s">
        <v>219</v>
      </c>
      <c r="N394" s="8"/>
      <c r="P394" s="77">
        <v>19</v>
      </c>
      <c r="Q394" s="77" t="s">
        <v>28</v>
      </c>
      <c r="R394" s="77" t="s">
        <v>29</v>
      </c>
      <c r="S394" s="77" t="s">
        <v>110</v>
      </c>
      <c r="T394" s="77" t="s">
        <v>217</v>
      </c>
      <c r="U394" s="77" t="s">
        <v>218</v>
      </c>
      <c r="V394" s="77" t="s">
        <v>219</v>
      </c>
      <c r="Y394" s="7" t="s">
        <v>5</v>
      </c>
      <c r="AA394" s="102" t="s">
        <v>28</v>
      </c>
      <c r="AB394" s="102"/>
      <c r="AC394" s="102"/>
      <c r="AD394" s="102" t="s">
        <v>29</v>
      </c>
      <c r="AE394" s="102"/>
      <c r="AF394" s="102"/>
      <c r="AG394" s="102" t="s">
        <v>110</v>
      </c>
      <c r="AH394" s="102"/>
      <c r="AI394" s="102"/>
      <c r="AJ394" s="102" t="s">
        <v>217</v>
      </c>
      <c r="AK394" s="102"/>
      <c r="AL394" s="102"/>
      <c r="AM394" s="102" t="s">
        <v>218</v>
      </c>
      <c r="AN394" s="102"/>
      <c r="AO394" s="102"/>
      <c r="AP394" s="102" t="s">
        <v>219</v>
      </c>
    </row>
    <row r="395" spans="7:66" x14ac:dyDescent="0.45">
      <c r="G395" s="5">
        <v>1</v>
      </c>
      <c r="H395" s="6" t="s">
        <v>114</v>
      </c>
      <c r="I395" s="6" t="s">
        <v>118</v>
      </c>
      <c r="J395" s="6" t="s">
        <v>126</v>
      </c>
      <c r="K395" s="6" t="s">
        <v>136</v>
      </c>
      <c r="L395" s="6" t="s">
        <v>148</v>
      </c>
      <c r="M395" s="6" t="s">
        <v>353</v>
      </c>
      <c r="N395" s="6"/>
      <c r="Q395" s="5" t="s">
        <v>114</v>
      </c>
      <c r="R395" s="5" t="s">
        <v>118</v>
      </c>
      <c r="S395" s="5" t="s">
        <v>126</v>
      </c>
      <c r="T395" s="5" t="s">
        <v>136</v>
      </c>
      <c r="U395" s="5" t="s">
        <v>148</v>
      </c>
      <c r="V395" s="5" t="s">
        <v>353</v>
      </c>
      <c r="Y395" s="5">
        <v>1</v>
      </c>
      <c r="Z395" s="31">
        <f>VLOOKUP(AA395,$A$3:$B$36,2,FALSE)</f>
        <v>25.9</v>
      </c>
      <c r="AA395" s="80" t="s">
        <v>871</v>
      </c>
      <c r="AB395" s="5">
        <v>1</v>
      </c>
      <c r="AC395" s="31">
        <f>VLOOKUP(AD395,$A$3:$B$36,2,FALSE)</f>
        <v>25.9</v>
      </c>
      <c r="AD395" s="80" t="s">
        <v>871</v>
      </c>
      <c r="AE395" s="5">
        <v>1</v>
      </c>
      <c r="AF395" s="31">
        <f>VLOOKUP(AG395,$A$3:$B$36,2,FALSE)</f>
        <v>25.9</v>
      </c>
      <c r="AG395" s="80" t="s">
        <v>871</v>
      </c>
      <c r="AH395" s="5">
        <v>1</v>
      </c>
      <c r="AI395" s="31">
        <f>VLOOKUP(AJ395,$A$3:$B$36,2,FALSE)</f>
        <v>25.9</v>
      </c>
      <c r="AJ395" s="80" t="s">
        <v>871</v>
      </c>
      <c r="AK395" s="5">
        <v>1</v>
      </c>
      <c r="AL395" s="31">
        <f>VLOOKUP(AM395,$A$3:$B$36,2,FALSE)</f>
        <v>25.9</v>
      </c>
      <c r="AM395" s="80" t="s">
        <v>871</v>
      </c>
      <c r="AN395" s="5">
        <v>1</v>
      </c>
      <c r="AO395" s="31">
        <f>VLOOKUP(AP395,$A$3:$B$36,2,FALSE)</f>
        <v>25.9</v>
      </c>
      <c r="AP395" s="80" t="s">
        <v>871</v>
      </c>
    </row>
    <row r="396" spans="7:66" x14ac:dyDescent="0.45">
      <c r="G396" s="5">
        <v>2</v>
      </c>
      <c r="H396" s="6" t="s">
        <v>116</v>
      </c>
      <c r="I396" s="6" t="s">
        <v>119</v>
      </c>
      <c r="J396" s="6" t="s">
        <v>128</v>
      </c>
      <c r="K396" s="6" t="s">
        <v>137</v>
      </c>
      <c r="L396" s="6" t="s">
        <v>96</v>
      </c>
      <c r="M396" s="6" t="s">
        <v>627</v>
      </c>
      <c r="N396" s="6"/>
      <c r="Q396" s="5" t="s">
        <v>116</v>
      </c>
      <c r="R396" s="5" t="s">
        <v>119</v>
      </c>
      <c r="S396" s="5" t="s">
        <v>128</v>
      </c>
      <c r="T396" s="5" t="s">
        <v>137</v>
      </c>
      <c r="U396" s="5" t="s">
        <v>96</v>
      </c>
      <c r="V396" s="5" t="s">
        <v>627</v>
      </c>
      <c r="Y396" s="5">
        <v>2</v>
      </c>
      <c r="Z396" s="31">
        <f>VLOOKUP(AA396,$A$3:$B$36,2,FALSE)</f>
        <v>29.2</v>
      </c>
      <c r="AA396" s="80" t="s">
        <v>792</v>
      </c>
      <c r="AB396" s="5">
        <v>2</v>
      </c>
      <c r="AC396" s="31">
        <f>VLOOKUP(AD396,$A$3:$B$36,2,FALSE)</f>
        <v>29.2</v>
      </c>
      <c r="AD396" s="80" t="s">
        <v>792</v>
      </c>
      <c r="AE396" s="5">
        <v>2</v>
      </c>
      <c r="AF396" s="31">
        <f>VLOOKUP(AG396,$A$3:$B$36,2,FALSE)</f>
        <v>29.2</v>
      </c>
      <c r="AG396" s="80" t="s">
        <v>792</v>
      </c>
      <c r="AH396" s="5">
        <v>2</v>
      </c>
      <c r="AI396" s="31">
        <f>VLOOKUP(AJ396,$A$3:$B$36,2,FALSE)</f>
        <v>29.2</v>
      </c>
      <c r="AJ396" s="80" t="s">
        <v>792</v>
      </c>
      <c r="AK396" s="5">
        <v>2</v>
      </c>
      <c r="AL396" s="31">
        <f>VLOOKUP(AM396,$A$3:$B$36,2,FALSE)</f>
        <v>29.2</v>
      </c>
      <c r="AM396" s="80" t="s">
        <v>792</v>
      </c>
      <c r="AN396" s="5">
        <v>2</v>
      </c>
      <c r="AO396" s="31">
        <f>VLOOKUP(AP396,$A$3:$B$36,2,FALSE)</f>
        <v>24.9</v>
      </c>
      <c r="AP396" s="80" t="s">
        <v>771</v>
      </c>
    </row>
    <row r="397" spans="7:66" x14ac:dyDescent="0.45">
      <c r="G397" s="5">
        <v>3</v>
      </c>
      <c r="H397" s="6" t="s">
        <v>66</v>
      </c>
      <c r="I397" s="6" t="s">
        <v>120</v>
      </c>
      <c r="J397" s="6" t="s">
        <v>130</v>
      </c>
      <c r="K397" s="6" t="s">
        <v>138</v>
      </c>
      <c r="L397" s="6" t="s">
        <v>345</v>
      </c>
      <c r="M397" s="6" t="s">
        <v>628</v>
      </c>
      <c r="N397" s="6"/>
      <c r="Q397" s="5" t="s">
        <v>66</v>
      </c>
      <c r="R397" s="5" t="s">
        <v>120</v>
      </c>
      <c r="S397" s="5" t="s">
        <v>130</v>
      </c>
      <c r="T397" s="5" t="s">
        <v>138</v>
      </c>
      <c r="U397" s="5" t="s">
        <v>782</v>
      </c>
      <c r="V397" s="5" t="s">
        <v>628</v>
      </c>
      <c r="Y397" s="5">
        <v>3</v>
      </c>
      <c r="Z397" s="31">
        <f>VLOOKUP(AA397,$A$3:$B$36,2,FALSE)</f>
        <v>33</v>
      </c>
      <c r="AA397" s="80" t="s">
        <v>766</v>
      </c>
      <c r="AB397" s="5">
        <v>3</v>
      </c>
      <c r="AC397" s="31">
        <f>VLOOKUP(AD397,$A$3:$B$36,2,FALSE)</f>
        <v>33</v>
      </c>
      <c r="AD397" s="80" t="s">
        <v>766</v>
      </c>
      <c r="AE397" s="5">
        <v>3</v>
      </c>
      <c r="AF397" s="31">
        <f>VLOOKUP(AG397,$A$3:$B$36,2,FALSE)</f>
        <v>33</v>
      </c>
      <c r="AG397" s="80" t="s">
        <v>766</v>
      </c>
      <c r="AH397" s="5">
        <v>3</v>
      </c>
      <c r="AI397" s="31">
        <f>VLOOKUP(AJ397,$A$3:$B$36,2,FALSE)</f>
        <v>33</v>
      </c>
      <c r="AJ397" s="80" t="s">
        <v>766</v>
      </c>
      <c r="AK397" s="5">
        <v>3</v>
      </c>
      <c r="AL397" s="31">
        <f>VLOOKUP(AM397,$A$3:$B$36,2,FALSE)</f>
        <v>33</v>
      </c>
      <c r="AM397" s="80" t="s">
        <v>766</v>
      </c>
      <c r="AN397" s="5">
        <v>3</v>
      </c>
      <c r="AO397" s="31">
        <f>VLOOKUP(AP397,$A$3:$B$36,2,FALSE)</f>
        <v>24</v>
      </c>
      <c r="AP397" s="80" t="s">
        <v>877</v>
      </c>
    </row>
    <row r="398" spans="7:66" x14ac:dyDescent="0.45">
      <c r="G398" s="5">
        <v>4</v>
      </c>
      <c r="H398" s="6" t="s">
        <v>27</v>
      </c>
      <c r="I398" s="6" t="s">
        <v>327</v>
      </c>
      <c r="J398" s="6" t="s">
        <v>619</v>
      </c>
      <c r="K398" s="6" t="s">
        <v>51</v>
      </c>
      <c r="L398" s="6" t="s">
        <v>346</v>
      </c>
      <c r="M398" s="11" t="s">
        <v>629</v>
      </c>
      <c r="N398" s="11"/>
      <c r="Q398" s="5" t="s">
        <v>27</v>
      </c>
      <c r="R398" s="5" t="s">
        <v>172</v>
      </c>
      <c r="S398" s="5" t="s">
        <v>80</v>
      </c>
      <c r="T398" s="5" t="s">
        <v>51</v>
      </c>
      <c r="U398" s="5" t="s">
        <v>346</v>
      </c>
      <c r="V398" s="5" t="s">
        <v>1010</v>
      </c>
      <c r="Y398" s="5">
        <v>4</v>
      </c>
      <c r="Z398" s="31">
        <f>VLOOKUP(AA398,$A$3:$B$36,2,FALSE)</f>
        <v>34.700000000000003</v>
      </c>
      <c r="AA398" s="80" t="s">
        <v>776</v>
      </c>
      <c r="AB398" s="5">
        <v>4</v>
      </c>
      <c r="AC398" s="31">
        <f>VLOOKUP(AD398,$A$3:$B$36,2,FALSE)</f>
        <v>34.700000000000003</v>
      </c>
      <c r="AD398" s="80" t="s">
        <v>776</v>
      </c>
      <c r="AE398" s="5">
        <v>4</v>
      </c>
      <c r="AF398" s="31">
        <f>VLOOKUP(AG398,$A$3:$B$36,2,FALSE)</f>
        <v>34.700000000000003</v>
      </c>
      <c r="AG398" s="80" t="s">
        <v>776</v>
      </c>
      <c r="AH398" s="5">
        <v>4</v>
      </c>
      <c r="AI398" s="31">
        <f>VLOOKUP(AJ398,$A$3:$B$36,2,FALSE)</f>
        <v>34.700000000000003</v>
      </c>
      <c r="AJ398" s="80" t="s">
        <v>776</v>
      </c>
      <c r="AK398" s="5">
        <v>4</v>
      </c>
      <c r="AL398" s="31">
        <f>VLOOKUP(AM398,$A$3:$B$36,2,FALSE)</f>
        <v>31.4</v>
      </c>
      <c r="AM398" s="80" t="s">
        <v>774</v>
      </c>
      <c r="AN398" s="5">
        <v>4</v>
      </c>
      <c r="AO398" s="31">
        <f>VLOOKUP(AP398,$A$3:$B$36,2,FALSE)</f>
        <v>24</v>
      </c>
      <c r="AP398" s="80" t="s">
        <v>877</v>
      </c>
    </row>
    <row r="399" spans="7:66" x14ac:dyDescent="0.45">
      <c r="G399" s="5">
        <v>5</v>
      </c>
      <c r="H399" s="6" t="s">
        <v>25</v>
      </c>
      <c r="I399" s="6" t="s">
        <v>301</v>
      </c>
      <c r="J399" s="6" t="s">
        <v>620</v>
      </c>
      <c r="K399" s="6" t="s">
        <v>139</v>
      </c>
      <c r="L399" s="6" t="s">
        <v>93</v>
      </c>
      <c r="M399" s="16" t="s">
        <v>630</v>
      </c>
      <c r="N399" s="16"/>
      <c r="Q399" s="5" t="s">
        <v>25</v>
      </c>
      <c r="R399" s="5" t="s">
        <v>31</v>
      </c>
      <c r="S399" s="5" t="s">
        <v>620</v>
      </c>
      <c r="T399" s="5" t="s">
        <v>609</v>
      </c>
      <c r="U399" s="5" t="s">
        <v>93</v>
      </c>
      <c r="V399" s="5" t="s">
        <v>1011</v>
      </c>
      <c r="Y399" s="5">
        <v>5</v>
      </c>
      <c r="Z399" s="31">
        <f>VLOOKUP(AA399,$A$3:$B$36,2,FALSE)</f>
        <v>39.700000000000003</v>
      </c>
      <c r="AA399" s="80" t="s">
        <v>764</v>
      </c>
      <c r="AB399" s="5">
        <v>5</v>
      </c>
      <c r="AC399" s="31">
        <f>VLOOKUP(AD399,$A$3:$B$36,2,FALSE)</f>
        <v>33.4</v>
      </c>
      <c r="AD399" s="80" t="s">
        <v>787</v>
      </c>
      <c r="AE399" s="5">
        <v>5</v>
      </c>
      <c r="AF399" s="31">
        <f>VLOOKUP(AG399,$A$3:$B$36,2,FALSE)</f>
        <v>33.4</v>
      </c>
      <c r="AG399" s="80" t="s">
        <v>787</v>
      </c>
      <c r="AH399" s="5">
        <v>5</v>
      </c>
      <c r="AI399" s="31">
        <f>VLOOKUP(AJ399,$A$3:$B$36,2,FALSE)</f>
        <v>39.700000000000003</v>
      </c>
      <c r="AJ399" s="80" t="s">
        <v>764</v>
      </c>
      <c r="AK399" s="5">
        <v>5</v>
      </c>
      <c r="AL399" s="31">
        <f>VLOOKUP(AM399,$A$3:$B$36,2,FALSE)</f>
        <v>29.2</v>
      </c>
      <c r="AM399" s="80" t="s">
        <v>792</v>
      </c>
      <c r="AN399" s="5">
        <v>5</v>
      </c>
      <c r="AO399" s="31">
        <f>VLOOKUP(AP399,$A$3:$B$36,2,FALSE)</f>
        <v>24.5</v>
      </c>
      <c r="AP399" s="80" t="s">
        <v>879</v>
      </c>
    </row>
    <row r="400" spans="7:66" x14ac:dyDescent="0.45">
      <c r="G400" s="5">
        <v>6</v>
      </c>
      <c r="H400" s="6" t="s">
        <v>255</v>
      </c>
      <c r="I400" s="6" t="s">
        <v>170</v>
      </c>
      <c r="J400" s="6" t="s">
        <v>621</v>
      </c>
      <c r="K400" s="6" t="s">
        <v>399</v>
      </c>
      <c r="L400" s="6" t="s">
        <v>291</v>
      </c>
      <c r="M400" s="6" t="s">
        <v>633</v>
      </c>
      <c r="N400" s="6"/>
      <c r="Q400" s="5" t="s">
        <v>981</v>
      </c>
      <c r="R400" s="5" t="s">
        <v>170</v>
      </c>
      <c r="S400" s="5" t="s">
        <v>130</v>
      </c>
      <c r="T400" s="5" t="s">
        <v>399</v>
      </c>
      <c r="U400" s="5" t="s">
        <v>94</v>
      </c>
      <c r="V400" s="5" t="s">
        <v>1012</v>
      </c>
      <c r="Y400" s="5">
        <v>6</v>
      </c>
      <c r="Z400" s="31">
        <f>VLOOKUP(AA400,$A$3:$B$36,2,FALSE)</f>
        <v>45.9</v>
      </c>
      <c r="AA400" s="80" t="s">
        <v>768</v>
      </c>
      <c r="AB400" s="5">
        <v>6</v>
      </c>
      <c r="AC400" s="31">
        <f>VLOOKUP(AD400,$A$3:$B$36,2,FALSE)</f>
        <v>34.200000000000003</v>
      </c>
      <c r="AD400" s="80" t="s">
        <v>765</v>
      </c>
      <c r="AE400" s="5">
        <v>6</v>
      </c>
      <c r="AF400" s="31">
        <f>VLOOKUP(AG400,$A$3:$B$36,2,FALSE)</f>
        <v>33</v>
      </c>
      <c r="AG400" s="80" t="s">
        <v>766</v>
      </c>
      <c r="AH400" s="5">
        <v>6</v>
      </c>
      <c r="AI400" s="31">
        <f>VLOOKUP(AJ400,$A$3:$B$36,2,FALSE)</f>
        <v>37.200000000000003</v>
      </c>
      <c r="AJ400" s="80" t="s">
        <v>772</v>
      </c>
      <c r="AK400" s="5">
        <v>6</v>
      </c>
      <c r="AL400" s="31">
        <f>VLOOKUP(AM400,$A$3:$B$36,2,FALSE)</f>
        <v>27.1</v>
      </c>
      <c r="AM400" s="80" t="s">
        <v>769</v>
      </c>
      <c r="AN400" s="5">
        <v>6</v>
      </c>
      <c r="AO400" s="31">
        <f>VLOOKUP(AP400,$A$3:$B$36,2,FALSE)</f>
        <v>24.8</v>
      </c>
      <c r="AP400" s="80" t="s">
        <v>790</v>
      </c>
    </row>
    <row r="401" spans="7:66" x14ac:dyDescent="0.45">
      <c r="G401" s="5">
        <v>7</v>
      </c>
      <c r="H401" s="6" t="s">
        <v>256</v>
      </c>
      <c r="I401" s="6" t="s">
        <v>121</v>
      </c>
      <c r="J401" s="6" t="s">
        <v>622</v>
      </c>
      <c r="K401" s="6" t="s">
        <v>48</v>
      </c>
      <c r="L401" s="11" t="s">
        <v>350</v>
      </c>
      <c r="M401" s="16" t="s">
        <v>635</v>
      </c>
      <c r="N401" s="16"/>
      <c r="Q401" s="5" t="s">
        <v>256</v>
      </c>
      <c r="R401" s="5" t="s">
        <v>121</v>
      </c>
      <c r="S401" s="5" t="s">
        <v>998</v>
      </c>
      <c r="T401" s="5" t="s">
        <v>48</v>
      </c>
      <c r="U401" s="5" t="s">
        <v>987</v>
      </c>
      <c r="V401" s="5" t="s">
        <v>1011</v>
      </c>
      <c r="Y401" s="5">
        <v>7</v>
      </c>
      <c r="Z401" s="31">
        <f>VLOOKUP(AA401,$A$3:$B$36,2,FALSE)</f>
        <v>43.6</v>
      </c>
      <c r="AA401" s="80" t="s">
        <v>784</v>
      </c>
      <c r="AB401" s="5">
        <v>7</v>
      </c>
      <c r="AC401" s="31">
        <f>VLOOKUP(AD401,$A$3:$B$36,2,FALSE)</f>
        <v>34.700000000000003</v>
      </c>
      <c r="AD401" s="80" t="s">
        <v>776</v>
      </c>
      <c r="AE401" s="5">
        <v>7</v>
      </c>
      <c r="AF401" s="31">
        <f>VLOOKUP(AG401,$A$3:$B$36,2,FALSE)</f>
        <v>33.700000000000003</v>
      </c>
      <c r="AG401" s="80" t="s">
        <v>791</v>
      </c>
      <c r="AH401" s="5">
        <v>7</v>
      </c>
      <c r="AI401" s="31">
        <f>VLOOKUP(AJ401,$A$3:$B$36,2,FALSE)</f>
        <v>34.700000000000003</v>
      </c>
      <c r="AJ401" s="80" t="s">
        <v>776</v>
      </c>
      <c r="AK401" s="5">
        <v>7</v>
      </c>
      <c r="AL401" s="31">
        <f>VLOOKUP(AM401,$A$3:$B$36,2,FALSE)</f>
        <v>27.5</v>
      </c>
      <c r="AM401" s="80" t="s">
        <v>853</v>
      </c>
      <c r="AN401" s="5">
        <v>7</v>
      </c>
      <c r="AO401" s="31">
        <f>VLOOKUP(AP401,$A$3:$B$36,2,FALSE)</f>
        <v>24.5</v>
      </c>
      <c r="AP401" s="80" t="s">
        <v>879</v>
      </c>
    </row>
    <row r="402" spans="7:66" x14ac:dyDescent="0.45">
      <c r="G402" s="5">
        <v>8</v>
      </c>
      <c r="H402" s="6" t="s">
        <v>257</v>
      </c>
      <c r="I402" s="6" t="s">
        <v>171</v>
      </c>
      <c r="J402" s="6" t="s">
        <v>634</v>
      </c>
      <c r="K402" s="6" t="s">
        <v>244</v>
      </c>
      <c r="L402" s="6" t="s">
        <v>347</v>
      </c>
      <c r="M402" s="6" t="s">
        <v>631</v>
      </c>
      <c r="N402" s="6"/>
      <c r="Q402" s="5" t="s">
        <v>257</v>
      </c>
      <c r="R402" s="5" t="s">
        <v>231</v>
      </c>
      <c r="S402" s="5" t="s">
        <v>634</v>
      </c>
      <c r="T402" s="5" t="s">
        <v>244</v>
      </c>
      <c r="U402" s="5" t="s">
        <v>347</v>
      </c>
      <c r="V402" s="5" t="s">
        <v>631</v>
      </c>
      <c r="Y402" s="5">
        <v>8</v>
      </c>
      <c r="Z402" s="31">
        <f>VLOOKUP(AA402,$A$3:$B$36,2,FALSE)</f>
        <v>39.700000000000003</v>
      </c>
      <c r="AA402" s="80" t="s">
        <v>764</v>
      </c>
      <c r="AB402" s="5">
        <v>8</v>
      </c>
      <c r="AC402" s="31">
        <f>VLOOKUP(AD402,$A$3:$B$36,2,FALSE)</f>
        <v>36.1</v>
      </c>
      <c r="AD402" s="80" t="s">
        <v>775</v>
      </c>
      <c r="AE402" s="5">
        <v>8</v>
      </c>
      <c r="AF402" s="31">
        <f>VLOOKUP(AG402,$A$3:$B$36,2,FALSE)</f>
        <v>33</v>
      </c>
      <c r="AG402" s="80" t="s">
        <v>766</v>
      </c>
      <c r="AH402" s="5">
        <v>8</v>
      </c>
      <c r="AI402" s="31">
        <f>VLOOKUP(AJ402,$A$3:$B$36,2,FALSE)</f>
        <v>33.4</v>
      </c>
      <c r="AJ402" s="80" t="s">
        <v>787</v>
      </c>
      <c r="AK402" s="5">
        <v>8</v>
      </c>
      <c r="AL402" s="31">
        <f>VLOOKUP(AM402,$A$3:$B$36,2,FALSE)</f>
        <v>27.1</v>
      </c>
      <c r="AM402" s="80" t="s">
        <v>769</v>
      </c>
      <c r="AN402" s="5">
        <v>8</v>
      </c>
      <c r="AO402" s="31">
        <f>VLOOKUP(AP402,$A$3:$B$36,2,FALSE)</f>
        <v>24.1</v>
      </c>
      <c r="AP402" s="80" t="s">
        <v>878</v>
      </c>
    </row>
    <row r="403" spans="7:66" x14ac:dyDescent="0.45">
      <c r="G403" s="5">
        <v>9</v>
      </c>
      <c r="H403" s="6" t="s">
        <v>186</v>
      </c>
      <c r="I403" s="6" t="s">
        <v>172</v>
      </c>
      <c r="J403" s="6" t="s">
        <v>39</v>
      </c>
      <c r="K403" s="6" t="s">
        <v>507</v>
      </c>
      <c r="L403" s="6" t="s">
        <v>351</v>
      </c>
      <c r="M403" s="11" t="s">
        <v>632</v>
      </c>
      <c r="N403" s="11"/>
      <c r="Q403" s="5" t="s">
        <v>186</v>
      </c>
      <c r="R403" s="5" t="s">
        <v>172</v>
      </c>
      <c r="S403" s="5" t="s">
        <v>39</v>
      </c>
      <c r="T403" s="5" t="s">
        <v>507</v>
      </c>
      <c r="U403" s="5" t="s">
        <v>349</v>
      </c>
      <c r="V403" s="5" t="s">
        <v>1010</v>
      </c>
      <c r="Y403" s="5">
        <v>9</v>
      </c>
      <c r="Z403" s="31">
        <f>VLOOKUP(AA403,$A$3:$B$36,2,FALSE)</f>
        <v>37.200000000000003</v>
      </c>
      <c r="AA403" s="80" t="s">
        <v>772</v>
      </c>
      <c r="AB403" s="5">
        <v>9</v>
      </c>
      <c r="AC403" s="31">
        <f>VLOOKUP(AD403,$A$3:$B$36,2,FALSE)</f>
        <v>34.700000000000003</v>
      </c>
      <c r="AD403" s="80" t="s">
        <v>776</v>
      </c>
      <c r="AE403" s="5">
        <v>9</v>
      </c>
      <c r="AF403" s="31">
        <f>VLOOKUP(AG403,$A$3:$B$36,2,FALSE)</f>
        <v>32</v>
      </c>
      <c r="AG403" s="80" t="s">
        <v>770</v>
      </c>
      <c r="AH403" s="5">
        <v>9</v>
      </c>
      <c r="AI403" s="31">
        <f>VLOOKUP(AJ403,$A$3:$B$36,2,FALSE)</f>
        <v>33</v>
      </c>
      <c r="AJ403" s="80" t="s">
        <v>766</v>
      </c>
      <c r="AK403" s="5">
        <v>9</v>
      </c>
      <c r="AL403" s="31">
        <f>VLOOKUP(AM403,$A$3:$B$36,2,FALSE)</f>
        <v>26.1</v>
      </c>
      <c r="AM403" s="80" t="s">
        <v>873</v>
      </c>
      <c r="AN403" s="5">
        <v>9</v>
      </c>
      <c r="AO403" s="31">
        <f>VLOOKUP(AP403,$A$3:$B$36,2,FALSE)</f>
        <v>24</v>
      </c>
      <c r="AP403" s="80" t="s">
        <v>877</v>
      </c>
    </row>
    <row r="404" spans="7:66" x14ac:dyDescent="0.45">
      <c r="G404" s="5">
        <v>10</v>
      </c>
      <c r="H404" s="6" t="s">
        <v>388</v>
      </c>
      <c r="I404" s="6" t="s">
        <v>173</v>
      </c>
      <c r="J404" s="6" t="s">
        <v>623</v>
      </c>
      <c r="K404" s="6" t="s">
        <v>508</v>
      </c>
      <c r="L404" s="6" t="s">
        <v>94</v>
      </c>
      <c r="M404" s="6"/>
      <c r="N404" s="6"/>
      <c r="Q404" s="5" t="s">
        <v>27</v>
      </c>
      <c r="R404" s="5" t="s">
        <v>170</v>
      </c>
      <c r="S404" s="5" t="s">
        <v>129</v>
      </c>
      <c r="T404" s="5" t="s">
        <v>508</v>
      </c>
      <c r="U404" s="5" t="s">
        <v>94</v>
      </c>
      <c r="Y404" s="5">
        <v>10</v>
      </c>
      <c r="Z404" s="31">
        <f>VLOOKUP(AA404,$A$3:$B$36,2,FALSE)</f>
        <v>34.700000000000003</v>
      </c>
      <c r="AA404" s="80" t="s">
        <v>776</v>
      </c>
      <c r="AB404" s="5">
        <v>10</v>
      </c>
      <c r="AC404" s="31">
        <f>VLOOKUP(AD404,$A$3:$B$36,2,FALSE)</f>
        <v>34.200000000000003</v>
      </c>
      <c r="AD404" s="80" t="s">
        <v>765</v>
      </c>
      <c r="AE404" s="5">
        <v>10</v>
      </c>
      <c r="AF404" s="31">
        <f>VLOOKUP(AG404,$A$3:$B$36,2,FALSE)</f>
        <v>31.4</v>
      </c>
      <c r="AG404" s="80" t="s">
        <v>774</v>
      </c>
      <c r="AH404" s="5">
        <v>10</v>
      </c>
      <c r="AI404" s="31">
        <f>VLOOKUP(AJ404,$A$3:$B$36,2,FALSE)</f>
        <v>31.4</v>
      </c>
      <c r="AJ404" s="80" t="s">
        <v>774</v>
      </c>
      <c r="AK404" s="5">
        <v>10</v>
      </c>
      <c r="AL404" s="31">
        <f>VLOOKUP(AM404,$A$3:$B$36,2,FALSE)</f>
        <v>27.1</v>
      </c>
      <c r="AM404" s="80" t="s">
        <v>769</v>
      </c>
      <c r="AN404" s="114">
        <v>10</v>
      </c>
      <c r="AO404" s="107">
        <f>VLOOKUP(AP404,$A$3:$B$36,2,FALSE)</f>
        <v>24.1</v>
      </c>
      <c r="AP404" s="112" t="s">
        <v>878</v>
      </c>
    </row>
    <row r="405" spans="7:66" x14ac:dyDescent="0.45">
      <c r="G405" s="5">
        <v>11</v>
      </c>
      <c r="H405" s="6" t="s">
        <v>22</v>
      </c>
      <c r="I405" s="6" t="s">
        <v>121</v>
      </c>
      <c r="J405" s="6" t="s">
        <v>624</v>
      </c>
      <c r="K405" s="11" t="s">
        <v>625</v>
      </c>
      <c r="L405" s="11" t="s">
        <v>626</v>
      </c>
      <c r="M405" s="6"/>
      <c r="N405" s="6"/>
      <c r="Q405" s="5" t="s">
        <v>22</v>
      </c>
      <c r="R405" s="5" t="s">
        <v>121</v>
      </c>
      <c r="S405" s="5" t="s">
        <v>39</v>
      </c>
      <c r="T405" s="5" t="s">
        <v>137</v>
      </c>
      <c r="U405" s="5" t="s">
        <v>987</v>
      </c>
      <c r="Y405" s="5">
        <v>11</v>
      </c>
      <c r="Z405" s="31">
        <f>VLOOKUP(AA405,$A$3:$B$36,2,FALSE)</f>
        <v>36.1</v>
      </c>
      <c r="AA405" s="80" t="s">
        <v>775</v>
      </c>
      <c r="AB405" s="5">
        <v>11</v>
      </c>
      <c r="AC405" s="31">
        <f>VLOOKUP(AD405,$A$3:$B$36,2,FALSE)</f>
        <v>34.700000000000003</v>
      </c>
      <c r="AD405" s="80" t="s">
        <v>776</v>
      </c>
      <c r="AE405" s="5">
        <v>11</v>
      </c>
      <c r="AF405" s="31">
        <f>VLOOKUP(AG405,$A$3:$B$36,2,FALSE)</f>
        <v>32</v>
      </c>
      <c r="AG405" s="80" t="s">
        <v>770</v>
      </c>
      <c r="AH405" s="5">
        <v>11</v>
      </c>
      <c r="AI405" s="31">
        <f>VLOOKUP(AJ405,$A$3:$B$36,2,FALSE)</f>
        <v>29.2</v>
      </c>
      <c r="AJ405" s="80" t="s">
        <v>792</v>
      </c>
      <c r="AK405" s="5">
        <v>11</v>
      </c>
      <c r="AL405" s="31">
        <f>VLOOKUP(AM405,$A$3:$B$36,2,FALSE)</f>
        <v>27.5</v>
      </c>
      <c r="AM405" s="80" t="s">
        <v>853</v>
      </c>
      <c r="AO405" s="31"/>
    </row>
    <row r="406" spans="7:66" ht="13.8" x14ac:dyDescent="0.45">
      <c r="G406" s="5">
        <v>12</v>
      </c>
      <c r="H406" s="6" t="s">
        <v>23</v>
      </c>
      <c r="I406" s="6" t="s">
        <v>32</v>
      </c>
      <c r="J406" s="6"/>
      <c r="K406" s="6" t="s">
        <v>287</v>
      </c>
      <c r="L406" s="6"/>
      <c r="M406" s="6"/>
      <c r="N406" s="6"/>
      <c r="Q406" s="5" t="s">
        <v>23</v>
      </c>
      <c r="R406" s="5" t="s">
        <v>32</v>
      </c>
      <c r="T406" s="5" t="s">
        <v>802</v>
      </c>
      <c r="Y406" s="5">
        <v>12</v>
      </c>
      <c r="Z406" s="31">
        <f>VLOOKUP(AA406,$A$3:$B$36,2,FALSE)</f>
        <v>37.200000000000003</v>
      </c>
      <c r="AA406" s="80" t="s">
        <v>772</v>
      </c>
      <c r="AB406" s="5">
        <v>12</v>
      </c>
      <c r="AC406" s="31">
        <f>VLOOKUP(AD406,$A$3:$B$36,2,FALSE)</f>
        <v>36.1</v>
      </c>
      <c r="AD406" s="80" t="s">
        <v>775</v>
      </c>
      <c r="AE406" s="114">
        <v>12</v>
      </c>
      <c r="AF406" s="107">
        <f>VLOOKUP(AG406,$A$3:$B$36,2,FALSE)</f>
        <v>31.4</v>
      </c>
      <c r="AG406" s="112" t="s">
        <v>774</v>
      </c>
      <c r="AH406" s="5">
        <v>12</v>
      </c>
      <c r="AI406" s="31">
        <f>VLOOKUP(AJ406,$A$3:$B$36,2,FALSE)</f>
        <v>30.4</v>
      </c>
      <c r="AJ406" s="80" t="s">
        <v>773</v>
      </c>
      <c r="AK406" s="114">
        <v>12</v>
      </c>
      <c r="AL406" s="107">
        <f>VLOOKUP(AM406,$A$3:$B$36,2,FALSE)</f>
        <v>27.1</v>
      </c>
      <c r="AM406" s="112" t="s">
        <v>769</v>
      </c>
      <c r="AO406" s="31"/>
      <c r="BN406" s="10" t="s">
        <v>431</v>
      </c>
    </row>
    <row r="407" spans="7:66" x14ac:dyDescent="0.45">
      <c r="G407" s="5">
        <v>13</v>
      </c>
      <c r="H407" s="6" t="s">
        <v>24</v>
      </c>
      <c r="I407" s="6" t="s">
        <v>174</v>
      </c>
      <c r="J407" s="6"/>
      <c r="K407" s="11" t="s">
        <v>288</v>
      </c>
      <c r="L407" s="6"/>
      <c r="M407" s="6"/>
      <c r="N407" s="6"/>
      <c r="Q407" s="5" t="s">
        <v>24</v>
      </c>
      <c r="R407" s="5" t="s">
        <v>174</v>
      </c>
      <c r="T407" s="5" t="s">
        <v>137</v>
      </c>
      <c r="Y407" s="5">
        <v>13</v>
      </c>
      <c r="Z407" s="31">
        <f>VLOOKUP(AA407,$A$3:$B$36,2,FALSE)</f>
        <v>38.5</v>
      </c>
      <c r="AA407" s="80" t="s">
        <v>767</v>
      </c>
      <c r="AB407" s="5">
        <v>13</v>
      </c>
      <c r="AC407" s="31">
        <f>VLOOKUP(AD407,$A$3:$B$36,2,FALSE)</f>
        <v>37.200000000000003</v>
      </c>
      <c r="AD407" s="80" t="s">
        <v>772</v>
      </c>
      <c r="AH407" s="5">
        <v>13</v>
      </c>
      <c r="AI407" s="31">
        <f>VLOOKUP(AJ407,$A$3:$B$36,2,FALSE)</f>
        <v>29.2</v>
      </c>
      <c r="AJ407" s="80" t="s">
        <v>792</v>
      </c>
    </row>
    <row r="408" spans="7:66" x14ac:dyDescent="0.45">
      <c r="G408" s="5">
        <v>14</v>
      </c>
      <c r="H408" s="11" t="s">
        <v>617</v>
      </c>
      <c r="I408" s="6" t="s">
        <v>36</v>
      </c>
      <c r="J408" s="6"/>
      <c r="K408" s="6" t="s">
        <v>89</v>
      </c>
      <c r="L408" s="6"/>
      <c r="M408" s="6"/>
      <c r="N408" s="6"/>
      <c r="Q408" s="5" t="s">
        <v>257</v>
      </c>
      <c r="R408" s="5" t="s">
        <v>36</v>
      </c>
      <c r="T408" s="5" t="s">
        <v>89</v>
      </c>
      <c r="Y408" s="5">
        <v>14</v>
      </c>
      <c r="Z408" s="31">
        <f>VLOOKUP(AA408,$A$3:$B$36,2,FALSE)</f>
        <v>39.700000000000003</v>
      </c>
      <c r="AA408" s="80" t="s">
        <v>764</v>
      </c>
      <c r="AB408" s="5">
        <v>14</v>
      </c>
      <c r="AC408" s="31">
        <f>VLOOKUP(AD408,$A$3:$B$36,2,FALSE)</f>
        <v>38.5</v>
      </c>
      <c r="AD408" s="80" t="s">
        <v>767</v>
      </c>
      <c r="AH408" s="5">
        <v>14</v>
      </c>
      <c r="AI408" s="31">
        <f>VLOOKUP(AJ408,$A$3:$B$36,2,FALSE)</f>
        <v>30.4</v>
      </c>
      <c r="AJ408" s="80" t="s">
        <v>773</v>
      </c>
    </row>
    <row r="409" spans="7:66" x14ac:dyDescent="0.45">
      <c r="G409" s="5">
        <v>15</v>
      </c>
      <c r="H409" s="6" t="s">
        <v>548</v>
      </c>
      <c r="I409" s="6" t="s">
        <v>33</v>
      </c>
      <c r="J409" s="6"/>
      <c r="K409" s="6" t="s">
        <v>90</v>
      </c>
      <c r="L409" s="6"/>
      <c r="M409" s="6"/>
      <c r="N409" s="6"/>
      <c r="Q409" s="5" t="s">
        <v>548</v>
      </c>
      <c r="R409" s="5" t="s">
        <v>33</v>
      </c>
      <c r="T409" s="5" t="s">
        <v>90</v>
      </c>
      <c r="Y409" s="5">
        <v>15</v>
      </c>
      <c r="Z409" s="31">
        <f>VLOOKUP(AA409,$A$3:$B$36,2,FALSE)</f>
        <v>38.5</v>
      </c>
      <c r="AA409" s="80" t="s">
        <v>767</v>
      </c>
      <c r="AB409" s="5">
        <v>15</v>
      </c>
      <c r="AC409" s="31">
        <f>VLOOKUP(AD409,$A$3:$B$36,2,FALSE)</f>
        <v>39.700000000000003</v>
      </c>
      <c r="AD409" s="80" t="s">
        <v>764</v>
      </c>
      <c r="AH409" s="5">
        <v>15</v>
      </c>
      <c r="AI409" s="31">
        <f>VLOOKUP(AJ409,$A$3:$B$36,2,FALSE)</f>
        <v>31.4</v>
      </c>
      <c r="AJ409" s="80" t="s">
        <v>774</v>
      </c>
    </row>
    <row r="410" spans="7:66" x14ac:dyDescent="0.45">
      <c r="G410" s="5">
        <v>16</v>
      </c>
      <c r="H410" s="6" t="s">
        <v>498</v>
      </c>
      <c r="I410" s="6" t="s">
        <v>233</v>
      </c>
      <c r="J410" s="6"/>
      <c r="K410" s="6" t="s">
        <v>46</v>
      </c>
      <c r="L410" s="6"/>
      <c r="M410" s="6"/>
      <c r="N410" s="6"/>
      <c r="Q410" s="5" t="s">
        <v>23</v>
      </c>
      <c r="R410" s="5" t="s">
        <v>73</v>
      </c>
      <c r="T410" s="5" t="s">
        <v>46</v>
      </c>
      <c r="Y410" s="5">
        <v>16</v>
      </c>
      <c r="Z410" s="31">
        <f>VLOOKUP(AA410,$A$3:$B$36,2,FALSE)</f>
        <v>37.200000000000003</v>
      </c>
      <c r="AA410" s="80" t="s">
        <v>772</v>
      </c>
      <c r="AB410" s="5">
        <v>16</v>
      </c>
      <c r="AC410" s="31">
        <f>VLOOKUP(AD410,$A$3:$B$36,2,FALSE)</f>
        <v>41.3</v>
      </c>
      <c r="AD410" s="80" t="s">
        <v>786</v>
      </c>
      <c r="AH410" s="5">
        <v>16</v>
      </c>
      <c r="AI410" s="31">
        <f>VLOOKUP(AJ410,$A$3:$B$36,2,FALSE)</f>
        <v>32</v>
      </c>
      <c r="AJ410" s="80" t="s">
        <v>770</v>
      </c>
    </row>
    <row r="411" spans="7:66" x14ac:dyDescent="0.45">
      <c r="G411" s="5">
        <v>17</v>
      </c>
      <c r="H411" s="6" t="s">
        <v>24</v>
      </c>
      <c r="I411" s="6"/>
      <c r="J411" s="6"/>
      <c r="K411" s="6" t="s">
        <v>289</v>
      </c>
      <c r="L411" s="6"/>
      <c r="M411" s="6"/>
      <c r="N411" s="6"/>
      <c r="Q411" s="5" t="s">
        <v>24</v>
      </c>
      <c r="T411" s="5" t="s">
        <v>507</v>
      </c>
      <c r="Y411" s="5">
        <v>17</v>
      </c>
      <c r="Z411" s="31">
        <f>VLOOKUP(AA411,$A$3:$B$36,2,FALSE)</f>
        <v>38.5</v>
      </c>
      <c r="AA411" s="80" t="s">
        <v>767</v>
      </c>
      <c r="AB411" s="114">
        <v>17</v>
      </c>
      <c r="AC411" s="107">
        <f>VLOOKUP(AD411,$A$3:$B$36,2,FALSE)</f>
        <v>39.700000000000003</v>
      </c>
      <c r="AD411" s="112" t="s">
        <v>764</v>
      </c>
      <c r="AH411" s="5">
        <v>17</v>
      </c>
      <c r="AI411" s="31">
        <f>VLOOKUP(AJ411,$A$3:$B$36,2,FALSE)</f>
        <v>33</v>
      </c>
      <c r="AJ411" s="80" t="s">
        <v>766</v>
      </c>
    </row>
    <row r="412" spans="7:66" ht="13.8" x14ac:dyDescent="0.45">
      <c r="G412" s="5">
        <v>18</v>
      </c>
      <c r="H412" s="11" t="s">
        <v>618</v>
      </c>
      <c r="I412" s="6"/>
      <c r="J412" s="6"/>
      <c r="K412" s="6"/>
      <c r="L412" s="6"/>
      <c r="M412" s="6"/>
      <c r="N412" s="6"/>
      <c r="O412" s="10" t="s">
        <v>431</v>
      </c>
      <c r="Q412" s="5" t="s">
        <v>257</v>
      </c>
      <c r="W412" s="5">
        <f>COUNTA(Q395:V412)</f>
        <v>82</v>
      </c>
      <c r="X412" s="10" t="s">
        <v>431</v>
      </c>
      <c r="Y412" s="5">
        <v>18</v>
      </c>
      <c r="Z412" s="31">
        <f>VLOOKUP(AA412,$A$3:$B$36,2,FALSE)</f>
        <v>39.700000000000003</v>
      </c>
      <c r="AA412" s="80" t="s">
        <v>764</v>
      </c>
      <c r="AC412" s="31"/>
      <c r="AH412" s="114">
        <v>18</v>
      </c>
      <c r="AI412" s="107">
        <f>VLOOKUP(AJ412,$A$3:$B$36,2,FALSE)</f>
        <v>32</v>
      </c>
      <c r="AJ412" s="112" t="s">
        <v>770</v>
      </c>
    </row>
    <row r="413" spans="7:66" x14ac:dyDescent="0.45">
      <c r="Y413" s="114">
        <v>19</v>
      </c>
      <c r="Z413" s="107">
        <f>VLOOKUP(AA413,$A$3:$B$36,2,FALSE)</f>
        <v>38.5</v>
      </c>
      <c r="AA413" s="112" t="s">
        <v>767</v>
      </c>
    </row>
    <row r="414" spans="7:66" x14ac:dyDescent="0.45">
      <c r="G414" s="5" t="s">
        <v>636</v>
      </c>
    </row>
    <row r="415" spans="7:66" x14ac:dyDescent="0.45">
      <c r="H415" s="5" t="s">
        <v>216</v>
      </c>
    </row>
    <row r="416" spans="7:66" x14ac:dyDescent="0.45">
      <c r="G416" s="7" t="s">
        <v>5</v>
      </c>
      <c r="H416" s="8" t="s">
        <v>28</v>
      </c>
      <c r="I416" s="8" t="s">
        <v>29</v>
      </c>
      <c r="J416" s="8" t="s">
        <v>110</v>
      </c>
      <c r="K416" s="8" t="s">
        <v>217</v>
      </c>
      <c r="L416" s="8" t="s">
        <v>218</v>
      </c>
      <c r="M416" s="8" t="s">
        <v>219</v>
      </c>
      <c r="N416" s="8"/>
      <c r="P416" s="77">
        <v>20</v>
      </c>
      <c r="Q416" s="77" t="s">
        <v>28</v>
      </c>
      <c r="R416" s="77" t="s">
        <v>29</v>
      </c>
      <c r="S416" s="77" t="s">
        <v>110</v>
      </c>
      <c r="T416" s="77" t="s">
        <v>217</v>
      </c>
      <c r="U416" s="77" t="s">
        <v>218</v>
      </c>
      <c r="V416" s="77" t="s">
        <v>219</v>
      </c>
      <c r="Y416" s="7" t="s">
        <v>5</v>
      </c>
      <c r="AA416" s="102" t="s">
        <v>28</v>
      </c>
      <c r="AB416" s="102"/>
      <c r="AC416" s="102"/>
      <c r="AD416" s="102" t="s">
        <v>29</v>
      </c>
      <c r="AE416" s="102"/>
      <c r="AF416" s="102"/>
      <c r="AG416" s="102" t="s">
        <v>110</v>
      </c>
      <c r="AH416" s="102"/>
      <c r="AI416" s="102"/>
      <c r="AJ416" s="102" t="s">
        <v>217</v>
      </c>
      <c r="AK416" s="102"/>
      <c r="AL416" s="102"/>
      <c r="AM416" s="102" t="s">
        <v>218</v>
      </c>
      <c r="AN416" s="102"/>
      <c r="AO416" s="102"/>
      <c r="AP416" s="102" t="s">
        <v>219</v>
      </c>
    </row>
    <row r="417" spans="7:66" x14ac:dyDescent="0.45">
      <c r="G417" s="5">
        <v>1</v>
      </c>
      <c r="H417" s="6" t="s">
        <v>111</v>
      </c>
      <c r="I417" s="6" t="s">
        <v>118</v>
      </c>
      <c r="J417" s="6" t="s">
        <v>126</v>
      </c>
      <c r="K417" s="6" t="s">
        <v>136</v>
      </c>
      <c r="L417" s="6" t="s">
        <v>580</v>
      </c>
      <c r="M417" s="6" t="s">
        <v>155</v>
      </c>
      <c r="N417" s="6"/>
      <c r="Q417" s="5" t="s">
        <v>111</v>
      </c>
      <c r="R417" s="5" t="s">
        <v>118</v>
      </c>
      <c r="S417" s="5" t="s">
        <v>126</v>
      </c>
      <c r="T417" s="5" t="s">
        <v>136</v>
      </c>
      <c r="U417" s="5" t="s">
        <v>580</v>
      </c>
      <c r="V417" s="5" t="s">
        <v>155</v>
      </c>
      <c r="Y417" s="5">
        <v>1</v>
      </c>
      <c r="Z417" s="31">
        <f>VLOOKUP(AA417,$A$3:$B$36,2,FALSE)</f>
        <v>25.9</v>
      </c>
      <c r="AA417" s="80" t="s">
        <v>871</v>
      </c>
      <c r="AB417" s="5">
        <v>1</v>
      </c>
      <c r="AC417" s="31">
        <f>VLOOKUP(AD417,$A$3:$B$36,2,FALSE)</f>
        <v>25.9</v>
      </c>
      <c r="AD417" s="80" t="s">
        <v>871</v>
      </c>
      <c r="AE417" s="5">
        <v>1</v>
      </c>
      <c r="AF417" s="31">
        <f>VLOOKUP(AG417,$A$3:$B$36,2,FALSE)</f>
        <v>25.9</v>
      </c>
      <c r="AG417" s="80" t="s">
        <v>871</v>
      </c>
      <c r="AH417" s="5">
        <v>1</v>
      </c>
      <c r="AI417" s="31">
        <f>VLOOKUP(AJ417,$A$3:$B$36,2,FALSE)</f>
        <v>25.9</v>
      </c>
      <c r="AJ417" s="80" t="s">
        <v>871</v>
      </c>
      <c r="AK417" s="5">
        <v>1</v>
      </c>
      <c r="AL417" s="31">
        <f>VLOOKUP(AM417,$A$3:$B$36,2,FALSE)</f>
        <v>25.9</v>
      </c>
      <c r="AM417" s="80" t="s">
        <v>871</v>
      </c>
      <c r="AN417" s="5">
        <v>1</v>
      </c>
      <c r="AO417" s="31">
        <f>VLOOKUP(AP417,$A$3:$B$36,2,FALSE)</f>
        <v>25.9</v>
      </c>
      <c r="AP417" s="80" t="s">
        <v>871</v>
      </c>
    </row>
    <row r="418" spans="7:66" x14ac:dyDescent="0.45">
      <c r="G418" s="5">
        <v>2</v>
      </c>
      <c r="H418" s="6" t="s">
        <v>637</v>
      </c>
      <c r="I418" s="6" t="s">
        <v>119</v>
      </c>
      <c r="J418" s="6" t="s">
        <v>275</v>
      </c>
      <c r="K418" s="6" t="s">
        <v>137</v>
      </c>
      <c r="L418" s="6" t="s">
        <v>654</v>
      </c>
      <c r="M418" s="6" t="s">
        <v>466</v>
      </c>
      <c r="N418" s="6"/>
      <c r="Q418" s="5" t="s">
        <v>637</v>
      </c>
      <c r="R418" s="5" t="s">
        <v>119</v>
      </c>
      <c r="S418" s="5" t="s">
        <v>42</v>
      </c>
      <c r="T418" s="5" t="s">
        <v>137</v>
      </c>
      <c r="U418" s="5" t="s">
        <v>1015</v>
      </c>
      <c r="V418" s="5" t="s">
        <v>16</v>
      </c>
      <c r="Y418" s="5">
        <v>2</v>
      </c>
      <c r="Z418" s="31">
        <f>VLOOKUP(AA418,$A$3:$B$36,2,FALSE)</f>
        <v>24.9</v>
      </c>
      <c r="AA418" s="80" t="s">
        <v>771</v>
      </c>
      <c r="AB418" s="5">
        <v>2</v>
      </c>
      <c r="AC418" s="31">
        <f>VLOOKUP(AD418,$A$3:$B$36,2,FALSE)</f>
        <v>29.2</v>
      </c>
      <c r="AD418" s="80" t="s">
        <v>792</v>
      </c>
      <c r="AE418" s="5">
        <v>2</v>
      </c>
      <c r="AF418" s="31">
        <f>VLOOKUP(AG418,$A$3:$B$36,2,FALSE)</f>
        <v>29.2</v>
      </c>
      <c r="AG418" s="80" t="s">
        <v>792</v>
      </c>
      <c r="AH418" s="5">
        <v>2</v>
      </c>
      <c r="AI418" s="31">
        <f>VLOOKUP(AJ418,$A$3:$B$36,2,FALSE)</f>
        <v>29.2</v>
      </c>
      <c r="AJ418" s="80" t="s">
        <v>792</v>
      </c>
      <c r="AK418" s="5">
        <v>2</v>
      </c>
      <c r="AL418" s="31">
        <f>VLOOKUP(AM418,$A$3:$B$36,2,FALSE)</f>
        <v>24.9</v>
      </c>
      <c r="AM418" s="80" t="s">
        <v>771</v>
      </c>
      <c r="AN418" s="5">
        <v>2</v>
      </c>
      <c r="AO418" s="31">
        <f>VLOOKUP(AP418,$A$3:$B$36,2,FALSE)</f>
        <v>29.2</v>
      </c>
      <c r="AP418" s="80" t="s">
        <v>792</v>
      </c>
    </row>
    <row r="419" spans="7:66" x14ac:dyDescent="0.45">
      <c r="G419" s="5">
        <v>3</v>
      </c>
      <c r="H419" s="6" t="s">
        <v>638</v>
      </c>
      <c r="I419" s="6" t="s">
        <v>120</v>
      </c>
      <c r="J419" s="6" t="s">
        <v>44</v>
      </c>
      <c r="K419" s="6" t="s">
        <v>138</v>
      </c>
      <c r="L419" s="6" t="s">
        <v>655</v>
      </c>
      <c r="M419" s="11" t="s">
        <v>467</v>
      </c>
      <c r="N419" s="11"/>
      <c r="Q419" s="5" t="s">
        <v>1013</v>
      </c>
      <c r="R419" s="5" t="s">
        <v>120</v>
      </c>
      <c r="S419" s="5" t="s">
        <v>44</v>
      </c>
      <c r="T419" s="5" t="s">
        <v>138</v>
      </c>
      <c r="U419" s="5" t="s">
        <v>655</v>
      </c>
      <c r="V419" s="5" t="s">
        <v>356</v>
      </c>
      <c r="Y419" s="5">
        <v>3</v>
      </c>
      <c r="Z419" s="31">
        <f>VLOOKUP(AA419,$A$3:$B$36,2,FALSE)</f>
        <v>24</v>
      </c>
      <c r="AA419" s="80" t="s">
        <v>877</v>
      </c>
      <c r="AB419" s="5">
        <v>3</v>
      </c>
      <c r="AC419" s="31">
        <f>VLOOKUP(AD419,$A$3:$B$36,2,FALSE)</f>
        <v>33</v>
      </c>
      <c r="AD419" s="80" t="s">
        <v>766</v>
      </c>
      <c r="AE419" s="5">
        <v>3</v>
      </c>
      <c r="AF419" s="31">
        <f>VLOOKUP(AG419,$A$3:$B$36,2,FALSE)</f>
        <v>27.1</v>
      </c>
      <c r="AG419" s="80" t="s">
        <v>769</v>
      </c>
      <c r="AH419" s="5">
        <v>3</v>
      </c>
      <c r="AI419" s="31">
        <f>VLOOKUP(AJ419,$A$3:$B$36,2,FALSE)</f>
        <v>33</v>
      </c>
      <c r="AJ419" s="80" t="s">
        <v>766</v>
      </c>
      <c r="AK419" s="5">
        <v>3</v>
      </c>
      <c r="AL419" s="31">
        <f>VLOOKUP(AM419,$A$3:$B$36,2,FALSE)</f>
        <v>25.4</v>
      </c>
      <c r="AM419" s="80" t="s">
        <v>819</v>
      </c>
      <c r="AN419" s="5">
        <v>3</v>
      </c>
      <c r="AO419" s="31">
        <f>VLOOKUP(AP419,$A$3:$B$36,2,FALSE)</f>
        <v>27.1</v>
      </c>
      <c r="AP419" s="80" t="s">
        <v>769</v>
      </c>
    </row>
    <row r="420" spans="7:66" x14ac:dyDescent="0.45">
      <c r="G420" s="5">
        <v>4</v>
      </c>
      <c r="H420" s="6" t="s">
        <v>639</v>
      </c>
      <c r="I420" s="6" t="s">
        <v>327</v>
      </c>
      <c r="J420" s="11" t="s">
        <v>235</v>
      </c>
      <c r="K420" s="6" t="s">
        <v>243</v>
      </c>
      <c r="L420" s="6" t="s">
        <v>148</v>
      </c>
      <c r="M420" s="6" t="s">
        <v>468</v>
      </c>
      <c r="N420" s="6"/>
      <c r="Q420" s="5" t="s">
        <v>639</v>
      </c>
      <c r="R420" s="5" t="s">
        <v>172</v>
      </c>
      <c r="S420" s="5" t="s">
        <v>126</v>
      </c>
      <c r="T420" s="5" t="s">
        <v>48</v>
      </c>
      <c r="U420" s="5" t="s">
        <v>148</v>
      </c>
      <c r="V420" s="5" t="s">
        <v>19</v>
      </c>
      <c r="Y420" s="5">
        <v>4</v>
      </c>
      <c r="Z420" s="31">
        <f>VLOOKUP(AA420,$A$3:$B$36,2,FALSE)</f>
        <v>24.5</v>
      </c>
      <c r="AA420" s="80" t="s">
        <v>879</v>
      </c>
      <c r="AB420" s="5">
        <v>4</v>
      </c>
      <c r="AC420" s="31">
        <f>VLOOKUP(AD420,$A$3:$B$36,2,FALSE)</f>
        <v>34.700000000000003</v>
      </c>
      <c r="AD420" s="80" t="s">
        <v>776</v>
      </c>
      <c r="AE420" s="5">
        <v>4</v>
      </c>
      <c r="AF420" s="31">
        <f>VLOOKUP(AG420,$A$3:$B$36,2,FALSE)</f>
        <v>25.9</v>
      </c>
      <c r="AG420" s="80" t="s">
        <v>871</v>
      </c>
      <c r="AH420" s="5">
        <v>4</v>
      </c>
      <c r="AI420" s="31">
        <f>VLOOKUP(AJ420,$A$3:$B$36,2,FALSE)</f>
        <v>34.700000000000003</v>
      </c>
      <c r="AJ420" s="80" t="s">
        <v>776</v>
      </c>
      <c r="AK420" s="5">
        <v>4</v>
      </c>
      <c r="AL420" s="31">
        <f>VLOOKUP(AM420,$A$3:$B$36,2,FALSE)</f>
        <v>25.9</v>
      </c>
      <c r="AM420" s="80" t="s">
        <v>871</v>
      </c>
      <c r="AN420" s="5">
        <v>4</v>
      </c>
      <c r="AO420" s="31">
        <f>VLOOKUP(AP420,$A$3:$B$36,2,FALSE)</f>
        <v>27.5</v>
      </c>
      <c r="AP420" s="80" t="s">
        <v>853</v>
      </c>
    </row>
    <row r="421" spans="7:66" x14ac:dyDescent="0.45">
      <c r="G421" s="5">
        <v>5</v>
      </c>
      <c r="H421" s="6" t="s">
        <v>640</v>
      </c>
      <c r="I421" s="6" t="s">
        <v>328</v>
      </c>
      <c r="J421" s="6" t="s">
        <v>395</v>
      </c>
      <c r="K421" s="11" t="s">
        <v>486</v>
      </c>
      <c r="L421" s="6" t="s">
        <v>656</v>
      </c>
      <c r="M421" s="11" t="s">
        <v>516</v>
      </c>
      <c r="N421" s="11"/>
      <c r="Q421" s="5" t="s">
        <v>1014</v>
      </c>
      <c r="R421" s="5" t="s">
        <v>328</v>
      </c>
      <c r="S421" s="5" t="s">
        <v>996</v>
      </c>
      <c r="T421" s="5" t="s">
        <v>47</v>
      </c>
      <c r="U421" s="5" t="s">
        <v>347</v>
      </c>
      <c r="V421" s="5" t="s">
        <v>356</v>
      </c>
      <c r="Y421" s="5">
        <v>5</v>
      </c>
      <c r="Z421" s="31">
        <f>VLOOKUP(AA421,$A$3:$B$36,2,FALSE)</f>
        <v>24.8</v>
      </c>
      <c r="AA421" s="80" t="s">
        <v>790</v>
      </c>
      <c r="AB421" s="5">
        <v>5</v>
      </c>
      <c r="AC421" s="31">
        <f>VLOOKUP(AD421,$A$3:$B$36,2,FALSE)</f>
        <v>33.4</v>
      </c>
      <c r="AD421" s="80" t="s">
        <v>787</v>
      </c>
      <c r="AE421" s="5">
        <v>5</v>
      </c>
      <c r="AF421" s="31">
        <f>VLOOKUP(AG421,$A$3:$B$36,2,FALSE)</f>
        <v>26.1</v>
      </c>
      <c r="AG421" s="80" t="s">
        <v>873</v>
      </c>
      <c r="AH421" s="5">
        <v>5</v>
      </c>
      <c r="AI421" s="31">
        <f>VLOOKUP(AJ421,$A$3:$B$36,2,FALSE)</f>
        <v>33.4</v>
      </c>
      <c r="AJ421" s="80" t="s">
        <v>787</v>
      </c>
      <c r="AK421" s="5">
        <v>5</v>
      </c>
      <c r="AL421" s="31">
        <f>VLOOKUP(AM421,$A$3:$B$36,2,FALSE)</f>
        <v>27.1</v>
      </c>
      <c r="AM421" s="80" t="s">
        <v>769</v>
      </c>
      <c r="AN421" s="5">
        <v>5</v>
      </c>
      <c r="AO421" s="31">
        <f>VLOOKUP(AP421,$A$3:$B$36,2,FALSE)</f>
        <v>27.1</v>
      </c>
      <c r="AP421" s="80" t="s">
        <v>769</v>
      </c>
    </row>
    <row r="422" spans="7:66" x14ac:dyDescent="0.45">
      <c r="G422" s="5">
        <v>6</v>
      </c>
      <c r="H422" s="6" t="s">
        <v>641</v>
      </c>
      <c r="I422" s="6" t="s">
        <v>329</v>
      </c>
      <c r="J422" s="11" t="s">
        <v>396</v>
      </c>
      <c r="K422" s="6" t="s">
        <v>309</v>
      </c>
      <c r="L422" s="6" t="s">
        <v>579</v>
      </c>
      <c r="M422" s="6" t="s">
        <v>428</v>
      </c>
      <c r="N422" s="6"/>
      <c r="Q422" s="5" t="s">
        <v>639</v>
      </c>
      <c r="R422" s="5" t="s">
        <v>329</v>
      </c>
      <c r="S422" s="5" t="s">
        <v>126</v>
      </c>
      <c r="T422" s="5" t="s">
        <v>49</v>
      </c>
      <c r="U422" s="5" t="s">
        <v>579</v>
      </c>
      <c r="V422" s="5" t="s">
        <v>428</v>
      </c>
      <c r="Y422" s="5">
        <v>6</v>
      </c>
      <c r="Z422" s="31">
        <f>VLOOKUP(AA422,$A$3:$B$36,2,FALSE)</f>
        <v>24.5</v>
      </c>
      <c r="AA422" s="80" t="s">
        <v>879</v>
      </c>
      <c r="AB422" s="5">
        <v>6</v>
      </c>
      <c r="AC422" s="31">
        <f>VLOOKUP(AD422,$A$3:$B$36,2,FALSE)</f>
        <v>33</v>
      </c>
      <c r="AD422" s="80" t="s">
        <v>766</v>
      </c>
      <c r="AE422" s="5">
        <v>6</v>
      </c>
      <c r="AF422" s="31">
        <f>VLOOKUP(AG422,$A$3:$B$36,2,FALSE)</f>
        <v>25.9</v>
      </c>
      <c r="AG422" s="80" t="s">
        <v>871</v>
      </c>
      <c r="AH422" s="5">
        <v>6</v>
      </c>
      <c r="AI422" s="31">
        <f>VLOOKUP(AJ422,$A$3:$B$36,2,FALSE)</f>
        <v>34.200000000000003</v>
      </c>
      <c r="AJ422" s="80" t="s">
        <v>765</v>
      </c>
      <c r="AK422" s="5">
        <v>6</v>
      </c>
      <c r="AL422" s="31">
        <f>VLOOKUP(AM422,$A$3:$B$36,2,FALSE)</f>
        <v>26.1</v>
      </c>
      <c r="AM422" s="80" t="s">
        <v>873</v>
      </c>
      <c r="AN422" s="5">
        <v>6</v>
      </c>
      <c r="AO422" s="31">
        <f>VLOOKUP(AP422,$A$3:$B$36,2,FALSE)</f>
        <v>27.5</v>
      </c>
      <c r="AP422" s="80" t="s">
        <v>853</v>
      </c>
    </row>
    <row r="423" spans="7:66" x14ac:dyDescent="0.45">
      <c r="G423" s="5">
        <v>7</v>
      </c>
      <c r="H423" s="6" t="s">
        <v>642</v>
      </c>
      <c r="I423" s="6" t="s">
        <v>456</v>
      </c>
      <c r="J423" s="6" t="s">
        <v>236</v>
      </c>
      <c r="K423" s="6" t="s">
        <v>244</v>
      </c>
      <c r="L423" s="6" t="s">
        <v>657</v>
      </c>
      <c r="M423" s="6" t="s">
        <v>18</v>
      </c>
      <c r="N423" s="6"/>
      <c r="Q423" s="5" t="s">
        <v>642</v>
      </c>
      <c r="R423" s="5" t="s">
        <v>456</v>
      </c>
      <c r="S423" s="5" t="s">
        <v>236</v>
      </c>
      <c r="T423" s="5" t="s">
        <v>244</v>
      </c>
      <c r="U423" s="5" t="s">
        <v>148</v>
      </c>
      <c r="V423" s="5" t="s">
        <v>18</v>
      </c>
      <c r="Y423" s="5">
        <v>7</v>
      </c>
      <c r="Z423" s="31">
        <f>VLOOKUP(AA423,$A$3:$B$36,2,FALSE)</f>
        <v>24.8</v>
      </c>
      <c r="AA423" s="80" t="s">
        <v>790</v>
      </c>
      <c r="AB423" s="5">
        <v>7</v>
      </c>
      <c r="AC423" s="31">
        <f>VLOOKUP(AD423,$A$3:$B$36,2,FALSE)</f>
        <v>31.4</v>
      </c>
      <c r="AD423" s="80" t="s">
        <v>774</v>
      </c>
      <c r="AE423" s="5">
        <v>7</v>
      </c>
      <c r="AF423" s="31">
        <f>VLOOKUP(AG423,$A$3:$B$36,2,FALSE)</f>
        <v>26.1</v>
      </c>
      <c r="AG423" s="80" t="s">
        <v>873</v>
      </c>
      <c r="AH423" s="5">
        <v>7</v>
      </c>
      <c r="AI423" s="31">
        <f>VLOOKUP(AJ423,$A$3:$B$36,2,FALSE)</f>
        <v>33.4</v>
      </c>
      <c r="AJ423" s="80" t="s">
        <v>787</v>
      </c>
      <c r="AK423" s="5">
        <v>7</v>
      </c>
      <c r="AL423" s="31">
        <f>VLOOKUP(AM423,$A$3:$B$36,2,FALSE)</f>
        <v>25.9</v>
      </c>
      <c r="AM423" s="80" t="s">
        <v>871</v>
      </c>
      <c r="AN423" s="5">
        <v>7</v>
      </c>
      <c r="AO423" s="31">
        <f>VLOOKUP(AP423,$A$3:$B$36,2,FALSE)</f>
        <v>29.2</v>
      </c>
      <c r="AP423" s="80" t="s">
        <v>792</v>
      </c>
    </row>
    <row r="424" spans="7:66" x14ac:dyDescent="0.45">
      <c r="G424" s="5">
        <v>8</v>
      </c>
      <c r="H424" s="6" t="s">
        <v>643</v>
      </c>
      <c r="I424" s="6" t="s">
        <v>549</v>
      </c>
      <c r="J424" s="6" t="s">
        <v>652</v>
      </c>
      <c r="K424" s="6" t="s">
        <v>310</v>
      </c>
      <c r="L424" s="6" t="s">
        <v>658</v>
      </c>
      <c r="M424" s="6" t="s">
        <v>17</v>
      </c>
      <c r="N424" s="6"/>
      <c r="Q424" s="5" t="s">
        <v>643</v>
      </c>
      <c r="R424" s="5" t="s">
        <v>549</v>
      </c>
      <c r="S424" s="5" t="s">
        <v>44</v>
      </c>
      <c r="T424" s="5" t="s">
        <v>203</v>
      </c>
      <c r="U424" s="5" t="s">
        <v>579</v>
      </c>
      <c r="V424" s="5" t="s">
        <v>17</v>
      </c>
      <c r="Y424" s="5">
        <v>8</v>
      </c>
      <c r="Z424" s="31">
        <f>VLOOKUP(AA424,$A$3:$B$36,2,FALSE)</f>
        <v>24.9</v>
      </c>
      <c r="AA424" s="80" t="s">
        <v>771</v>
      </c>
      <c r="AB424" s="5">
        <v>8</v>
      </c>
      <c r="AC424" s="31">
        <f>VLOOKUP(AD424,$A$3:$B$36,2,FALSE)</f>
        <v>29.2</v>
      </c>
      <c r="AD424" s="80" t="s">
        <v>792</v>
      </c>
      <c r="AE424" s="5">
        <v>8</v>
      </c>
      <c r="AF424" s="31">
        <f>VLOOKUP(AG424,$A$3:$B$36,2,FALSE)</f>
        <v>27.1</v>
      </c>
      <c r="AG424" s="80" t="s">
        <v>769</v>
      </c>
      <c r="AH424" s="5">
        <v>8</v>
      </c>
      <c r="AI424" s="31">
        <f>VLOOKUP(AJ424,$A$3:$B$36,2,FALSE)</f>
        <v>33.700000000000003</v>
      </c>
      <c r="AJ424" s="80" t="s">
        <v>791</v>
      </c>
      <c r="AK424" s="5">
        <v>8</v>
      </c>
      <c r="AL424" s="31">
        <f>VLOOKUP(AM424,$A$3:$B$36,2,FALSE)</f>
        <v>26.1</v>
      </c>
      <c r="AM424" s="80" t="s">
        <v>873</v>
      </c>
      <c r="AN424" s="5">
        <v>8</v>
      </c>
      <c r="AO424" s="31">
        <f>VLOOKUP(AP424,$A$3:$B$36,2,FALSE)</f>
        <v>30.4</v>
      </c>
      <c r="AP424" s="80" t="s">
        <v>773</v>
      </c>
    </row>
    <row r="425" spans="7:66" x14ac:dyDescent="0.45">
      <c r="G425" s="5">
        <v>9</v>
      </c>
      <c r="H425" s="6" t="s">
        <v>644</v>
      </c>
      <c r="I425" s="6" t="s">
        <v>263</v>
      </c>
      <c r="J425" s="6"/>
      <c r="K425" s="11" t="s">
        <v>653</v>
      </c>
      <c r="L425" s="6" t="s">
        <v>580</v>
      </c>
      <c r="M425" s="6" t="s">
        <v>660</v>
      </c>
      <c r="N425" s="6"/>
      <c r="Q425" s="5" t="s">
        <v>644</v>
      </c>
      <c r="R425" s="5" t="s">
        <v>263</v>
      </c>
      <c r="T425" s="5" t="s">
        <v>244</v>
      </c>
      <c r="U425" s="5" t="s">
        <v>580</v>
      </c>
      <c r="V425" s="5" t="s">
        <v>211</v>
      </c>
      <c r="Y425" s="5">
        <v>9</v>
      </c>
      <c r="Z425" s="31">
        <f>VLOOKUP(AA425,$A$3:$B$36,2,FALSE)</f>
        <v>25.2</v>
      </c>
      <c r="AA425" s="80" t="s">
        <v>432</v>
      </c>
      <c r="AB425" s="5">
        <v>9</v>
      </c>
      <c r="AC425" s="31">
        <f>VLOOKUP(AD425,$A$3:$B$36,2,FALSE)</f>
        <v>27.1</v>
      </c>
      <c r="AD425" s="80" t="s">
        <v>769</v>
      </c>
      <c r="AE425" s="114">
        <v>9</v>
      </c>
      <c r="AF425" s="107">
        <f>VLOOKUP(AG425,$A$3:$B$36,2,FALSE)</f>
        <v>26.1</v>
      </c>
      <c r="AG425" s="112" t="s">
        <v>873</v>
      </c>
      <c r="AH425" s="5">
        <v>9</v>
      </c>
      <c r="AI425" s="31">
        <f>VLOOKUP(AJ425,$A$3:$B$36,2,FALSE)</f>
        <v>33.4</v>
      </c>
      <c r="AJ425" s="80" t="s">
        <v>787</v>
      </c>
      <c r="AK425" s="5">
        <v>9</v>
      </c>
      <c r="AL425" s="31">
        <f>VLOOKUP(AM425,$A$3:$B$36,2,FALSE)</f>
        <v>25.9</v>
      </c>
      <c r="AM425" s="80" t="s">
        <v>871</v>
      </c>
      <c r="AN425" s="5">
        <v>9</v>
      </c>
      <c r="AO425" s="31">
        <f>VLOOKUP(AP425,$A$3:$B$36,2,FALSE)</f>
        <v>31.4</v>
      </c>
      <c r="AP425" s="80" t="s">
        <v>774</v>
      </c>
    </row>
    <row r="426" spans="7:66" ht="13.8" x14ac:dyDescent="0.45">
      <c r="G426" s="5">
        <v>10</v>
      </c>
      <c r="H426" s="6" t="s">
        <v>645</v>
      </c>
      <c r="I426" s="11" t="s">
        <v>647</v>
      </c>
      <c r="J426" s="6"/>
      <c r="K426" s="6"/>
      <c r="L426" s="6" t="s">
        <v>659</v>
      </c>
      <c r="M426" s="6"/>
      <c r="N426" s="6"/>
      <c r="Q426" s="5" t="s">
        <v>989</v>
      </c>
      <c r="R426" s="5" t="s">
        <v>118</v>
      </c>
      <c r="U426" s="5" t="s">
        <v>1008</v>
      </c>
      <c r="Y426" s="5">
        <v>10</v>
      </c>
      <c r="Z426" s="31">
        <f>VLOOKUP(AA426,$A$3:$B$36,2,FALSE)</f>
        <v>25.4</v>
      </c>
      <c r="AA426" s="80" t="s">
        <v>819</v>
      </c>
      <c r="AB426" s="5">
        <v>10</v>
      </c>
      <c r="AC426" s="31">
        <f>VLOOKUP(AD426,$A$3:$B$36,2,FALSE)</f>
        <v>25.9</v>
      </c>
      <c r="AD426" s="80" t="s">
        <v>871</v>
      </c>
      <c r="AH426" s="114">
        <v>10</v>
      </c>
      <c r="AI426" s="107">
        <f>VLOOKUP(AJ426,$A$3:$B$36,2,FALSE)</f>
        <v>33.700000000000003</v>
      </c>
      <c r="AJ426" s="112" t="s">
        <v>791</v>
      </c>
      <c r="AK426" s="5">
        <v>10</v>
      </c>
      <c r="AL426" s="31">
        <f>VLOOKUP(AM426,$A$3:$B$36,2,FALSE)</f>
        <v>25.7</v>
      </c>
      <c r="AM426" s="80" t="s">
        <v>434</v>
      </c>
      <c r="AN426" s="114">
        <v>10</v>
      </c>
      <c r="AO426" s="107">
        <f>VLOOKUP(AP426,$A$3:$B$36,2,FALSE)</f>
        <v>30.4</v>
      </c>
      <c r="AP426" s="112" t="s">
        <v>773</v>
      </c>
      <c r="BN426" s="10" t="s">
        <v>431</v>
      </c>
    </row>
    <row r="427" spans="7:66" x14ac:dyDescent="0.45">
      <c r="G427" s="5">
        <v>11</v>
      </c>
      <c r="H427" s="6" t="s">
        <v>646</v>
      </c>
      <c r="I427" s="6" t="s">
        <v>269</v>
      </c>
      <c r="J427" s="6"/>
      <c r="K427" s="6"/>
      <c r="L427" s="6"/>
      <c r="M427" s="6"/>
      <c r="N427" s="6"/>
      <c r="Q427" s="5" t="s">
        <v>644</v>
      </c>
      <c r="R427" s="5" t="s">
        <v>269</v>
      </c>
      <c r="Y427" s="5">
        <v>11</v>
      </c>
      <c r="Z427" s="31">
        <f>VLOOKUP(AA427,$A$3:$B$36,2,FALSE)</f>
        <v>25.2</v>
      </c>
      <c r="AA427" s="80" t="s">
        <v>432</v>
      </c>
      <c r="AB427" s="5">
        <v>11</v>
      </c>
      <c r="AC427" s="31">
        <f>VLOOKUP(AD427,$A$3:$B$36,2,FALSE)</f>
        <v>26.1</v>
      </c>
      <c r="AD427" s="80" t="s">
        <v>873</v>
      </c>
      <c r="AK427" s="114">
        <v>11</v>
      </c>
      <c r="AL427" s="107">
        <f>VLOOKUP(AM427,$A$3:$B$36,2,FALSE)</f>
        <v>25.9</v>
      </c>
      <c r="AM427" s="112" t="s">
        <v>871</v>
      </c>
      <c r="AN427" s="114"/>
      <c r="AO427" s="107"/>
      <c r="AP427" s="112"/>
    </row>
    <row r="428" spans="7:66" x14ac:dyDescent="0.45">
      <c r="G428" s="5">
        <v>12</v>
      </c>
      <c r="H428" s="6"/>
      <c r="I428" s="6" t="s">
        <v>648</v>
      </c>
      <c r="J428" s="6"/>
      <c r="K428" s="6"/>
      <c r="L428" s="6"/>
      <c r="M428" s="6"/>
      <c r="N428" s="6"/>
      <c r="R428" s="5" t="s">
        <v>263</v>
      </c>
      <c r="Y428" s="114">
        <v>12</v>
      </c>
      <c r="Z428" s="107">
        <f>VLOOKUP(AA428,$A$3:$B$36,2,FALSE)</f>
        <v>25.4</v>
      </c>
      <c r="AA428" s="112" t="s">
        <v>819</v>
      </c>
      <c r="AB428" s="5">
        <v>12</v>
      </c>
      <c r="AC428" s="31">
        <f>VLOOKUP(AD428,$A$3:$B$36,2,FALSE)</f>
        <v>27.1</v>
      </c>
      <c r="AD428" s="80" t="s">
        <v>769</v>
      </c>
    </row>
    <row r="429" spans="7:66" x14ac:dyDescent="0.45">
      <c r="G429" s="5">
        <v>13</v>
      </c>
      <c r="H429" s="6"/>
      <c r="I429" s="6" t="s">
        <v>649</v>
      </c>
      <c r="J429" s="6"/>
      <c r="K429" s="6"/>
      <c r="L429" s="6"/>
      <c r="M429" s="6"/>
      <c r="N429" s="6"/>
      <c r="R429" s="5" t="s">
        <v>649</v>
      </c>
      <c r="AB429" s="5">
        <v>13</v>
      </c>
      <c r="AC429" s="31">
        <f>VLOOKUP(AD429,$A$3:$B$36,2,FALSE)</f>
        <v>26.1</v>
      </c>
      <c r="AD429" s="80" t="s">
        <v>873</v>
      </c>
    </row>
    <row r="430" spans="7:66" x14ac:dyDescent="0.45">
      <c r="G430" s="5">
        <v>14</v>
      </c>
      <c r="H430" s="6"/>
      <c r="I430" s="11" t="s">
        <v>650</v>
      </c>
      <c r="J430" s="6"/>
      <c r="K430" s="6"/>
      <c r="L430" s="6"/>
      <c r="M430" s="6"/>
      <c r="N430" s="6"/>
      <c r="R430" s="5" t="s">
        <v>118</v>
      </c>
      <c r="AB430" s="5">
        <v>14</v>
      </c>
      <c r="AC430" s="31">
        <f>VLOOKUP(AD430,$A$3:$B$36,2,FALSE)</f>
        <v>25.9</v>
      </c>
      <c r="AD430" s="80" t="s">
        <v>871</v>
      </c>
    </row>
    <row r="431" spans="7:66" ht="13.8" x14ac:dyDescent="0.45">
      <c r="G431" s="5">
        <v>15</v>
      </c>
      <c r="H431" s="6"/>
      <c r="I431" s="6" t="s">
        <v>651</v>
      </c>
      <c r="J431" s="6"/>
      <c r="K431" s="6"/>
      <c r="L431" s="6"/>
      <c r="M431" s="6"/>
      <c r="N431" s="6"/>
      <c r="O431" s="10" t="s">
        <v>431</v>
      </c>
      <c r="R431" s="5" t="s">
        <v>649</v>
      </c>
      <c r="W431" s="5">
        <f>COUNTA(Q417:V431)</f>
        <v>62</v>
      </c>
      <c r="X431" s="10" t="s">
        <v>431</v>
      </c>
      <c r="AB431" s="5">
        <v>15</v>
      </c>
      <c r="AC431" s="31">
        <f>VLOOKUP(AD431,$A$3:$B$36,2,FALSE)</f>
        <v>26.1</v>
      </c>
      <c r="AD431" s="80" t="s">
        <v>873</v>
      </c>
    </row>
    <row r="432" spans="7:66" ht="13.8" x14ac:dyDescent="0.45">
      <c r="H432" s="3"/>
      <c r="AB432" s="114">
        <v>16</v>
      </c>
      <c r="AC432" s="107">
        <f>VLOOKUP(AD432,$A$3:$B$36,2,FALSE)</f>
        <v>25.9</v>
      </c>
      <c r="AD432" s="112" t="s">
        <v>871</v>
      </c>
    </row>
    <row r="433" spans="7:66" x14ac:dyDescent="0.45">
      <c r="G433" s="5" t="s">
        <v>777</v>
      </c>
      <c r="BN433" s="5" t="s">
        <v>1062</v>
      </c>
    </row>
    <row r="434" spans="7:66" x14ac:dyDescent="0.45">
      <c r="H434" s="5" t="s">
        <v>216</v>
      </c>
    </row>
    <row r="435" spans="7:66" x14ac:dyDescent="0.45">
      <c r="G435" s="7" t="s">
        <v>5</v>
      </c>
      <c r="H435" s="8" t="s">
        <v>28</v>
      </c>
      <c r="I435" s="8" t="s">
        <v>29</v>
      </c>
      <c r="J435" s="8" t="s">
        <v>110</v>
      </c>
      <c r="K435" s="8" t="s">
        <v>217</v>
      </c>
      <c r="L435" s="8" t="s">
        <v>218</v>
      </c>
      <c r="M435" s="8" t="s">
        <v>219</v>
      </c>
      <c r="N435" s="8"/>
      <c r="P435" s="77">
        <v>21</v>
      </c>
      <c r="Q435" s="8" t="s">
        <v>28</v>
      </c>
      <c r="R435" s="8" t="s">
        <v>29</v>
      </c>
      <c r="S435" s="8" t="s">
        <v>110</v>
      </c>
      <c r="T435" s="8" t="s">
        <v>217</v>
      </c>
      <c r="U435" s="8" t="s">
        <v>218</v>
      </c>
      <c r="V435" s="8" t="s">
        <v>219</v>
      </c>
      <c r="Y435" s="7" t="s">
        <v>5</v>
      </c>
      <c r="AA435" s="102" t="s">
        <v>28</v>
      </c>
      <c r="AB435" s="102"/>
      <c r="AC435" s="102"/>
      <c r="AD435" s="102" t="s">
        <v>29</v>
      </c>
      <c r="AE435" s="102"/>
      <c r="AF435" s="102"/>
      <c r="AG435" s="102" t="s">
        <v>110</v>
      </c>
      <c r="AH435" s="102"/>
      <c r="AI435" s="102"/>
      <c r="AJ435" s="102" t="s">
        <v>217</v>
      </c>
      <c r="AK435" s="102"/>
      <c r="AL435" s="102"/>
      <c r="AM435" s="102" t="s">
        <v>218</v>
      </c>
      <c r="AN435" s="102"/>
      <c r="AO435" s="102"/>
      <c r="AP435" s="102" t="s">
        <v>219</v>
      </c>
    </row>
    <row r="436" spans="7:66" x14ac:dyDescent="0.45">
      <c r="G436" s="5">
        <v>1</v>
      </c>
      <c r="H436" s="6" t="s">
        <v>114</v>
      </c>
      <c r="I436" s="6" t="s">
        <v>118</v>
      </c>
      <c r="J436" s="6" t="s">
        <v>126</v>
      </c>
      <c r="K436" s="6" t="s">
        <v>136</v>
      </c>
      <c r="L436" s="6" t="s">
        <v>148</v>
      </c>
      <c r="M436" s="6" t="s">
        <v>155</v>
      </c>
      <c r="N436" s="6"/>
      <c r="Q436" s="5" t="s">
        <v>114</v>
      </c>
      <c r="R436" s="5" t="s">
        <v>118</v>
      </c>
      <c r="S436" s="5" t="s">
        <v>126</v>
      </c>
      <c r="T436" s="5" t="s">
        <v>136</v>
      </c>
      <c r="U436" s="5" t="s">
        <v>148</v>
      </c>
      <c r="V436" s="5" t="s">
        <v>155</v>
      </c>
      <c r="Y436" s="5">
        <v>1</v>
      </c>
      <c r="Z436" s="31">
        <f>VLOOKUP(AA436,$A$3:$B$36,2,FALSE)</f>
        <v>25.9</v>
      </c>
      <c r="AA436" s="80" t="s">
        <v>871</v>
      </c>
      <c r="AB436" s="5">
        <v>1</v>
      </c>
      <c r="AC436" s="31">
        <f>VLOOKUP(AD436,$A$3:$B$36,2,FALSE)</f>
        <v>25.9</v>
      </c>
      <c r="AD436" s="80" t="s">
        <v>871</v>
      </c>
      <c r="AE436" s="5">
        <v>1</v>
      </c>
      <c r="AF436" s="31">
        <f>VLOOKUP(AG436,$A$3:$B$36,2,FALSE)</f>
        <v>25.9</v>
      </c>
      <c r="AG436" s="80" t="s">
        <v>871</v>
      </c>
      <c r="AH436" s="5">
        <v>1</v>
      </c>
      <c r="AI436" s="31">
        <f>VLOOKUP(AJ436,$A$3:$B$36,2,FALSE)</f>
        <v>25.9</v>
      </c>
      <c r="AJ436" s="80" t="s">
        <v>871</v>
      </c>
      <c r="AK436" s="5">
        <v>1</v>
      </c>
      <c r="AL436" s="31">
        <f>VLOOKUP(AM436,$A$3:$B$36,2,FALSE)</f>
        <v>25.9</v>
      </c>
      <c r="AM436" s="80" t="s">
        <v>871</v>
      </c>
      <c r="AN436" s="5">
        <v>1</v>
      </c>
      <c r="AO436" s="31">
        <f>VLOOKUP(AP436,$A$3:$B$36,2,FALSE)</f>
        <v>25.9</v>
      </c>
      <c r="AP436" s="80" t="s">
        <v>871</v>
      </c>
    </row>
    <row r="437" spans="7:66" x14ac:dyDescent="0.45">
      <c r="G437" s="5">
        <v>2</v>
      </c>
      <c r="H437" s="6" t="s">
        <v>116</v>
      </c>
      <c r="I437" s="6" t="s">
        <v>119</v>
      </c>
      <c r="J437" s="6" t="s">
        <v>128</v>
      </c>
      <c r="K437" s="6" t="s">
        <v>137</v>
      </c>
      <c r="L437" s="6" t="s">
        <v>96</v>
      </c>
      <c r="M437" s="6" t="s">
        <v>18</v>
      </c>
      <c r="N437" s="6"/>
      <c r="Q437" s="5" t="s">
        <v>116</v>
      </c>
      <c r="R437" s="5" t="s">
        <v>119</v>
      </c>
      <c r="S437" s="5" t="s">
        <v>128</v>
      </c>
      <c r="T437" s="5" t="s">
        <v>137</v>
      </c>
      <c r="U437" s="5" t="s">
        <v>96</v>
      </c>
      <c r="V437" s="5" t="s">
        <v>18</v>
      </c>
      <c r="Y437" s="5">
        <v>2</v>
      </c>
      <c r="Z437" s="31">
        <f>VLOOKUP(AA437,$A$3:$B$36,2,FALSE)</f>
        <v>29.2</v>
      </c>
      <c r="AA437" s="80" t="s">
        <v>792</v>
      </c>
      <c r="AB437" s="5">
        <v>2</v>
      </c>
      <c r="AC437" s="31">
        <f>VLOOKUP(AD437,$A$3:$B$36,2,FALSE)</f>
        <v>29.2</v>
      </c>
      <c r="AD437" s="80" t="s">
        <v>792</v>
      </c>
      <c r="AE437" s="5">
        <v>2</v>
      </c>
      <c r="AF437" s="31">
        <f>VLOOKUP(AG437,$A$3:$B$36,2,FALSE)</f>
        <v>29.2</v>
      </c>
      <c r="AG437" s="80" t="s">
        <v>792</v>
      </c>
      <c r="AH437" s="5">
        <v>2</v>
      </c>
      <c r="AI437" s="31">
        <f>VLOOKUP(AJ437,$A$3:$B$36,2,FALSE)</f>
        <v>29.2</v>
      </c>
      <c r="AJ437" s="80" t="s">
        <v>792</v>
      </c>
      <c r="AK437" s="5">
        <v>2</v>
      </c>
      <c r="AL437" s="31">
        <f>VLOOKUP(AM437,$A$3:$B$36,2,FALSE)</f>
        <v>29.2</v>
      </c>
      <c r="AM437" s="80" t="s">
        <v>792</v>
      </c>
      <c r="AN437" s="5">
        <v>2</v>
      </c>
      <c r="AO437" s="31">
        <f>VLOOKUP(AP437,$A$3:$B$36,2,FALSE)</f>
        <v>29.2</v>
      </c>
      <c r="AP437" s="80" t="s">
        <v>792</v>
      </c>
    </row>
    <row r="438" spans="7:66" x14ac:dyDescent="0.45">
      <c r="G438" s="5">
        <v>3</v>
      </c>
      <c r="H438" s="6" t="s">
        <v>66</v>
      </c>
      <c r="I438" s="6" t="s">
        <v>120</v>
      </c>
      <c r="J438" s="6" t="s">
        <v>130</v>
      </c>
      <c r="K438" s="6" t="s">
        <v>199</v>
      </c>
      <c r="L438" s="6" t="s">
        <v>99</v>
      </c>
      <c r="M438" s="6" t="s">
        <v>210</v>
      </c>
      <c r="N438" s="6"/>
      <c r="Q438" s="5" t="s">
        <v>66</v>
      </c>
      <c r="R438" s="5" t="s">
        <v>120</v>
      </c>
      <c r="S438" s="5" t="s">
        <v>130</v>
      </c>
      <c r="T438" s="5" t="s">
        <v>507</v>
      </c>
      <c r="U438" s="5" t="s">
        <v>99</v>
      </c>
      <c r="V438" s="5" t="s">
        <v>61</v>
      </c>
      <c r="Y438" s="5">
        <v>3</v>
      </c>
      <c r="Z438" s="31">
        <f>VLOOKUP(AA438,$A$3:$B$36,2,FALSE)</f>
        <v>33</v>
      </c>
      <c r="AA438" s="80" t="s">
        <v>766</v>
      </c>
      <c r="AB438" s="5">
        <v>3</v>
      </c>
      <c r="AC438" s="31">
        <f>VLOOKUP(AD438,$A$3:$B$36,2,FALSE)</f>
        <v>33</v>
      </c>
      <c r="AD438" s="80" t="s">
        <v>766</v>
      </c>
      <c r="AE438" s="5">
        <v>3</v>
      </c>
      <c r="AF438" s="31">
        <f>VLOOKUP(AG438,$A$3:$B$36,2,FALSE)</f>
        <v>33</v>
      </c>
      <c r="AG438" s="80" t="s">
        <v>766</v>
      </c>
      <c r="AH438" s="5">
        <v>3</v>
      </c>
      <c r="AI438" s="31">
        <f>VLOOKUP(AJ438,$A$3:$B$36,2,FALSE)</f>
        <v>33</v>
      </c>
      <c r="AJ438" s="80" t="s">
        <v>766</v>
      </c>
      <c r="AK438" s="5">
        <v>3</v>
      </c>
      <c r="AL438" s="31">
        <f>VLOOKUP(AM438,$A$3:$B$36,2,FALSE)</f>
        <v>33</v>
      </c>
      <c r="AM438" s="80" t="s">
        <v>766</v>
      </c>
      <c r="AN438" s="5">
        <v>3</v>
      </c>
      <c r="AO438" s="31">
        <f>VLOOKUP(AP438,$A$3:$B$36,2,FALSE)</f>
        <v>33</v>
      </c>
      <c r="AP438" s="80" t="s">
        <v>766</v>
      </c>
    </row>
    <row r="439" spans="7:66" x14ac:dyDescent="0.45">
      <c r="G439" s="5">
        <v>4</v>
      </c>
      <c r="H439" s="6" t="s">
        <v>27</v>
      </c>
      <c r="I439" s="11" t="s">
        <v>327</v>
      </c>
      <c r="J439" s="6" t="s">
        <v>81</v>
      </c>
      <c r="K439" s="6" t="s">
        <v>508</v>
      </c>
      <c r="L439" s="6" t="s">
        <v>312</v>
      </c>
      <c r="M439" s="6" t="s">
        <v>211</v>
      </c>
      <c r="N439" s="6"/>
      <c r="Q439" s="5" t="s">
        <v>27</v>
      </c>
      <c r="R439" s="5" t="s">
        <v>172</v>
      </c>
      <c r="S439" s="5" t="s">
        <v>81</v>
      </c>
      <c r="T439" s="5" t="s">
        <v>508</v>
      </c>
      <c r="U439" s="5" t="s">
        <v>55</v>
      </c>
      <c r="V439" s="5" t="s">
        <v>211</v>
      </c>
      <c r="Y439" s="5">
        <v>4</v>
      </c>
      <c r="Z439" s="31">
        <f>VLOOKUP(AA439,$A$3:$B$36,2,FALSE)</f>
        <v>34.700000000000003</v>
      </c>
      <c r="AA439" s="80" t="s">
        <v>776</v>
      </c>
      <c r="AB439" s="5">
        <v>4</v>
      </c>
      <c r="AC439" s="31">
        <f>VLOOKUP(AD439,$A$3:$B$36,2,FALSE)</f>
        <v>34.700000000000003</v>
      </c>
      <c r="AD439" s="80" t="s">
        <v>776</v>
      </c>
      <c r="AE439" s="5">
        <v>4</v>
      </c>
      <c r="AF439" s="31">
        <f>VLOOKUP(AG439,$A$3:$B$36,2,FALSE)</f>
        <v>34.700000000000003</v>
      </c>
      <c r="AG439" s="80" t="s">
        <v>776</v>
      </c>
      <c r="AH439" s="5">
        <v>4</v>
      </c>
      <c r="AI439" s="31">
        <f>VLOOKUP(AJ439,$A$3:$B$36,2,FALSE)</f>
        <v>31.4</v>
      </c>
      <c r="AJ439" s="80" t="s">
        <v>774</v>
      </c>
      <c r="AK439" s="5">
        <v>4</v>
      </c>
      <c r="AL439" s="31">
        <f>VLOOKUP(AM439,$A$3:$B$36,2,FALSE)</f>
        <v>34.700000000000003</v>
      </c>
      <c r="AM439" s="80" t="s">
        <v>776</v>
      </c>
      <c r="AN439" s="5">
        <v>4</v>
      </c>
      <c r="AO439" s="31">
        <f>VLOOKUP(AP439,$A$3:$B$36,2,FALSE)</f>
        <v>31.4</v>
      </c>
      <c r="AP439" s="80" t="s">
        <v>774</v>
      </c>
    </row>
    <row r="440" spans="7:66" x14ac:dyDescent="0.45">
      <c r="G440" s="5">
        <v>5</v>
      </c>
      <c r="H440" s="11" t="s">
        <v>185</v>
      </c>
      <c r="I440" s="6" t="s">
        <v>301</v>
      </c>
      <c r="J440" s="6" t="s">
        <v>194</v>
      </c>
      <c r="K440" s="11" t="s">
        <v>625</v>
      </c>
      <c r="L440" s="6" t="s">
        <v>91</v>
      </c>
      <c r="M440" s="6" t="s">
        <v>16</v>
      </c>
      <c r="N440" s="6"/>
      <c r="Q440" s="5" t="s">
        <v>257</v>
      </c>
      <c r="R440" s="5" t="s">
        <v>31</v>
      </c>
      <c r="S440" s="5" t="s">
        <v>978</v>
      </c>
      <c r="T440" s="5" t="s">
        <v>137</v>
      </c>
      <c r="U440" s="5" t="s">
        <v>91</v>
      </c>
      <c r="V440" s="5" t="s">
        <v>16</v>
      </c>
      <c r="Y440" s="5">
        <v>5</v>
      </c>
      <c r="Z440" s="31">
        <f>VLOOKUP(AA440,$A$3:$B$36,2,FALSE)</f>
        <v>39.700000000000003</v>
      </c>
      <c r="AA440" s="80" t="s">
        <v>764</v>
      </c>
      <c r="AB440" s="5">
        <v>5</v>
      </c>
      <c r="AC440" s="31">
        <f>VLOOKUP(AD440,$A$3:$B$36,2,FALSE)</f>
        <v>33.4</v>
      </c>
      <c r="AD440" s="80" t="s">
        <v>787</v>
      </c>
      <c r="AE440" s="5">
        <v>5</v>
      </c>
      <c r="AF440" s="31">
        <f>VLOOKUP(AG440,$A$3:$B$36,2,FALSE)</f>
        <v>39.700000000000003</v>
      </c>
      <c r="AG440" s="80" t="s">
        <v>764</v>
      </c>
      <c r="AH440" s="5">
        <v>5</v>
      </c>
      <c r="AI440" s="31">
        <f>VLOOKUP(AJ440,$A$3:$B$36,2,FALSE)</f>
        <v>29.2</v>
      </c>
      <c r="AJ440" s="80" t="s">
        <v>792</v>
      </c>
      <c r="AK440" s="5">
        <v>5</v>
      </c>
      <c r="AL440" s="31">
        <f>VLOOKUP(AM440,$A$3:$B$36,2,FALSE)</f>
        <v>33.4</v>
      </c>
      <c r="AM440" s="80" t="s">
        <v>787</v>
      </c>
      <c r="AN440" s="5">
        <v>5</v>
      </c>
      <c r="AO440" s="31">
        <f>VLOOKUP(AP440,$A$3:$B$36,2,FALSE)</f>
        <v>29.2</v>
      </c>
      <c r="AP440" s="80" t="s">
        <v>792</v>
      </c>
    </row>
    <row r="441" spans="7:66" x14ac:dyDescent="0.45">
      <c r="G441" s="5">
        <v>6</v>
      </c>
      <c r="H441" s="13" t="s">
        <v>296</v>
      </c>
      <c r="I441" s="6" t="s">
        <v>170</v>
      </c>
      <c r="J441" s="6" t="s">
        <v>78</v>
      </c>
      <c r="K441" s="6" t="s">
        <v>287</v>
      </c>
      <c r="L441" s="6" t="s">
        <v>782</v>
      </c>
      <c r="M441" s="6" t="s">
        <v>469</v>
      </c>
      <c r="N441" s="6"/>
      <c r="Q441" s="5" t="s">
        <v>23</v>
      </c>
      <c r="R441" s="5" t="s">
        <v>170</v>
      </c>
      <c r="S441" s="5" t="s">
        <v>78</v>
      </c>
      <c r="T441" s="5" t="s">
        <v>802</v>
      </c>
      <c r="U441" s="5" t="s">
        <v>782</v>
      </c>
      <c r="V441" s="5" t="s">
        <v>469</v>
      </c>
      <c r="Y441" s="5">
        <v>6</v>
      </c>
      <c r="Z441" s="31">
        <f>VLOOKUP(AA441,$A$3:$B$36,2,FALSE)</f>
        <v>37.200000000000003</v>
      </c>
      <c r="AA441" s="80" t="s">
        <v>772</v>
      </c>
      <c r="AB441" s="5">
        <v>6</v>
      </c>
      <c r="AC441" s="31">
        <f>VLOOKUP(AD441,$A$3:$B$36,2,FALSE)</f>
        <v>34.200000000000003</v>
      </c>
      <c r="AD441" s="80" t="s">
        <v>765</v>
      </c>
      <c r="AE441" s="5">
        <v>6</v>
      </c>
      <c r="AF441" s="31">
        <f>VLOOKUP(AG441,$A$3:$B$36,2,FALSE)</f>
        <v>37.200000000000003</v>
      </c>
      <c r="AG441" s="80" t="s">
        <v>772</v>
      </c>
      <c r="AH441" s="5">
        <v>6</v>
      </c>
      <c r="AI441" s="31">
        <f>VLOOKUP(AJ441,$A$3:$B$36,2,FALSE)</f>
        <v>30.4</v>
      </c>
      <c r="AJ441" s="80" t="s">
        <v>773</v>
      </c>
      <c r="AK441" s="5">
        <v>6</v>
      </c>
      <c r="AL441" s="31">
        <f>VLOOKUP(AM441,$A$3:$B$36,2,FALSE)</f>
        <v>33</v>
      </c>
      <c r="AM441" s="80" t="s">
        <v>766</v>
      </c>
      <c r="AN441" s="5">
        <v>6</v>
      </c>
      <c r="AO441" s="31">
        <f>VLOOKUP(AP441,$A$3:$B$36,2,FALSE)</f>
        <v>27.1</v>
      </c>
      <c r="AP441" s="80" t="s">
        <v>769</v>
      </c>
    </row>
    <row r="442" spans="7:66" x14ac:dyDescent="0.45">
      <c r="G442" s="5">
        <v>7</v>
      </c>
      <c r="H442" s="6" t="s">
        <v>473</v>
      </c>
      <c r="I442" s="11" t="s">
        <v>778</v>
      </c>
      <c r="J442" s="6" t="s">
        <v>80</v>
      </c>
      <c r="K442" s="11" t="s">
        <v>288</v>
      </c>
      <c r="L442" s="6" t="s">
        <v>346</v>
      </c>
      <c r="M442" s="6" t="s">
        <v>514</v>
      </c>
      <c r="N442" s="6"/>
      <c r="Q442" s="5" t="s">
        <v>548</v>
      </c>
      <c r="R442" s="5" t="s">
        <v>172</v>
      </c>
      <c r="S442" s="5" t="s">
        <v>80</v>
      </c>
      <c r="T442" s="5" t="s">
        <v>137</v>
      </c>
      <c r="U442" s="5" t="s">
        <v>346</v>
      </c>
      <c r="V442" s="5" t="s">
        <v>155</v>
      </c>
      <c r="Y442" s="5">
        <v>7</v>
      </c>
      <c r="Z442" s="31">
        <f>VLOOKUP(AA442,$A$3:$B$36,2,FALSE)</f>
        <v>38.5</v>
      </c>
      <c r="AA442" s="80" t="s">
        <v>767</v>
      </c>
      <c r="AB442" s="5">
        <v>7</v>
      </c>
      <c r="AC442" s="31">
        <f>VLOOKUP(AD442,$A$3:$B$36,2,FALSE)</f>
        <v>34.700000000000003</v>
      </c>
      <c r="AD442" s="80" t="s">
        <v>776</v>
      </c>
      <c r="AE442" s="5">
        <v>7</v>
      </c>
      <c r="AF442" s="31">
        <f>VLOOKUP(AG442,$A$3:$B$36,2,FALSE)</f>
        <v>34.700000000000003</v>
      </c>
      <c r="AG442" s="80" t="s">
        <v>776</v>
      </c>
      <c r="AH442" s="5">
        <v>7</v>
      </c>
      <c r="AI442" s="31">
        <f>VLOOKUP(AJ442,$A$3:$B$36,2,FALSE)</f>
        <v>29.2</v>
      </c>
      <c r="AJ442" s="80" t="s">
        <v>792</v>
      </c>
      <c r="AK442" s="5">
        <v>7</v>
      </c>
      <c r="AL442" s="31">
        <f>VLOOKUP(AM442,$A$3:$B$36,2,FALSE)</f>
        <v>31.4</v>
      </c>
      <c r="AM442" s="80" t="s">
        <v>774</v>
      </c>
      <c r="AN442" s="5">
        <v>7</v>
      </c>
      <c r="AO442" s="31">
        <f>VLOOKUP(AP442,$A$3:$B$36,2,FALSE)</f>
        <v>25.9</v>
      </c>
      <c r="AP442" s="80" t="s">
        <v>871</v>
      </c>
    </row>
    <row r="443" spans="7:66" x14ac:dyDescent="0.45">
      <c r="G443" s="5">
        <v>8</v>
      </c>
      <c r="H443" s="13" t="s">
        <v>498</v>
      </c>
      <c r="I443" s="6" t="s">
        <v>779</v>
      </c>
      <c r="J443" s="11" t="s">
        <v>481</v>
      </c>
      <c r="K443" s="6" t="s">
        <v>89</v>
      </c>
      <c r="L443" s="11" t="s">
        <v>422</v>
      </c>
      <c r="M443" s="6" t="s">
        <v>515</v>
      </c>
      <c r="N443" s="6"/>
      <c r="Q443" s="5" t="s">
        <v>23</v>
      </c>
      <c r="R443" s="5" t="s">
        <v>779</v>
      </c>
      <c r="S443" s="5" t="s">
        <v>75</v>
      </c>
      <c r="T443" s="5" t="s">
        <v>89</v>
      </c>
      <c r="U443" s="5" t="s">
        <v>96</v>
      </c>
      <c r="V443" s="5" t="s">
        <v>515</v>
      </c>
      <c r="Y443" s="5">
        <v>8</v>
      </c>
      <c r="Z443" s="31">
        <f>VLOOKUP(AA443,$A$3:$B$36,2,FALSE)</f>
        <v>37.200000000000003</v>
      </c>
      <c r="AA443" s="80" t="s">
        <v>772</v>
      </c>
      <c r="AB443" s="5">
        <v>8</v>
      </c>
      <c r="AC443" s="31">
        <f>VLOOKUP(AD443,$A$3:$B$36,2,FALSE)</f>
        <v>34.200000000000003</v>
      </c>
      <c r="AD443" s="80" t="s">
        <v>765</v>
      </c>
      <c r="AE443" s="5">
        <v>8</v>
      </c>
      <c r="AF443" s="31">
        <f>VLOOKUP(AG443,$A$3:$B$36,2,FALSE)</f>
        <v>33.4</v>
      </c>
      <c r="AG443" s="80" t="s">
        <v>787</v>
      </c>
      <c r="AH443" s="5">
        <v>8</v>
      </c>
      <c r="AI443" s="31">
        <f>VLOOKUP(AJ443,$A$3:$B$36,2,FALSE)</f>
        <v>30.4</v>
      </c>
      <c r="AJ443" s="80" t="s">
        <v>773</v>
      </c>
      <c r="AK443" s="5">
        <v>8</v>
      </c>
      <c r="AL443" s="31">
        <f>VLOOKUP(AM443,$A$3:$B$36,2,FALSE)</f>
        <v>29.2</v>
      </c>
      <c r="AM443" s="80" t="s">
        <v>792</v>
      </c>
      <c r="AN443" s="5">
        <v>8</v>
      </c>
      <c r="AO443" s="31">
        <f>VLOOKUP(AP443,$A$3:$B$36,2,FALSE)</f>
        <v>26.1</v>
      </c>
      <c r="AP443" s="80" t="s">
        <v>873</v>
      </c>
    </row>
    <row r="444" spans="7:66" x14ac:dyDescent="0.45">
      <c r="G444" s="5">
        <v>9</v>
      </c>
      <c r="H444" s="6" t="s">
        <v>24</v>
      </c>
      <c r="I444" s="6" t="s">
        <v>328</v>
      </c>
      <c r="J444" s="6" t="s">
        <v>780</v>
      </c>
      <c r="K444" s="6" t="s">
        <v>421</v>
      </c>
      <c r="L444" s="6" t="s">
        <v>423</v>
      </c>
      <c r="M444" s="11" t="s">
        <v>783</v>
      </c>
      <c r="N444" s="11"/>
      <c r="Q444" s="5" t="s">
        <v>24</v>
      </c>
      <c r="R444" s="5" t="s">
        <v>328</v>
      </c>
      <c r="S444" s="5" t="s">
        <v>483</v>
      </c>
      <c r="T444" s="5" t="s">
        <v>508</v>
      </c>
      <c r="U444" s="5" t="s">
        <v>511</v>
      </c>
      <c r="V444" s="5" t="s">
        <v>469</v>
      </c>
      <c r="Y444" s="5">
        <v>9</v>
      </c>
      <c r="Z444" s="31">
        <f>VLOOKUP(AA444,$A$3:$B$36,2,FALSE)</f>
        <v>38.5</v>
      </c>
      <c r="AA444" s="80" t="s">
        <v>767</v>
      </c>
      <c r="AB444" s="5">
        <v>9</v>
      </c>
      <c r="AC444" s="31">
        <f>VLOOKUP(AD444,$A$3:$B$36,2,FALSE)</f>
        <v>33.4</v>
      </c>
      <c r="AD444" s="80" t="s">
        <v>787</v>
      </c>
      <c r="AE444" s="5">
        <v>9</v>
      </c>
      <c r="AF444" s="31">
        <f>VLOOKUP(AG444,$A$3:$B$36,2,FALSE)</f>
        <v>34.200000000000003</v>
      </c>
      <c r="AG444" s="80" t="s">
        <v>765</v>
      </c>
      <c r="AH444" s="114">
        <v>9</v>
      </c>
      <c r="AI444" s="107">
        <f>VLOOKUP(AJ444,$A$3:$B$36,2,FALSE)</f>
        <v>31.4</v>
      </c>
      <c r="AJ444" s="112" t="s">
        <v>774</v>
      </c>
      <c r="AK444" s="5">
        <v>9</v>
      </c>
      <c r="AL444" s="31">
        <f>VLOOKUP(AM444,$A$3:$B$36,2,FALSE)</f>
        <v>30.4</v>
      </c>
      <c r="AM444" s="80" t="s">
        <v>773</v>
      </c>
      <c r="AN444" s="5">
        <v>9</v>
      </c>
      <c r="AO444" s="31">
        <f>VLOOKUP(AP444,$A$3:$B$36,2,FALSE)</f>
        <v>27.1</v>
      </c>
      <c r="AP444" s="80" t="s">
        <v>769</v>
      </c>
    </row>
    <row r="445" spans="7:66" x14ac:dyDescent="0.45">
      <c r="G445" s="5">
        <v>10</v>
      </c>
      <c r="H445" s="11" t="s">
        <v>618</v>
      </c>
      <c r="I445" s="6" t="s">
        <v>414</v>
      </c>
      <c r="J445" s="11" t="s">
        <v>484</v>
      </c>
      <c r="K445" s="6"/>
      <c r="L445" s="11" t="s">
        <v>424</v>
      </c>
      <c r="M445" s="6" t="s">
        <v>470</v>
      </c>
      <c r="N445" s="6"/>
      <c r="Q445" s="5" t="s">
        <v>257</v>
      </c>
      <c r="R445" s="5" t="s">
        <v>169</v>
      </c>
      <c r="S445" s="5" t="s">
        <v>75</v>
      </c>
      <c r="U445" s="5" t="s">
        <v>96</v>
      </c>
      <c r="V445" s="5" t="s">
        <v>515</v>
      </c>
      <c r="Y445" s="5">
        <v>10</v>
      </c>
      <c r="Z445" s="31">
        <f>VLOOKUP(AA445,$A$3:$B$36,2,FALSE)</f>
        <v>39.700000000000003</v>
      </c>
      <c r="AA445" s="80" t="s">
        <v>764</v>
      </c>
      <c r="AB445" s="5">
        <v>10</v>
      </c>
      <c r="AC445" s="31">
        <f>VLOOKUP(AD445,$A$3:$B$36,2,FALSE)</f>
        <v>33.700000000000003</v>
      </c>
      <c r="AD445" s="80" t="s">
        <v>791</v>
      </c>
      <c r="AE445" s="5">
        <v>10</v>
      </c>
      <c r="AF445" s="31">
        <f>VLOOKUP(AG445,$A$3:$B$36,2,FALSE)</f>
        <v>33.4</v>
      </c>
      <c r="AG445" s="80" t="s">
        <v>787</v>
      </c>
      <c r="AI445" s="31"/>
      <c r="AK445" s="5">
        <v>10</v>
      </c>
      <c r="AL445" s="31">
        <f>VLOOKUP(AM445,$A$3:$B$36,2,FALSE)</f>
        <v>29.2</v>
      </c>
      <c r="AM445" s="80" t="s">
        <v>792</v>
      </c>
      <c r="AN445" s="5">
        <v>10</v>
      </c>
      <c r="AO445" s="31">
        <f>VLOOKUP(AP445,$A$3:$B$36,2,FALSE)</f>
        <v>26.1</v>
      </c>
      <c r="AP445" s="80" t="s">
        <v>873</v>
      </c>
    </row>
    <row r="446" spans="7:66" ht="13.8" x14ac:dyDescent="0.45">
      <c r="G446" s="5">
        <v>11</v>
      </c>
      <c r="I446" s="6" t="s">
        <v>31</v>
      </c>
      <c r="J446" s="6" t="s">
        <v>86</v>
      </c>
      <c r="K446" s="6"/>
      <c r="L446" s="6" t="s">
        <v>97</v>
      </c>
      <c r="M446" s="11" t="s">
        <v>471</v>
      </c>
      <c r="N446" s="11"/>
      <c r="R446" s="5" t="s">
        <v>31</v>
      </c>
      <c r="S446" s="5" t="s">
        <v>86</v>
      </c>
      <c r="U446" s="5" t="s">
        <v>97</v>
      </c>
      <c r="V446" s="5" t="s">
        <v>469</v>
      </c>
      <c r="Y446" s="114">
        <v>11</v>
      </c>
      <c r="Z446" s="107">
        <f>VLOOKUP(AA446,$A$3:$B$36,2,FALSE)</f>
        <v>38.5</v>
      </c>
      <c r="AA446" s="112" t="s">
        <v>767</v>
      </c>
      <c r="AB446" s="5">
        <v>11</v>
      </c>
      <c r="AC446" s="31">
        <f>VLOOKUP(AD446,$A$3:$B$36,2,FALSE)</f>
        <v>33.4</v>
      </c>
      <c r="AD446" s="80" t="s">
        <v>787</v>
      </c>
      <c r="AE446" s="5">
        <v>11</v>
      </c>
      <c r="AF446" s="31">
        <f>VLOOKUP(AG446,$A$3:$B$36,2,FALSE)</f>
        <v>34.200000000000003</v>
      </c>
      <c r="AG446" s="80" t="s">
        <v>765</v>
      </c>
      <c r="AI446" s="31"/>
      <c r="AK446" s="5">
        <v>11</v>
      </c>
      <c r="AL446" s="31">
        <f>VLOOKUP(AM446,$A$3:$B$36,2,FALSE)</f>
        <v>30.4</v>
      </c>
      <c r="AM446" s="80" t="s">
        <v>773</v>
      </c>
      <c r="AN446" s="5">
        <v>11</v>
      </c>
      <c r="AO446" s="31">
        <f>VLOOKUP(AP446,$A$3:$B$36,2,FALSE)</f>
        <v>27.1</v>
      </c>
      <c r="AP446" s="80" t="s">
        <v>769</v>
      </c>
      <c r="BN446" s="10" t="s">
        <v>431</v>
      </c>
    </row>
    <row r="447" spans="7:66" x14ac:dyDescent="0.45">
      <c r="G447" s="5">
        <v>12</v>
      </c>
      <c r="I447" s="6" t="s">
        <v>170</v>
      </c>
      <c r="J447" s="6" t="s">
        <v>81</v>
      </c>
      <c r="K447" s="6"/>
      <c r="L447" s="6" t="s">
        <v>98</v>
      </c>
      <c r="R447" s="5" t="s">
        <v>170</v>
      </c>
      <c r="S447" s="5" t="s">
        <v>81</v>
      </c>
      <c r="U447" s="5" t="s">
        <v>98</v>
      </c>
      <c r="AB447" s="5">
        <v>12</v>
      </c>
      <c r="AC447" s="31">
        <f>VLOOKUP(AD447,$A$3:$B$36,2,FALSE)</f>
        <v>34.200000000000003</v>
      </c>
      <c r="AD447" s="80" t="s">
        <v>765</v>
      </c>
      <c r="AE447" s="5">
        <v>12</v>
      </c>
      <c r="AF447" s="31">
        <f>VLOOKUP(AG447,$A$3:$B$36,2,FALSE)</f>
        <v>34.700000000000003</v>
      </c>
      <c r="AG447" s="80" t="s">
        <v>776</v>
      </c>
      <c r="AI447" s="31"/>
      <c r="AK447" s="5">
        <v>12</v>
      </c>
      <c r="AL447" s="31">
        <f>VLOOKUP(AM447,$A$3:$B$36,2,FALSE)</f>
        <v>31.4</v>
      </c>
      <c r="AM447" s="80" t="s">
        <v>774</v>
      </c>
      <c r="AN447" s="114">
        <v>12</v>
      </c>
      <c r="AO447" s="107">
        <f>VLOOKUP(AP447,$A$3:$B$36,2,FALSE)</f>
        <v>26.1</v>
      </c>
      <c r="AP447" s="112" t="s">
        <v>873</v>
      </c>
    </row>
    <row r="448" spans="7:66" x14ac:dyDescent="0.45">
      <c r="G448" s="5">
        <v>13</v>
      </c>
      <c r="I448" s="6" t="s">
        <v>121</v>
      </c>
      <c r="J448" s="6" t="s">
        <v>781</v>
      </c>
      <c r="K448" s="6"/>
      <c r="L448" s="6" t="s">
        <v>425</v>
      </c>
      <c r="M448" s="6"/>
      <c r="N448" s="6"/>
      <c r="R448" s="5" t="s">
        <v>121</v>
      </c>
      <c r="S448" s="5" t="s">
        <v>79</v>
      </c>
      <c r="U448" s="5" t="s">
        <v>92</v>
      </c>
      <c r="AB448" s="5">
        <v>13</v>
      </c>
      <c r="AC448" s="31">
        <f>VLOOKUP(AD448,$A$3:$B$36,2,FALSE)</f>
        <v>34.700000000000003</v>
      </c>
      <c r="AD448" s="80" t="s">
        <v>776</v>
      </c>
      <c r="AE448" s="5">
        <v>13</v>
      </c>
      <c r="AF448" s="31">
        <f>VLOOKUP(AG448,$A$3:$B$36,2,FALSE)</f>
        <v>36.1</v>
      </c>
      <c r="AG448" s="80" t="s">
        <v>775</v>
      </c>
      <c r="AI448" s="31"/>
      <c r="AK448" s="5">
        <v>13</v>
      </c>
      <c r="AL448" s="31">
        <f>VLOOKUP(AM448,$A$3:$B$36,2,FALSE)</f>
        <v>32</v>
      </c>
      <c r="AM448" s="80" t="s">
        <v>770</v>
      </c>
      <c r="AO448" s="31"/>
    </row>
    <row r="449" spans="7:42" ht="13.8" x14ac:dyDescent="0.45">
      <c r="G449" s="5">
        <v>14</v>
      </c>
      <c r="I449" s="6" t="s">
        <v>480</v>
      </c>
      <c r="J449" s="6"/>
      <c r="K449" s="6"/>
      <c r="L449" s="6"/>
      <c r="M449" s="6"/>
      <c r="N449" s="6"/>
      <c r="O449" s="10" t="s">
        <v>431</v>
      </c>
      <c r="R449" s="5" t="s">
        <v>231</v>
      </c>
      <c r="W449" s="5">
        <f>COUNTA(Q436:V449)</f>
        <v>70</v>
      </c>
      <c r="X449" s="10" t="s">
        <v>431</v>
      </c>
      <c r="AB449" s="5">
        <v>14</v>
      </c>
      <c r="AC449" s="31">
        <f>VLOOKUP(AD449,$A$3:$B$36,2,FALSE)</f>
        <v>36.1</v>
      </c>
      <c r="AD449" s="80" t="s">
        <v>775</v>
      </c>
      <c r="AE449" s="114">
        <v>14</v>
      </c>
      <c r="AF449" s="107">
        <f>VLOOKUP(AG449,$A$3:$B$36,2,FALSE)</f>
        <v>34.700000000000003</v>
      </c>
      <c r="AG449" s="112" t="s">
        <v>776</v>
      </c>
      <c r="AI449" s="31"/>
      <c r="AK449" s="114">
        <v>14</v>
      </c>
      <c r="AL449" s="107">
        <f>VLOOKUP(AM449,$A$3:$B$36,2,FALSE)</f>
        <v>31.4</v>
      </c>
      <c r="AM449" s="112" t="s">
        <v>774</v>
      </c>
      <c r="AO449" s="31"/>
    </row>
    <row r="450" spans="7:42" x14ac:dyDescent="0.45">
      <c r="AB450" s="114">
        <v>15</v>
      </c>
      <c r="AC450" s="107">
        <f>VLOOKUP(AD450,$A$3:$B$36,2,FALSE)</f>
        <v>34.700000000000003</v>
      </c>
      <c r="AD450" s="112" t="s">
        <v>776</v>
      </c>
    </row>
    <row r="451" spans="7:42" x14ac:dyDescent="0.45">
      <c r="G451" s="5" t="s">
        <v>795</v>
      </c>
    </row>
    <row r="452" spans="7:42" x14ac:dyDescent="0.45">
      <c r="H452" s="5" t="s">
        <v>216</v>
      </c>
    </row>
    <row r="453" spans="7:42" x14ac:dyDescent="0.45">
      <c r="G453" s="7" t="s">
        <v>5</v>
      </c>
      <c r="H453" s="8" t="s">
        <v>28</v>
      </c>
      <c r="I453" s="8" t="s">
        <v>29</v>
      </c>
      <c r="J453" s="8" t="s">
        <v>110</v>
      </c>
      <c r="K453" s="8" t="s">
        <v>217</v>
      </c>
      <c r="L453" s="8" t="s">
        <v>218</v>
      </c>
      <c r="M453" s="8" t="s">
        <v>219</v>
      </c>
      <c r="N453" s="8"/>
      <c r="P453" s="77">
        <v>21</v>
      </c>
      <c r="Q453" s="8" t="s">
        <v>28</v>
      </c>
      <c r="R453" s="8" t="s">
        <v>29</v>
      </c>
      <c r="S453" s="8" t="s">
        <v>110</v>
      </c>
      <c r="T453" s="8" t="s">
        <v>217</v>
      </c>
      <c r="U453" s="8" t="s">
        <v>218</v>
      </c>
      <c r="V453" s="8" t="s">
        <v>219</v>
      </c>
      <c r="Y453" s="7" t="s">
        <v>5</v>
      </c>
      <c r="AA453" s="102" t="s">
        <v>28</v>
      </c>
      <c r="AB453" s="102"/>
      <c r="AC453" s="102"/>
      <c r="AD453" s="102" t="s">
        <v>29</v>
      </c>
      <c r="AE453" s="102"/>
      <c r="AF453" s="102"/>
      <c r="AG453" s="102" t="s">
        <v>110</v>
      </c>
      <c r="AH453" s="102"/>
      <c r="AI453" s="102"/>
      <c r="AJ453" s="102" t="s">
        <v>217</v>
      </c>
      <c r="AK453" s="102"/>
      <c r="AL453" s="102"/>
      <c r="AM453" s="102" t="s">
        <v>218</v>
      </c>
      <c r="AN453" s="102"/>
      <c r="AO453" s="102"/>
      <c r="AP453" s="102" t="s">
        <v>219</v>
      </c>
    </row>
    <row r="454" spans="7:42" x14ac:dyDescent="0.45">
      <c r="G454" s="5">
        <v>1</v>
      </c>
      <c r="H454" s="6" t="s">
        <v>114</v>
      </c>
      <c r="I454" s="6" t="s">
        <v>118</v>
      </c>
      <c r="J454" s="6" t="s">
        <v>126</v>
      </c>
      <c r="K454" s="6" t="s">
        <v>337</v>
      </c>
      <c r="L454" s="6" t="s">
        <v>580</v>
      </c>
      <c r="M454" s="6" t="s">
        <v>155</v>
      </c>
      <c r="N454" s="6"/>
      <c r="Q454" s="5" t="s">
        <v>114</v>
      </c>
      <c r="R454" s="5" t="s">
        <v>118</v>
      </c>
      <c r="S454" s="5" t="s">
        <v>126</v>
      </c>
      <c r="T454" s="5" t="s">
        <v>337</v>
      </c>
      <c r="U454" s="5" t="s">
        <v>580</v>
      </c>
      <c r="V454" s="5" t="s">
        <v>155</v>
      </c>
      <c r="Y454" s="5">
        <v>1</v>
      </c>
      <c r="Z454" s="31">
        <f>VLOOKUP(AA454,$A$3:$B$36,2,FALSE)</f>
        <v>25.9</v>
      </c>
      <c r="AA454" s="80" t="s">
        <v>871</v>
      </c>
      <c r="AB454" s="5">
        <v>1</v>
      </c>
      <c r="AC454" s="31">
        <f>VLOOKUP(AD454,$A$3:$B$36,2,FALSE)</f>
        <v>25.9</v>
      </c>
      <c r="AD454" s="80" t="s">
        <v>871</v>
      </c>
      <c r="AE454" s="5">
        <v>1</v>
      </c>
      <c r="AF454" s="31">
        <f>VLOOKUP(AG454,$A$3:$B$36,2,FALSE)</f>
        <v>25.9</v>
      </c>
      <c r="AG454" s="80" t="s">
        <v>871</v>
      </c>
      <c r="AH454" s="5">
        <v>1</v>
      </c>
      <c r="AI454" s="24">
        <f>VLOOKUP(AJ454,$A$3:$B$36,2,FALSE)</f>
        <v>25.9</v>
      </c>
      <c r="AJ454" s="80" t="s">
        <v>871</v>
      </c>
      <c r="AK454" s="5">
        <v>1</v>
      </c>
      <c r="AL454" s="24">
        <f>VLOOKUP(AM454,$A$3:$B$36,2,FALSE)</f>
        <v>25.9</v>
      </c>
      <c r="AM454" s="80" t="s">
        <v>871</v>
      </c>
      <c r="AN454" s="5">
        <v>1</v>
      </c>
      <c r="AO454" s="24">
        <f>VLOOKUP(AP454,$A$3:$B$36,2,FALSE)</f>
        <v>25.9</v>
      </c>
      <c r="AP454" s="80" t="s">
        <v>871</v>
      </c>
    </row>
    <row r="455" spans="7:42" x14ac:dyDescent="0.45">
      <c r="G455" s="5">
        <v>2</v>
      </c>
      <c r="H455" s="6" t="s">
        <v>116</v>
      </c>
      <c r="I455" s="6" t="s">
        <v>119</v>
      </c>
      <c r="J455" s="6" t="s">
        <v>128</v>
      </c>
      <c r="K455" s="6" t="s">
        <v>338</v>
      </c>
      <c r="L455" s="6" t="s">
        <v>654</v>
      </c>
      <c r="M455" s="6" t="s">
        <v>18</v>
      </c>
      <c r="N455" s="6"/>
      <c r="Q455" s="5" t="s">
        <v>116</v>
      </c>
      <c r="R455" s="5" t="s">
        <v>119</v>
      </c>
      <c r="S455" s="5" t="s">
        <v>128</v>
      </c>
      <c r="T455" s="5" t="s">
        <v>986</v>
      </c>
      <c r="U455" s="5" t="s">
        <v>1015</v>
      </c>
      <c r="V455" s="5" t="s">
        <v>18</v>
      </c>
      <c r="Y455" s="5">
        <v>2</v>
      </c>
      <c r="Z455" s="31">
        <f>VLOOKUP(AA455,$A$3:$B$36,2,FALSE)</f>
        <v>29.2</v>
      </c>
      <c r="AA455" s="80" t="s">
        <v>792</v>
      </c>
      <c r="AB455" s="5">
        <v>2</v>
      </c>
      <c r="AC455" s="31">
        <f>VLOOKUP(AD455,$A$3:$B$36,2,FALSE)</f>
        <v>29.2</v>
      </c>
      <c r="AD455" s="80" t="s">
        <v>792</v>
      </c>
      <c r="AE455" s="5">
        <v>2</v>
      </c>
      <c r="AF455" s="31">
        <f>VLOOKUP(AG455,$A$3:$B$36,2,FALSE)</f>
        <v>29.2</v>
      </c>
      <c r="AG455" s="80" t="s">
        <v>792</v>
      </c>
      <c r="AH455" s="5">
        <v>2</v>
      </c>
      <c r="AI455" s="24">
        <f>VLOOKUP(AJ455,$A$3:$B$36,2,FALSE)</f>
        <v>24.9</v>
      </c>
      <c r="AJ455" s="80" t="s">
        <v>771</v>
      </c>
      <c r="AK455" s="5">
        <v>2</v>
      </c>
      <c r="AL455" s="24">
        <f>VLOOKUP(AM455,$A$3:$B$36,2,FALSE)</f>
        <v>24.9</v>
      </c>
      <c r="AM455" s="80" t="s">
        <v>771</v>
      </c>
      <c r="AN455" s="5">
        <v>2</v>
      </c>
      <c r="AO455" s="24">
        <f>VLOOKUP(AP455,$A$3:$B$36,2,FALSE)</f>
        <v>29.2</v>
      </c>
      <c r="AP455" s="80" t="s">
        <v>792</v>
      </c>
    </row>
    <row r="456" spans="7:42" x14ac:dyDescent="0.45">
      <c r="G456" s="5">
        <v>3</v>
      </c>
      <c r="H456" s="6" t="s">
        <v>66</v>
      </c>
      <c r="I456" s="6" t="s">
        <v>120</v>
      </c>
      <c r="J456" s="13" t="s">
        <v>234</v>
      </c>
      <c r="K456" s="6" t="s">
        <v>798</v>
      </c>
      <c r="L456" s="6" t="s">
        <v>655</v>
      </c>
      <c r="M456" s="6" t="s">
        <v>210</v>
      </c>
      <c r="N456" s="6"/>
      <c r="Q456" s="5" t="s">
        <v>66</v>
      </c>
      <c r="R456" s="5" t="s">
        <v>120</v>
      </c>
      <c r="S456" s="5" t="s">
        <v>856</v>
      </c>
      <c r="T456" s="5" t="s">
        <v>1016</v>
      </c>
      <c r="U456" s="5" t="s">
        <v>655</v>
      </c>
      <c r="V456" s="5" t="s">
        <v>61</v>
      </c>
      <c r="Y456" s="5">
        <v>3</v>
      </c>
      <c r="Z456" s="31">
        <f>VLOOKUP(AA456,$A$3:$B$36,2,FALSE)</f>
        <v>33</v>
      </c>
      <c r="AA456" s="80" t="s">
        <v>766</v>
      </c>
      <c r="AB456" s="5">
        <v>3</v>
      </c>
      <c r="AC456" s="31">
        <f>VLOOKUP(AD456,$A$3:$B$36,2,FALSE)</f>
        <v>33</v>
      </c>
      <c r="AD456" s="80" t="s">
        <v>766</v>
      </c>
      <c r="AE456" s="5">
        <v>3</v>
      </c>
      <c r="AF456" s="31">
        <f>VLOOKUP(AG456,$A$3:$B$36,2,FALSE)</f>
        <v>33</v>
      </c>
      <c r="AG456" s="80" t="s">
        <v>766</v>
      </c>
      <c r="AH456" s="5">
        <v>3</v>
      </c>
      <c r="AI456" s="24">
        <f>VLOOKUP(AJ456,$A$3:$B$36,2,FALSE)</f>
        <v>25.4</v>
      </c>
      <c r="AJ456" s="80" t="s">
        <v>819</v>
      </c>
      <c r="AK456" s="5">
        <v>3</v>
      </c>
      <c r="AL456" s="24">
        <f>VLOOKUP(AM456,$A$3:$B$36,2,FALSE)</f>
        <v>25.4</v>
      </c>
      <c r="AM456" s="80" t="s">
        <v>819</v>
      </c>
      <c r="AN456" s="5">
        <v>3</v>
      </c>
      <c r="AO456" s="24">
        <f>VLOOKUP(AP456,$A$3:$B$36,2,FALSE)</f>
        <v>33</v>
      </c>
      <c r="AP456" s="80" t="s">
        <v>766</v>
      </c>
    </row>
    <row r="457" spans="7:42" x14ac:dyDescent="0.45">
      <c r="G457" s="5">
        <v>4</v>
      </c>
      <c r="H457" s="6" t="s">
        <v>27</v>
      </c>
      <c r="I457" s="6" t="s">
        <v>327</v>
      </c>
      <c r="J457" s="23" t="s">
        <v>503</v>
      </c>
      <c r="K457" s="6" t="s">
        <v>799</v>
      </c>
      <c r="L457" s="6" t="s">
        <v>148</v>
      </c>
      <c r="M457" s="6" t="s">
        <v>211</v>
      </c>
      <c r="N457" s="6"/>
      <c r="Q457" s="5" t="s">
        <v>27</v>
      </c>
      <c r="R457" s="5" t="s">
        <v>172</v>
      </c>
      <c r="S457" s="5" t="s">
        <v>129</v>
      </c>
      <c r="T457" s="5" t="s">
        <v>1017</v>
      </c>
      <c r="U457" s="5" t="s">
        <v>148</v>
      </c>
      <c r="V457" s="5" t="s">
        <v>211</v>
      </c>
      <c r="Y457" s="5">
        <v>4</v>
      </c>
      <c r="Z457" s="31">
        <f>VLOOKUP(AA457,$A$3:$B$36,2,FALSE)</f>
        <v>34.700000000000003</v>
      </c>
      <c r="AA457" s="80" t="s">
        <v>776</v>
      </c>
      <c r="AB457" s="5">
        <v>4</v>
      </c>
      <c r="AC457" s="31">
        <f>VLOOKUP(AD457,$A$3:$B$36,2,FALSE)</f>
        <v>34.700000000000003</v>
      </c>
      <c r="AD457" s="80" t="s">
        <v>776</v>
      </c>
      <c r="AE457" s="5">
        <v>4</v>
      </c>
      <c r="AF457" s="31">
        <f>VLOOKUP(AG457,$A$3:$B$36,2,FALSE)</f>
        <v>31.4</v>
      </c>
      <c r="AG457" s="80" t="s">
        <v>774</v>
      </c>
      <c r="AH457" s="5">
        <v>4</v>
      </c>
      <c r="AI457" s="24">
        <f>VLOOKUP(AJ457,$A$3:$B$36,2,FALSE)</f>
        <v>25.2</v>
      </c>
      <c r="AJ457" s="80" t="s">
        <v>432</v>
      </c>
      <c r="AK457" s="5">
        <v>4</v>
      </c>
      <c r="AL457" s="24">
        <f>VLOOKUP(AM457,$A$3:$B$36,2,FALSE)</f>
        <v>25.9</v>
      </c>
      <c r="AM457" s="80" t="s">
        <v>871</v>
      </c>
      <c r="AN457" s="5">
        <v>4</v>
      </c>
      <c r="AO457" s="24">
        <f>VLOOKUP(AP457,$A$3:$B$36,2,FALSE)</f>
        <v>31.4</v>
      </c>
      <c r="AP457" s="80" t="s">
        <v>774</v>
      </c>
    </row>
    <row r="458" spans="7:42" x14ac:dyDescent="0.45">
      <c r="G458" s="5">
        <v>5</v>
      </c>
      <c r="H458" s="6" t="s">
        <v>185</v>
      </c>
      <c r="I458" s="6" t="s">
        <v>328</v>
      </c>
      <c r="J458" s="6" t="s">
        <v>238</v>
      </c>
      <c r="K458" s="6" t="s">
        <v>339</v>
      </c>
      <c r="L458" s="6" t="s">
        <v>94</v>
      </c>
      <c r="M458" s="6" t="s">
        <v>16</v>
      </c>
      <c r="N458" s="6"/>
      <c r="Q458" s="5" t="s">
        <v>257</v>
      </c>
      <c r="R458" s="5" t="s">
        <v>328</v>
      </c>
      <c r="S458" s="5" t="s">
        <v>39</v>
      </c>
      <c r="T458" s="5" t="s">
        <v>339</v>
      </c>
      <c r="U458" s="5" t="s">
        <v>94</v>
      </c>
      <c r="V458" s="5" t="s">
        <v>16</v>
      </c>
      <c r="Y458" s="5">
        <v>5</v>
      </c>
      <c r="Z458" s="31">
        <f>VLOOKUP(AA458,$A$3:$B$36,2,FALSE)</f>
        <v>39.700000000000003</v>
      </c>
      <c r="AA458" s="80" t="s">
        <v>764</v>
      </c>
      <c r="AB458" s="5">
        <v>5</v>
      </c>
      <c r="AC458" s="31">
        <f>VLOOKUP(AD458,$A$3:$B$36,2,FALSE)</f>
        <v>33.4</v>
      </c>
      <c r="AD458" s="80" t="s">
        <v>787</v>
      </c>
      <c r="AE458" s="5">
        <v>5</v>
      </c>
      <c r="AF458" s="31">
        <f>VLOOKUP(AG458,$A$3:$B$36,2,FALSE)</f>
        <v>32</v>
      </c>
      <c r="AG458" s="80" t="s">
        <v>770</v>
      </c>
      <c r="AH458" s="5">
        <v>5</v>
      </c>
      <c r="AI458" s="24">
        <f>VLOOKUP(AJ458,$A$3:$B$36,2,FALSE)</f>
        <v>25.4</v>
      </c>
      <c r="AJ458" s="80" t="s">
        <v>819</v>
      </c>
      <c r="AK458" s="5">
        <v>5</v>
      </c>
      <c r="AL458" s="24">
        <f>VLOOKUP(AM458,$A$3:$B$36,2,FALSE)</f>
        <v>27.1</v>
      </c>
      <c r="AM458" s="80" t="s">
        <v>769</v>
      </c>
      <c r="AN458" s="5">
        <v>5</v>
      </c>
      <c r="AO458" s="24">
        <f>VLOOKUP(AP458,$A$3:$B$36,2,FALSE)</f>
        <v>29.2</v>
      </c>
      <c r="AP458" s="80" t="s">
        <v>792</v>
      </c>
    </row>
    <row r="459" spans="7:42" x14ac:dyDescent="0.45">
      <c r="G459" s="5">
        <v>6</v>
      </c>
      <c r="H459" s="6" t="s">
        <v>296</v>
      </c>
      <c r="I459" s="6" t="s">
        <v>329</v>
      </c>
      <c r="J459" s="23" t="s">
        <v>623</v>
      </c>
      <c r="K459" s="6" t="s">
        <v>800</v>
      </c>
      <c r="L459" s="6" t="s">
        <v>96</v>
      </c>
      <c r="M459" s="6" t="s">
        <v>467</v>
      </c>
      <c r="N459" s="6"/>
      <c r="Q459" s="5" t="s">
        <v>23</v>
      </c>
      <c r="R459" s="5" t="s">
        <v>329</v>
      </c>
      <c r="S459" s="5" t="s">
        <v>129</v>
      </c>
      <c r="T459" s="5" t="s">
        <v>800</v>
      </c>
      <c r="U459" s="5" t="s">
        <v>96</v>
      </c>
      <c r="V459" s="5" t="s">
        <v>356</v>
      </c>
      <c r="Y459" s="5">
        <v>6</v>
      </c>
      <c r="Z459" s="31">
        <f>VLOOKUP(AA459,$A$3:$B$36,2,FALSE)</f>
        <v>37.200000000000003</v>
      </c>
      <c r="AA459" s="80" t="s">
        <v>772</v>
      </c>
      <c r="AB459" s="5">
        <v>6</v>
      </c>
      <c r="AC459" s="31">
        <f>VLOOKUP(AD459,$A$3:$B$36,2,FALSE)</f>
        <v>33</v>
      </c>
      <c r="AD459" s="80" t="s">
        <v>766</v>
      </c>
      <c r="AE459" s="5">
        <v>6</v>
      </c>
      <c r="AF459" s="31">
        <f>VLOOKUP(AG459,$A$3:$B$36,2,FALSE)</f>
        <v>31.4</v>
      </c>
      <c r="AG459" s="80" t="s">
        <v>774</v>
      </c>
      <c r="AH459" s="5">
        <v>6</v>
      </c>
      <c r="AI459" s="24">
        <f>VLOOKUP(AJ459,$A$3:$B$36,2,FALSE)</f>
        <v>25.7</v>
      </c>
      <c r="AJ459" s="80" t="s">
        <v>434</v>
      </c>
      <c r="AK459" s="5">
        <v>6</v>
      </c>
      <c r="AL459" s="24">
        <f>VLOOKUP(AM459,$A$3:$B$36,2,FALSE)</f>
        <v>29.2</v>
      </c>
      <c r="AM459" s="80" t="s">
        <v>792</v>
      </c>
      <c r="AN459" s="5">
        <v>6</v>
      </c>
      <c r="AO459" s="24">
        <f>VLOOKUP(AP459,$A$3:$B$36,2,FALSE)</f>
        <v>27.1</v>
      </c>
      <c r="AP459" s="80" t="s">
        <v>769</v>
      </c>
    </row>
    <row r="460" spans="7:42" x14ac:dyDescent="0.45">
      <c r="G460" s="5">
        <v>7</v>
      </c>
      <c r="H460" s="6" t="s">
        <v>473</v>
      </c>
      <c r="I460" s="6" t="s">
        <v>456</v>
      </c>
      <c r="J460" s="6" t="s">
        <v>240</v>
      </c>
      <c r="K460" s="6" t="s">
        <v>136</v>
      </c>
      <c r="L460" s="11" t="s">
        <v>803</v>
      </c>
      <c r="M460" s="6" t="s">
        <v>428</v>
      </c>
      <c r="N460" s="6"/>
      <c r="Q460" s="5" t="s">
        <v>548</v>
      </c>
      <c r="R460" s="5" t="s">
        <v>456</v>
      </c>
      <c r="S460" s="5" t="s">
        <v>240</v>
      </c>
      <c r="T460" s="5" t="s">
        <v>136</v>
      </c>
      <c r="U460" s="5" t="s">
        <v>346</v>
      </c>
      <c r="V460" s="5" t="s">
        <v>428</v>
      </c>
      <c r="Y460" s="5">
        <v>7</v>
      </c>
      <c r="Z460" s="31">
        <f>VLOOKUP(AA460,$A$3:$B$36,2,FALSE)</f>
        <v>38.5</v>
      </c>
      <c r="AA460" s="80" t="s">
        <v>767</v>
      </c>
      <c r="AB460" s="5">
        <v>7</v>
      </c>
      <c r="AC460" s="31">
        <f>VLOOKUP(AD460,$A$3:$B$36,2,FALSE)</f>
        <v>31.4</v>
      </c>
      <c r="AD460" s="80" t="s">
        <v>774</v>
      </c>
      <c r="AE460" s="5">
        <v>7</v>
      </c>
      <c r="AF460" s="31">
        <f>VLOOKUP(AG460,$A$3:$B$36,2,FALSE)</f>
        <v>32</v>
      </c>
      <c r="AG460" s="80" t="s">
        <v>770</v>
      </c>
      <c r="AH460" s="5">
        <v>7</v>
      </c>
      <c r="AI460" s="24">
        <f>VLOOKUP(AJ460,$A$3:$B$36,2,FALSE)</f>
        <v>25.9</v>
      </c>
      <c r="AJ460" s="80" t="s">
        <v>871</v>
      </c>
      <c r="AK460" s="5">
        <v>7</v>
      </c>
      <c r="AL460" s="24">
        <f>VLOOKUP(AM460,$A$3:$B$36,2,FALSE)</f>
        <v>31.4</v>
      </c>
      <c r="AM460" s="80" t="s">
        <v>774</v>
      </c>
      <c r="AN460" s="5">
        <v>7</v>
      </c>
      <c r="AO460" s="24">
        <f>VLOOKUP(AP460,$A$3:$B$36,2,FALSE)</f>
        <v>27.5</v>
      </c>
      <c r="AP460" s="80" t="s">
        <v>853</v>
      </c>
    </row>
    <row r="461" spans="7:42" x14ac:dyDescent="0.45">
      <c r="G461" s="5">
        <v>8</v>
      </c>
      <c r="H461" s="6" t="s">
        <v>186</v>
      </c>
      <c r="I461" s="6" t="s">
        <v>589</v>
      </c>
      <c r="J461" s="13" t="s">
        <v>418</v>
      </c>
      <c r="K461" s="6" t="s">
        <v>801</v>
      </c>
      <c r="L461" s="6" t="s">
        <v>511</v>
      </c>
      <c r="M461" s="6" t="s">
        <v>574</v>
      </c>
      <c r="N461" s="6"/>
      <c r="Q461" s="5" t="s">
        <v>186</v>
      </c>
      <c r="R461" s="5" t="s">
        <v>119</v>
      </c>
      <c r="S461" s="5" t="s">
        <v>856</v>
      </c>
      <c r="T461" s="5" t="s">
        <v>801</v>
      </c>
      <c r="U461" s="5" t="s">
        <v>511</v>
      </c>
      <c r="V461" s="5" t="s">
        <v>16</v>
      </c>
      <c r="Y461" s="5">
        <v>8</v>
      </c>
      <c r="Z461" s="31">
        <f>VLOOKUP(AA461,$A$3:$B$36,2,FALSE)</f>
        <v>37.200000000000003</v>
      </c>
      <c r="AA461" s="80" t="s">
        <v>772</v>
      </c>
      <c r="AB461" s="5">
        <v>8</v>
      </c>
      <c r="AC461" s="31">
        <f>VLOOKUP(AD461,$A$3:$B$36,2,FALSE)</f>
        <v>29.2</v>
      </c>
      <c r="AD461" s="80" t="s">
        <v>792</v>
      </c>
      <c r="AE461" s="5">
        <v>8</v>
      </c>
      <c r="AF461" s="31">
        <f>VLOOKUP(AG461,$A$3:$B$36,2,FALSE)</f>
        <v>33</v>
      </c>
      <c r="AG461" s="80" t="s">
        <v>766</v>
      </c>
      <c r="AH461" s="5">
        <v>8</v>
      </c>
      <c r="AI461" s="24">
        <f>VLOOKUP(AJ461,$A$3:$B$36,2,FALSE)</f>
        <v>26.1</v>
      </c>
      <c r="AJ461" s="80" t="s">
        <v>873</v>
      </c>
      <c r="AK461" s="5">
        <v>8</v>
      </c>
      <c r="AL461" s="24">
        <f>VLOOKUP(AM461,$A$3:$B$36,2,FALSE)</f>
        <v>30.4</v>
      </c>
      <c r="AM461" s="80" t="s">
        <v>773</v>
      </c>
      <c r="AN461" s="5">
        <v>8</v>
      </c>
      <c r="AO461" s="24">
        <f>VLOOKUP(AP461,$A$3:$B$36,2,FALSE)</f>
        <v>29.2</v>
      </c>
      <c r="AP461" s="80" t="s">
        <v>792</v>
      </c>
    </row>
    <row r="462" spans="7:42" x14ac:dyDescent="0.45">
      <c r="G462" s="5">
        <v>9</v>
      </c>
      <c r="H462" s="6" t="s">
        <v>26</v>
      </c>
      <c r="I462" s="6" t="s">
        <v>272</v>
      </c>
      <c r="J462" s="6"/>
      <c r="K462" s="6" t="s">
        <v>340</v>
      </c>
      <c r="L462" s="13" t="s">
        <v>804</v>
      </c>
      <c r="M462" s="6" t="s">
        <v>807</v>
      </c>
      <c r="N462" s="6"/>
      <c r="Q462" s="5" t="s">
        <v>26</v>
      </c>
      <c r="R462" s="5" t="s">
        <v>272</v>
      </c>
      <c r="T462" s="5" t="s">
        <v>340</v>
      </c>
      <c r="U462" s="5" t="s">
        <v>96</v>
      </c>
      <c r="V462" s="5" t="s">
        <v>428</v>
      </c>
      <c r="Y462" s="5">
        <v>9</v>
      </c>
      <c r="Z462" s="31">
        <f>VLOOKUP(AA462,$A$3:$B$36,2,FALSE)</f>
        <v>36.1</v>
      </c>
      <c r="AA462" s="80" t="s">
        <v>775</v>
      </c>
      <c r="AB462" s="5">
        <v>9</v>
      </c>
      <c r="AC462" s="31">
        <f>VLOOKUP(AD462,$A$3:$B$36,2,FALSE)</f>
        <v>30.4</v>
      </c>
      <c r="AD462" s="80" t="s">
        <v>773</v>
      </c>
      <c r="AE462" s="114">
        <v>9</v>
      </c>
      <c r="AF462" s="107">
        <f>VLOOKUP(AG462,$A$3:$B$36,2,FALSE)</f>
        <v>32</v>
      </c>
      <c r="AG462" s="112" t="s">
        <v>770</v>
      </c>
      <c r="AH462" s="5">
        <v>9</v>
      </c>
      <c r="AI462" s="24">
        <f>VLOOKUP(AJ462,$A$3:$B$36,2,FALSE)</f>
        <v>27.1</v>
      </c>
      <c r="AJ462" s="80" t="s">
        <v>769</v>
      </c>
      <c r="AK462" s="5">
        <v>9</v>
      </c>
      <c r="AL462" s="24">
        <f>VLOOKUP(AM462,$A$3:$B$36,2,FALSE)</f>
        <v>29.2</v>
      </c>
      <c r="AM462" s="80" t="s">
        <v>792</v>
      </c>
      <c r="AN462" s="5">
        <v>9</v>
      </c>
      <c r="AO462" s="24">
        <f>VLOOKUP(AP462,$A$3:$B$36,2,FALSE)</f>
        <v>27.5</v>
      </c>
      <c r="AP462" s="80" t="s">
        <v>853</v>
      </c>
    </row>
    <row r="463" spans="7:42" x14ac:dyDescent="0.45">
      <c r="G463" s="5">
        <v>10</v>
      </c>
      <c r="H463" s="6" t="s">
        <v>187</v>
      </c>
      <c r="I463" s="6" t="s">
        <v>273</v>
      </c>
      <c r="J463" s="6"/>
      <c r="K463" s="6" t="s">
        <v>286</v>
      </c>
      <c r="L463" s="6" t="s">
        <v>97</v>
      </c>
      <c r="M463" s="6" t="s">
        <v>18</v>
      </c>
      <c r="N463" s="6"/>
      <c r="Q463" s="5" t="s">
        <v>187</v>
      </c>
      <c r="R463" s="5" t="s">
        <v>273</v>
      </c>
      <c r="T463" s="5" t="s">
        <v>286</v>
      </c>
      <c r="U463" s="5" t="s">
        <v>97</v>
      </c>
      <c r="V463" s="5" t="s">
        <v>18</v>
      </c>
      <c r="Y463" s="5">
        <v>10</v>
      </c>
      <c r="Z463" s="31">
        <f>VLOOKUP(AA463,$A$3:$B$36,2,FALSE)</f>
        <v>34.700000000000003</v>
      </c>
      <c r="AA463" s="80" t="s">
        <v>776</v>
      </c>
      <c r="AB463" s="5">
        <v>10</v>
      </c>
      <c r="AC463" s="31">
        <f>VLOOKUP(AD463,$A$3:$B$36,2,FALSE)</f>
        <v>31.4</v>
      </c>
      <c r="AD463" s="80" t="s">
        <v>774</v>
      </c>
      <c r="AF463" s="31"/>
      <c r="AH463" s="5">
        <v>10</v>
      </c>
      <c r="AI463" s="24">
        <f>VLOOKUP(AJ463,$A$3:$B$36,2,FALSE)</f>
        <v>27.5</v>
      </c>
      <c r="AJ463" s="80" t="s">
        <v>853</v>
      </c>
      <c r="AK463" s="5">
        <v>10</v>
      </c>
      <c r="AL463" s="24">
        <f>VLOOKUP(AM463,$A$3:$B$36,2,FALSE)</f>
        <v>30.4</v>
      </c>
      <c r="AM463" s="80" t="s">
        <v>773</v>
      </c>
      <c r="AN463" s="5">
        <v>10</v>
      </c>
      <c r="AO463" s="24">
        <f>VLOOKUP(AP463,$A$3:$B$36,2,FALSE)</f>
        <v>29.2</v>
      </c>
      <c r="AP463" s="80" t="s">
        <v>792</v>
      </c>
    </row>
    <row r="464" spans="7:42" x14ac:dyDescent="0.45">
      <c r="G464" s="5">
        <v>11</v>
      </c>
      <c r="H464" s="6" t="s">
        <v>602</v>
      </c>
      <c r="I464" s="6" t="s">
        <v>455</v>
      </c>
      <c r="J464" s="6"/>
      <c r="K464" s="6" t="s">
        <v>137</v>
      </c>
      <c r="L464" s="11" t="s">
        <v>805</v>
      </c>
      <c r="M464" s="6" t="s">
        <v>601</v>
      </c>
      <c r="N464" s="6"/>
      <c r="Q464" s="5" t="s">
        <v>602</v>
      </c>
      <c r="R464" s="5" t="s">
        <v>835</v>
      </c>
      <c r="T464" s="5" t="s">
        <v>137</v>
      </c>
      <c r="U464" s="5" t="s">
        <v>346</v>
      </c>
      <c r="V464" s="5" t="s">
        <v>101</v>
      </c>
      <c r="Y464" s="5">
        <v>11</v>
      </c>
      <c r="Z464" s="31">
        <f>VLOOKUP(AA464,$A$3:$B$36,2,FALSE)</f>
        <v>34.200000000000003</v>
      </c>
      <c r="AA464" s="80" t="s">
        <v>765</v>
      </c>
      <c r="AB464" s="5">
        <v>11</v>
      </c>
      <c r="AC464" s="31">
        <f>VLOOKUP(AD464,$A$3:$B$36,2,FALSE)</f>
        <v>32</v>
      </c>
      <c r="AD464" s="80" t="s">
        <v>770</v>
      </c>
      <c r="AF464" s="31"/>
      <c r="AH464" s="5">
        <v>11</v>
      </c>
      <c r="AI464" s="24">
        <f>VLOOKUP(AJ464,$A$3:$B$36,2,FALSE)</f>
        <v>29.2</v>
      </c>
      <c r="AJ464" s="80" t="s">
        <v>792</v>
      </c>
      <c r="AK464" s="5">
        <v>11</v>
      </c>
      <c r="AL464" s="24">
        <f>VLOOKUP(AM464,$A$3:$B$36,2,FALSE)</f>
        <v>31.4</v>
      </c>
      <c r="AM464" s="80" t="s">
        <v>774</v>
      </c>
      <c r="AN464" s="5">
        <v>11</v>
      </c>
      <c r="AO464" s="24">
        <f>VLOOKUP(AP464,$A$3:$B$36,2,FALSE)</f>
        <v>30.4</v>
      </c>
      <c r="AP464" s="80" t="s">
        <v>773</v>
      </c>
    </row>
    <row r="465" spans="7:66" x14ac:dyDescent="0.45">
      <c r="G465" s="5">
        <v>12</v>
      </c>
      <c r="H465" s="6" t="s">
        <v>65</v>
      </c>
      <c r="I465" s="6" t="s">
        <v>797</v>
      </c>
      <c r="J465" s="6"/>
      <c r="K465" s="6" t="s">
        <v>89</v>
      </c>
      <c r="L465" s="6" t="s">
        <v>511</v>
      </c>
      <c r="Q465" s="5" t="s">
        <v>65</v>
      </c>
      <c r="R465" s="5" t="s">
        <v>273</v>
      </c>
      <c r="T465" s="5" t="s">
        <v>89</v>
      </c>
      <c r="U465" s="5" t="s">
        <v>511</v>
      </c>
      <c r="Y465" s="5">
        <v>12</v>
      </c>
      <c r="Z465" s="31">
        <f>VLOOKUP(AA465,$A$3:$B$36,2,FALSE)</f>
        <v>33.4</v>
      </c>
      <c r="AA465" s="80" t="s">
        <v>787</v>
      </c>
      <c r="AB465" s="5">
        <v>12</v>
      </c>
      <c r="AC465" s="31">
        <f>VLOOKUP(AD465,$A$3:$B$36,2,FALSE)</f>
        <v>31.4</v>
      </c>
      <c r="AD465" s="80" t="s">
        <v>774</v>
      </c>
      <c r="AF465" s="31"/>
      <c r="AH465" s="5">
        <v>12</v>
      </c>
      <c r="AI465" s="24">
        <f>VLOOKUP(AJ465,$A$3:$B$36,2,FALSE)</f>
        <v>30.4</v>
      </c>
      <c r="AJ465" s="80" t="s">
        <v>773</v>
      </c>
      <c r="AK465" s="5">
        <v>12</v>
      </c>
      <c r="AL465" s="24">
        <f>VLOOKUP(AM465,$A$3:$B$36,2,FALSE)</f>
        <v>30.4</v>
      </c>
      <c r="AM465" s="80" t="s">
        <v>773</v>
      </c>
      <c r="AN465" s="114">
        <v>12</v>
      </c>
      <c r="AO465" s="107">
        <f>VLOOKUP(AP465,$A$3:$B$36,2,FALSE)</f>
        <v>29.2</v>
      </c>
      <c r="AP465" s="112" t="s">
        <v>792</v>
      </c>
    </row>
    <row r="466" spans="7:66" x14ac:dyDescent="0.45">
      <c r="G466" s="5">
        <v>13</v>
      </c>
      <c r="H466" s="6" t="s">
        <v>260</v>
      </c>
      <c r="I466" s="6" t="s">
        <v>30</v>
      </c>
      <c r="J466" s="6"/>
      <c r="K466" s="6" t="s">
        <v>343</v>
      </c>
      <c r="L466" s="13" t="s">
        <v>806</v>
      </c>
      <c r="M466" s="6"/>
      <c r="N466" s="6"/>
      <c r="Q466" s="5" t="s">
        <v>67</v>
      </c>
      <c r="R466" s="5" t="s">
        <v>30</v>
      </c>
      <c r="T466" s="5" t="s">
        <v>508</v>
      </c>
      <c r="U466" s="5" t="s">
        <v>96</v>
      </c>
      <c r="Y466" s="5">
        <v>13</v>
      </c>
      <c r="Z466" s="31">
        <f>VLOOKUP(AA466,$A$3:$B$36,2,FALSE)</f>
        <v>33.700000000000003</v>
      </c>
      <c r="AA466" s="80" t="s">
        <v>791</v>
      </c>
      <c r="AB466" s="5">
        <v>13</v>
      </c>
      <c r="AC466" s="31">
        <f>VLOOKUP(AD466,$A$3:$B$36,2,FALSE)</f>
        <v>32</v>
      </c>
      <c r="AD466" s="80" t="s">
        <v>770</v>
      </c>
      <c r="AF466" s="31"/>
      <c r="AH466" s="5">
        <v>13</v>
      </c>
      <c r="AI466" s="24">
        <f>VLOOKUP(AJ466,$A$3:$B$36,2,FALSE)</f>
        <v>31.4</v>
      </c>
      <c r="AJ466" s="80" t="s">
        <v>774</v>
      </c>
      <c r="AK466" s="5">
        <v>13</v>
      </c>
      <c r="AL466" s="24">
        <f>VLOOKUP(AM466,$A$3:$B$36,2,FALSE)</f>
        <v>29.2</v>
      </c>
      <c r="AM466" s="80" t="s">
        <v>792</v>
      </c>
    </row>
    <row r="467" spans="7:66" ht="13.8" x14ac:dyDescent="0.45">
      <c r="G467" s="5">
        <v>14</v>
      </c>
      <c r="H467" s="6" t="s">
        <v>796</v>
      </c>
      <c r="I467" s="6" t="s">
        <v>332</v>
      </c>
      <c r="J467" s="6"/>
      <c r="K467" s="6" t="s">
        <v>802</v>
      </c>
      <c r="L467" s="6"/>
      <c r="M467" s="6"/>
      <c r="N467" s="6"/>
      <c r="Q467" s="5" t="s">
        <v>65</v>
      </c>
      <c r="R467" s="5" t="s">
        <v>329</v>
      </c>
      <c r="T467" s="5" t="s">
        <v>802</v>
      </c>
      <c r="Y467" s="5">
        <v>14</v>
      </c>
      <c r="Z467" s="31">
        <f>VLOOKUP(AA467,$A$3:$B$36,2,FALSE)</f>
        <v>33.4</v>
      </c>
      <c r="AA467" s="80" t="s">
        <v>787</v>
      </c>
      <c r="AB467" s="5">
        <v>14</v>
      </c>
      <c r="AC467" s="31">
        <f>VLOOKUP(AD467,$A$3:$B$36,2,FALSE)</f>
        <v>33</v>
      </c>
      <c r="AD467" s="80" t="s">
        <v>766</v>
      </c>
      <c r="AF467" s="31"/>
      <c r="AH467" s="5">
        <v>14</v>
      </c>
      <c r="AI467" s="24">
        <f>VLOOKUP(AJ467,$A$3:$B$36,2,FALSE)</f>
        <v>30.4</v>
      </c>
      <c r="AJ467" s="80" t="s">
        <v>773</v>
      </c>
      <c r="AK467" s="114">
        <v>14</v>
      </c>
      <c r="AL467" s="107">
        <f>VLOOKUP(AM467,$A$3:$B$36,2,FALSE)</f>
        <v>30.4</v>
      </c>
      <c r="AM467" s="112" t="s">
        <v>773</v>
      </c>
      <c r="BN467" s="10" t="s">
        <v>431</v>
      </c>
    </row>
    <row r="468" spans="7:66" ht="13.8" x14ac:dyDescent="0.45">
      <c r="G468" s="5">
        <v>15</v>
      </c>
      <c r="H468" s="6"/>
      <c r="I468" s="6"/>
      <c r="J468" s="6"/>
      <c r="K468" s="6" t="s">
        <v>379</v>
      </c>
      <c r="L468" s="6"/>
      <c r="M468" s="6"/>
      <c r="N468" s="6"/>
      <c r="O468" s="10" t="s">
        <v>431</v>
      </c>
      <c r="T468" s="5" t="s">
        <v>137</v>
      </c>
      <c r="W468" s="5">
        <f>COUNTA(Q454:V468)</f>
        <v>75</v>
      </c>
      <c r="X468" s="10" t="s">
        <v>431</v>
      </c>
      <c r="Y468" s="114">
        <v>15</v>
      </c>
      <c r="Z468" s="107">
        <f>VLOOKUP(AA468,$A$3:$B$36,2,FALSE)</f>
        <v>33.700000000000003</v>
      </c>
      <c r="AA468" s="112" t="s">
        <v>791</v>
      </c>
      <c r="AB468" s="114">
        <v>15</v>
      </c>
      <c r="AC468" s="107">
        <f>VLOOKUP(AD468,$A$3:$B$36,2,FALSE)</f>
        <v>32</v>
      </c>
      <c r="AD468" s="112" t="s">
        <v>770</v>
      </c>
      <c r="AH468" s="5">
        <v>15</v>
      </c>
      <c r="AI468" s="24">
        <f>VLOOKUP(AJ468,$A$3:$B$36,2,FALSE)</f>
        <v>29.2</v>
      </c>
      <c r="AJ468" s="80" t="s">
        <v>792</v>
      </c>
    </row>
    <row r="469" spans="7:66" x14ac:dyDescent="0.45">
      <c r="AH469" s="114">
        <v>16</v>
      </c>
      <c r="AI469" s="107">
        <f>VLOOKUP(AJ469,$A$3:$B$36,2,FALSE)</f>
        <v>30.4</v>
      </c>
      <c r="AJ469" s="112" t="s">
        <v>773</v>
      </c>
    </row>
    <row r="470" spans="7:66" x14ac:dyDescent="0.45">
      <c r="G470" s="5" t="s">
        <v>808</v>
      </c>
    </row>
    <row r="471" spans="7:66" x14ac:dyDescent="0.45">
      <c r="H471" s="5" t="s">
        <v>216</v>
      </c>
    </row>
    <row r="472" spans="7:66" x14ac:dyDescent="0.45">
      <c r="G472" s="7" t="s">
        <v>5</v>
      </c>
      <c r="H472" s="8" t="s">
        <v>28</v>
      </c>
      <c r="I472" s="8" t="s">
        <v>29</v>
      </c>
      <c r="J472" s="8" t="s">
        <v>110</v>
      </c>
      <c r="K472" s="8" t="s">
        <v>217</v>
      </c>
      <c r="L472" s="8" t="s">
        <v>218</v>
      </c>
      <c r="M472" s="8" t="s">
        <v>219</v>
      </c>
      <c r="N472" s="8"/>
      <c r="P472" s="77">
        <v>23</v>
      </c>
      <c r="Q472" s="77" t="s">
        <v>28</v>
      </c>
      <c r="R472" s="77" t="s">
        <v>29</v>
      </c>
      <c r="S472" s="77" t="s">
        <v>110</v>
      </c>
      <c r="T472" s="77" t="s">
        <v>217</v>
      </c>
      <c r="U472" s="77" t="s">
        <v>218</v>
      </c>
      <c r="V472" s="77" t="s">
        <v>219</v>
      </c>
      <c r="Y472" s="7" t="s">
        <v>5</v>
      </c>
      <c r="AA472" s="102" t="s">
        <v>28</v>
      </c>
      <c r="AB472" s="102"/>
      <c r="AC472" s="102"/>
      <c r="AD472" s="102" t="s">
        <v>29</v>
      </c>
      <c r="AE472" s="102"/>
      <c r="AF472" s="102"/>
      <c r="AG472" s="102" t="s">
        <v>110</v>
      </c>
      <c r="AH472" s="102"/>
      <c r="AI472" s="102"/>
      <c r="AJ472" s="102" t="s">
        <v>217</v>
      </c>
      <c r="AK472" s="102"/>
      <c r="AL472" s="102"/>
      <c r="AM472" s="102" t="s">
        <v>218</v>
      </c>
      <c r="AN472" s="102"/>
      <c r="AO472" s="102"/>
      <c r="AP472" s="102" t="s">
        <v>219</v>
      </c>
    </row>
    <row r="473" spans="7:66" x14ac:dyDescent="0.45">
      <c r="G473" s="5">
        <v>1</v>
      </c>
      <c r="H473" s="6" t="s">
        <v>114</v>
      </c>
      <c r="I473" s="6" t="s">
        <v>118</v>
      </c>
      <c r="J473" s="6" t="s">
        <v>126</v>
      </c>
      <c r="K473" s="6" t="s">
        <v>136</v>
      </c>
      <c r="L473" s="6" t="s">
        <v>148</v>
      </c>
      <c r="M473" s="6" t="s">
        <v>353</v>
      </c>
      <c r="N473" s="6"/>
      <c r="Q473" s="5" t="s">
        <v>114</v>
      </c>
      <c r="R473" s="5" t="s">
        <v>118</v>
      </c>
      <c r="S473" s="5" t="s">
        <v>126</v>
      </c>
      <c r="T473" s="5" t="s">
        <v>136</v>
      </c>
      <c r="U473" s="5" t="s">
        <v>148</v>
      </c>
      <c r="V473" s="5" t="s">
        <v>353</v>
      </c>
      <c r="Y473" s="5">
        <v>1</v>
      </c>
      <c r="Z473" s="31">
        <f>VLOOKUP(AA473,$A$3:$B$36,2,FALSE)</f>
        <v>25.9</v>
      </c>
      <c r="AA473" s="80" t="s">
        <v>871</v>
      </c>
      <c r="AB473" s="5">
        <v>1</v>
      </c>
      <c r="AC473" s="31">
        <f>VLOOKUP(AD473,$A$3:$B$36,2,FALSE)</f>
        <v>25.9</v>
      </c>
      <c r="AD473" s="80" t="s">
        <v>871</v>
      </c>
      <c r="AE473" s="5">
        <v>1</v>
      </c>
      <c r="AF473" s="31">
        <f>VLOOKUP(AG473,$A$3:$B$36,2,FALSE)</f>
        <v>25.9</v>
      </c>
      <c r="AG473" s="80" t="s">
        <v>871</v>
      </c>
      <c r="AH473" s="5">
        <v>1</v>
      </c>
      <c r="AI473" s="31">
        <f>VLOOKUP(AJ473,$A$3:$B$36,2,FALSE)</f>
        <v>25.9</v>
      </c>
      <c r="AJ473" s="80" t="s">
        <v>871</v>
      </c>
      <c r="AK473" s="5">
        <v>1</v>
      </c>
      <c r="AL473" s="31">
        <f>VLOOKUP(AM473,$A$3:$B$36,2,FALSE)</f>
        <v>25.9</v>
      </c>
      <c r="AM473" s="80" t="s">
        <v>871</v>
      </c>
      <c r="AN473" s="5">
        <v>1</v>
      </c>
      <c r="AO473" s="31">
        <f>VLOOKUP(AP473,$A$3:$B$36,2,FALSE)</f>
        <v>25.9</v>
      </c>
      <c r="AP473" s="80" t="s">
        <v>871</v>
      </c>
    </row>
    <row r="474" spans="7:66" x14ac:dyDescent="0.45">
      <c r="G474" s="5">
        <v>2</v>
      </c>
      <c r="H474" s="6" t="s">
        <v>116</v>
      </c>
      <c r="I474" s="6" t="s">
        <v>119</v>
      </c>
      <c r="J474" s="6" t="s">
        <v>128</v>
      </c>
      <c r="K474" s="6" t="s">
        <v>137</v>
      </c>
      <c r="L474" s="11" t="s">
        <v>290</v>
      </c>
      <c r="M474" s="6" t="s">
        <v>627</v>
      </c>
      <c r="N474" s="6"/>
      <c r="Q474" s="5" t="s">
        <v>116</v>
      </c>
      <c r="R474" s="5" t="s">
        <v>119</v>
      </c>
      <c r="S474" s="5" t="s">
        <v>128</v>
      </c>
      <c r="T474" s="5" t="s">
        <v>137</v>
      </c>
      <c r="U474" s="5" t="s">
        <v>93</v>
      </c>
      <c r="V474" s="5" t="s">
        <v>627</v>
      </c>
      <c r="Y474" s="5">
        <v>2</v>
      </c>
      <c r="Z474" s="31">
        <f>VLOOKUP(AA474,$A$3:$B$36,2,FALSE)</f>
        <v>29.2</v>
      </c>
      <c r="AA474" s="80" t="s">
        <v>792</v>
      </c>
      <c r="AB474" s="5">
        <v>2</v>
      </c>
      <c r="AC474" s="31">
        <f>VLOOKUP(AD474,$A$3:$B$36,2,FALSE)</f>
        <v>29.2</v>
      </c>
      <c r="AD474" s="80" t="s">
        <v>792</v>
      </c>
      <c r="AE474" s="5">
        <v>2</v>
      </c>
      <c r="AF474" s="31">
        <f>VLOOKUP(AG474,$A$3:$B$36,2,FALSE)</f>
        <v>29.2</v>
      </c>
      <c r="AG474" s="80" t="s">
        <v>792</v>
      </c>
      <c r="AH474" s="5">
        <v>2</v>
      </c>
      <c r="AI474" s="31">
        <f>VLOOKUP(AJ474,$A$3:$B$36,2,FALSE)</f>
        <v>29.2</v>
      </c>
      <c r="AJ474" s="80" t="s">
        <v>792</v>
      </c>
      <c r="AK474" s="5">
        <v>2</v>
      </c>
      <c r="AL474" s="31">
        <f>VLOOKUP(AM474,$A$3:$B$36,2,FALSE)</f>
        <v>29.2</v>
      </c>
      <c r="AM474" s="80" t="s">
        <v>792</v>
      </c>
      <c r="AN474" s="5">
        <v>2</v>
      </c>
      <c r="AO474" s="31">
        <f>VLOOKUP(AP474,$A$3:$B$36,2,FALSE)</f>
        <v>24.9</v>
      </c>
      <c r="AP474" s="80" t="s">
        <v>771</v>
      </c>
    </row>
    <row r="475" spans="7:66" x14ac:dyDescent="0.45">
      <c r="G475" s="5">
        <v>3</v>
      </c>
      <c r="H475" s="6" t="s">
        <v>66</v>
      </c>
      <c r="I475" s="6" t="s">
        <v>167</v>
      </c>
      <c r="J475" s="11" t="s">
        <v>234</v>
      </c>
      <c r="K475" s="6" t="s">
        <v>199</v>
      </c>
      <c r="L475" s="6" t="s">
        <v>291</v>
      </c>
      <c r="M475" s="6" t="s">
        <v>629</v>
      </c>
      <c r="N475" s="6"/>
      <c r="Q475" s="5" t="s">
        <v>66</v>
      </c>
      <c r="R475" s="5" t="s">
        <v>329</v>
      </c>
      <c r="S475" s="5" t="s">
        <v>856</v>
      </c>
      <c r="T475" s="5" t="s">
        <v>507</v>
      </c>
      <c r="U475" s="5" t="s">
        <v>94</v>
      </c>
      <c r="V475" s="5" t="s">
        <v>1010</v>
      </c>
      <c r="Y475" s="5">
        <v>3</v>
      </c>
      <c r="Z475" s="31">
        <f>VLOOKUP(AA475,$A$3:$B$36,2,FALSE)</f>
        <v>33</v>
      </c>
      <c r="AA475" s="80" t="s">
        <v>766</v>
      </c>
      <c r="AB475" s="5">
        <v>3</v>
      </c>
      <c r="AC475" s="31">
        <f>VLOOKUP(AD475,$A$3:$B$36,2,FALSE)</f>
        <v>33</v>
      </c>
      <c r="AD475" s="80" t="s">
        <v>766</v>
      </c>
      <c r="AE475" s="5">
        <v>3</v>
      </c>
      <c r="AF475" s="31">
        <f>VLOOKUP(AG475,$A$3:$B$36,2,FALSE)</f>
        <v>29.2</v>
      </c>
      <c r="AG475" s="80" t="s">
        <v>792</v>
      </c>
      <c r="AH475" s="5">
        <v>3</v>
      </c>
      <c r="AI475" s="31">
        <f>VLOOKUP(AJ475,$A$3:$B$36,2,FALSE)</f>
        <v>33</v>
      </c>
      <c r="AJ475" s="80" t="s">
        <v>766</v>
      </c>
      <c r="AK475" s="5">
        <v>3</v>
      </c>
      <c r="AL475" s="31">
        <f>VLOOKUP(AM475,$A$3:$B$36,2,FALSE)</f>
        <v>27.1</v>
      </c>
      <c r="AM475" s="80" t="s">
        <v>769</v>
      </c>
      <c r="AN475" s="5">
        <v>3</v>
      </c>
      <c r="AO475" s="31">
        <f>VLOOKUP(AP475,$A$3:$B$36,2,FALSE)</f>
        <v>24</v>
      </c>
      <c r="AP475" s="80" t="s">
        <v>877</v>
      </c>
    </row>
    <row r="476" spans="7:66" x14ac:dyDescent="0.45">
      <c r="G476" s="5">
        <v>4</v>
      </c>
      <c r="H476" s="6" t="s">
        <v>27</v>
      </c>
      <c r="I476" s="6" t="s">
        <v>168</v>
      </c>
      <c r="J476" s="6" t="s">
        <v>503</v>
      </c>
      <c r="K476" s="13" t="s">
        <v>200</v>
      </c>
      <c r="L476" s="6" t="s">
        <v>95</v>
      </c>
      <c r="M476" s="11" t="s">
        <v>630</v>
      </c>
      <c r="N476" s="11"/>
      <c r="Q476" s="5" t="s">
        <v>27</v>
      </c>
      <c r="R476" s="5" t="s">
        <v>273</v>
      </c>
      <c r="S476" s="5" t="s">
        <v>129</v>
      </c>
      <c r="T476" s="5" t="s">
        <v>90</v>
      </c>
      <c r="U476" s="5" t="s">
        <v>95</v>
      </c>
      <c r="V476" s="5" t="s">
        <v>1011</v>
      </c>
      <c r="Y476" s="5">
        <v>4</v>
      </c>
      <c r="Z476" s="31">
        <f>VLOOKUP(AA476,$A$3:$B$36,2,FALSE)</f>
        <v>34.700000000000003</v>
      </c>
      <c r="AA476" s="80" t="s">
        <v>776</v>
      </c>
      <c r="AB476" s="5">
        <v>4</v>
      </c>
      <c r="AC476" s="31">
        <f>VLOOKUP(AD476,$A$3:$B$36,2,FALSE)</f>
        <v>31.4</v>
      </c>
      <c r="AD476" s="80" t="s">
        <v>1056</v>
      </c>
      <c r="AE476" s="5">
        <v>4</v>
      </c>
      <c r="AF476" s="31">
        <f>VLOOKUP(AG476,$A$3:$B$36,2,FALSE)</f>
        <v>31.4</v>
      </c>
      <c r="AG476" s="80" t="s">
        <v>774</v>
      </c>
      <c r="AH476" s="5">
        <v>4</v>
      </c>
      <c r="AI476" s="31">
        <f>VLOOKUP(AJ476,$A$3:$B$36,2,FALSE)</f>
        <v>31.4</v>
      </c>
      <c r="AJ476" s="80" t="s">
        <v>774</v>
      </c>
      <c r="AK476" s="5">
        <v>4</v>
      </c>
      <c r="AL476" s="31">
        <f>VLOOKUP(AM476,$A$3:$B$36,2,FALSE)</f>
        <v>27.5</v>
      </c>
      <c r="AM476" s="80" t="s">
        <v>853</v>
      </c>
      <c r="AN476" s="5">
        <v>4</v>
      </c>
      <c r="AO476" s="31">
        <f>VLOOKUP(AP476,$A$3:$B$36,2,FALSE)</f>
        <v>24.5</v>
      </c>
      <c r="AP476" s="80" t="s">
        <v>879</v>
      </c>
    </row>
    <row r="477" spans="7:66" x14ac:dyDescent="0.45">
      <c r="G477" s="5">
        <v>5</v>
      </c>
      <c r="H477" s="6" t="s">
        <v>185</v>
      </c>
      <c r="I477" s="6" t="s">
        <v>455</v>
      </c>
      <c r="J477" s="6" t="s">
        <v>240</v>
      </c>
      <c r="K477" s="11" t="s">
        <v>201</v>
      </c>
      <c r="L477" s="11" t="s">
        <v>811</v>
      </c>
      <c r="M477" s="6" t="s">
        <v>814</v>
      </c>
      <c r="N477" s="6"/>
      <c r="Q477" s="5" t="s">
        <v>257</v>
      </c>
      <c r="R477" s="5" t="s">
        <v>835</v>
      </c>
      <c r="S477" s="5" t="s">
        <v>240</v>
      </c>
      <c r="T477" s="5" t="s">
        <v>88</v>
      </c>
      <c r="U477" s="5" t="s">
        <v>93</v>
      </c>
      <c r="V477" s="5" t="s">
        <v>1018</v>
      </c>
      <c r="Y477" s="5">
        <v>5</v>
      </c>
      <c r="Z477" s="31">
        <f>VLOOKUP(AA477,$A$3:$B$36,2,FALSE)</f>
        <v>39.700000000000003</v>
      </c>
      <c r="AA477" s="80" t="s">
        <v>764</v>
      </c>
      <c r="AB477" s="5">
        <v>5</v>
      </c>
      <c r="AC477" s="31">
        <f>VLOOKUP(AD477,$A$3:$B$36,2,FALSE)</f>
        <v>32</v>
      </c>
      <c r="AD477" s="80" t="s">
        <v>770</v>
      </c>
      <c r="AE477" s="5">
        <v>5</v>
      </c>
      <c r="AF477" s="31">
        <f>VLOOKUP(AG477,$A$3:$B$36,2,FALSE)</f>
        <v>32</v>
      </c>
      <c r="AG477" s="80" t="s">
        <v>770</v>
      </c>
      <c r="AH477" s="5">
        <v>5</v>
      </c>
      <c r="AI477" s="31">
        <f>VLOOKUP(AJ477,$A$3:$B$36,2,FALSE)</f>
        <v>32</v>
      </c>
      <c r="AJ477" s="80" t="s">
        <v>770</v>
      </c>
      <c r="AK477" s="5">
        <v>5</v>
      </c>
      <c r="AL477" s="31">
        <f>VLOOKUP(AM477,$A$3:$B$36,2,FALSE)</f>
        <v>29.2</v>
      </c>
      <c r="AM477" s="80" t="s">
        <v>792</v>
      </c>
      <c r="AN477" s="5">
        <v>5</v>
      </c>
      <c r="AO477" s="31">
        <f>VLOOKUP(AP477,$A$3:$B$36,2,FALSE)</f>
        <v>24.1</v>
      </c>
      <c r="AP477" s="80" t="s">
        <v>878</v>
      </c>
    </row>
    <row r="478" spans="7:66" x14ac:dyDescent="0.45">
      <c r="G478" s="5">
        <v>6</v>
      </c>
      <c r="H478" s="6" t="s">
        <v>186</v>
      </c>
      <c r="I478" s="6" t="s">
        <v>456</v>
      </c>
      <c r="J478" s="11" t="s">
        <v>504</v>
      </c>
      <c r="K478" s="13" t="s">
        <v>202</v>
      </c>
      <c r="L478" s="6" t="s">
        <v>812</v>
      </c>
      <c r="M478" s="6" t="s">
        <v>815</v>
      </c>
      <c r="N478" s="6"/>
      <c r="Q478" s="5" t="s">
        <v>186</v>
      </c>
      <c r="R478" s="5" t="s">
        <v>456</v>
      </c>
      <c r="S478" s="5" t="s">
        <v>856</v>
      </c>
      <c r="T478" s="5" t="s">
        <v>90</v>
      </c>
      <c r="U478" s="5" t="s">
        <v>95</v>
      </c>
      <c r="V478" s="5" t="s">
        <v>815</v>
      </c>
      <c r="Y478" s="5">
        <v>6</v>
      </c>
      <c r="Z478" s="31">
        <f>VLOOKUP(AA478,$A$3:$B$36,2,FALSE)</f>
        <v>37.200000000000003</v>
      </c>
      <c r="AA478" s="80" t="s">
        <v>772</v>
      </c>
      <c r="AB478" s="5">
        <v>6</v>
      </c>
      <c r="AC478" s="31">
        <f>VLOOKUP(AD478,$A$3:$B$36,2,FALSE)</f>
        <v>31.4</v>
      </c>
      <c r="AD478" s="80" t="s">
        <v>774</v>
      </c>
      <c r="AE478" s="5">
        <v>6</v>
      </c>
      <c r="AF478" s="31">
        <f>VLOOKUP(AG478,$A$3:$B$36,2,FALSE)</f>
        <v>33</v>
      </c>
      <c r="AG478" s="80" t="s">
        <v>766</v>
      </c>
      <c r="AH478" s="5">
        <v>6</v>
      </c>
      <c r="AI478" s="31">
        <f>VLOOKUP(AJ478,$A$3:$B$36,2,FALSE)</f>
        <v>31.4</v>
      </c>
      <c r="AJ478" s="80" t="s">
        <v>774</v>
      </c>
      <c r="AK478" s="5">
        <v>6</v>
      </c>
      <c r="AL478" s="31">
        <f>VLOOKUP(AM478,$A$3:$B$36,2,FALSE)</f>
        <v>27.5</v>
      </c>
      <c r="AM478" s="80" t="s">
        <v>853</v>
      </c>
      <c r="AN478" s="5">
        <v>6</v>
      </c>
      <c r="AO478" s="31">
        <f>VLOOKUP(AP478,$A$3:$B$36,2,FALSE)</f>
        <v>24.5</v>
      </c>
      <c r="AP478" s="80" t="s">
        <v>879</v>
      </c>
    </row>
    <row r="479" spans="7:66" x14ac:dyDescent="0.45">
      <c r="G479" s="5">
        <v>7</v>
      </c>
      <c r="H479" s="6" t="s">
        <v>187</v>
      </c>
      <c r="I479" s="6" t="s">
        <v>457</v>
      </c>
      <c r="J479" s="6" t="s">
        <v>505</v>
      </c>
      <c r="K479" s="11" t="s">
        <v>810</v>
      </c>
      <c r="L479" s="11" t="s">
        <v>813</v>
      </c>
      <c r="M479" s="6" t="s">
        <v>816</v>
      </c>
      <c r="N479" s="6"/>
      <c r="Q479" s="5" t="s">
        <v>187</v>
      </c>
      <c r="R479" s="5" t="s">
        <v>457</v>
      </c>
      <c r="S479" s="5" t="s">
        <v>240</v>
      </c>
      <c r="T479" s="5" t="s">
        <v>46</v>
      </c>
      <c r="U479" s="5" t="s">
        <v>93</v>
      </c>
      <c r="V479" s="5" t="s">
        <v>1019</v>
      </c>
      <c r="Y479" s="5">
        <v>7</v>
      </c>
      <c r="Z479" s="31">
        <f>VLOOKUP(AA479,$A$3:$B$36,2,FALSE)</f>
        <v>34.700000000000003</v>
      </c>
      <c r="AA479" s="80" t="s">
        <v>776</v>
      </c>
      <c r="AB479" s="5">
        <v>7</v>
      </c>
      <c r="AC479" s="31">
        <f>VLOOKUP(AD479,$A$3:$B$36,2,FALSE)</f>
        <v>30.4</v>
      </c>
      <c r="AD479" s="80" t="s">
        <v>773</v>
      </c>
      <c r="AE479" s="5">
        <v>7</v>
      </c>
      <c r="AF479" s="31">
        <f>VLOOKUP(AG479,$A$3:$B$36,2,FALSE)</f>
        <v>32</v>
      </c>
      <c r="AG479" s="80" t="s">
        <v>770</v>
      </c>
      <c r="AH479" s="5">
        <v>7</v>
      </c>
      <c r="AI479" s="31">
        <f>VLOOKUP(AJ479,$A$3:$B$36,2,FALSE)</f>
        <v>32</v>
      </c>
      <c r="AJ479" s="80" t="s">
        <v>770</v>
      </c>
      <c r="AK479" s="5">
        <v>7</v>
      </c>
      <c r="AL479" s="31">
        <f>VLOOKUP(AM479,$A$3:$B$36,2,FALSE)</f>
        <v>29.2</v>
      </c>
      <c r="AM479" s="80" t="s">
        <v>792</v>
      </c>
      <c r="AN479" s="5">
        <v>7</v>
      </c>
      <c r="AO479" s="31">
        <f>VLOOKUP(AP479,$A$3:$B$36,2,FALSE)</f>
        <v>24.8</v>
      </c>
      <c r="AP479" s="80" t="s">
        <v>790</v>
      </c>
    </row>
    <row r="480" spans="7:66" x14ac:dyDescent="0.45">
      <c r="G480" s="5">
        <v>8</v>
      </c>
      <c r="H480" s="6" t="s">
        <v>188</v>
      </c>
      <c r="I480" s="6" t="s">
        <v>458</v>
      </c>
      <c r="J480" s="6" t="s">
        <v>130</v>
      </c>
      <c r="K480" s="6"/>
      <c r="L480" s="6"/>
      <c r="M480" s="11" t="s">
        <v>817</v>
      </c>
      <c r="N480" s="11"/>
      <c r="Q480" s="5" t="s">
        <v>21</v>
      </c>
      <c r="R480" s="5" t="s">
        <v>119</v>
      </c>
      <c r="S480" s="5" t="s">
        <v>130</v>
      </c>
      <c r="V480" s="5" t="s">
        <v>815</v>
      </c>
      <c r="Y480" s="5">
        <v>8</v>
      </c>
      <c r="Z480" s="31">
        <f>VLOOKUP(AA480,$A$3:$B$36,2,FALSE)</f>
        <v>33.4</v>
      </c>
      <c r="AA480" s="80" t="s">
        <v>787</v>
      </c>
      <c r="AB480" s="5">
        <v>8</v>
      </c>
      <c r="AC480" s="31">
        <f>VLOOKUP(AD480,$A$3:$B$36,2,FALSE)</f>
        <v>29.2</v>
      </c>
      <c r="AD480" s="80" t="s">
        <v>792</v>
      </c>
      <c r="AE480" s="5">
        <v>8</v>
      </c>
      <c r="AF480" s="31">
        <f>VLOOKUP(AG480,$A$3:$B$36,2,FALSE)</f>
        <v>33</v>
      </c>
      <c r="AG480" s="80" t="s">
        <v>766</v>
      </c>
      <c r="AH480" s="114">
        <v>8</v>
      </c>
      <c r="AI480" s="107">
        <f>VLOOKUP(AJ480,$A$3:$B$36,2,FALSE)</f>
        <v>31.4</v>
      </c>
      <c r="AJ480" s="112" t="s">
        <v>774</v>
      </c>
      <c r="AK480" s="114">
        <v>8</v>
      </c>
      <c r="AL480" s="107">
        <f>VLOOKUP(AM480,$A$3:$B$36,2,FALSE)</f>
        <v>27.5</v>
      </c>
      <c r="AM480" s="112" t="s">
        <v>853</v>
      </c>
      <c r="AN480" s="5">
        <v>8</v>
      </c>
      <c r="AO480" s="31">
        <f>VLOOKUP(AP480,$A$3:$B$36,2,FALSE)</f>
        <v>24.5</v>
      </c>
      <c r="AP480" s="80" t="s">
        <v>879</v>
      </c>
    </row>
    <row r="481" spans="7:66" x14ac:dyDescent="0.45">
      <c r="G481" s="5">
        <v>9</v>
      </c>
      <c r="H481" s="6" t="s">
        <v>165</v>
      </c>
      <c r="I481" s="6" t="s">
        <v>591</v>
      </c>
      <c r="J481" s="6" t="s">
        <v>506</v>
      </c>
      <c r="K481" s="6"/>
      <c r="L481" s="6"/>
      <c r="M481" s="6"/>
      <c r="N481" s="6"/>
      <c r="Q481" s="5" t="s">
        <v>602</v>
      </c>
      <c r="R481" s="5" t="s">
        <v>457</v>
      </c>
      <c r="S481" s="5" t="s">
        <v>998</v>
      </c>
      <c r="Y481" s="5">
        <v>9</v>
      </c>
      <c r="Z481" s="31">
        <f>VLOOKUP(AA481,$A$3:$B$36,2,FALSE)</f>
        <v>34.200000000000003</v>
      </c>
      <c r="AA481" s="80" t="s">
        <v>765</v>
      </c>
      <c r="AB481" s="5">
        <v>9</v>
      </c>
      <c r="AC481" s="31">
        <f>VLOOKUP(AD481,$A$3:$B$36,2,FALSE)</f>
        <v>30.4</v>
      </c>
      <c r="AD481" s="80" t="s">
        <v>773</v>
      </c>
      <c r="AE481" s="5">
        <v>9</v>
      </c>
      <c r="AF481" s="31">
        <f>VLOOKUP(AG481,$A$3:$B$36,2,FALSE)</f>
        <v>33.700000000000003</v>
      </c>
      <c r="AG481" s="80" t="s">
        <v>791</v>
      </c>
      <c r="AK481" s="114"/>
      <c r="AL481" s="107"/>
      <c r="AM481" s="112"/>
      <c r="AN481" s="114">
        <v>9</v>
      </c>
      <c r="AO481" s="107">
        <f>VLOOKUP(AP481,$A$3:$B$36,2,FALSE)</f>
        <v>24.8</v>
      </c>
      <c r="AP481" s="112" t="s">
        <v>790</v>
      </c>
    </row>
    <row r="482" spans="7:66" x14ac:dyDescent="0.45">
      <c r="G482" s="5">
        <v>10</v>
      </c>
      <c r="H482" s="6" t="s">
        <v>65</v>
      </c>
      <c r="I482" s="6"/>
      <c r="J482" s="6"/>
      <c r="K482" s="6"/>
      <c r="L482" s="6"/>
      <c r="M482" s="6"/>
      <c r="N482" s="6"/>
      <c r="Q482" s="5" t="s">
        <v>65</v>
      </c>
      <c r="Y482" s="5">
        <v>10</v>
      </c>
      <c r="Z482" s="31">
        <f>VLOOKUP(AA482,$A$3:$B$36,2,FALSE)</f>
        <v>33.4</v>
      </c>
      <c r="AA482" s="80" t="s">
        <v>787</v>
      </c>
      <c r="AB482" s="114">
        <v>10</v>
      </c>
      <c r="AC482" s="107">
        <f>VLOOKUP(AD482,$A$3:$B$36,2,FALSE)</f>
        <v>29.2</v>
      </c>
      <c r="AD482" s="112" t="s">
        <v>792</v>
      </c>
      <c r="AE482" s="114">
        <v>10</v>
      </c>
      <c r="AF482" s="107">
        <f>VLOOKUP(AG482,$A$3:$B$36,2,FALSE)</f>
        <v>33</v>
      </c>
      <c r="AG482" s="112" t="s">
        <v>766</v>
      </c>
    </row>
    <row r="483" spans="7:66" x14ac:dyDescent="0.45">
      <c r="G483" s="5">
        <v>11</v>
      </c>
      <c r="H483" s="6" t="s">
        <v>260</v>
      </c>
      <c r="I483" s="6"/>
      <c r="J483" s="6"/>
      <c r="K483" s="6"/>
      <c r="L483" s="6"/>
      <c r="M483" s="6"/>
      <c r="N483" s="6"/>
      <c r="Q483" s="5" t="s">
        <v>67</v>
      </c>
      <c r="Y483" s="5">
        <v>11</v>
      </c>
      <c r="Z483" s="31">
        <f>VLOOKUP(AA483,$A$3:$B$36,2,FALSE)</f>
        <v>33.700000000000003</v>
      </c>
      <c r="AA483" s="80" t="s">
        <v>791</v>
      </c>
    </row>
    <row r="484" spans="7:66" x14ac:dyDescent="0.45">
      <c r="G484" s="5">
        <v>12</v>
      </c>
      <c r="H484" s="6" t="s">
        <v>21</v>
      </c>
      <c r="I484" s="6"/>
      <c r="J484" s="6"/>
      <c r="K484" s="6"/>
      <c r="L484" s="6"/>
      <c r="M484" s="6"/>
      <c r="N484" s="6"/>
      <c r="Q484" s="5" t="s">
        <v>21</v>
      </c>
      <c r="Y484" s="5">
        <v>12</v>
      </c>
      <c r="Z484" s="31">
        <f>VLOOKUP(AA484,$A$3:$B$36,2,FALSE)</f>
        <v>33.4</v>
      </c>
      <c r="AA484" s="80" t="s">
        <v>787</v>
      </c>
    </row>
    <row r="485" spans="7:66" x14ac:dyDescent="0.45">
      <c r="G485" s="5">
        <v>13</v>
      </c>
      <c r="H485" s="6" t="s">
        <v>68</v>
      </c>
      <c r="I485" s="6"/>
      <c r="J485" s="6"/>
      <c r="K485" s="6"/>
      <c r="L485" s="6"/>
      <c r="M485" s="6"/>
      <c r="N485" s="6"/>
      <c r="Q485" s="5" t="s">
        <v>68</v>
      </c>
      <c r="Y485" s="5">
        <v>13</v>
      </c>
      <c r="Z485" s="31">
        <f>VLOOKUP(AA485,$A$3:$B$36,2,FALSE)</f>
        <v>34.200000000000003</v>
      </c>
      <c r="AA485" s="80" t="s">
        <v>765</v>
      </c>
    </row>
    <row r="486" spans="7:66" ht="13.8" x14ac:dyDescent="0.45">
      <c r="G486" s="5">
        <v>14</v>
      </c>
      <c r="H486" s="6" t="s">
        <v>809</v>
      </c>
      <c r="I486" s="6"/>
      <c r="J486" s="6"/>
      <c r="K486" s="6"/>
      <c r="L486" s="6"/>
      <c r="M486" s="6"/>
      <c r="N486" s="6"/>
      <c r="O486" s="10" t="s">
        <v>431</v>
      </c>
      <c r="Q486" s="5" t="s">
        <v>187</v>
      </c>
      <c r="W486" s="5">
        <f>COUNTA(Q473:V486)</f>
        <v>54</v>
      </c>
      <c r="X486" s="10" t="s">
        <v>431</v>
      </c>
      <c r="Y486" s="5">
        <v>14</v>
      </c>
      <c r="Z486" s="31">
        <f>VLOOKUP(AA486,$A$3:$B$36,2,FALSE)</f>
        <v>34.700000000000003</v>
      </c>
      <c r="AA486" s="80" t="s">
        <v>776</v>
      </c>
    </row>
    <row r="487" spans="7:66" ht="13.8" x14ac:dyDescent="0.45">
      <c r="H487" s="6"/>
      <c r="I487" s="6"/>
      <c r="J487" s="6"/>
      <c r="K487" s="6"/>
      <c r="L487" s="6"/>
      <c r="M487" s="6"/>
      <c r="N487" s="6"/>
      <c r="Y487" s="114">
        <v>15</v>
      </c>
      <c r="Z487" s="107">
        <f>VLOOKUP(AA487,$A$3:$B$36,2,FALSE)</f>
        <v>34.200000000000003</v>
      </c>
      <c r="AA487" s="112" t="s">
        <v>765</v>
      </c>
      <c r="BN487" s="10" t="s">
        <v>431</v>
      </c>
    </row>
    <row r="488" spans="7:66" x14ac:dyDescent="0.45">
      <c r="G488" s="5" t="s">
        <v>818</v>
      </c>
    </row>
    <row r="489" spans="7:66" x14ac:dyDescent="0.45">
      <c r="H489" s="5" t="s">
        <v>216</v>
      </c>
    </row>
    <row r="490" spans="7:66" x14ac:dyDescent="0.45">
      <c r="G490" s="7" t="s">
        <v>5</v>
      </c>
      <c r="H490" s="8" t="s">
        <v>28</v>
      </c>
      <c r="I490" s="8" t="s">
        <v>29</v>
      </c>
      <c r="J490" s="8" t="s">
        <v>110</v>
      </c>
      <c r="K490" s="8" t="s">
        <v>217</v>
      </c>
      <c r="L490" s="8" t="s">
        <v>218</v>
      </c>
      <c r="M490" s="8" t="s">
        <v>219</v>
      </c>
      <c r="N490" s="8"/>
      <c r="P490" s="77">
        <v>24</v>
      </c>
      <c r="Q490" s="77" t="s">
        <v>28</v>
      </c>
      <c r="R490" s="77" t="s">
        <v>29</v>
      </c>
      <c r="S490" s="77" t="s">
        <v>110</v>
      </c>
      <c r="T490" s="77" t="s">
        <v>217</v>
      </c>
      <c r="U490" s="77" t="s">
        <v>218</v>
      </c>
      <c r="V490" s="77" t="s">
        <v>219</v>
      </c>
      <c r="Y490" s="7" t="s">
        <v>5</v>
      </c>
      <c r="AA490" s="102" t="s">
        <v>28</v>
      </c>
      <c r="AB490" s="102"/>
      <c r="AC490" s="102"/>
      <c r="AD490" s="102" t="s">
        <v>29</v>
      </c>
      <c r="AE490" s="102"/>
      <c r="AF490" s="102"/>
      <c r="AG490" s="102" t="s">
        <v>110</v>
      </c>
      <c r="AH490" s="102"/>
      <c r="AI490" s="102"/>
      <c r="AJ490" s="102" t="s">
        <v>217</v>
      </c>
      <c r="AK490" s="102"/>
      <c r="AL490" s="102"/>
      <c r="AM490" s="102" t="s">
        <v>218</v>
      </c>
      <c r="AN490" s="102"/>
      <c r="AO490" s="102"/>
      <c r="AP490" s="102" t="s">
        <v>219</v>
      </c>
    </row>
    <row r="491" spans="7:66" x14ac:dyDescent="0.45">
      <c r="G491" s="5">
        <v>1</v>
      </c>
      <c r="H491" s="6" t="s">
        <v>114</v>
      </c>
      <c r="I491" s="6" t="s">
        <v>118</v>
      </c>
      <c r="J491" s="6" t="s">
        <v>123</v>
      </c>
      <c r="K491" s="6" t="s">
        <v>136</v>
      </c>
      <c r="L491" s="6" t="s">
        <v>148</v>
      </c>
      <c r="M491" s="6" t="s">
        <v>353</v>
      </c>
      <c r="N491" s="6"/>
      <c r="Q491" s="5" t="s">
        <v>114</v>
      </c>
      <c r="R491" s="5" t="s">
        <v>118</v>
      </c>
      <c r="S491" s="5" t="s">
        <v>123</v>
      </c>
      <c r="T491" s="5" t="s">
        <v>136</v>
      </c>
      <c r="U491" s="5" t="s">
        <v>148</v>
      </c>
      <c r="V491" s="5" t="s">
        <v>353</v>
      </c>
      <c r="Y491" s="5">
        <v>1</v>
      </c>
      <c r="Z491" s="31">
        <f>VLOOKUP(AA491,$A$3:$B$36,2,FALSE)</f>
        <v>25.9</v>
      </c>
      <c r="AA491" s="80" t="s">
        <v>871</v>
      </c>
      <c r="AB491" s="5">
        <v>1</v>
      </c>
      <c r="AC491" s="31">
        <f>VLOOKUP(AD491,$A$3:$B$36,2,FALSE)</f>
        <v>25.9</v>
      </c>
      <c r="AD491" s="80" t="s">
        <v>871</v>
      </c>
      <c r="AE491" s="5">
        <v>1</v>
      </c>
      <c r="AF491" s="31">
        <f>VLOOKUP(AG491,$A$3:$B$36,2,FALSE)</f>
        <v>25.9</v>
      </c>
      <c r="AG491" s="80" t="s">
        <v>871</v>
      </c>
      <c r="AH491" s="5">
        <v>1</v>
      </c>
      <c r="AI491" s="31">
        <f>VLOOKUP(AJ491,$A$3:$B$36,2,FALSE)</f>
        <v>25.9</v>
      </c>
      <c r="AJ491" s="80" t="s">
        <v>871</v>
      </c>
      <c r="AK491" s="5">
        <v>1</v>
      </c>
      <c r="AL491" s="31">
        <f>VLOOKUP(AM491,$A$3:$B$36,2,FALSE)</f>
        <v>25.9</v>
      </c>
      <c r="AM491" s="80" t="s">
        <v>871</v>
      </c>
      <c r="AN491" s="5">
        <v>1</v>
      </c>
      <c r="AO491" s="31">
        <f>VLOOKUP(AP491,$A$3:$B$36,2,FALSE)</f>
        <v>25.9</v>
      </c>
      <c r="AP491" s="80" t="s">
        <v>871</v>
      </c>
    </row>
    <row r="492" spans="7:66" x14ac:dyDescent="0.45">
      <c r="G492" s="5">
        <v>2</v>
      </c>
      <c r="H492" s="6" t="s">
        <v>116</v>
      </c>
      <c r="I492" s="6" t="s">
        <v>119</v>
      </c>
      <c r="J492" s="6" t="s">
        <v>124</v>
      </c>
      <c r="K492" s="6" t="s">
        <v>137</v>
      </c>
      <c r="L492" s="6" t="s">
        <v>96</v>
      </c>
      <c r="M492" s="6" t="s">
        <v>354</v>
      </c>
      <c r="N492" s="6"/>
      <c r="Q492" s="5" t="s">
        <v>116</v>
      </c>
      <c r="R492" s="5" t="s">
        <v>119</v>
      </c>
      <c r="S492" s="5" t="s">
        <v>994</v>
      </c>
      <c r="T492" s="5" t="s">
        <v>137</v>
      </c>
      <c r="U492" s="5" t="s">
        <v>96</v>
      </c>
      <c r="V492" s="5" t="s">
        <v>988</v>
      </c>
      <c r="Y492" s="5">
        <v>2</v>
      </c>
      <c r="Z492" s="31">
        <f>VLOOKUP(AA492,$A$3:$B$36,2,FALSE)</f>
        <v>29.2</v>
      </c>
      <c r="AA492" s="80" t="s">
        <v>792</v>
      </c>
      <c r="AB492" s="5">
        <v>2</v>
      </c>
      <c r="AC492" s="31">
        <f>VLOOKUP(AD492,$A$3:$B$36,2,FALSE)</f>
        <v>29.2</v>
      </c>
      <c r="AD492" s="80" t="s">
        <v>792</v>
      </c>
      <c r="AE492" s="5">
        <v>2</v>
      </c>
      <c r="AF492" s="31">
        <f>VLOOKUP(AG492,$A$3:$B$36,2,FALSE)</f>
        <v>24.9</v>
      </c>
      <c r="AG492" s="80" t="s">
        <v>771</v>
      </c>
      <c r="AH492" s="5">
        <v>2</v>
      </c>
      <c r="AI492" s="31">
        <f>VLOOKUP(AJ492,$A$3:$B$36,2,FALSE)</f>
        <v>29.2</v>
      </c>
      <c r="AJ492" s="80" t="s">
        <v>792</v>
      </c>
      <c r="AK492" s="5">
        <v>2</v>
      </c>
      <c r="AL492" s="31">
        <f>VLOOKUP(AM492,$A$3:$B$36,2,FALSE)</f>
        <v>29.2</v>
      </c>
      <c r="AM492" s="80" t="s">
        <v>792</v>
      </c>
      <c r="AN492" s="5">
        <v>2</v>
      </c>
      <c r="AO492" s="31">
        <f>VLOOKUP(AP492,$A$3:$B$36,2,FALSE)</f>
        <v>24.9</v>
      </c>
      <c r="AP492" s="80" t="s">
        <v>771</v>
      </c>
    </row>
    <row r="493" spans="7:66" x14ac:dyDescent="0.45">
      <c r="G493" s="5">
        <v>3</v>
      </c>
      <c r="H493" s="6" t="s">
        <v>66</v>
      </c>
      <c r="I493" s="6" t="s">
        <v>167</v>
      </c>
      <c r="J493" s="6" t="s">
        <v>125</v>
      </c>
      <c r="K493" s="6" t="s">
        <v>199</v>
      </c>
      <c r="L493" s="6" t="s">
        <v>99</v>
      </c>
      <c r="M493" s="6" t="s">
        <v>355</v>
      </c>
      <c r="N493" s="6"/>
      <c r="Q493" s="5" t="s">
        <v>66</v>
      </c>
      <c r="R493" s="5" t="s">
        <v>329</v>
      </c>
      <c r="S493" s="5" t="s">
        <v>125</v>
      </c>
      <c r="T493" s="5" t="s">
        <v>507</v>
      </c>
      <c r="U493" s="5" t="s">
        <v>99</v>
      </c>
      <c r="V493" s="5" t="s">
        <v>355</v>
      </c>
      <c r="Y493" s="5">
        <v>3</v>
      </c>
      <c r="Z493" s="31">
        <f>VLOOKUP(AA493,$A$3:$B$36,2,FALSE)</f>
        <v>33</v>
      </c>
      <c r="AA493" s="80" t="s">
        <v>766</v>
      </c>
      <c r="AB493" s="5">
        <v>3</v>
      </c>
      <c r="AC493" s="31">
        <f>VLOOKUP(AD493,$A$3:$B$36,2,FALSE)</f>
        <v>33</v>
      </c>
      <c r="AD493" s="80" t="s">
        <v>766</v>
      </c>
      <c r="AE493" s="5">
        <v>3</v>
      </c>
      <c r="AF493" s="31">
        <f>VLOOKUP(AG493,$A$3:$B$36,2,FALSE)</f>
        <v>25.4</v>
      </c>
      <c r="AG493" s="80" t="s">
        <v>819</v>
      </c>
      <c r="AH493" s="5">
        <v>3</v>
      </c>
      <c r="AI493" s="31">
        <f>VLOOKUP(AJ493,$A$3:$B$36,2,FALSE)</f>
        <v>33</v>
      </c>
      <c r="AJ493" s="80" t="s">
        <v>766</v>
      </c>
      <c r="AK493" s="5">
        <v>3</v>
      </c>
      <c r="AL493" s="31">
        <f>VLOOKUP(AM493,$A$3:$B$36,2,FALSE)</f>
        <v>33</v>
      </c>
      <c r="AM493" s="80" t="s">
        <v>766</v>
      </c>
      <c r="AN493" s="5">
        <v>3</v>
      </c>
      <c r="AO493" s="31">
        <f>VLOOKUP(AP493,$A$3:$B$36,2,FALSE)</f>
        <v>25.4</v>
      </c>
      <c r="AP493" s="80" t="s">
        <v>819</v>
      </c>
    </row>
    <row r="494" spans="7:66" x14ac:dyDescent="0.45">
      <c r="G494" s="5">
        <v>4</v>
      </c>
      <c r="H494" s="6" t="s">
        <v>27</v>
      </c>
      <c r="I494" s="11" t="s">
        <v>168</v>
      </c>
      <c r="J494" s="6" t="s">
        <v>126</v>
      </c>
      <c r="K494" s="11" t="s">
        <v>200</v>
      </c>
      <c r="L494" s="6" t="s">
        <v>312</v>
      </c>
      <c r="M494" s="6" t="s">
        <v>155</v>
      </c>
      <c r="N494" s="6"/>
      <c r="Q494" s="5" t="s">
        <v>27</v>
      </c>
      <c r="R494" s="5" t="s">
        <v>273</v>
      </c>
      <c r="S494" s="5" t="s">
        <v>126</v>
      </c>
      <c r="T494" s="5" t="s">
        <v>90</v>
      </c>
      <c r="U494" s="5" t="s">
        <v>55</v>
      </c>
      <c r="V494" s="5" t="s">
        <v>155</v>
      </c>
      <c r="Y494" s="5">
        <v>4</v>
      </c>
      <c r="Z494" s="31">
        <f>VLOOKUP(AA494,$A$3:$B$36,2,FALSE)</f>
        <v>34.700000000000003</v>
      </c>
      <c r="AA494" s="80" t="s">
        <v>776</v>
      </c>
      <c r="AB494" s="5">
        <v>4</v>
      </c>
      <c r="AC494" s="31">
        <f>VLOOKUP(AD494,$A$3:$B$36,2,FALSE)</f>
        <v>31.4</v>
      </c>
      <c r="AD494" s="80" t="s">
        <v>774</v>
      </c>
      <c r="AE494" s="5">
        <v>4</v>
      </c>
      <c r="AF494" s="31">
        <f>VLOOKUP(AG494,$A$3:$B$36,2,FALSE)</f>
        <v>25.9</v>
      </c>
      <c r="AG494" s="80" t="s">
        <v>871</v>
      </c>
      <c r="AH494" s="5">
        <v>4</v>
      </c>
      <c r="AI494" s="31">
        <f>VLOOKUP(AJ494,$A$3:$B$36,2,FALSE)</f>
        <v>31.4</v>
      </c>
      <c r="AJ494" s="80" t="s">
        <v>774</v>
      </c>
      <c r="AK494" s="5">
        <v>4</v>
      </c>
      <c r="AL494" s="31">
        <f>VLOOKUP(AM494,$A$3:$B$36,2,FALSE)</f>
        <v>34.700000000000003</v>
      </c>
      <c r="AM494" s="80" t="s">
        <v>776</v>
      </c>
      <c r="AN494" s="5">
        <v>4</v>
      </c>
      <c r="AO494" s="31">
        <f>VLOOKUP(AP494,$A$3:$B$36,2,FALSE)</f>
        <v>25.9</v>
      </c>
      <c r="AP494" s="80" t="s">
        <v>871</v>
      </c>
    </row>
    <row r="495" spans="7:66" x14ac:dyDescent="0.45">
      <c r="G495" s="5">
        <v>5</v>
      </c>
      <c r="H495" s="6" t="s">
        <v>185</v>
      </c>
      <c r="I495" s="6" t="s">
        <v>455</v>
      </c>
      <c r="J495" s="6" t="s">
        <v>127</v>
      </c>
      <c r="K495" s="13" t="s">
        <v>201</v>
      </c>
      <c r="L495" s="6" t="s">
        <v>91</v>
      </c>
      <c r="M495" s="6" t="s">
        <v>356</v>
      </c>
      <c r="N495" s="6"/>
      <c r="Q495" s="5" t="s">
        <v>257</v>
      </c>
      <c r="R495" s="5" t="s">
        <v>835</v>
      </c>
      <c r="S495" s="5" t="s">
        <v>127</v>
      </c>
      <c r="T495" s="5" t="s">
        <v>88</v>
      </c>
      <c r="U495" s="5" t="s">
        <v>91</v>
      </c>
      <c r="V495" s="5" t="s">
        <v>356</v>
      </c>
      <c r="Y495" s="5">
        <v>5</v>
      </c>
      <c r="Z495" s="31">
        <f>VLOOKUP(AA495,$A$3:$B$36,2,FALSE)</f>
        <v>39.700000000000003</v>
      </c>
      <c r="AA495" s="80" t="s">
        <v>764</v>
      </c>
      <c r="AB495" s="5">
        <v>5</v>
      </c>
      <c r="AC495" s="31">
        <f>VLOOKUP(AD495,$A$3:$B$36,2,FALSE)</f>
        <v>32</v>
      </c>
      <c r="AD495" s="80" t="s">
        <v>770</v>
      </c>
      <c r="AE495" s="5">
        <v>5</v>
      </c>
      <c r="AF495" s="31">
        <f>VLOOKUP(AG495,$A$3:$B$36,2,FALSE)</f>
        <v>27.1</v>
      </c>
      <c r="AG495" s="80" t="s">
        <v>769</v>
      </c>
      <c r="AH495" s="5">
        <v>5</v>
      </c>
      <c r="AI495" s="31">
        <f>VLOOKUP(AJ495,$A$3:$B$36,2,FALSE)</f>
        <v>32</v>
      </c>
      <c r="AJ495" s="80" t="s">
        <v>770</v>
      </c>
      <c r="AK495" s="5">
        <v>5</v>
      </c>
      <c r="AL495" s="31">
        <f>VLOOKUP(AM495,$A$3:$B$36,2,FALSE)</f>
        <v>33.4</v>
      </c>
      <c r="AM495" s="80" t="s">
        <v>787</v>
      </c>
      <c r="AN495" s="5">
        <v>5</v>
      </c>
      <c r="AO495" s="31">
        <f>VLOOKUP(AP495,$A$3:$B$36,2,FALSE)</f>
        <v>27.1</v>
      </c>
      <c r="AP495" s="80" t="s">
        <v>769</v>
      </c>
    </row>
    <row r="496" spans="7:66" x14ac:dyDescent="0.45">
      <c r="G496" s="5">
        <v>6</v>
      </c>
      <c r="H496" s="6" t="s">
        <v>186</v>
      </c>
      <c r="I496" s="6" t="s">
        <v>456</v>
      </c>
      <c r="J496" s="6" t="s">
        <v>128</v>
      </c>
      <c r="K496" s="11" t="s">
        <v>202</v>
      </c>
      <c r="L496" s="6" t="s">
        <v>782</v>
      </c>
      <c r="M496" s="11" t="s">
        <v>832</v>
      </c>
      <c r="N496" s="11"/>
      <c r="Q496" s="5" t="s">
        <v>186</v>
      </c>
      <c r="R496" s="5" t="s">
        <v>456</v>
      </c>
      <c r="S496" s="5" t="s">
        <v>128</v>
      </c>
      <c r="T496" s="5" t="s">
        <v>90</v>
      </c>
      <c r="U496" s="5" t="s">
        <v>782</v>
      </c>
      <c r="V496" s="5" t="s">
        <v>16</v>
      </c>
      <c r="Y496" s="5">
        <v>6</v>
      </c>
      <c r="Z496" s="31">
        <f>VLOOKUP(AA496,$A$3:$B$36,2,FALSE)</f>
        <v>37.200000000000003</v>
      </c>
      <c r="AA496" s="80" t="s">
        <v>772</v>
      </c>
      <c r="AB496" s="5">
        <v>6</v>
      </c>
      <c r="AC496" s="31">
        <f>VLOOKUP(AD496,$A$3:$B$36,2,FALSE)</f>
        <v>31.4</v>
      </c>
      <c r="AD496" s="80" t="s">
        <v>774</v>
      </c>
      <c r="AE496" s="5">
        <v>6</v>
      </c>
      <c r="AF496" s="31">
        <f>VLOOKUP(AG496,$A$3:$B$36,2,FALSE)</f>
        <v>29.2</v>
      </c>
      <c r="AG496" s="80" t="s">
        <v>792</v>
      </c>
      <c r="AH496" s="5">
        <v>6</v>
      </c>
      <c r="AI496" s="31">
        <f>VLOOKUP(AJ496,$A$3:$B$36,2,FALSE)</f>
        <v>31.4</v>
      </c>
      <c r="AJ496" s="80" t="s">
        <v>774</v>
      </c>
      <c r="AK496" s="5">
        <v>6</v>
      </c>
      <c r="AL496" s="31">
        <f>VLOOKUP(AM496,$A$3:$B$36,2,FALSE)</f>
        <v>33</v>
      </c>
      <c r="AM496" s="80" t="s">
        <v>766</v>
      </c>
      <c r="AN496" s="5">
        <v>6</v>
      </c>
      <c r="AO496" s="31">
        <f>VLOOKUP(AP496,$A$3:$B$36,2,FALSE)</f>
        <v>29.2</v>
      </c>
      <c r="AP496" s="80" t="s">
        <v>792</v>
      </c>
    </row>
    <row r="497" spans="7:66" x14ac:dyDescent="0.45">
      <c r="G497" s="5">
        <v>7</v>
      </c>
      <c r="H497" s="6" t="s">
        <v>388</v>
      </c>
      <c r="I497" s="6" t="s">
        <v>576</v>
      </c>
      <c r="J497" s="6" t="s">
        <v>129</v>
      </c>
      <c r="K497" s="13" t="s">
        <v>831</v>
      </c>
      <c r="L497" s="6" t="s">
        <v>346</v>
      </c>
      <c r="M497" s="13" t="s">
        <v>833</v>
      </c>
      <c r="N497" s="13"/>
      <c r="Q497" s="5" t="s">
        <v>27</v>
      </c>
      <c r="R497" s="5" t="s">
        <v>272</v>
      </c>
      <c r="S497" s="5" t="s">
        <v>129</v>
      </c>
      <c r="T497" s="5" t="s">
        <v>88</v>
      </c>
      <c r="U497" s="5" t="s">
        <v>346</v>
      </c>
      <c r="V497" s="5" t="s">
        <v>428</v>
      </c>
      <c r="Y497" s="5">
        <v>7</v>
      </c>
      <c r="Z497" s="31">
        <f>VLOOKUP(AA497,$A$3:$B$36,2,FALSE)</f>
        <v>34.700000000000003</v>
      </c>
      <c r="AA497" s="80" t="s">
        <v>776</v>
      </c>
      <c r="AB497" s="5">
        <v>7</v>
      </c>
      <c r="AC497" s="31">
        <f>VLOOKUP(AD497,$A$3:$B$36,2,FALSE)</f>
        <v>30.4</v>
      </c>
      <c r="AD497" s="80" t="s">
        <v>773</v>
      </c>
      <c r="AE497" s="5">
        <v>7</v>
      </c>
      <c r="AF497" s="31">
        <f>VLOOKUP(AG497,$A$3:$B$36,2,FALSE)</f>
        <v>31.4</v>
      </c>
      <c r="AG497" s="80" t="s">
        <v>774</v>
      </c>
      <c r="AH497" s="5">
        <v>7</v>
      </c>
      <c r="AI497" s="31">
        <f>VLOOKUP(AJ497,$A$3:$B$36,2,FALSE)</f>
        <v>32</v>
      </c>
      <c r="AJ497" s="80" t="s">
        <v>770</v>
      </c>
      <c r="AK497" s="5">
        <v>7</v>
      </c>
      <c r="AL497" s="31">
        <f>VLOOKUP(AM497,$A$3:$B$36,2,FALSE)</f>
        <v>31.4</v>
      </c>
      <c r="AM497" s="80" t="s">
        <v>774</v>
      </c>
      <c r="AN497" s="5">
        <v>7</v>
      </c>
      <c r="AO497" s="31">
        <f>VLOOKUP(AP497,$A$3:$B$36,2,FALSE)</f>
        <v>27.5</v>
      </c>
      <c r="AP497" s="80" t="s">
        <v>853</v>
      </c>
    </row>
    <row r="498" spans="7:66" x14ac:dyDescent="0.45">
      <c r="G498" s="5">
        <v>8</v>
      </c>
      <c r="H498" s="6" t="s">
        <v>22</v>
      </c>
      <c r="I498" s="11" t="s">
        <v>577</v>
      </c>
      <c r="J498" s="6" t="s">
        <v>820</v>
      </c>
      <c r="K498" s="6"/>
      <c r="L498" s="6" t="s">
        <v>422</v>
      </c>
      <c r="M498" s="11" t="s">
        <v>429</v>
      </c>
      <c r="N498" s="11"/>
      <c r="Q498" s="5" t="s">
        <v>22</v>
      </c>
      <c r="R498" s="5" t="s">
        <v>456</v>
      </c>
      <c r="S498" s="5" t="s">
        <v>856</v>
      </c>
      <c r="U498" s="5" t="s">
        <v>96</v>
      </c>
      <c r="V498" s="5" t="s">
        <v>16</v>
      </c>
      <c r="Y498" s="5">
        <v>8</v>
      </c>
      <c r="Z498" s="31">
        <f>VLOOKUP(AA498,$A$3:$B$36,2,FALSE)</f>
        <v>36.1</v>
      </c>
      <c r="AA498" s="80" t="s">
        <v>775</v>
      </c>
      <c r="AB498" s="5">
        <v>8</v>
      </c>
      <c r="AC498" s="31">
        <f>VLOOKUP(AD498,$A$3:$B$36,2,FALSE)</f>
        <v>31.4</v>
      </c>
      <c r="AD498" s="80" t="s">
        <v>774</v>
      </c>
      <c r="AE498" s="5">
        <v>8</v>
      </c>
      <c r="AF498" s="31">
        <f>VLOOKUP(AG498,$A$3:$B$36,2,FALSE)</f>
        <v>33</v>
      </c>
      <c r="AG498" s="80" t="s">
        <v>766</v>
      </c>
      <c r="AH498" s="114">
        <v>8</v>
      </c>
      <c r="AI498" s="107">
        <f>VLOOKUP(AJ498,$A$3:$B$36,2,FALSE)</f>
        <v>31.4</v>
      </c>
      <c r="AJ498" s="112" t="s">
        <v>774</v>
      </c>
      <c r="AK498" s="5">
        <v>8</v>
      </c>
      <c r="AL498" s="31">
        <f>VLOOKUP(AM498,$A$3:$B$36,2,FALSE)</f>
        <v>29.2</v>
      </c>
      <c r="AM498" s="80" t="s">
        <v>792</v>
      </c>
      <c r="AN498" s="5">
        <v>8</v>
      </c>
      <c r="AO498" s="31">
        <f>VLOOKUP(AP498,$A$3:$B$36,2,FALSE)</f>
        <v>29.2</v>
      </c>
      <c r="AP498" s="80" t="s">
        <v>792</v>
      </c>
    </row>
    <row r="499" spans="7:66" x14ac:dyDescent="0.45">
      <c r="G499" s="5">
        <v>9</v>
      </c>
      <c r="H499" s="6" t="s">
        <v>389</v>
      </c>
      <c r="I499" s="6"/>
      <c r="J499" s="6" t="s">
        <v>39</v>
      </c>
      <c r="K499" s="6"/>
      <c r="L499" s="6" t="s">
        <v>97</v>
      </c>
      <c r="M499" s="13" t="s">
        <v>430</v>
      </c>
      <c r="N499" s="13"/>
      <c r="Q499" s="5" t="s">
        <v>186</v>
      </c>
      <c r="S499" s="5" t="s">
        <v>39</v>
      </c>
      <c r="U499" s="5" t="s">
        <v>97</v>
      </c>
      <c r="V499" s="5" t="s">
        <v>428</v>
      </c>
      <c r="Y499" s="5">
        <v>9</v>
      </c>
      <c r="Z499" s="31">
        <f>VLOOKUP(AA499,$A$3:$B$36,2,FALSE)</f>
        <v>37.200000000000003</v>
      </c>
      <c r="AA499" s="80" t="s">
        <v>772</v>
      </c>
      <c r="AB499" s="114">
        <v>9</v>
      </c>
      <c r="AC499" s="107">
        <f>VLOOKUP(AD499,$A$3:$B$36,2,FALSE)</f>
        <v>30.4</v>
      </c>
      <c r="AD499" s="112" t="s">
        <v>773</v>
      </c>
      <c r="AE499" s="5">
        <v>9</v>
      </c>
      <c r="AF499" s="31">
        <f>VLOOKUP(AG499,$A$3:$B$36,2,FALSE)</f>
        <v>32</v>
      </c>
      <c r="AG499" s="80" t="s">
        <v>770</v>
      </c>
      <c r="AK499" s="5">
        <v>9</v>
      </c>
      <c r="AL499" s="31">
        <f>VLOOKUP(AM499,$A$3:$B$36,2,FALSE)</f>
        <v>30.4</v>
      </c>
      <c r="AM499" s="80" t="s">
        <v>773</v>
      </c>
      <c r="AN499" s="5">
        <v>9</v>
      </c>
      <c r="AO499" s="31">
        <f>VLOOKUP(AP499,$A$3:$B$36,2,FALSE)</f>
        <v>27.5</v>
      </c>
      <c r="AP499" s="80" t="s">
        <v>853</v>
      </c>
    </row>
    <row r="500" spans="7:66" x14ac:dyDescent="0.45">
      <c r="G500" s="5">
        <v>10</v>
      </c>
      <c r="H500" s="6" t="s">
        <v>26</v>
      </c>
      <c r="I500" s="6"/>
      <c r="J500" s="6" t="s">
        <v>821</v>
      </c>
      <c r="K500" s="6"/>
      <c r="L500" s="6" t="s">
        <v>98</v>
      </c>
      <c r="M500" s="6"/>
      <c r="N500" s="6"/>
      <c r="Q500" s="5" t="s">
        <v>26</v>
      </c>
      <c r="S500" s="5" t="s">
        <v>129</v>
      </c>
      <c r="U500" s="5" t="s">
        <v>98</v>
      </c>
      <c r="Y500" s="5">
        <v>10</v>
      </c>
      <c r="Z500" s="31">
        <f>VLOOKUP(AA500,$A$3:$B$36,2,FALSE)</f>
        <v>36.1</v>
      </c>
      <c r="AA500" s="80" t="s">
        <v>775</v>
      </c>
      <c r="AE500" s="5">
        <v>10</v>
      </c>
      <c r="AF500" s="31">
        <f>VLOOKUP(AG500,$A$3:$B$36,2,FALSE)</f>
        <v>31.4</v>
      </c>
      <c r="AG500" s="80" t="s">
        <v>774</v>
      </c>
      <c r="AK500" s="5">
        <v>10</v>
      </c>
      <c r="AL500" s="31">
        <f>VLOOKUP(AM500,$A$3:$B$36,2,FALSE)</f>
        <v>31.4</v>
      </c>
      <c r="AM500" s="80" t="s">
        <v>774</v>
      </c>
      <c r="AN500" s="114">
        <v>10</v>
      </c>
      <c r="AO500" s="107">
        <f>VLOOKUP(AP500,$A$3:$B$36,2,FALSE)</f>
        <v>29.2</v>
      </c>
      <c r="AP500" s="112" t="s">
        <v>792</v>
      </c>
    </row>
    <row r="501" spans="7:66" x14ac:dyDescent="0.45">
      <c r="G501" s="5">
        <v>11</v>
      </c>
      <c r="H501" s="6" t="s">
        <v>187</v>
      </c>
      <c r="I501" s="6"/>
      <c r="J501" s="6" t="s">
        <v>822</v>
      </c>
      <c r="K501" s="6"/>
      <c r="L501" s="6" t="s">
        <v>292</v>
      </c>
      <c r="M501" s="6"/>
      <c r="N501" s="6"/>
      <c r="Q501" s="5" t="s">
        <v>187</v>
      </c>
      <c r="S501" s="5" t="s">
        <v>39</v>
      </c>
      <c r="U501" s="5" t="s">
        <v>92</v>
      </c>
      <c r="Y501" s="5">
        <v>11</v>
      </c>
      <c r="Z501" s="31">
        <f>VLOOKUP(AA501,$A$3:$B$36,2,FALSE)</f>
        <v>34.700000000000003</v>
      </c>
      <c r="AA501" s="80" t="s">
        <v>776</v>
      </c>
      <c r="AE501" s="5">
        <v>11</v>
      </c>
      <c r="AF501" s="31">
        <f>VLOOKUP(AG501,$A$3:$B$36,2,FALSE)</f>
        <v>32</v>
      </c>
      <c r="AG501" s="80" t="s">
        <v>770</v>
      </c>
      <c r="AK501" s="5">
        <v>11</v>
      </c>
      <c r="AL501" s="31">
        <f>VLOOKUP(AM501,$A$3:$B$36,2,FALSE)</f>
        <v>32</v>
      </c>
      <c r="AM501" s="80" t="s">
        <v>770</v>
      </c>
    </row>
    <row r="502" spans="7:66" x14ac:dyDescent="0.45">
      <c r="G502" s="5">
        <v>12</v>
      </c>
      <c r="H502" s="6" t="s">
        <v>190</v>
      </c>
      <c r="I502" s="6"/>
      <c r="J502" s="6" t="s">
        <v>45</v>
      </c>
      <c r="K502" s="6"/>
      <c r="L502" s="6" t="s">
        <v>346</v>
      </c>
      <c r="M502" s="6"/>
      <c r="N502" s="6"/>
      <c r="Q502" s="5" t="s">
        <v>68</v>
      </c>
      <c r="S502" s="5" t="s">
        <v>45</v>
      </c>
      <c r="U502" s="5" t="s">
        <v>346</v>
      </c>
      <c r="Y502" s="5">
        <v>12</v>
      </c>
      <c r="Z502" s="31">
        <f>VLOOKUP(AA502,$A$3:$B$36,2,FALSE)</f>
        <v>34.200000000000003</v>
      </c>
      <c r="AA502" s="80" t="s">
        <v>765</v>
      </c>
      <c r="AE502" s="5">
        <v>12</v>
      </c>
      <c r="AF502" s="31">
        <f>VLOOKUP(AG502,$A$3:$B$36,2,FALSE)</f>
        <v>31.4</v>
      </c>
      <c r="AG502" s="80" t="s">
        <v>774</v>
      </c>
      <c r="AK502" s="5">
        <v>12</v>
      </c>
      <c r="AL502" s="31">
        <f>VLOOKUP(AM502,$A$3:$B$36,2,FALSE)</f>
        <v>31.4</v>
      </c>
      <c r="AM502" s="80" t="s">
        <v>774</v>
      </c>
    </row>
    <row r="503" spans="7:66" x14ac:dyDescent="0.45">
      <c r="G503" s="5">
        <v>13</v>
      </c>
      <c r="H503" s="6" t="s">
        <v>27</v>
      </c>
      <c r="I503" s="6"/>
      <c r="J503" s="6" t="s">
        <v>608</v>
      </c>
      <c r="K503" s="6"/>
      <c r="L503" s="6" t="s">
        <v>511</v>
      </c>
      <c r="M503" s="6"/>
      <c r="N503" s="6"/>
      <c r="Q503" s="5" t="s">
        <v>27</v>
      </c>
      <c r="S503" s="5" t="s">
        <v>40</v>
      </c>
      <c r="U503" s="5" t="s">
        <v>511</v>
      </c>
      <c r="Y503" s="5">
        <v>13</v>
      </c>
      <c r="Z503" s="31">
        <f>VLOOKUP(AA503,$A$3:$B$36,2,FALSE)</f>
        <v>34.700000000000003</v>
      </c>
      <c r="AA503" s="80" t="s">
        <v>776</v>
      </c>
      <c r="AE503" s="5">
        <v>13</v>
      </c>
      <c r="AF503" s="31">
        <f>VLOOKUP(AG503,$A$3:$B$36,2,FALSE)</f>
        <v>30.4</v>
      </c>
      <c r="AG503" s="80" t="s">
        <v>773</v>
      </c>
      <c r="AK503" s="5">
        <v>13</v>
      </c>
      <c r="AL503" s="31">
        <f>VLOOKUP(AM503,$A$3:$B$36,2,FALSE)</f>
        <v>30.4</v>
      </c>
      <c r="AM503" s="80" t="s">
        <v>773</v>
      </c>
    </row>
    <row r="504" spans="7:66" ht="13.8" x14ac:dyDescent="0.45">
      <c r="G504" s="5">
        <v>14</v>
      </c>
      <c r="H504" s="6" t="s">
        <v>22</v>
      </c>
      <c r="I504" s="6"/>
      <c r="J504" s="6"/>
      <c r="K504" s="6"/>
      <c r="L504" s="6" t="s">
        <v>93</v>
      </c>
      <c r="M504" s="6"/>
      <c r="N504" s="6"/>
      <c r="Q504" s="5" t="s">
        <v>22</v>
      </c>
      <c r="U504" s="5" t="s">
        <v>93</v>
      </c>
      <c r="Y504" s="5">
        <v>14</v>
      </c>
      <c r="Z504" s="31">
        <f>VLOOKUP(AA504,$A$3:$B$36,2,FALSE)</f>
        <v>36.1</v>
      </c>
      <c r="AA504" s="80" t="s">
        <v>775</v>
      </c>
      <c r="AE504" s="114">
        <v>14</v>
      </c>
      <c r="AF504" s="107">
        <f>VLOOKUP(AG504,$A$3:$B$36,2,FALSE)</f>
        <v>31.4</v>
      </c>
      <c r="AG504" s="112" t="s">
        <v>774</v>
      </c>
      <c r="AK504" s="5">
        <v>14</v>
      </c>
      <c r="AL504" s="31">
        <f>VLOOKUP(AM504,$A$3:$B$36,2,FALSE)</f>
        <v>29.2</v>
      </c>
      <c r="AM504" s="80" t="s">
        <v>792</v>
      </c>
      <c r="BN504" s="10" t="s">
        <v>431</v>
      </c>
    </row>
    <row r="505" spans="7:66" x14ac:dyDescent="0.45">
      <c r="G505" s="5">
        <v>15</v>
      </c>
      <c r="H505" s="6" t="s">
        <v>475</v>
      </c>
      <c r="I505" s="6"/>
      <c r="J505" s="6"/>
      <c r="K505" s="6"/>
      <c r="L505" s="6" t="s">
        <v>812</v>
      </c>
      <c r="M505" s="6"/>
      <c r="N505" s="6"/>
      <c r="Q505" s="5" t="s">
        <v>186</v>
      </c>
      <c r="U505" s="5" t="s">
        <v>95</v>
      </c>
      <c r="Y505" s="5">
        <v>15</v>
      </c>
      <c r="Z505" s="31">
        <f>VLOOKUP(AA505,$A$3:$B$36,2,FALSE)</f>
        <v>37.200000000000003</v>
      </c>
      <c r="AA505" s="80" t="s">
        <v>772</v>
      </c>
      <c r="AK505" s="5">
        <v>15</v>
      </c>
      <c r="AL505" s="31">
        <f>VLOOKUP(AM505,$A$3:$B$36,2,FALSE)</f>
        <v>27.5</v>
      </c>
      <c r="AM505" s="80" t="s">
        <v>853</v>
      </c>
    </row>
    <row r="506" spans="7:66" x14ac:dyDescent="0.45">
      <c r="G506" s="5">
        <v>16</v>
      </c>
      <c r="H506" s="6"/>
      <c r="I506" s="6"/>
      <c r="J506" s="6"/>
      <c r="K506" s="6"/>
      <c r="L506" s="6" t="s">
        <v>96</v>
      </c>
      <c r="M506" s="6"/>
      <c r="N506" s="6"/>
      <c r="U506" s="5" t="s">
        <v>96</v>
      </c>
      <c r="Y506" s="114">
        <v>16</v>
      </c>
      <c r="Z506" s="107">
        <f>VLOOKUP(AA506,$A$3:$B$36,2,FALSE)</f>
        <v>36.1</v>
      </c>
      <c r="AA506" s="112" t="s">
        <v>775</v>
      </c>
      <c r="AK506" s="5">
        <v>16</v>
      </c>
      <c r="AL506" s="31">
        <f>VLOOKUP(AM506,$A$3:$B$36,2,FALSE)</f>
        <v>29.2</v>
      </c>
      <c r="AM506" s="80" t="s">
        <v>792</v>
      </c>
    </row>
    <row r="507" spans="7:66" x14ac:dyDescent="0.45">
      <c r="G507" s="5">
        <v>17</v>
      </c>
      <c r="H507" s="6"/>
      <c r="I507" s="6"/>
      <c r="J507" s="6"/>
      <c r="K507" s="6"/>
      <c r="L507" s="6" t="s">
        <v>97</v>
      </c>
      <c r="M507" s="6"/>
      <c r="N507" s="6"/>
      <c r="U507" s="5" t="s">
        <v>97</v>
      </c>
      <c r="AK507" s="5">
        <v>17</v>
      </c>
      <c r="AL507" s="31">
        <f>VLOOKUP(AM507,$A$3:$B$36,2,FALSE)</f>
        <v>30.4</v>
      </c>
      <c r="AM507" s="80" t="s">
        <v>773</v>
      </c>
    </row>
    <row r="508" spans="7:66" ht="13.8" x14ac:dyDescent="0.45">
      <c r="G508" s="5">
        <v>18</v>
      </c>
      <c r="H508" s="6"/>
      <c r="I508" s="6"/>
      <c r="J508" s="6"/>
      <c r="K508" s="6"/>
      <c r="L508" s="6" t="s">
        <v>598</v>
      </c>
      <c r="M508" s="6"/>
      <c r="N508" s="6"/>
      <c r="O508" s="10" t="s">
        <v>431</v>
      </c>
      <c r="U508" s="5" t="s">
        <v>346</v>
      </c>
      <c r="W508" s="5">
        <f>COUNTA(Q491:V508)</f>
        <v>70</v>
      </c>
      <c r="X508" s="10" t="s">
        <v>431</v>
      </c>
      <c r="AK508" s="5">
        <v>18</v>
      </c>
      <c r="AL508" s="31">
        <f>VLOOKUP(AM508,$A$3:$B$36,2,FALSE)</f>
        <v>31.4</v>
      </c>
      <c r="AM508" s="80" t="s">
        <v>774</v>
      </c>
    </row>
    <row r="509" spans="7:66" x14ac:dyDescent="0.45">
      <c r="H509" s="6"/>
      <c r="I509" s="6"/>
      <c r="J509" s="6"/>
      <c r="AK509" s="114">
        <v>19</v>
      </c>
      <c r="AL509" s="107">
        <f>VLOOKUP(AM509,$A$3:$B$36,2,FALSE)</f>
        <v>30.4</v>
      </c>
      <c r="AM509" s="112" t="s">
        <v>773</v>
      </c>
    </row>
    <row r="511" spans="7:66" x14ac:dyDescent="0.45">
      <c r="G511" s="5" t="s">
        <v>823</v>
      </c>
    </row>
    <row r="512" spans="7:66" x14ac:dyDescent="0.45">
      <c r="H512" s="5" t="s">
        <v>216</v>
      </c>
    </row>
    <row r="513" spans="7:66" x14ac:dyDescent="0.45">
      <c r="G513" s="7" t="s">
        <v>5</v>
      </c>
      <c r="H513" s="8" t="s">
        <v>28</v>
      </c>
      <c r="I513" s="8" t="s">
        <v>29</v>
      </c>
      <c r="J513" s="8" t="s">
        <v>110</v>
      </c>
      <c r="K513" s="8" t="s">
        <v>217</v>
      </c>
      <c r="L513" s="8" t="s">
        <v>218</v>
      </c>
      <c r="M513" s="8" t="s">
        <v>219</v>
      </c>
      <c r="N513" s="8"/>
      <c r="P513" s="77">
        <v>24</v>
      </c>
      <c r="Q513" s="8" t="s">
        <v>28</v>
      </c>
      <c r="R513" s="8" t="s">
        <v>29</v>
      </c>
      <c r="S513" s="8" t="s">
        <v>110</v>
      </c>
      <c r="T513" s="8" t="s">
        <v>217</v>
      </c>
      <c r="U513" s="8" t="s">
        <v>218</v>
      </c>
      <c r="V513" s="8" t="s">
        <v>219</v>
      </c>
      <c r="Y513" s="7" t="s">
        <v>5</v>
      </c>
      <c r="AA513" s="102" t="s">
        <v>28</v>
      </c>
      <c r="AB513" s="102"/>
      <c r="AC513" s="102"/>
      <c r="AD513" s="102" t="s">
        <v>29</v>
      </c>
      <c r="AE513" s="102"/>
      <c r="AF513" s="102"/>
      <c r="AG513" s="102" t="s">
        <v>110</v>
      </c>
      <c r="AH513" s="102"/>
      <c r="AI513" s="102"/>
      <c r="AJ513" s="102" t="s">
        <v>217</v>
      </c>
      <c r="AK513" s="102"/>
      <c r="AL513" s="102"/>
      <c r="AM513" s="102" t="s">
        <v>218</v>
      </c>
      <c r="AN513" s="102"/>
      <c r="AO513" s="102"/>
      <c r="AP513" s="102" t="s">
        <v>219</v>
      </c>
    </row>
    <row r="514" spans="7:66" x14ac:dyDescent="0.45">
      <c r="G514" s="5">
        <v>1</v>
      </c>
      <c r="H514" s="6" t="s">
        <v>114</v>
      </c>
      <c r="I514" s="6" t="s">
        <v>118</v>
      </c>
      <c r="J514" s="6" t="s">
        <v>126</v>
      </c>
      <c r="K514" s="6" t="s">
        <v>136</v>
      </c>
      <c r="L514" s="6" t="s">
        <v>148</v>
      </c>
      <c r="M514" s="6" t="s">
        <v>155</v>
      </c>
      <c r="N514" s="6"/>
      <c r="Q514" s="5" t="s">
        <v>114</v>
      </c>
      <c r="R514" s="5" t="s">
        <v>118</v>
      </c>
      <c r="S514" s="5" t="s">
        <v>126</v>
      </c>
      <c r="T514" s="5" t="s">
        <v>136</v>
      </c>
      <c r="U514" s="5" t="s">
        <v>148</v>
      </c>
      <c r="V514" s="5" t="s">
        <v>155</v>
      </c>
      <c r="Y514" s="5">
        <v>1</v>
      </c>
      <c r="Z514" s="31">
        <f>VLOOKUP(AA514,$A$3:$B$36,2,FALSE)</f>
        <v>25.9</v>
      </c>
      <c r="AA514" s="80" t="s">
        <v>871</v>
      </c>
      <c r="AB514" s="5">
        <v>1</v>
      </c>
      <c r="AC514" s="31">
        <f>VLOOKUP(AD514,$A$3:$B$36,2,FALSE)</f>
        <v>25.9</v>
      </c>
      <c r="AD514" s="80" t="s">
        <v>871</v>
      </c>
      <c r="AE514" s="5">
        <v>1</v>
      </c>
      <c r="AF514" s="31">
        <f>VLOOKUP(AG514,$A$3:$B$36,2,FALSE)</f>
        <v>25.9</v>
      </c>
      <c r="AG514" s="80" t="s">
        <v>871</v>
      </c>
      <c r="AH514" s="5">
        <v>1</v>
      </c>
      <c r="AI514" s="31">
        <f>VLOOKUP(AJ514,$A$3:$B$36,2,FALSE)</f>
        <v>25.9</v>
      </c>
      <c r="AJ514" s="80" t="s">
        <v>871</v>
      </c>
      <c r="AK514" s="5">
        <v>1</v>
      </c>
      <c r="AL514" s="31">
        <f>VLOOKUP(AM514,$A$3:$B$36,2,FALSE)</f>
        <v>25.9</v>
      </c>
      <c r="AM514" s="80" t="s">
        <v>871</v>
      </c>
      <c r="AN514" s="5">
        <v>1</v>
      </c>
      <c r="AO514" s="31">
        <f>VLOOKUP(AP514,$A$3:$B$36,2,FALSE)</f>
        <v>25.9</v>
      </c>
      <c r="AP514" s="80" t="s">
        <v>871</v>
      </c>
    </row>
    <row r="515" spans="7:66" x14ac:dyDescent="0.45">
      <c r="G515" s="5">
        <v>2</v>
      </c>
      <c r="H515" s="6" t="s">
        <v>116</v>
      </c>
      <c r="I515" s="6" t="s">
        <v>119</v>
      </c>
      <c r="J515" s="6" t="s">
        <v>275</v>
      </c>
      <c r="K515" s="6" t="s">
        <v>284</v>
      </c>
      <c r="L515" s="6" t="s">
        <v>96</v>
      </c>
      <c r="M515" s="6" t="s">
        <v>18</v>
      </c>
      <c r="N515" s="6"/>
      <c r="Q515" s="5" t="s">
        <v>116</v>
      </c>
      <c r="R515" s="5" t="s">
        <v>119</v>
      </c>
      <c r="S515" s="5" t="s">
        <v>42</v>
      </c>
      <c r="T515" s="5" t="s">
        <v>984</v>
      </c>
      <c r="U515" s="5" t="s">
        <v>96</v>
      </c>
      <c r="V515" s="5" t="s">
        <v>18</v>
      </c>
      <c r="Y515" s="5">
        <v>2</v>
      </c>
      <c r="Z515" s="31">
        <f>VLOOKUP(AA515,$A$3:$B$36,2,FALSE)</f>
        <v>29.2</v>
      </c>
      <c r="AA515" s="80" t="s">
        <v>792</v>
      </c>
      <c r="AB515" s="5">
        <v>2</v>
      </c>
      <c r="AC515" s="31">
        <f>VLOOKUP(AD515,$A$3:$B$36,2,FALSE)</f>
        <v>29.2</v>
      </c>
      <c r="AD515" s="80" t="s">
        <v>792</v>
      </c>
      <c r="AE515" s="5">
        <v>2</v>
      </c>
      <c r="AF515" s="31">
        <f>VLOOKUP(AG515,$A$3:$B$36,2,FALSE)</f>
        <v>29.2</v>
      </c>
      <c r="AG515" s="80" t="s">
        <v>792</v>
      </c>
      <c r="AH515" s="5">
        <v>2</v>
      </c>
      <c r="AI515" s="31">
        <f>VLOOKUP(AJ515,$A$3:$B$36,2,FALSE)</f>
        <v>29.2</v>
      </c>
      <c r="AJ515" s="80" t="s">
        <v>792</v>
      </c>
      <c r="AK515" s="5">
        <v>2</v>
      </c>
      <c r="AL515" s="31">
        <f>VLOOKUP(AM515,$A$3:$B$36,2,FALSE)</f>
        <v>29.2</v>
      </c>
      <c r="AM515" s="80" t="s">
        <v>792</v>
      </c>
      <c r="AN515" s="5">
        <v>2</v>
      </c>
      <c r="AO515" s="31">
        <f>VLOOKUP(AP515,$A$3:$B$36,2,FALSE)</f>
        <v>29.2</v>
      </c>
      <c r="AP515" s="80" t="s">
        <v>792</v>
      </c>
    </row>
    <row r="516" spans="7:66" x14ac:dyDescent="0.45">
      <c r="G516" s="5">
        <v>3</v>
      </c>
      <c r="H516" s="6" t="s">
        <v>66</v>
      </c>
      <c r="I516" s="6" t="s">
        <v>120</v>
      </c>
      <c r="J516" s="11" t="s">
        <v>333</v>
      </c>
      <c r="K516" s="11" t="s">
        <v>285</v>
      </c>
      <c r="L516" s="11" t="s">
        <v>345</v>
      </c>
      <c r="M516" s="6" t="s">
        <v>210</v>
      </c>
      <c r="N516" s="6"/>
      <c r="Q516" s="5" t="s">
        <v>66</v>
      </c>
      <c r="R516" s="5" t="s">
        <v>120</v>
      </c>
      <c r="S516" s="5" t="s">
        <v>127</v>
      </c>
      <c r="T516" s="5" t="s">
        <v>340</v>
      </c>
      <c r="U516" s="5" t="s">
        <v>782</v>
      </c>
      <c r="V516" s="5" t="s">
        <v>61</v>
      </c>
      <c r="Y516" s="5">
        <v>3</v>
      </c>
      <c r="Z516" s="31">
        <f>VLOOKUP(AA516,$A$3:$B$36,2,FALSE)</f>
        <v>33</v>
      </c>
      <c r="AA516" s="80" t="s">
        <v>766</v>
      </c>
      <c r="AB516" s="5">
        <v>3</v>
      </c>
      <c r="AC516" s="31">
        <f>VLOOKUP(AD516,$A$3:$B$36,2,FALSE)</f>
        <v>33</v>
      </c>
      <c r="AD516" s="80" t="s">
        <v>766</v>
      </c>
      <c r="AE516" s="5">
        <v>3</v>
      </c>
      <c r="AF516" s="31">
        <f>VLOOKUP(AG516,$A$3:$B$36,2,FALSE)</f>
        <v>27.1</v>
      </c>
      <c r="AG516" s="80" t="s">
        <v>769</v>
      </c>
      <c r="AH516" s="5">
        <v>3</v>
      </c>
      <c r="AI516" s="31">
        <f>VLOOKUP(AJ516,$A$3:$B$36,2,FALSE)</f>
        <v>27.1</v>
      </c>
      <c r="AJ516" s="80" t="s">
        <v>769</v>
      </c>
      <c r="AK516" s="5">
        <v>3</v>
      </c>
      <c r="AL516" s="31">
        <f>VLOOKUP(AM516,$A$3:$B$36,2,FALSE)</f>
        <v>33</v>
      </c>
      <c r="AM516" s="80" t="s">
        <v>766</v>
      </c>
      <c r="AN516" s="5">
        <v>3</v>
      </c>
      <c r="AO516" s="31">
        <f>VLOOKUP(AP516,$A$3:$B$36,2,FALSE)</f>
        <v>33</v>
      </c>
      <c r="AP516" s="80" t="s">
        <v>766</v>
      </c>
    </row>
    <row r="517" spans="7:66" x14ac:dyDescent="0.45">
      <c r="G517" s="5">
        <v>4</v>
      </c>
      <c r="H517" s="6" t="s">
        <v>27</v>
      </c>
      <c r="I517" s="6" t="s">
        <v>121</v>
      </c>
      <c r="J517" s="6" t="s">
        <v>416</v>
      </c>
      <c r="K517" s="6" t="s">
        <v>827</v>
      </c>
      <c r="L517" s="6" t="s">
        <v>404</v>
      </c>
      <c r="M517" s="6" t="s">
        <v>211</v>
      </c>
      <c r="N517" s="6"/>
      <c r="Q517" s="5" t="s">
        <v>27</v>
      </c>
      <c r="R517" s="5" t="s">
        <v>121</v>
      </c>
      <c r="S517" s="5" t="s">
        <v>43</v>
      </c>
      <c r="T517" s="5" t="s">
        <v>1020</v>
      </c>
      <c r="U517" s="5" t="s">
        <v>98</v>
      </c>
      <c r="V517" s="5" t="s">
        <v>211</v>
      </c>
      <c r="Y517" s="5">
        <v>4</v>
      </c>
      <c r="Z517" s="31">
        <f>VLOOKUP(AA517,$A$3:$B$36,2,FALSE)</f>
        <v>34.700000000000003</v>
      </c>
      <c r="AA517" s="80" t="s">
        <v>776</v>
      </c>
      <c r="AB517" s="5">
        <v>4</v>
      </c>
      <c r="AC517" s="31">
        <f>VLOOKUP(AD517,$A$3:$B$36,2,FALSE)</f>
        <v>34.700000000000003</v>
      </c>
      <c r="AD517" s="80" t="s">
        <v>776</v>
      </c>
      <c r="AE517" s="5">
        <v>4</v>
      </c>
      <c r="AF517" s="31">
        <f>VLOOKUP(AG517,$A$3:$B$36,2,FALSE)</f>
        <v>27.5</v>
      </c>
      <c r="AG517" s="80" t="s">
        <v>853</v>
      </c>
      <c r="AH517" s="5">
        <v>4</v>
      </c>
      <c r="AI517" s="31">
        <f>VLOOKUP(AJ517,$A$3:$B$36,2,FALSE)</f>
        <v>27.5</v>
      </c>
      <c r="AJ517" s="80" t="s">
        <v>853</v>
      </c>
      <c r="AK517" s="5">
        <v>4</v>
      </c>
      <c r="AL517" s="31">
        <f>VLOOKUP(AM517,$A$3:$B$36,2,FALSE)</f>
        <v>31.4</v>
      </c>
      <c r="AM517" s="80" t="s">
        <v>774</v>
      </c>
      <c r="AN517" s="5">
        <v>4</v>
      </c>
      <c r="AO517" s="31">
        <f>VLOOKUP(AP517,$A$3:$B$36,2,FALSE)</f>
        <v>31.4</v>
      </c>
      <c r="AP517" s="80" t="s">
        <v>774</v>
      </c>
    </row>
    <row r="518" spans="7:66" x14ac:dyDescent="0.45">
      <c r="G518" s="5">
        <v>5</v>
      </c>
      <c r="H518" s="6" t="s">
        <v>185</v>
      </c>
      <c r="I518" s="11" t="s">
        <v>564</v>
      </c>
      <c r="J518" s="6" t="s">
        <v>44</v>
      </c>
      <c r="K518" s="11" t="s">
        <v>828</v>
      </c>
      <c r="L518" s="6" t="s">
        <v>53</v>
      </c>
      <c r="M518" s="6" t="s">
        <v>16</v>
      </c>
      <c r="N518" s="6"/>
      <c r="Q518" s="5" t="s">
        <v>257</v>
      </c>
      <c r="R518" s="5" t="s">
        <v>34</v>
      </c>
      <c r="S518" s="5" t="s">
        <v>44</v>
      </c>
      <c r="T518" s="5" t="s">
        <v>340</v>
      </c>
      <c r="U518" s="5" t="s">
        <v>53</v>
      </c>
      <c r="V518" s="5" t="s">
        <v>16</v>
      </c>
      <c r="Y518" s="5">
        <v>5</v>
      </c>
      <c r="Z518" s="31">
        <f>VLOOKUP(AA518,$A$3:$B$36,2,FALSE)</f>
        <v>39.700000000000003</v>
      </c>
      <c r="AA518" s="80" t="s">
        <v>764</v>
      </c>
      <c r="AB518" s="5">
        <v>5</v>
      </c>
      <c r="AC518" s="31">
        <f>VLOOKUP(AD518,$A$3:$B$36,2,FALSE)</f>
        <v>39.700000000000003</v>
      </c>
      <c r="AD518" s="80" t="s">
        <v>764</v>
      </c>
      <c r="AE518" s="5">
        <v>5</v>
      </c>
      <c r="AF518" s="31">
        <f>VLOOKUP(AG518,$A$3:$B$36,2,FALSE)</f>
        <v>27.1</v>
      </c>
      <c r="AG518" s="80" t="s">
        <v>769</v>
      </c>
      <c r="AH518" s="5">
        <v>5</v>
      </c>
      <c r="AI518" s="31">
        <f>VLOOKUP(AJ518,$A$3:$B$36,2,FALSE)</f>
        <v>27.1</v>
      </c>
      <c r="AJ518" s="80" t="s">
        <v>769</v>
      </c>
      <c r="AK518" s="5">
        <v>5</v>
      </c>
      <c r="AL518" s="31">
        <f>VLOOKUP(AM518,$A$3:$B$36,2,FALSE)</f>
        <v>32</v>
      </c>
      <c r="AM518" s="80" t="s">
        <v>770</v>
      </c>
      <c r="AN518" s="5">
        <v>5</v>
      </c>
      <c r="AO518" s="31">
        <f>VLOOKUP(AP518,$A$3:$B$36,2,FALSE)</f>
        <v>29.2</v>
      </c>
      <c r="AP518" s="80" t="s">
        <v>792</v>
      </c>
    </row>
    <row r="519" spans="7:66" x14ac:dyDescent="0.45">
      <c r="G519" s="5">
        <v>6</v>
      </c>
      <c r="H519" s="6" t="s">
        <v>186</v>
      </c>
      <c r="I519" s="6" t="s">
        <v>565</v>
      </c>
      <c r="J519" s="6" t="s">
        <v>826</v>
      </c>
      <c r="K519" s="6" t="s">
        <v>286</v>
      </c>
      <c r="L519" s="11" t="s">
        <v>572</v>
      </c>
      <c r="M519" s="6" t="s">
        <v>467</v>
      </c>
      <c r="N519" s="6"/>
      <c r="Q519" s="5" t="s">
        <v>186</v>
      </c>
      <c r="R519" s="5" t="s">
        <v>174</v>
      </c>
      <c r="S519" s="5" t="s">
        <v>236</v>
      </c>
      <c r="T519" s="5" t="s">
        <v>286</v>
      </c>
      <c r="U519" s="5" t="s">
        <v>782</v>
      </c>
      <c r="V519" s="5" t="s">
        <v>356</v>
      </c>
      <c r="Y519" s="5">
        <v>6</v>
      </c>
      <c r="Z519" s="31">
        <f>VLOOKUP(AA519,$A$3:$B$36,2,FALSE)</f>
        <v>37.200000000000003</v>
      </c>
      <c r="AA519" s="80" t="s">
        <v>772</v>
      </c>
      <c r="AB519" s="5">
        <v>6</v>
      </c>
      <c r="AC519" s="31">
        <f>VLOOKUP(AD519,$A$3:$B$36,2,FALSE)</f>
        <v>37.200000000000003</v>
      </c>
      <c r="AD519" s="80" t="s">
        <v>772</v>
      </c>
      <c r="AE519" s="5">
        <v>6</v>
      </c>
      <c r="AF519" s="31">
        <f>VLOOKUP(AG519,$A$3:$B$36,2,FALSE)</f>
        <v>26.1</v>
      </c>
      <c r="AG519" s="80" t="s">
        <v>873</v>
      </c>
      <c r="AH519" s="5">
        <v>6</v>
      </c>
      <c r="AI519" s="31">
        <f>VLOOKUP(AJ519,$A$3:$B$36,2,FALSE)</f>
        <v>27.5</v>
      </c>
      <c r="AJ519" s="80" t="s">
        <v>853</v>
      </c>
      <c r="AK519" s="5">
        <v>6</v>
      </c>
      <c r="AL519" s="31">
        <f>VLOOKUP(AM519,$A$3:$B$36,2,FALSE)</f>
        <v>33</v>
      </c>
      <c r="AM519" s="80" t="s">
        <v>766</v>
      </c>
      <c r="AN519" s="5">
        <v>6</v>
      </c>
      <c r="AO519" s="31">
        <f>VLOOKUP(AP519,$A$3:$B$36,2,FALSE)</f>
        <v>27.1</v>
      </c>
      <c r="AP519" s="80" t="s">
        <v>769</v>
      </c>
    </row>
    <row r="520" spans="7:66" x14ac:dyDescent="0.45">
      <c r="G520" s="5">
        <v>7</v>
      </c>
      <c r="H520" s="11" t="s">
        <v>388</v>
      </c>
      <c r="I520" s="6" t="s">
        <v>36</v>
      </c>
      <c r="J520" s="11" t="s">
        <v>652</v>
      </c>
      <c r="K520" s="6" t="s">
        <v>137</v>
      </c>
      <c r="L520" s="6" t="s">
        <v>829</v>
      </c>
      <c r="M520" s="6" t="s">
        <v>428</v>
      </c>
      <c r="N520" s="6"/>
      <c r="Q520" s="5" t="s">
        <v>27</v>
      </c>
      <c r="R520" s="5" t="s">
        <v>36</v>
      </c>
      <c r="S520" s="5" t="s">
        <v>44</v>
      </c>
      <c r="T520" s="5" t="s">
        <v>137</v>
      </c>
      <c r="U520" s="5" t="s">
        <v>53</v>
      </c>
      <c r="V520" s="5" t="s">
        <v>428</v>
      </c>
      <c r="Y520" s="5">
        <v>7</v>
      </c>
      <c r="Z520" s="31">
        <f>VLOOKUP(AA520,$A$3:$B$36,2,FALSE)</f>
        <v>34.700000000000003</v>
      </c>
      <c r="AA520" s="80" t="s">
        <v>776</v>
      </c>
      <c r="AB520" s="5">
        <v>7</v>
      </c>
      <c r="AC520" s="31">
        <f>VLOOKUP(AD520,$A$3:$B$36,2,FALSE)</f>
        <v>38.5</v>
      </c>
      <c r="AD520" s="80" t="s">
        <v>767</v>
      </c>
      <c r="AE520" s="5">
        <v>7</v>
      </c>
      <c r="AF520" s="31">
        <f>VLOOKUP(AG520,$A$3:$B$36,2,FALSE)</f>
        <v>27.1</v>
      </c>
      <c r="AG520" s="80" t="s">
        <v>769</v>
      </c>
      <c r="AH520" s="5">
        <v>7</v>
      </c>
      <c r="AI520" s="31">
        <f>VLOOKUP(AJ520,$A$3:$B$36,2,FALSE)</f>
        <v>29.2</v>
      </c>
      <c r="AJ520" s="80" t="s">
        <v>792</v>
      </c>
      <c r="AK520" s="5">
        <v>7</v>
      </c>
      <c r="AL520" s="31">
        <f>VLOOKUP(AM520,$A$3:$B$36,2,FALSE)</f>
        <v>32</v>
      </c>
      <c r="AM520" s="80" t="s">
        <v>770</v>
      </c>
      <c r="AN520" s="5">
        <v>7</v>
      </c>
      <c r="AO520" s="31">
        <f>VLOOKUP(AP520,$A$3:$B$36,2,FALSE)</f>
        <v>27.5</v>
      </c>
      <c r="AP520" s="80" t="s">
        <v>853</v>
      </c>
    </row>
    <row r="521" spans="7:66" x14ac:dyDescent="0.45">
      <c r="G521" s="5">
        <v>8</v>
      </c>
      <c r="H521" s="6" t="s">
        <v>588</v>
      </c>
      <c r="I521" s="11" t="s">
        <v>824</v>
      </c>
      <c r="J521" s="6"/>
      <c r="K521" s="6" t="s">
        <v>89</v>
      </c>
      <c r="L521" s="6" t="s">
        <v>99</v>
      </c>
      <c r="M521" s="6" t="s">
        <v>18</v>
      </c>
      <c r="N521" s="6"/>
      <c r="Q521" s="5" t="s">
        <v>26</v>
      </c>
      <c r="R521" s="5" t="s">
        <v>34</v>
      </c>
      <c r="T521" s="5" t="s">
        <v>89</v>
      </c>
      <c r="U521" s="5" t="s">
        <v>99</v>
      </c>
      <c r="V521" s="5" t="s">
        <v>18</v>
      </c>
      <c r="Y521" s="5">
        <v>8</v>
      </c>
      <c r="Z521" s="31">
        <f>VLOOKUP(AA521,$A$3:$B$36,2,FALSE)</f>
        <v>36.1</v>
      </c>
      <c r="AA521" s="80" t="s">
        <v>775</v>
      </c>
      <c r="AB521" s="5">
        <v>8</v>
      </c>
      <c r="AC521" s="31">
        <f>VLOOKUP(AD521,$A$3:$B$36,2,FALSE)</f>
        <v>39.700000000000003</v>
      </c>
      <c r="AD521" s="80" t="s">
        <v>764</v>
      </c>
      <c r="AE521" s="114">
        <v>8</v>
      </c>
      <c r="AF521" s="107">
        <f>VLOOKUP(AG521,$A$3:$B$36,2,FALSE)</f>
        <v>26.1</v>
      </c>
      <c r="AG521" s="112" t="s">
        <v>873</v>
      </c>
      <c r="AH521" s="5">
        <v>8</v>
      </c>
      <c r="AI521" s="31">
        <f>VLOOKUP(AJ521,$A$3:$B$36,2,FALSE)</f>
        <v>30.4</v>
      </c>
      <c r="AJ521" s="80" t="s">
        <v>773</v>
      </c>
      <c r="AK521" s="5">
        <v>8</v>
      </c>
      <c r="AL521" s="31">
        <f>VLOOKUP(AM521,$A$3:$B$36,2,FALSE)</f>
        <v>33</v>
      </c>
      <c r="AM521" s="80" t="s">
        <v>766</v>
      </c>
      <c r="AN521" s="5">
        <v>8</v>
      </c>
      <c r="AO521" s="31">
        <f>VLOOKUP(AP521,$A$3:$B$36,2,FALSE)</f>
        <v>29.2</v>
      </c>
      <c r="AP521" s="80" t="s">
        <v>792</v>
      </c>
    </row>
    <row r="522" spans="7:66" ht="13.8" x14ac:dyDescent="0.45">
      <c r="G522" s="5">
        <v>9</v>
      </c>
      <c r="H522" s="11" t="s">
        <v>390</v>
      </c>
      <c r="I522" s="6" t="s">
        <v>825</v>
      </c>
      <c r="J522" s="6"/>
      <c r="K522" s="6" t="s">
        <v>90</v>
      </c>
      <c r="L522" s="6" t="s">
        <v>100</v>
      </c>
      <c r="M522" s="6" t="s">
        <v>830</v>
      </c>
      <c r="N522" s="6"/>
      <c r="Q522" s="5" t="s">
        <v>27</v>
      </c>
      <c r="R522" s="5" t="s">
        <v>36</v>
      </c>
      <c r="T522" s="5" t="s">
        <v>90</v>
      </c>
      <c r="U522" s="5" t="s">
        <v>100</v>
      </c>
      <c r="V522" s="5" t="s">
        <v>101</v>
      </c>
      <c r="Y522" s="5">
        <v>9</v>
      </c>
      <c r="Z522" s="31">
        <f>VLOOKUP(AA522,$A$3:$B$36,2,FALSE)</f>
        <v>34.700000000000003</v>
      </c>
      <c r="AA522" s="80" t="s">
        <v>776</v>
      </c>
      <c r="AB522" s="5">
        <v>9</v>
      </c>
      <c r="AC522" s="31">
        <f>VLOOKUP(AD522,$A$3:$B$36,2,FALSE)</f>
        <v>38.5</v>
      </c>
      <c r="AD522" s="80" t="s">
        <v>767</v>
      </c>
      <c r="AH522" s="5">
        <v>9</v>
      </c>
      <c r="AI522" s="31">
        <f>VLOOKUP(AJ522,$A$3:$B$36,2,FALSE)</f>
        <v>31.4</v>
      </c>
      <c r="AJ522" s="80" t="s">
        <v>774</v>
      </c>
      <c r="AK522" s="5">
        <v>9</v>
      </c>
      <c r="AL522" s="31">
        <f>VLOOKUP(AM522,$A$3:$B$36,2,FALSE)</f>
        <v>33.700000000000003</v>
      </c>
      <c r="AM522" s="80" t="s">
        <v>791</v>
      </c>
      <c r="AN522" s="5">
        <v>9</v>
      </c>
      <c r="AO522" s="31">
        <f>VLOOKUP(AP522,$A$3:$B$36,2,FALSE)</f>
        <v>30.4</v>
      </c>
      <c r="AP522" s="80" t="s">
        <v>773</v>
      </c>
      <c r="BM522" s="10"/>
    </row>
    <row r="523" spans="7:66" x14ac:dyDescent="0.45">
      <c r="G523" s="5">
        <v>10</v>
      </c>
      <c r="H523" s="6" t="s">
        <v>22</v>
      </c>
      <c r="I523" s="6" t="s">
        <v>394</v>
      </c>
      <c r="J523" s="6"/>
      <c r="K523" s="6" t="s">
        <v>46</v>
      </c>
      <c r="L523" s="6" t="s">
        <v>54</v>
      </c>
      <c r="M523" s="6" t="s">
        <v>385</v>
      </c>
      <c r="N523" s="6"/>
      <c r="Q523" s="5" t="s">
        <v>22</v>
      </c>
      <c r="R523" s="5" t="s">
        <v>34</v>
      </c>
      <c r="T523" s="5" t="s">
        <v>46</v>
      </c>
      <c r="U523" s="5" t="s">
        <v>54</v>
      </c>
      <c r="V523" s="5" t="s">
        <v>18</v>
      </c>
      <c r="Y523" s="5">
        <v>10</v>
      </c>
      <c r="Z523" s="31">
        <f>VLOOKUP(AA523,$A$3:$B$36,2,FALSE)</f>
        <v>36.1</v>
      </c>
      <c r="AA523" s="80" t="s">
        <v>775</v>
      </c>
      <c r="AB523" s="5">
        <v>10</v>
      </c>
      <c r="AC523" s="31">
        <f>VLOOKUP(AD523,$A$3:$B$36,2,FALSE)</f>
        <v>39.700000000000003</v>
      </c>
      <c r="AD523" s="80" t="s">
        <v>764</v>
      </c>
      <c r="AH523" s="5">
        <v>10</v>
      </c>
      <c r="AI523" s="31">
        <f>VLOOKUP(AJ523,$A$3:$B$36,2,FALSE)</f>
        <v>32</v>
      </c>
      <c r="AJ523" s="80" t="s">
        <v>770</v>
      </c>
      <c r="AK523" s="5">
        <v>10</v>
      </c>
      <c r="AL523" s="31">
        <f>VLOOKUP(AM523,$A$3:$B$36,2,FALSE)</f>
        <v>33.4</v>
      </c>
      <c r="AM523" s="80" t="s">
        <v>787</v>
      </c>
      <c r="AN523" s="5">
        <v>10</v>
      </c>
      <c r="AO523" s="31">
        <f>VLOOKUP(AP523,$A$3:$B$36,2,FALSE)</f>
        <v>29.2</v>
      </c>
      <c r="AP523" s="80" t="s">
        <v>792</v>
      </c>
    </row>
    <row r="524" spans="7:66" x14ac:dyDescent="0.45">
      <c r="G524" s="5">
        <v>11</v>
      </c>
      <c r="H524" s="6" t="s">
        <v>475</v>
      </c>
      <c r="I524" s="6"/>
      <c r="J524" s="6"/>
      <c r="K524" s="6" t="s">
        <v>289</v>
      </c>
      <c r="L524" s="6" t="s">
        <v>58</v>
      </c>
      <c r="M524" s="6" t="s">
        <v>17</v>
      </c>
      <c r="N524" s="6"/>
      <c r="Q524" s="5" t="s">
        <v>186</v>
      </c>
      <c r="T524" s="5" t="s">
        <v>507</v>
      </c>
      <c r="U524" s="5" t="s">
        <v>58</v>
      </c>
      <c r="V524" s="5" t="s">
        <v>17</v>
      </c>
      <c r="Y524" s="5">
        <v>11</v>
      </c>
      <c r="Z524" s="31">
        <f>VLOOKUP(AA524,$A$3:$B$36,2,FALSE)</f>
        <v>37.200000000000003</v>
      </c>
      <c r="AA524" s="80" t="s">
        <v>772</v>
      </c>
      <c r="AB524" s="114">
        <v>11</v>
      </c>
      <c r="AC524" s="107">
        <f>VLOOKUP(AD524,$A$3:$B$36,2,FALSE)</f>
        <v>38.5</v>
      </c>
      <c r="AD524" s="112" t="s">
        <v>767</v>
      </c>
      <c r="AH524" s="5">
        <v>11</v>
      </c>
      <c r="AI524" s="31">
        <f>VLOOKUP(AJ524,$A$3:$B$36,2,FALSE)</f>
        <v>33</v>
      </c>
      <c r="AJ524" s="80" t="s">
        <v>766</v>
      </c>
      <c r="AK524" s="5">
        <v>11</v>
      </c>
      <c r="AL524" s="31">
        <f>VLOOKUP(AM524,$A$3:$B$36,2,FALSE)</f>
        <v>34.200000000000003</v>
      </c>
      <c r="AM524" s="80" t="s">
        <v>765</v>
      </c>
      <c r="AN524" s="5">
        <v>11</v>
      </c>
      <c r="AO524" s="31">
        <f>VLOOKUP(AP524,$A$3:$B$36,2,FALSE)</f>
        <v>30.4</v>
      </c>
      <c r="AP524" s="80" t="s">
        <v>773</v>
      </c>
    </row>
    <row r="525" spans="7:66" ht="13.8" x14ac:dyDescent="0.45">
      <c r="G525" s="5">
        <v>12</v>
      </c>
      <c r="I525" s="6"/>
      <c r="J525" s="6"/>
      <c r="K525" s="6"/>
      <c r="L525" s="6" t="s">
        <v>57</v>
      </c>
      <c r="M525" s="6" t="s">
        <v>660</v>
      </c>
      <c r="N525" s="6"/>
      <c r="U525" s="5" t="s">
        <v>57</v>
      </c>
      <c r="V525" s="5" t="s">
        <v>211</v>
      </c>
      <c r="Y525" s="114">
        <v>12</v>
      </c>
      <c r="Z525" s="107">
        <f>VLOOKUP(AA525,$A$3:$B$36,2,FALSE)</f>
        <v>36.1</v>
      </c>
      <c r="AA525" s="112" t="s">
        <v>775</v>
      </c>
      <c r="AH525" s="114">
        <v>12</v>
      </c>
      <c r="AI525" s="107">
        <f>VLOOKUP(AJ525,$A$3:$B$36,2,FALSE)</f>
        <v>32</v>
      </c>
      <c r="AJ525" s="112" t="s">
        <v>770</v>
      </c>
      <c r="AK525" s="5">
        <v>12</v>
      </c>
      <c r="AL525" s="31">
        <f>VLOOKUP(AM525,$A$3:$B$36,2,FALSE)</f>
        <v>34.700000000000003</v>
      </c>
      <c r="AM525" s="80" t="s">
        <v>776</v>
      </c>
      <c r="AN525" s="5">
        <v>12</v>
      </c>
      <c r="AO525" s="31">
        <f>VLOOKUP(AP525,$A$3:$B$36,2,FALSE)</f>
        <v>31.4</v>
      </c>
      <c r="AP525" s="80" t="s">
        <v>774</v>
      </c>
      <c r="BN525" s="10" t="s">
        <v>431</v>
      </c>
    </row>
    <row r="526" spans="7:66" x14ac:dyDescent="0.45">
      <c r="G526" s="5">
        <v>13</v>
      </c>
      <c r="I526" s="6"/>
      <c r="J526" s="6"/>
      <c r="K526" s="6"/>
      <c r="L526" s="6" t="s">
        <v>177</v>
      </c>
      <c r="M526" s="6"/>
      <c r="N526" s="6"/>
      <c r="U526" s="5" t="s">
        <v>177</v>
      </c>
      <c r="AK526" s="5">
        <v>13</v>
      </c>
      <c r="AL526" s="31">
        <f>VLOOKUP(AM526,$A$3:$B$36,2,FALSE)</f>
        <v>36.1</v>
      </c>
      <c r="AM526" s="80" t="s">
        <v>775</v>
      </c>
      <c r="AN526" s="114">
        <v>13</v>
      </c>
      <c r="AO526" s="107">
        <f>VLOOKUP(AP526,$A$3:$B$36,2,FALSE)</f>
        <v>30.4</v>
      </c>
      <c r="AP526" s="112" t="s">
        <v>773</v>
      </c>
    </row>
    <row r="527" spans="7:66" ht="13.8" x14ac:dyDescent="0.45">
      <c r="G527" s="5">
        <v>14</v>
      </c>
      <c r="I527" s="6"/>
      <c r="J527" s="6"/>
      <c r="K527" s="6"/>
      <c r="L527" s="6" t="s">
        <v>559</v>
      </c>
      <c r="M527" s="6"/>
      <c r="N527" s="6"/>
      <c r="O527" s="10" t="s">
        <v>431</v>
      </c>
      <c r="U527" s="5" t="s">
        <v>181</v>
      </c>
      <c r="W527" s="5">
        <f>COUNTA(Q514:V527)</f>
        <v>65</v>
      </c>
      <c r="X527" s="10" t="s">
        <v>431</v>
      </c>
      <c r="AK527" s="5">
        <v>14</v>
      </c>
      <c r="AL527" s="31">
        <f>VLOOKUP(AM527,$A$3:$B$36,2,FALSE)</f>
        <v>37.200000000000003</v>
      </c>
      <c r="AM527" s="80" t="s">
        <v>772</v>
      </c>
    </row>
    <row r="528" spans="7:66" x14ac:dyDescent="0.45">
      <c r="AK528" s="114">
        <v>15</v>
      </c>
      <c r="AL528" s="107">
        <f>VLOOKUP(AM528,$A$3:$B$36,2,FALSE)</f>
        <v>36.1</v>
      </c>
      <c r="AM528" s="112" t="s">
        <v>775</v>
      </c>
    </row>
    <row r="529" spans="7:66" x14ac:dyDescent="0.45">
      <c r="G529" s="5" t="s">
        <v>834</v>
      </c>
    </row>
    <row r="530" spans="7:66" x14ac:dyDescent="0.45">
      <c r="H530" s="5" t="s">
        <v>216</v>
      </c>
    </row>
    <row r="531" spans="7:66" x14ac:dyDescent="0.45">
      <c r="G531" s="7" t="s">
        <v>5</v>
      </c>
      <c r="H531" s="8" t="s">
        <v>28</v>
      </c>
      <c r="I531" s="8" t="s">
        <v>29</v>
      </c>
      <c r="J531" s="8" t="s">
        <v>110</v>
      </c>
      <c r="K531" s="8" t="s">
        <v>217</v>
      </c>
      <c r="L531" s="8" t="s">
        <v>218</v>
      </c>
      <c r="M531" s="8" t="s">
        <v>219</v>
      </c>
      <c r="N531" s="8"/>
      <c r="P531" s="5">
        <v>25</v>
      </c>
      <c r="Q531" s="8" t="s">
        <v>28</v>
      </c>
      <c r="R531" s="8" t="s">
        <v>29</v>
      </c>
      <c r="S531" s="8" t="s">
        <v>110</v>
      </c>
      <c r="T531" s="8" t="s">
        <v>217</v>
      </c>
      <c r="U531" s="8" t="s">
        <v>218</v>
      </c>
      <c r="V531" s="8" t="s">
        <v>219</v>
      </c>
      <c r="Y531" s="7" t="s">
        <v>5</v>
      </c>
      <c r="AA531" s="102" t="s">
        <v>28</v>
      </c>
      <c r="AB531" s="102"/>
      <c r="AC531" s="102"/>
      <c r="AD531" s="102" t="s">
        <v>29</v>
      </c>
      <c r="AE531" s="102"/>
      <c r="AF531" s="102"/>
      <c r="AG531" s="102" t="s">
        <v>110</v>
      </c>
      <c r="AH531" s="102"/>
      <c r="AI531" s="102"/>
      <c r="AJ531" s="102" t="s">
        <v>217</v>
      </c>
      <c r="AK531" s="102"/>
      <c r="AL531" s="102"/>
      <c r="AM531" s="102" t="s">
        <v>218</v>
      </c>
      <c r="AN531" s="102"/>
      <c r="AO531" s="102"/>
      <c r="AP531" s="102" t="s">
        <v>219</v>
      </c>
    </row>
    <row r="532" spans="7:66" x14ac:dyDescent="0.45">
      <c r="G532" s="5">
        <v>1</v>
      </c>
      <c r="H532" s="6" t="s">
        <v>114</v>
      </c>
      <c r="I532" s="6" t="s">
        <v>118</v>
      </c>
      <c r="J532" s="6" t="s">
        <v>126</v>
      </c>
      <c r="K532" s="6" t="s">
        <v>136</v>
      </c>
      <c r="L532" s="6" t="s">
        <v>148</v>
      </c>
      <c r="M532" s="6" t="s">
        <v>155</v>
      </c>
      <c r="N532" s="6"/>
      <c r="Q532" s="5" t="s">
        <v>114</v>
      </c>
      <c r="R532" s="5" t="s">
        <v>118</v>
      </c>
      <c r="S532" s="5" t="s">
        <v>126</v>
      </c>
      <c r="T532" s="5" t="s">
        <v>136</v>
      </c>
      <c r="U532" s="5" t="s">
        <v>148</v>
      </c>
      <c r="V532" s="5" t="s">
        <v>155</v>
      </c>
      <c r="Y532" s="5">
        <v>1</v>
      </c>
      <c r="Z532" s="31">
        <f>VLOOKUP(AA532,$A$3:$B$36,2,FALSE)</f>
        <v>25.9</v>
      </c>
      <c r="AA532" s="80" t="s">
        <v>871</v>
      </c>
      <c r="AB532" s="5">
        <v>1</v>
      </c>
      <c r="AC532" s="31">
        <f>VLOOKUP(AD532,$A$3:$B$36,2,FALSE)</f>
        <v>25.9</v>
      </c>
      <c r="AD532" s="80" t="s">
        <v>871</v>
      </c>
      <c r="AE532" s="5">
        <v>1</v>
      </c>
      <c r="AF532" s="31">
        <f>VLOOKUP(AG532,$A$3:$B$36,2,FALSE)</f>
        <v>25.9</v>
      </c>
      <c r="AG532" s="80" t="s">
        <v>871</v>
      </c>
      <c r="AH532" s="5">
        <v>1</v>
      </c>
      <c r="AI532" s="24">
        <f>VLOOKUP(AJ532,$A$3:$B$36,2,FALSE)</f>
        <v>25.9</v>
      </c>
      <c r="AJ532" s="80" t="s">
        <v>871</v>
      </c>
      <c r="AK532" s="5">
        <v>1</v>
      </c>
      <c r="AL532" s="24">
        <f>VLOOKUP(AM532,$A$3:$B$36,2,FALSE)</f>
        <v>25.9</v>
      </c>
      <c r="AM532" s="80" t="s">
        <v>871</v>
      </c>
      <c r="AN532" s="5">
        <v>1</v>
      </c>
      <c r="AO532" s="24">
        <f>VLOOKUP(AP532,$A$3:$B$36,2,FALSE)</f>
        <v>25.9</v>
      </c>
      <c r="AP532" s="80" t="s">
        <v>871</v>
      </c>
    </row>
    <row r="533" spans="7:66" x14ac:dyDescent="0.45">
      <c r="G533" s="5">
        <v>2</v>
      </c>
      <c r="H533" s="6" t="s">
        <v>116</v>
      </c>
      <c r="I533" s="6" t="s">
        <v>119</v>
      </c>
      <c r="J533" s="6" t="s">
        <v>128</v>
      </c>
      <c r="K533" s="6" t="s">
        <v>137</v>
      </c>
      <c r="L533" s="6" t="s">
        <v>290</v>
      </c>
      <c r="M533" s="6" t="s">
        <v>18</v>
      </c>
      <c r="N533" s="6"/>
      <c r="Q533" s="5" t="s">
        <v>116</v>
      </c>
      <c r="R533" s="5" t="s">
        <v>119</v>
      </c>
      <c r="S533" s="5" t="s">
        <v>128</v>
      </c>
      <c r="T533" s="5" t="s">
        <v>137</v>
      </c>
      <c r="U533" s="5" t="s">
        <v>93</v>
      </c>
      <c r="V533" s="5" t="s">
        <v>18</v>
      </c>
      <c r="Y533" s="5">
        <v>2</v>
      </c>
      <c r="Z533" s="31">
        <f>VLOOKUP(AA533,$A$3:$B$36,2,FALSE)</f>
        <v>29.2</v>
      </c>
      <c r="AA533" s="80" t="s">
        <v>792</v>
      </c>
      <c r="AB533" s="5">
        <v>2</v>
      </c>
      <c r="AC533" s="31">
        <f>VLOOKUP(AD533,$A$3:$B$36,2,FALSE)</f>
        <v>29.2</v>
      </c>
      <c r="AD533" s="80" t="s">
        <v>792</v>
      </c>
      <c r="AE533" s="5">
        <v>2</v>
      </c>
      <c r="AF533" s="31">
        <f>VLOOKUP(AG533,$A$3:$B$36,2,FALSE)</f>
        <v>29.2</v>
      </c>
      <c r="AG533" s="80" t="s">
        <v>792</v>
      </c>
      <c r="AH533" s="5">
        <v>2</v>
      </c>
      <c r="AI533" s="24">
        <f>VLOOKUP(AJ533,$A$3:$B$36,2,FALSE)</f>
        <v>29.2</v>
      </c>
      <c r="AJ533" s="80" t="s">
        <v>792</v>
      </c>
      <c r="AK533" s="5">
        <v>2</v>
      </c>
      <c r="AL533" s="24">
        <f>VLOOKUP(AM533,$A$3:$B$36,2,FALSE)</f>
        <v>29.2</v>
      </c>
      <c r="AM533" s="80" t="s">
        <v>792</v>
      </c>
      <c r="AN533" s="5">
        <v>2</v>
      </c>
      <c r="AO533" s="24">
        <f>VLOOKUP(AP533,$A$3:$B$36,2,FALSE)</f>
        <v>29.2</v>
      </c>
      <c r="AP533" s="80" t="s">
        <v>792</v>
      </c>
    </row>
    <row r="534" spans="7:66" x14ac:dyDescent="0.45">
      <c r="G534" s="5">
        <v>3</v>
      </c>
      <c r="H534" s="11" t="s">
        <v>163</v>
      </c>
      <c r="I534" s="11" t="s">
        <v>167</v>
      </c>
      <c r="J534" s="6" t="s">
        <v>234</v>
      </c>
      <c r="K534" s="6" t="s">
        <v>138</v>
      </c>
      <c r="L534" s="6" t="s">
        <v>291</v>
      </c>
      <c r="M534" s="6" t="s">
        <v>210</v>
      </c>
      <c r="N534" s="6"/>
      <c r="Q534" s="5" t="s">
        <v>72</v>
      </c>
      <c r="R534" s="5" t="s">
        <v>329</v>
      </c>
      <c r="S534" s="5" t="s">
        <v>856</v>
      </c>
      <c r="T534" s="5" t="s">
        <v>138</v>
      </c>
      <c r="U534" s="5" t="s">
        <v>94</v>
      </c>
      <c r="V534" s="5" t="s">
        <v>61</v>
      </c>
      <c r="Y534" s="5">
        <v>3</v>
      </c>
      <c r="Z534" s="31">
        <f>VLOOKUP(AA534,$A$3:$B$36,2,FALSE)</f>
        <v>33</v>
      </c>
      <c r="AA534" s="80" t="s">
        <v>766</v>
      </c>
      <c r="AB534" s="5">
        <v>3</v>
      </c>
      <c r="AC534" s="31">
        <f>VLOOKUP(AD534,$A$3:$B$36,2,FALSE)</f>
        <v>33</v>
      </c>
      <c r="AD534" s="80" t="s">
        <v>766</v>
      </c>
      <c r="AE534" s="5">
        <v>3</v>
      </c>
      <c r="AF534" s="31">
        <f>VLOOKUP(AG534,$A$3:$B$36,2,FALSE)</f>
        <v>33</v>
      </c>
      <c r="AG534" s="80" t="s">
        <v>766</v>
      </c>
      <c r="AH534" s="5">
        <v>3</v>
      </c>
      <c r="AI534" s="24">
        <f>VLOOKUP(AJ534,$A$3:$B$36,2,FALSE)</f>
        <v>33</v>
      </c>
      <c r="AJ534" s="80" t="s">
        <v>766</v>
      </c>
      <c r="AK534" s="5">
        <v>3</v>
      </c>
      <c r="AL534" s="24">
        <f>VLOOKUP(AM534,$A$3:$B$36,2,FALSE)</f>
        <v>27.1</v>
      </c>
      <c r="AM534" s="80" t="s">
        <v>769</v>
      </c>
      <c r="AN534" s="5">
        <v>3</v>
      </c>
      <c r="AO534" s="24">
        <f>VLOOKUP(AP534,$A$3:$B$36,2,FALSE)</f>
        <v>33</v>
      </c>
      <c r="AP534" s="80" t="s">
        <v>766</v>
      </c>
    </row>
    <row r="535" spans="7:66" x14ac:dyDescent="0.45">
      <c r="G535" s="5">
        <v>4</v>
      </c>
      <c r="H535" s="6" t="s">
        <v>164</v>
      </c>
      <c r="I535" s="13" t="s">
        <v>168</v>
      </c>
      <c r="J535" s="11" t="s">
        <v>503</v>
      </c>
      <c r="K535" s="6" t="s">
        <v>243</v>
      </c>
      <c r="L535" s="6" t="s">
        <v>95</v>
      </c>
      <c r="M535" s="6" t="s">
        <v>211</v>
      </c>
      <c r="N535" s="6"/>
      <c r="Q535" s="5" t="s">
        <v>117</v>
      </c>
      <c r="R535" s="5" t="s">
        <v>273</v>
      </c>
      <c r="S535" s="5" t="s">
        <v>129</v>
      </c>
      <c r="T535" s="5" t="s">
        <v>48</v>
      </c>
      <c r="U535" s="5" t="s">
        <v>95</v>
      </c>
      <c r="V535" s="5" t="s">
        <v>211</v>
      </c>
      <c r="Y535" s="5">
        <v>4</v>
      </c>
      <c r="Z535" s="31">
        <f>VLOOKUP(AA535,$A$3:$B$36,2,FALSE)</f>
        <v>31.4</v>
      </c>
      <c r="AA535" s="80" t="s">
        <v>774</v>
      </c>
      <c r="AB535" s="5">
        <v>4</v>
      </c>
      <c r="AC535" s="31">
        <f>VLOOKUP(AD535,$A$3:$B$36,2,FALSE)</f>
        <v>31.4</v>
      </c>
      <c r="AD535" s="80" t="s">
        <v>774</v>
      </c>
      <c r="AE535" s="5">
        <v>4</v>
      </c>
      <c r="AF535" s="31">
        <f>VLOOKUP(AG535,$A$3:$B$36,2,FALSE)</f>
        <v>31.4</v>
      </c>
      <c r="AG535" s="80" t="s">
        <v>774</v>
      </c>
      <c r="AH535" s="5">
        <v>4</v>
      </c>
      <c r="AI535" s="24">
        <f>VLOOKUP(AJ535,$A$3:$B$36,2,FALSE)</f>
        <v>34.700000000000003</v>
      </c>
      <c r="AJ535" s="80" t="s">
        <v>776</v>
      </c>
      <c r="AK535" s="5">
        <v>4</v>
      </c>
      <c r="AL535" s="24">
        <f>VLOOKUP(AM535,$A$3:$B$36,2,FALSE)</f>
        <v>27.5</v>
      </c>
      <c r="AM535" s="80" t="s">
        <v>853</v>
      </c>
      <c r="AN535" s="5">
        <v>4</v>
      </c>
      <c r="AO535" s="24">
        <f>VLOOKUP(AP535,$A$3:$B$36,2,FALSE)</f>
        <v>31.4</v>
      </c>
      <c r="AP535" s="80" t="s">
        <v>774</v>
      </c>
    </row>
    <row r="536" spans="7:66" x14ac:dyDescent="0.45">
      <c r="G536" s="5">
        <v>5</v>
      </c>
      <c r="H536" s="6" t="s">
        <v>20</v>
      </c>
      <c r="I536" s="6" t="s">
        <v>30</v>
      </c>
      <c r="J536" s="6" t="s">
        <v>238</v>
      </c>
      <c r="K536" s="6" t="s">
        <v>244</v>
      </c>
      <c r="L536" s="6" t="s">
        <v>96</v>
      </c>
      <c r="M536" s="6" t="s">
        <v>16</v>
      </c>
      <c r="N536" s="6"/>
      <c r="Q536" s="5" t="s">
        <v>20</v>
      </c>
      <c r="R536" s="5" t="s">
        <v>30</v>
      </c>
      <c r="S536" s="5" t="s">
        <v>39</v>
      </c>
      <c r="T536" s="5" t="s">
        <v>244</v>
      </c>
      <c r="U536" s="5" t="s">
        <v>96</v>
      </c>
      <c r="V536" s="5" t="s">
        <v>16</v>
      </c>
      <c r="Y536" s="5">
        <v>5</v>
      </c>
      <c r="Z536" s="31">
        <f>VLOOKUP(AA536,$A$3:$B$36,2,FALSE)</f>
        <v>32</v>
      </c>
      <c r="AA536" s="80" t="s">
        <v>770</v>
      </c>
      <c r="AB536" s="5">
        <v>5</v>
      </c>
      <c r="AC536" s="31">
        <f>VLOOKUP(AD536,$A$3:$B$36,2,FALSE)</f>
        <v>32</v>
      </c>
      <c r="AD536" s="80" t="s">
        <v>770</v>
      </c>
      <c r="AE536" s="5">
        <v>5</v>
      </c>
      <c r="AF536" s="31">
        <f>VLOOKUP(AG536,$A$3:$B$36,2,FALSE)</f>
        <v>32</v>
      </c>
      <c r="AG536" s="80" t="s">
        <v>770</v>
      </c>
      <c r="AH536" s="5">
        <v>5</v>
      </c>
      <c r="AI536" s="24">
        <f>VLOOKUP(AJ536,$A$3:$B$36,2,FALSE)</f>
        <v>33.4</v>
      </c>
      <c r="AJ536" s="80" t="s">
        <v>787</v>
      </c>
      <c r="AK536" s="5">
        <v>5</v>
      </c>
      <c r="AL536" s="24">
        <f>VLOOKUP(AM536,$A$3:$B$36,2,FALSE)</f>
        <v>29.2</v>
      </c>
      <c r="AM536" s="80" t="s">
        <v>792</v>
      </c>
      <c r="AN536" s="5">
        <v>5</v>
      </c>
      <c r="AO536" s="24">
        <f>VLOOKUP(AP536,$A$3:$B$36,2,FALSE)</f>
        <v>29.2</v>
      </c>
      <c r="AP536" s="80" t="s">
        <v>792</v>
      </c>
    </row>
    <row r="537" spans="7:66" x14ac:dyDescent="0.45">
      <c r="G537" s="5">
        <v>6</v>
      </c>
      <c r="H537" s="11" t="s">
        <v>227</v>
      </c>
      <c r="I537" s="11" t="s">
        <v>330</v>
      </c>
      <c r="J537" s="6" t="s">
        <v>45</v>
      </c>
      <c r="K537" s="11" t="s">
        <v>245</v>
      </c>
      <c r="L537" s="6" t="s">
        <v>97</v>
      </c>
      <c r="M537" s="6" t="s">
        <v>469</v>
      </c>
      <c r="N537" s="6"/>
      <c r="Q537" s="5" t="s">
        <v>72</v>
      </c>
      <c r="R537" s="5" t="s">
        <v>329</v>
      </c>
      <c r="S537" s="5" t="s">
        <v>45</v>
      </c>
      <c r="T537" s="5" t="s">
        <v>138</v>
      </c>
      <c r="U537" s="5" t="s">
        <v>97</v>
      </c>
      <c r="V537" s="5" t="s">
        <v>469</v>
      </c>
      <c r="Y537" s="5">
        <v>6</v>
      </c>
      <c r="Z537" s="31">
        <f>VLOOKUP(AA537,$A$3:$B$36,2,FALSE)</f>
        <v>33</v>
      </c>
      <c r="AA537" s="80" t="s">
        <v>766</v>
      </c>
      <c r="AB537" s="5">
        <v>6</v>
      </c>
      <c r="AC537" s="31">
        <f>VLOOKUP(AD537,$A$3:$B$36,2,FALSE)</f>
        <v>33</v>
      </c>
      <c r="AD537" s="80" t="s">
        <v>766</v>
      </c>
      <c r="AE537" s="5">
        <v>6</v>
      </c>
      <c r="AF537" s="31">
        <f>VLOOKUP(AG537,$A$3:$B$36,2,FALSE)</f>
        <v>31.4</v>
      </c>
      <c r="AG537" s="80" t="s">
        <v>774</v>
      </c>
      <c r="AH537" s="5">
        <v>6</v>
      </c>
      <c r="AI537" s="24">
        <f>VLOOKUP(AJ537,$A$3:$B$36,2,FALSE)</f>
        <v>33</v>
      </c>
      <c r="AJ537" s="80" t="s">
        <v>766</v>
      </c>
      <c r="AK537" s="5">
        <v>6</v>
      </c>
      <c r="AL537" s="24">
        <f>VLOOKUP(AM537,$A$3:$B$36,2,FALSE)</f>
        <v>30.4</v>
      </c>
      <c r="AM537" s="80" t="s">
        <v>773</v>
      </c>
      <c r="AN537" s="5">
        <v>6</v>
      </c>
      <c r="AO537" s="24">
        <f>VLOOKUP(AP537,$A$3:$B$36,2,FALSE)</f>
        <v>27.1</v>
      </c>
      <c r="AP537" s="80" t="s">
        <v>769</v>
      </c>
    </row>
    <row r="538" spans="7:66" x14ac:dyDescent="0.45">
      <c r="G538" s="5">
        <v>7</v>
      </c>
      <c r="H538" s="6" t="s">
        <v>228</v>
      </c>
      <c r="I538" s="6" t="s">
        <v>835</v>
      </c>
      <c r="J538" s="6" t="s">
        <v>239</v>
      </c>
      <c r="K538" s="13" t="s">
        <v>246</v>
      </c>
      <c r="L538" s="11" t="s">
        <v>510</v>
      </c>
      <c r="M538" s="6" t="s">
        <v>514</v>
      </c>
      <c r="N538" s="6"/>
      <c r="Q538" s="5" t="s">
        <v>20</v>
      </c>
      <c r="R538" s="5" t="s">
        <v>835</v>
      </c>
      <c r="S538" s="5" t="s">
        <v>40</v>
      </c>
      <c r="T538" s="5" t="s">
        <v>87</v>
      </c>
      <c r="U538" s="5" t="s">
        <v>346</v>
      </c>
      <c r="V538" s="5" t="s">
        <v>155</v>
      </c>
      <c r="Y538" s="5">
        <v>7</v>
      </c>
      <c r="Z538" s="31">
        <f>VLOOKUP(AA538,$A$3:$B$36,2,FALSE)</f>
        <v>32</v>
      </c>
      <c r="AA538" s="80" t="s">
        <v>770</v>
      </c>
      <c r="AB538" s="5">
        <v>7</v>
      </c>
      <c r="AC538" s="31">
        <f>VLOOKUP(AD538,$A$3:$B$36,2,FALSE)</f>
        <v>32</v>
      </c>
      <c r="AD538" s="80" t="s">
        <v>770</v>
      </c>
      <c r="AE538" s="5">
        <v>7</v>
      </c>
      <c r="AF538" s="31">
        <f>VLOOKUP(AG538,$A$3:$B$36,2,FALSE)</f>
        <v>30.4</v>
      </c>
      <c r="AG538" s="80" t="s">
        <v>773</v>
      </c>
      <c r="AH538" s="5">
        <v>7</v>
      </c>
      <c r="AI538" s="24">
        <f>VLOOKUP(AJ538,$A$3:$B$36,2,FALSE)</f>
        <v>33.700000000000003</v>
      </c>
      <c r="AJ538" s="80" t="s">
        <v>791</v>
      </c>
      <c r="AK538" s="5">
        <v>7</v>
      </c>
      <c r="AL538" s="24">
        <f>VLOOKUP(AM538,$A$3:$B$36,2,FALSE)</f>
        <v>31.4</v>
      </c>
      <c r="AM538" s="80" t="s">
        <v>774</v>
      </c>
      <c r="AN538" s="5">
        <v>7</v>
      </c>
      <c r="AO538" s="24">
        <f>VLOOKUP(AP538,$A$3:$B$36,2,FALSE)</f>
        <v>25.9</v>
      </c>
      <c r="AP538" s="80" t="s">
        <v>871</v>
      </c>
    </row>
    <row r="539" spans="7:66" x14ac:dyDescent="0.45">
      <c r="G539" s="5">
        <v>8</v>
      </c>
      <c r="H539" s="11" t="s">
        <v>411</v>
      </c>
      <c r="I539" s="6" t="s">
        <v>456</v>
      </c>
      <c r="J539" s="11" t="s">
        <v>397</v>
      </c>
      <c r="K539" s="11" t="s">
        <v>247</v>
      </c>
      <c r="L539" s="6" t="s">
        <v>573</v>
      </c>
      <c r="M539" s="6" t="s">
        <v>515</v>
      </c>
      <c r="N539" s="6"/>
      <c r="Q539" s="5" t="s">
        <v>72</v>
      </c>
      <c r="R539" s="5" t="s">
        <v>456</v>
      </c>
      <c r="S539" s="5" t="s">
        <v>45</v>
      </c>
      <c r="T539" s="5" t="s">
        <v>138</v>
      </c>
      <c r="U539" s="5" t="s">
        <v>97</v>
      </c>
      <c r="V539" s="5" t="s">
        <v>515</v>
      </c>
      <c r="Y539" s="5">
        <v>8</v>
      </c>
      <c r="Z539" s="31">
        <f>VLOOKUP(AA539,$A$3:$B$36,2,FALSE)</f>
        <v>33</v>
      </c>
      <c r="AA539" s="80" t="s">
        <v>766</v>
      </c>
      <c r="AB539" s="5">
        <v>8</v>
      </c>
      <c r="AC539" s="31">
        <f>VLOOKUP(AD539,$A$3:$B$36,2,FALSE)</f>
        <v>31.4</v>
      </c>
      <c r="AD539" s="80" t="s">
        <v>774</v>
      </c>
      <c r="AE539" s="5">
        <v>8</v>
      </c>
      <c r="AF539" s="31">
        <f>VLOOKUP(AG539,$A$3:$B$36,2,FALSE)</f>
        <v>31.4</v>
      </c>
      <c r="AG539" s="80" t="s">
        <v>774</v>
      </c>
      <c r="AH539" s="5">
        <v>8</v>
      </c>
      <c r="AI539" s="24">
        <f>VLOOKUP(AJ539,$A$3:$B$36,2,FALSE)</f>
        <v>33</v>
      </c>
      <c r="AJ539" s="80" t="s">
        <v>766</v>
      </c>
      <c r="AK539" s="5">
        <v>8</v>
      </c>
      <c r="AL539" s="24">
        <f>VLOOKUP(AM539,$A$3:$B$36,2,FALSE)</f>
        <v>30.4</v>
      </c>
      <c r="AM539" s="80" t="s">
        <v>773</v>
      </c>
      <c r="AN539" s="5">
        <v>8</v>
      </c>
      <c r="AO539" s="24">
        <f>VLOOKUP(AP539,$A$3:$B$36,2,FALSE)</f>
        <v>26.1</v>
      </c>
      <c r="AP539" s="80" t="s">
        <v>873</v>
      </c>
    </row>
    <row r="540" spans="7:66" x14ac:dyDescent="0.45">
      <c r="G540" s="5">
        <v>9</v>
      </c>
      <c r="H540" s="6"/>
      <c r="I540" s="6" t="s">
        <v>457</v>
      </c>
      <c r="K540" s="13" t="s">
        <v>248</v>
      </c>
      <c r="L540" s="11" t="s">
        <v>598</v>
      </c>
      <c r="M540" s="6" t="s">
        <v>356</v>
      </c>
      <c r="N540" s="6"/>
      <c r="R540" s="5" t="s">
        <v>457</v>
      </c>
      <c r="T540" s="5" t="s">
        <v>87</v>
      </c>
      <c r="U540" s="5" t="s">
        <v>346</v>
      </c>
      <c r="V540" s="5" t="s">
        <v>356</v>
      </c>
      <c r="Y540" s="114">
        <v>9</v>
      </c>
      <c r="Z540" s="107">
        <f>VLOOKUP(AA540,$A$3:$B$36,2,FALSE)</f>
        <v>32</v>
      </c>
      <c r="AA540" s="112" t="s">
        <v>770</v>
      </c>
      <c r="AB540" s="5">
        <v>9</v>
      </c>
      <c r="AC540" s="31">
        <f>VLOOKUP(AD540,$A$3:$B$36,2,FALSE)</f>
        <v>30.4</v>
      </c>
      <c r="AD540" s="80" t="s">
        <v>773</v>
      </c>
      <c r="AE540" s="114">
        <v>9</v>
      </c>
      <c r="AF540" s="107">
        <f>VLOOKUP(AG540,$A$3:$B$36,2,FALSE)</f>
        <v>30.4</v>
      </c>
      <c r="AG540" s="112" t="s">
        <v>773</v>
      </c>
      <c r="AH540" s="5">
        <v>9</v>
      </c>
      <c r="AI540" s="24">
        <f>VLOOKUP(AJ540,$A$3:$B$36,2,FALSE)</f>
        <v>33.700000000000003</v>
      </c>
      <c r="AJ540" s="80" t="s">
        <v>791</v>
      </c>
      <c r="AK540" s="5">
        <v>9</v>
      </c>
      <c r="AL540" s="24">
        <f>VLOOKUP(AM540,$A$3:$B$36,2,FALSE)</f>
        <v>31.4</v>
      </c>
      <c r="AM540" s="80" t="s">
        <v>774</v>
      </c>
      <c r="AN540" s="5">
        <v>9</v>
      </c>
      <c r="AO540" s="24">
        <f>VLOOKUP(AP540,$A$3:$B$36,2,FALSE)</f>
        <v>27.1</v>
      </c>
      <c r="AP540" s="80" t="s">
        <v>769</v>
      </c>
    </row>
    <row r="541" spans="7:66" x14ac:dyDescent="0.45">
      <c r="G541" s="5">
        <v>10</v>
      </c>
      <c r="H541" s="6"/>
      <c r="I541" s="6" t="s">
        <v>458</v>
      </c>
      <c r="J541" s="6"/>
      <c r="K541" s="6"/>
      <c r="L541" s="6"/>
      <c r="M541" s="6" t="s">
        <v>428</v>
      </c>
      <c r="N541" s="6"/>
      <c r="R541" s="5" t="s">
        <v>119</v>
      </c>
      <c r="V541" s="5" t="s">
        <v>428</v>
      </c>
      <c r="Y541" s="114"/>
      <c r="Z541" s="107"/>
      <c r="AA541" s="112"/>
      <c r="AB541" s="5">
        <v>10</v>
      </c>
      <c r="AC541" s="31">
        <f>VLOOKUP(AD541,$A$3:$B$36,2,FALSE)</f>
        <v>29.2</v>
      </c>
      <c r="AD541" s="80" t="s">
        <v>792</v>
      </c>
      <c r="AH541" s="114">
        <v>10</v>
      </c>
      <c r="AI541" s="107">
        <f>VLOOKUP(AJ541,$A$3:$B$36,2,FALSE)</f>
        <v>33</v>
      </c>
      <c r="AJ541" s="112" t="s">
        <v>766</v>
      </c>
      <c r="AK541" s="114">
        <v>10</v>
      </c>
      <c r="AL541" s="107">
        <f>VLOOKUP(AM541,$A$3:$B$36,2,FALSE)</f>
        <v>30.4</v>
      </c>
      <c r="AM541" s="112" t="s">
        <v>773</v>
      </c>
      <c r="AN541" s="5">
        <v>10</v>
      </c>
      <c r="AO541" s="24">
        <f>VLOOKUP(AP541,$A$3:$B$36,2,FALSE)</f>
        <v>27.5</v>
      </c>
      <c r="AP541" s="80" t="s">
        <v>853</v>
      </c>
    </row>
    <row r="542" spans="7:66" x14ac:dyDescent="0.45">
      <c r="G542" s="5">
        <v>11</v>
      </c>
      <c r="H542" s="6"/>
      <c r="I542" s="6" t="s">
        <v>272</v>
      </c>
      <c r="J542" s="6"/>
      <c r="K542" s="6"/>
      <c r="L542" s="6"/>
      <c r="M542" s="6" t="s">
        <v>18</v>
      </c>
      <c r="N542" s="6"/>
      <c r="R542" s="5" t="s">
        <v>272</v>
      </c>
      <c r="V542" s="5" t="s">
        <v>18</v>
      </c>
      <c r="AB542" s="5">
        <v>11</v>
      </c>
      <c r="AC542" s="31">
        <f>VLOOKUP(AD542,$A$3:$B$36,2,FALSE)</f>
        <v>30.4</v>
      </c>
      <c r="AD542" s="80" t="s">
        <v>773</v>
      </c>
      <c r="AN542" s="5">
        <v>11</v>
      </c>
      <c r="AO542" s="24">
        <f>VLOOKUP(AP542,$A$3:$B$36,2,FALSE)</f>
        <v>29.2</v>
      </c>
      <c r="AP542" s="80" t="s">
        <v>792</v>
      </c>
    </row>
    <row r="543" spans="7:66" ht="13.8" x14ac:dyDescent="0.45">
      <c r="G543" s="5">
        <v>12</v>
      </c>
      <c r="H543" s="6"/>
      <c r="I543" s="13" t="s">
        <v>577</v>
      </c>
      <c r="J543" s="6"/>
      <c r="K543" s="6"/>
      <c r="L543" s="6"/>
      <c r="M543" s="6" t="s">
        <v>17</v>
      </c>
      <c r="N543" s="6"/>
      <c r="R543" s="5" t="s">
        <v>456</v>
      </c>
      <c r="V543" s="5" t="s">
        <v>17</v>
      </c>
      <c r="AB543" s="5">
        <v>12</v>
      </c>
      <c r="AC543" s="31">
        <f>VLOOKUP(AD543,$A$3:$B$36,2,FALSE)</f>
        <v>31.4</v>
      </c>
      <c r="AD543" s="80" t="s">
        <v>774</v>
      </c>
      <c r="AN543" s="5">
        <v>12</v>
      </c>
      <c r="AO543" s="24">
        <f>VLOOKUP(AP543,$A$3:$B$36,2,FALSE)</f>
        <v>30.4</v>
      </c>
      <c r="AP543" s="80" t="s">
        <v>773</v>
      </c>
      <c r="BN543" s="10" t="s">
        <v>431</v>
      </c>
    </row>
    <row r="544" spans="7:66" x14ac:dyDescent="0.45">
      <c r="G544" s="5">
        <v>13</v>
      </c>
      <c r="H544" s="6"/>
      <c r="I544" s="6"/>
      <c r="J544" s="6"/>
      <c r="K544" s="6"/>
      <c r="L544" s="6"/>
      <c r="M544" s="11" t="s">
        <v>836</v>
      </c>
      <c r="N544" s="11"/>
      <c r="V544" s="5" t="s">
        <v>211</v>
      </c>
      <c r="AB544" s="114">
        <v>13</v>
      </c>
      <c r="AC544" s="107">
        <f>VLOOKUP(AD544,$A$3:$B$36,2,FALSE)</f>
        <v>30.4</v>
      </c>
      <c r="AD544" s="112" t="s">
        <v>773</v>
      </c>
      <c r="AN544" s="5">
        <v>13</v>
      </c>
      <c r="AO544" s="24">
        <f>VLOOKUP(AP544,$A$3:$B$36,2,FALSE)</f>
        <v>31.4</v>
      </c>
      <c r="AP544" s="80" t="s">
        <v>774</v>
      </c>
    </row>
    <row r="545" spans="7:42" x14ac:dyDescent="0.45">
      <c r="G545" s="5">
        <v>14</v>
      </c>
      <c r="H545" s="6"/>
      <c r="I545" s="6"/>
      <c r="J545" s="6"/>
      <c r="K545" s="6"/>
      <c r="L545" s="6"/>
      <c r="M545" s="6" t="s">
        <v>837</v>
      </c>
      <c r="N545" s="6"/>
      <c r="V545" s="5" t="s">
        <v>17</v>
      </c>
      <c r="AN545" s="5">
        <v>14</v>
      </c>
      <c r="AO545" s="24">
        <f>VLOOKUP(AP545,$A$3:$B$36,2,FALSE)</f>
        <v>30.4</v>
      </c>
      <c r="AP545" s="80" t="s">
        <v>773</v>
      </c>
    </row>
    <row r="546" spans="7:42" ht="13.8" x14ac:dyDescent="0.45">
      <c r="G546" s="5">
        <v>15</v>
      </c>
      <c r="H546" s="6"/>
      <c r="I546" s="6"/>
      <c r="J546" s="6"/>
      <c r="K546" s="6"/>
      <c r="L546" s="6"/>
      <c r="M546" s="11" t="s">
        <v>660</v>
      </c>
      <c r="N546" s="11"/>
      <c r="O546" s="10" t="s">
        <v>431</v>
      </c>
      <c r="V546" s="5" t="s">
        <v>211</v>
      </c>
      <c r="W546" s="5">
        <f>COUNTA(Q532:V546)</f>
        <v>61</v>
      </c>
      <c r="X546" s="10" t="s">
        <v>431</v>
      </c>
      <c r="AN546" s="5">
        <v>15</v>
      </c>
      <c r="AO546" s="24">
        <f>VLOOKUP(AP546,$A$3:$B$36,2,FALSE)</f>
        <v>31.4</v>
      </c>
      <c r="AP546" s="80" t="s">
        <v>774</v>
      </c>
    </row>
    <row r="547" spans="7:42" x14ac:dyDescent="0.45">
      <c r="AN547" s="114">
        <v>16</v>
      </c>
      <c r="AO547" s="107">
        <f>VLOOKUP(AP547,$A$3:$B$36,2,FALSE)</f>
        <v>30.4</v>
      </c>
      <c r="AP547" s="112" t="s">
        <v>773</v>
      </c>
    </row>
    <row r="548" spans="7:42" x14ac:dyDescent="0.45">
      <c r="G548" s="5" t="s">
        <v>838</v>
      </c>
    </row>
    <row r="549" spans="7:42" x14ac:dyDescent="0.45">
      <c r="H549" s="5" t="s">
        <v>216</v>
      </c>
    </row>
    <row r="550" spans="7:42" x14ac:dyDescent="0.45">
      <c r="G550" s="7" t="s">
        <v>5</v>
      </c>
      <c r="H550" s="8" t="s">
        <v>28</v>
      </c>
      <c r="I550" s="8" t="s">
        <v>29</v>
      </c>
      <c r="J550" s="8" t="s">
        <v>110</v>
      </c>
      <c r="K550" s="8" t="s">
        <v>217</v>
      </c>
      <c r="L550" s="8" t="s">
        <v>218</v>
      </c>
      <c r="M550" s="8" t="s">
        <v>219</v>
      </c>
      <c r="N550" s="8"/>
      <c r="P550" s="5">
        <v>27</v>
      </c>
      <c r="Q550" s="8" t="s">
        <v>28</v>
      </c>
      <c r="R550" s="8" t="s">
        <v>29</v>
      </c>
      <c r="S550" s="8" t="s">
        <v>110</v>
      </c>
      <c r="T550" s="8" t="s">
        <v>217</v>
      </c>
      <c r="U550" s="8" t="s">
        <v>218</v>
      </c>
      <c r="V550" s="8" t="s">
        <v>219</v>
      </c>
      <c r="Y550" s="7" t="s">
        <v>5</v>
      </c>
      <c r="AA550" s="102" t="s">
        <v>28</v>
      </c>
      <c r="AB550" s="102"/>
      <c r="AC550" s="102"/>
      <c r="AD550" s="102" t="s">
        <v>29</v>
      </c>
      <c r="AE550" s="102"/>
      <c r="AF550" s="102"/>
      <c r="AG550" s="102" t="s">
        <v>110</v>
      </c>
      <c r="AH550" s="102"/>
      <c r="AI550" s="102"/>
      <c r="AJ550" s="102" t="s">
        <v>217</v>
      </c>
      <c r="AK550" s="102"/>
      <c r="AL550" s="102"/>
      <c r="AM550" s="102" t="s">
        <v>218</v>
      </c>
      <c r="AN550" s="102"/>
      <c r="AO550" s="102"/>
      <c r="AP550" s="102" t="s">
        <v>219</v>
      </c>
    </row>
    <row r="551" spans="7:42" x14ac:dyDescent="0.45">
      <c r="G551" s="5">
        <v>1</v>
      </c>
      <c r="H551" s="6" t="s">
        <v>114</v>
      </c>
      <c r="I551" s="6" t="s">
        <v>118</v>
      </c>
      <c r="J551" s="6" t="s">
        <v>123</v>
      </c>
      <c r="K551" s="6" t="s">
        <v>136</v>
      </c>
      <c r="L551" s="6" t="s">
        <v>148</v>
      </c>
      <c r="M551" s="6" t="s">
        <v>353</v>
      </c>
      <c r="N551" s="6"/>
      <c r="Q551" s="5" t="s">
        <v>114</v>
      </c>
      <c r="R551" s="5" t="s">
        <v>118</v>
      </c>
      <c r="S551" s="5" t="s">
        <v>123</v>
      </c>
      <c r="T551" s="5" t="s">
        <v>136</v>
      </c>
      <c r="U551" s="5" t="s">
        <v>148</v>
      </c>
      <c r="V551" s="5" t="s">
        <v>353</v>
      </c>
      <c r="Y551" s="5">
        <v>1</v>
      </c>
      <c r="Z551" s="31">
        <f>VLOOKUP(AA551,$A$3:$B$36,2,FALSE)</f>
        <v>25.9</v>
      </c>
      <c r="AA551" s="80" t="s">
        <v>871</v>
      </c>
      <c r="AB551" s="5">
        <v>1</v>
      </c>
      <c r="AC551" s="24">
        <f>VLOOKUP(AD551,$A$3:$B$36,2,FALSE)</f>
        <v>25.9</v>
      </c>
      <c r="AD551" s="80" t="s">
        <v>871</v>
      </c>
      <c r="AE551" s="5">
        <v>1</v>
      </c>
      <c r="AF551" s="24">
        <f>VLOOKUP(AG551,$A$3:$B$36,2,FALSE)</f>
        <v>25.9</v>
      </c>
      <c r="AG551" s="80" t="s">
        <v>871</v>
      </c>
      <c r="AH551" s="5">
        <v>1</v>
      </c>
      <c r="AI551" s="24">
        <f>VLOOKUP(AJ551,$A$3:$B$36,2,FALSE)</f>
        <v>25.9</v>
      </c>
      <c r="AJ551" s="80" t="s">
        <v>871</v>
      </c>
      <c r="AK551" s="5">
        <v>1</v>
      </c>
      <c r="AL551" s="24">
        <f>VLOOKUP(AM551,$A$3:$B$36,2,FALSE)</f>
        <v>25.9</v>
      </c>
      <c r="AM551" s="80" t="s">
        <v>871</v>
      </c>
      <c r="AN551" s="5">
        <v>1</v>
      </c>
      <c r="AO551" s="24">
        <f>VLOOKUP(AP551,$A$3:$B$36,2,FALSE)</f>
        <v>25.9</v>
      </c>
      <c r="AP551" s="80" t="s">
        <v>871</v>
      </c>
    </row>
    <row r="552" spans="7:42" x14ac:dyDescent="0.45">
      <c r="G552" s="5">
        <v>2</v>
      </c>
      <c r="H552" s="6" t="s">
        <v>116</v>
      </c>
      <c r="I552" s="6" t="s">
        <v>119</v>
      </c>
      <c r="J552" s="6" t="s">
        <v>124</v>
      </c>
      <c r="K552" s="6" t="s">
        <v>137</v>
      </c>
      <c r="L552" s="6" t="s">
        <v>96</v>
      </c>
      <c r="M552" s="6" t="s">
        <v>354</v>
      </c>
      <c r="N552" s="6"/>
      <c r="Q552" s="5" t="s">
        <v>116</v>
      </c>
      <c r="R552" s="5" t="s">
        <v>119</v>
      </c>
      <c r="S552" s="5" t="s">
        <v>994</v>
      </c>
      <c r="T552" s="5" t="s">
        <v>137</v>
      </c>
      <c r="U552" s="5" t="s">
        <v>96</v>
      </c>
      <c r="V552" s="5" t="s">
        <v>988</v>
      </c>
      <c r="Y552" s="5">
        <v>2</v>
      </c>
      <c r="Z552" s="31">
        <f>VLOOKUP(AA552,$A$3:$B$36,2,FALSE)</f>
        <v>29.2</v>
      </c>
      <c r="AA552" s="80" t="s">
        <v>792</v>
      </c>
      <c r="AB552" s="5">
        <v>2</v>
      </c>
      <c r="AC552" s="24">
        <f>VLOOKUP(AD552,$A$3:$B$36,2,FALSE)</f>
        <v>29.2</v>
      </c>
      <c r="AD552" s="80" t="s">
        <v>792</v>
      </c>
      <c r="AE552" s="5">
        <v>2</v>
      </c>
      <c r="AF552" s="24">
        <f>VLOOKUP(AG552,$A$3:$B$36,2,FALSE)</f>
        <v>24.9</v>
      </c>
      <c r="AG552" s="80" t="s">
        <v>771</v>
      </c>
      <c r="AH552" s="5">
        <v>2</v>
      </c>
      <c r="AI552" s="24">
        <f>VLOOKUP(AJ552,$A$3:$B$36,2,FALSE)</f>
        <v>29.2</v>
      </c>
      <c r="AJ552" s="80" t="s">
        <v>792</v>
      </c>
      <c r="AK552" s="5">
        <v>2</v>
      </c>
      <c r="AL552" s="24">
        <f>VLOOKUP(AM552,$A$3:$B$36,2,FALSE)</f>
        <v>29.2</v>
      </c>
      <c r="AM552" s="80" t="s">
        <v>792</v>
      </c>
      <c r="AN552" s="5">
        <v>2</v>
      </c>
      <c r="AO552" s="24">
        <f>VLOOKUP(AP552,$A$3:$B$36,2,FALSE)</f>
        <v>24.9</v>
      </c>
      <c r="AP552" s="80" t="s">
        <v>771</v>
      </c>
    </row>
    <row r="553" spans="7:42" x14ac:dyDescent="0.45">
      <c r="G553" s="5">
        <v>3</v>
      </c>
      <c r="H553" s="6" t="s">
        <v>163</v>
      </c>
      <c r="I553" s="6" t="s">
        <v>167</v>
      </c>
      <c r="J553" s="6" t="s">
        <v>125</v>
      </c>
      <c r="K553" s="11" t="s">
        <v>199</v>
      </c>
      <c r="L553" s="6" t="s">
        <v>99</v>
      </c>
      <c r="M553" s="6" t="s">
        <v>847</v>
      </c>
      <c r="N553" s="6"/>
      <c r="Q553" s="5" t="s">
        <v>72</v>
      </c>
      <c r="R553" s="5" t="s">
        <v>329</v>
      </c>
      <c r="S553" s="5" t="s">
        <v>125</v>
      </c>
      <c r="T553" s="5" t="s">
        <v>507</v>
      </c>
      <c r="U553" s="5" t="s">
        <v>99</v>
      </c>
      <c r="V553" s="5" t="s">
        <v>1021</v>
      </c>
      <c r="Y553" s="5">
        <v>3</v>
      </c>
      <c r="Z553" s="31">
        <f>VLOOKUP(AA553,$A$3:$B$36,2,FALSE)</f>
        <v>33</v>
      </c>
      <c r="AA553" s="80" t="s">
        <v>766</v>
      </c>
      <c r="AB553" s="5">
        <v>3</v>
      </c>
      <c r="AC553" s="24">
        <f>VLOOKUP(AD553,$A$3:$B$36,2,FALSE)</f>
        <v>33</v>
      </c>
      <c r="AD553" s="80" t="s">
        <v>766</v>
      </c>
      <c r="AE553" s="5">
        <v>3</v>
      </c>
      <c r="AF553" s="24">
        <f>VLOOKUP(AG553,$A$3:$B$36,2,FALSE)</f>
        <v>25.4</v>
      </c>
      <c r="AG553" s="80" t="s">
        <v>819</v>
      </c>
      <c r="AH553" s="5">
        <v>3</v>
      </c>
      <c r="AI553" s="24">
        <f>VLOOKUP(AJ553,$A$3:$B$36,2,FALSE)</f>
        <v>33</v>
      </c>
      <c r="AJ553" s="80" t="s">
        <v>766</v>
      </c>
      <c r="AK553" s="5">
        <v>3</v>
      </c>
      <c r="AL553" s="24">
        <f>VLOOKUP(AM553,$A$3:$B$36,2,FALSE)</f>
        <v>33</v>
      </c>
      <c r="AM553" s="80" t="s">
        <v>766</v>
      </c>
      <c r="AN553" s="5">
        <v>3</v>
      </c>
      <c r="AO553" s="24">
        <f>VLOOKUP(AP553,$A$3:$B$36,2,FALSE)</f>
        <v>25.4</v>
      </c>
      <c r="AP553" s="80" t="s">
        <v>819</v>
      </c>
    </row>
    <row r="554" spans="7:42" x14ac:dyDescent="0.45">
      <c r="G554" s="5">
        <v>4</v>
      </c>
      <c r="H554" s="11" t="s">
        <v>164</v>
      </c>
      <c r="I554" s="11" t="s">
        <v>168</v>
      </c>
      <c r="J554" s="6" t="s">
        <v>126</v>
      </c>
      <c r="K554" s="13" t="s">
        <v>200</v>
      </c>
      <c r="L554" s="6" t="s">
        <v>57</v>
      </c>
      <c r="M554" s="6" t="s">
        <v>848</v>
      </c>
      <c r="N554" s="6"/>
      <c r="Q554" s="5" t="s">
        <v>117</v>
      </c>
      <c r="R554" s="5" t="s">
        <v>273</v>
      </c>
      <c r="S554" s="5" t="s">
        <v>126</v>
      </c>
      <c r="T554" s="5" t="s">
        <v>90</v>
      </c>
      <c r="U554" s="5" t="s">
        <v>57</v>
      </c>
      <c r="V554" s="5" t="s">
        <v>1022</v>
      </c>
      <c r="Y554" s="5">
        <v>4</v>
      </c>
      <c r="Z554" s="31">
        <f>VLOOKUP(AA554,$A$3:$B$36,2,FALSE)</f>
        <v>31.4</v>
      </c>
      <c r="AA554" s="80" t="s">
        <v>774</v>
      </c>
      <c r="AB554" s="5">
        <v>4</v>
      </c>
      <c r="AC554" s="24">
        <f>VLOOKUP(AD554,$A$3:$B$36,2,FALSE)</f>
        <v>31.4</v>
      </c>
      <c r="AD554" s="80" t="s">
        <v>774</v>
      </c>
      <c r="AE554" s="5">
        <v>4</v>
      </c>
      <c r="AF554" s="24">
        <f>VLOOKUP(AG554,$A$3:$B$36,2,FALSE)</f>
        <v>25.9</v>
      </c>
      <c r="AG554" s="80" t="s">
        <v>871</v>
      </c>
      <c r="AH554" s="5">
        <v>4</v>
      </c>
      <c r="AI554" s="24">
        <f>VLOOKUP(AJ554,$A$3:$B$36,2,FALSE)</f>
        <v>31.4</v>
      </c>
      <c r="AJ554" s="80" t="s">
        <v>774</v>
      </c>
      <c r="AK554" s="5">
        <v>4</v>
      </c>
      <c r="AL554" s="24">
        <f>VLOOKUP(AM554,$A$3:$B$36,2,FALSE)</f>
        <v>34.700000000000003</v>
      </c>
      <c r="AM554" s="80" t="s">
        <v>776</v>
      </c>
      <c r="AN554" s="5">
        <v>4</v>
      </c>
      <c r="AO554" s="24">
        <f>VLOOKUP(AP554,$A$3:$B$36,2,FALSE)</f>
        <v>25.2</v>
      </c>
      <c r="AP554" s="80" t="s">
        <v>432</v>
      </c>
    </row>
    <row r="555" spans="7:42" x14ac:dyDescent="0.45">
      <c r="G555" s="5">
        <v>5</v>
      </c>
      <c r="H555" s="6" t="s">
        <v>20</v>
      </c>
      <c r="I555" s="6" t="s">
        <v>455</v>
      </c>
      <c r="J555" s="6" t="s">
        <v>127</v>
      </c>
      <c r="K555" s="6" t="s">
        <v>46</v>
      </c>
      <c r="L555" s="6" t="s">
        <v>491</v>
      </c>
      <c r="M555" s="6" t="s">
        <v>355</v>
      </c>
      <c r="N555" s="6"/>
      <c r="Q555" s="5" t="s">
        <v>20</v>
      </c>
      <c r="R555" s="5" t="s">
        <v>835</v>
      </c>
      <c r="S555" s="5" t="s">
        <v>127</v>
      </c>
      <c r="T555" s="5" t="s">
        <v>46</v>
      </c>
      <c r="U555" s="5" t="s">
        <v>946</v>
      </c>
      <c r="V555" s="5" t="s">
        <v>355</v>
      </c>
      <c r="Y555" s="5">
        <v>5</v>
      </c>
      <c r="Z555" s="31">
        <f>VLOOKUP(AA555,$A$3:$B$36,2,FALSE)</f>
        <v>32</v>
      </c>
      <c r="AA555" s="80" t="s">
        <v>770</v>
      </c>
      <c r="AB555" s="5">
        <v>5</v>
      </c>
      <c r="AC555" s="24">
        <f>VLOOKUP(AD555,$A$3:$B$36,2,FALSE)</f>
        <v>32</v>
      </c>
      <c r="AD555" s="80" t="s">
        <v>770</v>
      </c>
      <c r="AE555" s="5">
        <v>5</v>
      </c>
      <c r="AF555" s="24">
        <f>VLOOKUP(AG555,$A$3:$B$36,2,FALSE)</f>
        <v>27.1</v>
      </c>
      <c r="AG555" s="80" t="s">
        <v>769</v>
      </c>
      <c r="AH555" s="5">
        <v>5</v>
      </c>
      <c r="AI555" s="24">
        <f>VLOOKUP(AJ555,$A$3:$B$36,2,FALSE)</f>
        <v>32</v>
      </c>
      <c r="AJ555" s="80" t="s">
        <v>770</v>
      </c>
      <c r="AK555" s="5">
        <v>5</v>
      </c>
      <c r="AL555" s="24">
        <f>VLOOKUP(AM555,$A$3:$B$36,2,FALSE)</f>
        <v>39.700000000000003</v>
      </c>
      <c r="AM555" s="80" t="s">
        <v>764</v>
      </c>
      <c r="AN555" s="5">
        <v>5</v>
      </c>
      <c r="AO555" s="24">
        <f>VLOOKUP(AP555,$A$3:$B$36,2,FALSE)</f>
        <v>25.4</v>
      </c>
      <c r="AP555" s="80" t="s">
        <v>819</v>
      </c>
    </row>
    <row r="556" spans="7:42" x14ac:dyDescent="0.45">
      <c r="G556" s="5">
        <v>6</v>
      </c>
      <c r="H556" s="6" t="s">
        <v>227</v>
      </c>
      <c r="I556" s="11" t="s">
        <v>797</v>
      </c>
      <c r="J556" s="6" t="s">
        <v>840</v>
      </c>
      <c r="K556" s="11" t="s">
        <v>464</v>
      </c>
      <c r="L556" s="6" t="s">
        <v>844</v>
      </c>
      <c r="M556" s="6" t="s">
        <v>849</v>
      </c>
      <c r="N556" s="6"/>
      <c r="Q556" s="5" t="s">
        <v>72</v>
      </c>
      <c r="R556" s="5" t="s">
        <v>273</v>
      </c>
      <c r="S556" s="5" t="s">
        <v>42</v>
      </c>
      <c r="T556" s="5" t="s">
        <v>507</v>
      </c>
      <c r="U556" s="5" t="s">
        <v>178</v>
      </c>
      <c r="V556" s="5" t="s">
        <v>849</v>
      </c>
      <c r="Y556" s="5">
        <v>6</v>
      </c>
      <c r="Z556" s="31">
        <f>VLOOKUP(AA556,$A$3:$B$36,2,FALSE)</f>
        <v>33</v>
      </c>
      <c r="AA556" s="80" t="s">
        <v>766</v>
      </c>
      <c r="AB556" s="5">
        <v>6</v>
      </c>
      <c r="AC556" s="24">
        <f>VLOOKUP(AD556,$A$3:$B$36,2,FALSE)</f>
        <v>31.4</v>
      </c>
      <c r="AD556" s="80" t="s">
        <v>774</v>
      </c>
      <c r="AE556" s="5">
        <v>6</v>
      </c>
      <c r="AF556" s="24">
        <f>VLOOKUP(AG556,$A$3:$B$36,2,FALSE)</f>
        <v>29.2</v>
      </c>
      <c r="AG556" s="80" t="s">
        <v>792</v>
      </c>
      <c r="AH556" s="5">
        <v>6</v>
      </c>
      <c r="AI556" s="24">
        <f>VLOOKUP(AJ556,$A$3:$B$36,2,FALSE)</f>
        <v>33</v>
      </c>
      <c r="AJ556" s="80" t="s">
        <v>766</v>
      </c>
      <c r="AK556" s="5">
        <v>6</v>
      </c>
      <c r="AL556" s="24">
        <f>VLOOKUP(AM556,$A$3:$B$36,2,FALSE)</f>
        <v>37.200000000000003</v>
      </c>
      <c r="AM556" s="80" t="s">
        <v>772</v>
      </c>
      <c r="AN556" s="5">
        <v>6</v>
      </c>
      <c r="AO556" s="24">
        <f>VLOOKUP(AP556,$A$3:$B$36,2,FALSE)</f>
        <v>25.7</v>
      </c>
      <c r="AP556" s="80" t="s">
        <v>434</v>
      </c>
    </row>
    <row r="557" spans="7:42" x14ac:dyDescent="0.45">
      <c r="G557" s="5">
        <v>7</v>
      </c>
      <c r="H557" s="6" t="s">
        <v>453</v>
      </c>
      <c r="I557" s="6" t="s">
        <v>30</v>
      </c>
      <c r="J557" s="6" t="s">
        <v>43</v>
      </c>
      <c r="K557" s="6" t="s">
        <v>88</v>
      </c>
      <c r="L557" s="6" t="s">
        <v>493</v>
      </c>
      <c r="M557" s="6" t="s">
        <v>155</v>
      </c>
      <c r="N557" s="6"/>
      <c r="Q557" s="5" t="s">
        <v>453</v>
      </c>
      <c r="R557" s="5" t="s">
        <v>30</v>
      </c>
      <c r="S557" s="5" t="s">
        <v>43</v>
      </c>
      <c r="T557" s="5" t="s">
        <v>88</v>
      </c>
      <c r="U557" s="5" t="s">
        <v>180</v>
      </c>
      <c r="V557" s="5" t="s">
        <v>155</v>
      </c>
      <c r="Y557" s="5">
        <v>7</v>
      </c>
      <c r="Z557" s="31">
        <f>VLOOKUP(AA557,$A$3:$B$36,2,FALSE)</f>
        <v>32</v>
      </c>
      <c r="AA557" s="80" t="s">
        <v>770</v>
      </c>
      <c r="AB557" s="5">
        <v>7</v>
      </c>
      <c r="AC557" s="24">
        <f>VLOOKUP(AD557,$A$3:$B$36,2,FALSE)</f>
        <v>32</v>
      </c>
      <c r="AD557" s="80" t="s">
        <v>770</v>
      </c>
      <c r="AE557" s="5">
        <v>7</v>
      </c>
      <c r="AF557" s="24">
        <f>VLOOKUP(AG557,$A$3:$B$36,2,FALSE)</f>
        <v>27.5</v>
      </c>
      <c r="AG557" s="80" t="s">
        <v>853</v>
      </c>
      <c r="AH557" s="5">
        <v>7</v>
      </c>
      <c r="AI557" s="24">
        <f>VLOOKUP(AJ557,$A$3:$B$36,2,FALSE)</f>
        <v>32</v>
      </c>
      <c r="AJ557" s="80" t="s">
        <v>770</v>
      </c>
      <c r="AK557" s="5">
        <v>7</v>
      </c>
      <c r="AL557" s="24">
        <f>VLOOKUP(AM557,$A$3:$B$36,2,FALSE)</f>
        <v>38.5</v>
      </c>
      <c r="AM557" s="80" t="s">
        <v>767</v>
      </c>
      <c r="AN557" s="5">
        <v>7</v>
      </c>
      <c r="AO557" s="24">
        <f>VLOOKUP(AP557,$A$3:$B$36,2,FALSE)</f>
        <v>25.9</v>
      </c>
      <c r="AP557" s="80" t="s">
        <v>871</v>
      </c>
    </row>
    <row r="558" spans="7:42" x14ac:dyDescent="0.45">
      <c r="G558" s="5">
        <v>8</v>
      </c>
      <c r="H558" s="11" t="s">
        <v>325</v>
      </c>
      <c r="I558" s="6" t="s">
        <v>120</v>
      </c>
      <c r="J558" s="11" t="s">
        <v>841</v>
      </c>
      <c r="K558" s="13" t="s">
        <v>202</v>
      </c>
      <c r="L558" s="6" t="s">
        <v>181</v>
      </c>
      <c r="M558" s="6" t="s">
        <v>515</v>
      </c>
      <c r="N558" s="6"/>
      <c r="Q558" s="5" t="s">
        <v>117</v>
      </c>
      <c r="R558" s="5" t="s">
        <v>120</v>
      </c>
      <c r="S558" s="5" t="s">
        <v>127</v>
      </c>
      <c r="T558" s="5" t="s">
        <v>90</v>
      </c>
      <c r="U558" s="5" t="s">
        <v>181</v>
      </c>
      <c r="V558" s="5" t="s">
        <v>515</v>
      </c>
      <c r="Y558" s="5">
        <v>8</v>
      </c>
      <c r="Z558" s="31">
        <f>VLOOKUP(AA558,$A$3:$B$36,2,FALSE)</f>
        <v>31.4</v>
      </c>
      <c r="AA558" s="80" t="s">
        <v>774</v>
      </c>
      <c r="AB558" s="5">
        <v>8</v>
      </c>
      <c r="AC558" s="24">
        <f>VLOOKUP(AD558,$A$3:$B$36,2,FALSE)</f>
        <v>33</v>
      </c>
      <c r="AD558" s="80" t="s">
        <v>766</v>
      </c>
      <c r="AE558" s="5">
        <v>8</v>
      </c>
      <c r="AF558" s="24">
        <f>VLOOKUP(AG558,$A$3:$B$36,2,FALSE)</f>
        <v>27.1</v>
      </c>
      <c r="AG558" s="80" t="s">
        <v>769</v>
      </c>
      <c r="AH558" s="5">
        <v>8</v>
      </c>
      <c r="AI558" s="24">
        <f>VLOOKUP(AJ558,$A$3:$B$36,2,FALSE)</f>
        <v>31.4</v>
      </c>
      <c r="AJ558" s="80" t="s">
        <v>774</v>
      </c>
      <c r="AK558" s="5">
        <v>8</v>
      </c>
      <c r="AL558" s="24">
        <f>VLOOKUP(AM558,$A$3:$B$36,2,FALSE)</f>
        <v>37.200000000000003</v>
      </c>
      <c r="AM558" s="80" t="s">
        <v>772</v>
      </c>
      <c r="AN558" s="5">
        <v>8</v>
      </c>
      <c r="AO558" s="24">
        <f>VLOOKUP(AP558,$A$3:$B$36,2,FALSE)</f>
        <v>26.1</v>
      </c>
      <c r="AP558" s="80" t="s">
        <v>873</v>
      </c>
    </row>
    <row r="559" spans="7:42" x14ac:dyDescent="0.45">
      <c r="G559" s="5">
        <v>9</v>
      </c>
      <c r="H559" s="6" t="s">
        <v>326</v>
      </c>
      <c r="I559" s="6" t="s">
        <v>169</v>
      </c>
      <c r="J559" s="6" t="s">
        <v>842</v>
      </c>
      <c r="K559" s="6" t="s">
        <v>46</v>
      </c>
      <c r="L559" s="6" t="s">
        <v>56</v>
      </c>
      <c r="M559" s="6" t="s">
        <v>850</v>
      </c>
      <c r="N559" s="6"/>
      <c r="Q559" s="5" t="s">
        <v>453</v>
      </c>
      <c r="R559" s="5" t="s">
        <v>169</v>
      </c>
      <c r="S559" s="5" t="s">
        <v>43</v>
      </c>
      <c r="T559" s="5" t="s">
        <v>46</v>
      </c>
      <c r="U559" s="5" t="s">
        <v>56</v>
      </c>
      <c r="V559" s="5" t="s">
        <v>469</v>
      </c>
      <c r="Y559" s="5">
        <v>9</v>
      </c>
      <c r="Z559" s="31">
        <f>VLOOKUP(AA559,$A$3:$B$36,2,FALSE)</f>
        <v>32</v>
      </c>
      <c r="AA559" s="80" t="s">
        <v>770</v>
      </c>
      <c r="AB559" s="5">
        <v>9</v>
      </c>
      <c r="AC559" s="24">
        <f>VLOOKUP(AD559,$A$3:$B$36,2,FALSE)</f>
        <v>33.700000000000003</v>
      </c>
      <c r="AD559" s="80" t="s">
        <v>791</v>
      </c>
      <c r="AE559" s="5">
        <v>9</v>
      </c>
      <c r="AF559" s="24">
        <f>VLOOKUP(AG559,$A$3:$B$36,2,FALSE)</f>
        <v>27.5</v>
      </c>
      <c r="AG559" s="80" t="s">
        <v>853</v>
      </c>
      <c r="AH559" s="5">
        <v>9</v>
      </c>
      <c r="AI559" s="24">
        <f>VLOOKUP(AJ559,$A$3:$B$36,2,FALSE)</f>
        <v>32</v>
      </c>
      <c r="AJ559" s="80" t="s">
        <v>770</v>
      </c>
      <c r="AK559" s="5">
        <v>9</v>
      </c>
      <c r="AL559" s="24">
        <f>VLOOKUP(AM559,$A$3:$B$36,2,FALSE)</f>
        <v>36.1</v>
      </c>
      <c r="AM559" s="80" t="s">
        <v>775</v>
      </c>
      <c r="AN559" s="5">
        <v>9</v>
      </c>
      <c r="AO559" s="24">
        <f>VLOOKUP(AP559,$A$3:$B$36,2,FALSE)</f>
        <v>27.1</v>
      </c>
      <c r="AP559" s="80" t="s">
        <v>769</v>
      </c>
    </row>
    <row r="560" spans="7:42" x14ac:dyDescent="0.45">
      <c r="G560" s="5">
        <v>10</v>
      </c>
      <c r="H560" s="6"/>
      <c r="I560" s="6" t="s">
        <v>31</v>
      </c>
      <c r="J560" s="11" t="s">
        <v>843</v>
      </c>
      <c r="K560" s="6" t="s">
        <v>138</v>
      </c>
      <c r="L560" s="6" t="s">
        <v>55</v>
      </c>
      <c r="M560" s="6" t="s">
        <v>851</v>
      </c>
      <c r="N560" s="6"/>
      <c r="R560" s="5" t="s">
        <v>31</v>
      </c>
      <c r="S560" s="5" t="s">
        <v>127</v>
      </c>
      <c r="T560" s="5" t="s">
        <v>138</v>
      </c>
      <c r="U560" s="5" t="s">
        <v>55</v>
      </c>
      <c r="V560" s="5" t="s">
        <v>515</v>
      </c>
      <c r="Y560" s="114">
        <v>10</v>
      </c>
      <c r="Z560" s="107">
        <f>VLOOKUP(AA560,$A$3:$B$36,2,FALSE)</f>
        <v>31.4</v>
      </c>
      <c r="AA560" s="112" t="s">
        <v>774</v>
      </c>
      <c r="AB560" s="5">
        <v>10</v>
      </c>
      <c r="AC560" s="24">
        <f>VLOOKUP(AD560,$A$3:$B$36,2,FALSE)</f>
        <v>33.4</v>
      </c>
      <c r="AD560" s="80" t="s">
        <v>787</v>
      </c>
      <c r="AE560" s="5">
        <v>10</v>
      </c>
      <c r="AF560" s="24">
        <f>VLOOKUP(AG560,$A$3:$B$36,2,FALSE)</f>
        <v>27.1</v>
      </c>
      <c r="AG560" s="80" t="s">
        <v>769</v>
      </c>
      <c r="AH560" s="5">
        <v>10</v>
      </c>
      <c r="AI560" s="24">
        <f>VLOOKUP(AJ560,$A$3:$B$36,2,FALSE)</f>
        <v>33</v>
      </c>
      <c r="AJ560" s="80" t="s">
        <v>766</v>
      </c>
      <c r="AK560" s="5">
        <v>10</v>
      </c>
      <c r="AL560" s="24">
        <f>VLOOKUP(AM560,$A$3:$B$36,2,FALSE)</f>
        <v>34.700000000000003</v>
      </c>
      <c r="AM560" s="80" t="s">
        <v>776</v>
      </c>
      <c r="AN560" s="5">
        <v>10</v>
      </c>
      <c r="AO560" s="24">
        <f>VLOOKUP(AP560,$A$3:$B$36,2,FALSE)</f>
        <v>26.1</v>
      </c>
      <c r="AP560" s="80" t="s">
        <v>873</v>
      </c>
    </row>
    <row r="561" spans="7:66" x14ac:dyDescent="0.45">
      <c r="G561" s="5">
        <v>11</v>
      </c>
      <c r="H561" s="6"/>
      <c r="I561" s="6" t="s">
        <v>170</v>
      </c>
      <c r="J561" s="6"/>
      <c r="K561" s="6" t="s">
        <v>248</v>
      </c>
      <c r="L561" s="6" t="s">
        <v>845</v>
      </c>
      <c r="M561" s="6"/>
      <c r="N561" s="6"/>
      <c r="R561" s="5" t="s">
        <v>170</v>
      </c>
      <c r="T561" s="5" t="s">
        <v>87</v>
      </c>
      <c r="U561" s="5" t="s">
        <v>845</v>
      </c>
      <c r="AB561" s="5">
        <v>11</v>
      </c>
      <c r="AC561" s="24">
        <f>VLOOKUP(AD561,$A$3:$B$36,2,FALSE)</f>
        <v>34.200000000000003</v>
      </c>
      <c r="AD561" s="80" t="s">
        <v>765</v>
      </c>
      <c r="AE561" s="114">
        <v>11</v>
      </c>
      <c r="AF561" s="107">
        <f>VLOOKUP(AG561,$A$3:$B$36,2,FALSE)</f>
        <v>27.5</v>
      </c>
      <c r="AG561" s="112" t="s">
        <v>853</v>
      </c>
      <c r="AH561" s="5">
        <v>11</v>
      </c>
      <c r="AI561" s="24">
        <f>VLOOKUP(AJ561,$A$3:$B$36,2,FALSE)</f>
        <v>33.700000000000003</v>
      </c>
      <c r="AJ561" s="80" t="s">
        <v>791</v>
      </c>
      <c r="AK561" s="5">
        <v>11</v>
      </c>
      <c r="AL561" s="24">
        <f>VLOOKUP(AM561,$A$3:$B$36,2,FALSE)</f>
        <v>34.200000000000003</v>
      </c>
      <c r="AM561" s="80" t="s">
        <v>765</v>
      </c>
      <c r="AN561" s="114">
        <v>11</v>
      </c>
      <c r="AO561" s="107">
        <f>VLOOKUP(AP561,$A$3:$B$36,2,FALSE)</f>
        <v>27.1</v>
      </c>
      <c r="AP561" s="112" t="s">
        <v>769</v>
      </c>
    </row>
    <row r="562" spans="7:66" x14ac:dyDescent="0.45">
      <c r="G562" s="5">
        <v>12</v>
      </c>
      <c r="H562" s="6"/>
      <c r="I562" s="6" t="s">
        <v>839</v>
      </c>
      <c r="J562" s="6"/>
      <c r="K562" s="6"/>
      <c r="L562" s="6" t="s">
        <v>315</v>
      </c>
      <c r="M562" s="6"/>
      <c r="N562" s="6"/>
      <c r="R562" s="5" t="s">
        <v>172</v>
      </c>
      <c r="U562" s="5" t="s">
        <v>54</v>
      </c>
      <c r="AB562" s="5">
        <v>12</v>
      </c>
      <c r="AC562" s="24">
        <f>VLOOKUP(AD562,$A$3:$B$36,2,FALSE)</f>
        <v>34.700000000000003</v>
      </c>
      <c r="AD562" s="80" t="s">
        <v>776</v>
      </c>
      <c r="AH562" s="114">
        <v>12</v>
      </c>
      <c r="AI562" s="107">
        <f>VLOOKUP(AJ562,$A$3:$B$36,2,FALSE)</f>
        <v>33</v>
      </c>
      <c r="AJ562" s="112" t="s">
        <v>766</v>
      </c>
      <c r="AK562" s="5">
        <v>12</v>
      </c>
      <c r="AL562" s="24">
        <f>VLOOKUP(AM562,$A$3:$B$36,2,FALSE)</f>
        <v>33.4</v>
      </c>
      <c r="AM562" s="80" t="s">
        <v>787</v>
      </c>
    </row>
    <row r="563" spans="7:66" ht="13.8" x14ac:dyDescent="0.45">
      <c r="G563" s="5">
        <v>13</v>
      </c>
      <c r="H563" s="6"/>
      <c r="I563" s="6"/>
      <c r="J563" s="6"/>
      <c r="K563" s="6"/>
      <c r="L563" s="6" t="s">
        <v>58</v>
      </c>
      <c r="M563" s="6"/>
      <c r="N563" s="6"/>
      <c r="U563" s="5" t="s">
        <v>58</v>
      </c>
      <c r="AB563" s="114">
        <v>13</v>
      </c>
      <c r="AC563" s="107">
        <f>VLOOKUP(AD563,$A$3:$B$36,2,FALSE)</f>
        <v>34.200000000000003</v>
      </c>
      <c r="AD563" s="112" t="s">
        <v>765</v>
      </c>
      <c r="AK563" s="5">
        <v>13</v>
      </c>
      <c r="AL563" s="24">
        <f>VLOOKUP(AM563,$A$3:$B$36,2,FALSE)</f>
        <v>34.200000000000003</v>
      </c>
      <c r="AM563" s="80" t="s">
        <v>765</v>
      </c>
      <c r="BN563" s="10" t="s">
        <v>431</v>
      </c>
    </row>
    <row r="564" spans="7:66" ht="13.8" x14ac:dyDescent="0.45">
      <c r="G564" s="5">
        <v>14</v>
      </c>
      <c r="H564" s="6"/>
      <c r="I564" s="6"/>
      <c r="J564" s="6"/>
      <c r="K564" s="6"/>
      <c r="L564" s="6" t="s">
        <v>846</v>
      </c>
      <c r="M564" s="6"/>
      <c r="N564" s="6"/>
      <c r="O564" s="10" t="s">
        <v>431</v>
      </c>
      <c r="U564" s="5" t="s">
        <v>55</v>
      </c>
      <c r="W564" s="5">
        <f>COUNTA(Q551:V564)</f>
        <v>66</v>
      </c>
      <c r="X564" s="10" t="s">
        <v>431</v>
      </c>
      <c r="AK564" s="5">
        <v>14</v>
      </c>
      <c r="AL564" s="24">
        <f>VLOOKUP(AM564,$A$3:$B$36,2,FALSE)</f>
        <v>34.700000000000003</v>
      </c>
      <c r="AM564" s="80" t="s">
        <v>776</v>
      </c>
    </row>
    <row r="565" spans="7:66" x14ac:dyDescent="0.45">
      <c r="AK565" s="114">
        <v>15</v>
      </c>
      <c r="AL565" s="107">
        <f>VLOOKUP(AM565,$A$3:$B$36,2,FALSE)</f>
        <v>34.200000000000003</v>
      </c>
      <c r="AM565" s="112" t="s">
        <v>765</v>
      </c>
    </row>
    <row r="566" spans="7:66" x14ac:dyDescent="0.45">
      <c r="G566" s="5" t="s">
        <v>852</v>
      </c>
    </row>
    <row r="567" spans="7:66" x14ac:dyDescent="0.45">
      <c r="H567" s="5" t="s">
        <v>216</v>
      </c>
    </row>
    <row r="568" spans="7:66" x14ac:dyDescent="0.45">
      <c r="G568" s="7" t="s">
        <v>5</v>
      </c>
      <c r="H568" s="8" t="s">
        <v>28</v>
      </c>
      <c r="I568" s="8" t="s">
        <v>29</v>
      </c>
      <c r="J568" s="8" t="s">
        <v>110</v>
      </c>
      <c r="K568" s="8" t="s">
        <v>217</v>
      </c>
      <c r="L568" s="8" t="s">
        <v>218</v>
      </c>
      <c r="M568" s="8" t="s">
        <v>219</v>
      </c>
      <c r="N568" s="8"/>
      <c r="P568" s="5">
        <v>28</v>
      </c>
      <c r="Q568" s="5" t="s">
        <v>28</v>
      </c>
      <c r="R568" s="5" t="s">
        <v>29</v>
      </c>
      <c r="S568" s="5" t="s">
        <v>110</v>
      </c>
      <c r="T568" s="5" t="s">
        <v>217</v>
      </c>
      <c r="U568" s="5" t="s">
        <v>218</v>
      </c>
      <c r="V568" s="5" t="s">
        <v>219</v>
      </c>
      <c r="Y568" s="7" t="s">
        <v>5</v>
      </c>
      <c r="AA568" s="102" t="s">
        <v>28</v>
      </c>
      <c r="AB568" s="102"/>
      <c r="AC568" s="102"/>
      <c r="AD568" s="102" t="s">
        <v>29</v>
      </c>
      <c r="AE568" s="102"/>
      <c r="AF568" s="102"/>
      <c r="AG568" s="102" t="s">
        <v>110</v>
      </c>
      <c r="AH568" s="102"/>
      <c r="AI568" s="102"/>
      <c r="AJ568" s="102" t="s">
        <v>217</v>
      </c>
      <c r="AK568" s="102"/>
      <c r="AL568" s="102"/>
      <c r="AM568" s="102" t="s">
        <v>218</v>
      </c>
      <c r="AN568" s="102"/>
      <c r="AO568" s="102"/>
      <c r="AP568" s="102" t="s">
        <v>219</v>
      </c>
    </row>
    <row r="569" spans="7:66" x14ac:dyDescent="0.45">
      <c r="G569" s="5">
        <v>1</v>
      </c>
      <c r="H569" s="6" t="s">
        <v>114</v>
      </c>
      <c r="I569" s="6" t="s">
        <v>118</v>
      </c>
      <c r="J569" s="6" t="s">
        <v>126</v>
      </c>
      <c r="K569" s="6" t="s">
        <v>136</v>
      </c>
      <c r="L569" s="6" t="s">
        <v>148</v>
      </c>
      <c r="M569" s="6" t="s">
        <v>155</v>
      </c>
      <c r="N569" s="6"/>
      <c r="Q569" s="5" t="s">
        <v>114</v>
      </c>
      <c r="R569" s="5" t="s">
        <v>118</v>
      </c>
      <c r="S569" s="5" t="s">
        <v>126</v>
      </c>
      <c r="T569" s="5" t="s">
        <v>136</v>
      </c>
      <c r="U569" s="5" t="s">
        <v>148</v>
      </c>
      <c r="V569" s="5" t="s">
        <v>155</v>
      </c>
      <c r="Y569" s="5">
        <v>1</v>
      </c>
      <c r="Z569" s="31">
        <f>VLOOKUP(AA569,$A$3:$B$36,2,FALSE)</f>
        <v>25.9</v>
      </c>
      <c r="AA569" s="80" t="s">
        <v>871</v>
      </c>
      <c r="AB569" s="5">
        <v>1</v>
      </c>
      <c r="AC569" s="31">
        <f>VLOOKUP(AD569,$A$3:$B$36,2,FALSE)</f>
        <v>25.9</v>
      </c>
      <c r="AD569" s="80" t="s">
        <v>871</v>
      </c>
      <c r="AE569" s="5">
        <v>1</v>
      </c>
      <c r="AF569" s="24">
        <f>VLOOKUP(AG569,$A$3:$B$36,2,FALSE)</f>
        <v>25.9</v>
      </c>
      <c r="AG569" s="80" t="s">
        <v>871</v>
      </c>
      <c r="AH569" s="5">
        <v>1</v>
      </c>
      <c r="AI569" s="24">
        <f>VLOOKUP(AJ569,$A$3:$B$36,2,FALSE)</f>
        <v>25.9</v>
      </c>
      <c r="AJ569" s="80" t="s">
        <v>871</v>
      </c>
      <c r="AK569" s="5">
        <v>1</v>
      </c>
      <c r="AL569" s="24">
        <f>VLOOKUP(AM569,$A$3:$B$36,2,FALSE)</f>
        <v>25.9</v>
      </c>
      <c r="AM569" s="80" t="s">
        <v>871</v>
      </c>
      <c r="AN569" s="5">
        <v>1</v>
      </c>
      <c r="AO569" s="24">
        <f>VLOOKUP(AP569,$A$3:$B$36,2,FALSE)</f>
        <v>25.9</v>
      </c>
      <c r="AP569" s="80" t="s">
        <v>871</v>
      </c>
    </row>
    <row r="570" spans="7:66" x14ac:dyDescent="0.45">
      <c r="G570" s="5">
        <v>2</v>
      </c>
      <c r="H570" s="6" t="s">
        <v>116</v>
      </c>
      <c r="I570" s="6" t="s">
        <v>119</v>
      </c>
      <c r="J570" s="6" t="s">
        <v>128</v>
      </c>
      <c r="K570" s="6" t="s">
        <v>137</v>
      </c>
      <c r="L570" s="6" t="s">
        <v>96</v>
      </c>
      <c r="M570" s="11" t="s">
        <v>466</v>
      </c>
      <c r="N570" s="11"/>
      <c r="Q570" s="5" t="s">
        <v>116</v>
      </c>
      <c r="R570" s="5" t="s">
        <v>119</v>
      </c>
      <c r="S570" s="5" t="s">
        <v>128</v>
      </c>
      <c r="T570" s="5" t="s">
        <v>137</v>
      </c>
      <c r="U570" s="5" t="s">
        <v>96</v>
      </c>
      <c r="V570" s="5" t="s">
        <v>16</v>
      </c>
      <c r="Y570" s="5">
        <v>2</v>
      </c>
      <c r="Z570" s="31">
        <f>VLOOKUP(AA570,$A$3:$B$36,2,FALSE)</f>
        <v>29.2</v>
      </c>
      <c r="AA570" s="80" t="s">
        <v>792</v>
      </c>
      <c r="AB570" s="5">
        <v>2</v>
      </c>
      <c r="AC570" s="31">
        <f>VLOOKUP(AD570,$A$3:$B$36,2,FALSE)</f>
        <v>29.2</v>
      </c>
      <c r="AD570" s="80" t="s">
        <v>792</v>
      </c>
      <c r="AE570" s="5">
        <v>2</v>
      </c>
      <c r="AF570" s="24">
        <f>VLOOKUP(AG570,$A$3:$B$36,2,FALSE)</f>
        <v>29.2</v>
      </c>
      <c r="AG570" s="80" t="s">
        <v>792</v>
      </c>
      <c r="AH570" s="5">
        <v>2</v>
      </c>
      <c r="AI570" s="24">
        <f>VLOOKUP(AJ570,$A$3:$B$36,2,FALSE)</f>
        <v>29.2</v>
      </c>
      <c r="AJ570" s="80" t="s">
        <v>792</v>
      </c>
      <c r="AK570" s="5">
        <v>2</v>
      </c>
      <c r="AL570" s="24">
        <f>VLOOKUP(AM570,$A$3:$B$36,2,FALSE)</f>
        <v>29.2</v>
      </c>
      <c r="AM570" s="80" t="s">
        <v>792</v>
      </c>
      <c r="AN570" s="5">
        <v>2</v>
      </c>
      <c r="AO570" s="24">
        <f>VLOOKUP(AP570,$A$3:$B$36,2,FALSE)</f>
        <v>29.2</v>
      </c>
      <c r="AP570" s="80" t="s">
        <v>792</v>
      </c>
    </row>
    <row r="571" spans="7:66" x14ac:dyDescent="0.45">
      <c r="G571" s="5">
        <v>3</v>
      </c>
      <c r="H571" s="6" t="s">
        <v>66</v>
      </c>
      <c r="I571" s="6" t="s">
        <v>167</v>
      </c>
      <c r="J571" s="6" t="s">
        <v>234</v>
      </c>
      <c r="K571" s="6" t="s">
        <v>138</v>
      </c>
      <c r="L571" s="6" t="s">
        <v>99</v>
      </c>
      <c r="M571" s="6" t="s">
        <v>467</v>
      </c>
      <c r="N571" s="6"/>
      <c r="Q571" s="5" t="s">
        <v>66</v>
      </c>
      <c r="R571" s="5" t="s">
        <v>329</v>
      </c>
      <c r="S571" s="5" t="s">
        <v>856</v>
      </c>
      <c r="T571" s="5" t="s">
        <v>138</v>
      </c>
      <c r="U571" s="5" t="s">
        <v>99</v>
      </c>
      <c r="V571" s="5" t="s">
        <v>356</v>
      </c>
      <c r="Y571" s="5">
        <v>3</v>
      </c>
      <c r="Z571" s="31">
        <f>VLOOKUP(AA571,$A$3:$B$36,2,FALSE)</f>
        <v>33</v>
      </c>
      <c r="AA571" s="80" t="s">
        <v>766</v>
      </c>
      <c r="AB571" s="5">
        <v>3</v>
      </c>
      <c r="AC571" s="31">
        <f>VLOOKUP(AD571,$A$3:$B$36,2,FALSE)</f>
        <v>33</v>
      </c>
      <c r="AD571" s="80" t="s">
        <v>766</v>
      </c>
      <c r="AE571" s="5">
        <v>3</v>
      </c>
      <c r="AF571" s="24">
        <f>VLOOKUP(AG571,$A$3:$B$36,2,FALSE)</f>
        <v>33</v>
      </c>
      <c r="AG571" s="80" t="s">
        <v>766</v>
      </c>
      <c r="AH571" s="5">
        <v>3</v>
      </c>
      <c r="AI571" s="24">
        <f>VLOOKUP(AJ571,$A$3:$B$36,2,FALSE)</f>
        <v>33</v>
      </c>
      <c r="AJ571" s="80" t="s">
        <v>766</v>
      </c>
      <c r="AK571" s="5">
        <v>3</v>
      </c>
      <c r="AL571" s="24">
        <f>VLOOKUP(AM571,$A$3:$B$36,2,FALSE)</f>
        <v>33</v>
      </c>
      <c r="AM571" s="80" t="s">
        <v>766</v>
      </c>
      <c r="AN571" s="5">
        <v>3</v>
      </c>
      <c r="AO571" s="24">
        <f>VLOOKUP(AP571,$A$3:$B$36,2,FALSE)</f>
        <v>27.1</v>
      </c>
      <c r="AP571" s="80" t="s">
        <v>769</v>
      </c>
    </row>
    <row r="572" spans="7:66" x14ac:dyDescent="0.45">
      <c r="G572" s="5">
        <v>4</v>
      </c>
      <c r="H572" s="6" t="s">
        <v>27</v>
      </c>
      <c r="I572" s="6" t="s">
        <v>456</v>
      </c>
      <c r="J572" s="6" t="s">
        <v>45</v>
      </c>
      <c r="K572" s="6" t="s">
        <v>51</v>
      </c>
      <c r="L572" s="6" t="s">
        <v>312</v>
      </c>
      <c r="M572" s="6" t="s">
        <v>428</v>
      </c>
      <c r="N572" s="6"/>
      <c r="Q572" s="5" t="s">
        <v>27</v>
      </c>
      <c r="R572" s="5" t="s">
        <v>456</v>
      </c>
      <c r="S572" s="5" t="s">
        <v>45</v>
      </c>
      <c r="T572" s="5" t="s">
        <v>51</v>
      </c>
      <c r="U572" s="5" t="s">
        <v>55</v>
      </c>
      <c r="V572" s="5" t="s">
        <v>428</v>
      </c>
      <c r="Y572" s="5">
        <v>4</v>
      </c>
      <c r="Z572" s="31">
        <f>VLOOKUP(AA572,$A$3:$B$36,2,FALSE)</f>
        <v>34.700000000000003</v>
      </c>
      <c r="AA572" s="80" t="s">
        <v>776</v>
      </c>
      <c r="AB572" s="5">
        <v>4</v>
      </c>
      <c r="AC572" s="31">
        <f>VLOOKUP(AD572,$A$3:$B$36,2,FALSE)</f>
        <v>31.4</v>
      </c>
      <c r="AD572" s="80" t="s">
        <v>774</v>
      </c>
      <c r="AE572" s="5">
        <v>4</v>
      </c>
      <c r="AF572" s="24">
        <f>VLOOKUP(AG572,$A$3:$B$36,2,FALSE)</f>
        <v>31.4</v>
      </c>
      <c r="AG572" s="80" t="s">
        <v>774</v>
      </c>
      <c r="AH572" s="5">
        <v>4</v>
      </c>
      <c r="AI572" s="24">
        <f>VLOOKUP(AJ572,$A$3:$B$36,2,FALSE)</f>
        <v>34.700000000000003</v>
      </c>
      <c r="AJ572" s="80" t="s">
        <v>776</v>
      </c>
      <c r="AK572" s="5">
        <v>4</v>
      </c>
      <c r="AL572" s="24">
        <f>VLOOKUP(AM572,$A$3:$B$36,2,FALSE)</f>
        <v>34.700000000000003</v>
      </c>
      <c r="AM572" s="80" t="s">
        <v>776</v>
      </c>
      <c r="AN572" s="5">
        <v>4</v>
      </c>
      <c r="AO572" s="24">
        <f>VLOOKUP(AP572,$A$3:$B$36,2,FALSE)</f>
        <v>27.5</v>
      </c>
      <c r="AP572" s="80" t="s">
        <v>853</v>
      </c>
    </row>
    <row r="573" spans="7:66" x14ac:dyDescent="0.45">
      <c r="G573" s="5">
        <v>5</v>
      </c>
      <c r="H573" s="6" t="s">
        <v>185</v>
      </c>
      <c r="I573" s="13" t="s">
        <v>589</v>
      </c>
      <c r="J573" s="6" t="s">
        <v>42</v>
      </c>
      <c r="K573" s="6" t="s">
        <v>142</v>
      </c>
      <c r="L573" s="6" t="s">
        <v>91</v>
      </c>
      <c r="M573" s="6" t="s">
        <v>18</v>
      </c>
      <c r="N573" s="6"/>
      <c r="Q573" s="5" t="s">
        <v>257</v>
      </c>
      <c r="R573" s="5" t="s">
        <v>119</v>
      </c>
      <c r="S573" s="5" t="s">
        <v>42</v>
      </c>
      <c r="T573" s="5" t="s">
        <v>142</v>
      </c>
      <c r="U573" s="5" t="s">
        <v>91</v>
      </c>
      <c r="V573" s="5" t="s">
        <v>18</v>
      </c>
      <c r="Y573" s="5">
        <v>5</v>
      </c>
      <c r="Z573" s="31">
        <f>VLOOKUP(AA573,$A$3:$B$36,2,FALSE)</f>
        <v>39.700000000000003</v>
      </c>
      <c r="AA573" s="80" t="s">
        <v>764</v>
      </c>
      <c r="AB573" s="5">
        <v>5</v>
      </c>
      <c r="AC573" s="31">
        <f>VLOOKUP(AD573,$A$3:$B$36,2,FALSE)</f>
        <v>29.2</v>
      </c>
      <c r="AD573" s="80" t="s">
        <v>792</v>
      </c>
      <c r="AE573" s="5">
        <v>5</v>
      </c>
      <c r="AF573" s="24">
        <f>VLOOKUP(AG573,$A$3:$B$36,2,FALSE)</f>
        <v>29.2</v>
      </c>
      <c r="AG573" s="80" t="s">
        <v>792</v>
      </c>
      <c r="AH573" s="5">
        <v>5</v>
      </c>
      <c r="AI573" s="24">
        <f>VLOOKUP(AJ573,$A$3:$B$36,2,FALSE)</f>
        <v>39.700000000000003</v>
      </c>
      <c r="AJ573" s="80" t="s">
        <v>764</v>
      </c>
      <c r="AK573" s="5">
        <v>5</v>
      </c>
      <c r="AL573" s="24">
        <f>VLOOKUP(AM573,$A$3:$B$36,2,FALSE)</f>
        <v>33.4</v>
      </c>
      <c r="AM573" s="80" t="s">
        <v>787</v>
      </c>
      <c r="AN573" s="5">
        <v>5</v>
      </c>
      <c r="AO573" s="24">
        <f>VLOOKUP(AP573,$A$3:$B$36,2,FALSE)</f>
        <v>29.2</v>
      </c>
      <c r="AP573" s="80" t="s">
        <v>792</v>
      </c>
    </row>
    <row r="574" spans="7:66" x14ac:dyDescent="0.45">
      <c r="G574" s="5">
        <v>6</v>
      </c>
      <c r="H574" s="6" t="s">
        <v>296</v>
      </c>
      <c r="I574" s="11" t="s">
        <v>590</v>
      </c>
      <c r="J574" s="6" t="s">
        <v>333</v>
      </c>
      <c r="K574" s="6" t="s">
        <v>175</v>
      </c>
      <c r="L574" s="11" t="s">
        <v>380</v>
      </c>
      <c r="M574" s="6" t="s">
        <v>830</v>
      </c>
      <c r="N574" s="6"/>
      <c r="Q574" s="5" t="s">
        <v>23</v>
      </c>
      <c r="R574" s="5" t="s">
        <v>457</v>
      </c>
      <c r="S574" s="5" t="s">
        <v>127</v>
      </c>
      <c r="T574" s="5" t="s">
        <v>176</v>
      </c>
      <c r="U574" s="5" t="s">
        <v>99</v>
      </c>
      <c r="V574" s="5" t="s">
        <v>101</v>
      </c>
      <c r="Y574" s="5">
        <v>6</v>
      </c>
      <c r="Z574" s="31">
        <f>VLOOKUP(AA574,$A$3:$B$36,2,FALSE)</f>
        <v>37.200000000000003</v>
      </c>
      <c r="AA574" s="80" t="s">
        <v>772</v>
      </c>
      <c r="AB574" s="5">
        <v>6</v>
      </c>
      <c r="AC574" s="31">
        <f>VLOOKUP(AD574,$A$3:$B$36,2,FALSE)</f>
        <v>30.4</v>
      </c>
      <c r="AD574" s="80" t="s">
        <v>773</v>
      </c>
      <c r="AE574" s="5">
        <v>6</v>
      </c>
      <c r="AF574" s="24">
        <f>VLOOKUP(AG574,$A$3:$B$36,2,FALSE)</f>
        <v>27.1</v>
      </c>
      <c r="AG574" s="80" t="s">
        <v>769</v>
      </c>
      <c r="AH574" s="5">
        <v>6</v>
      </c>
      <c r="AI574" s="24">
        <f>VLOOKUP(AJ574,$A$3:$B$36,2,FALSE)</f>
        <v>45.9</v>
      </c>
      <c r="AJ574" s="80" t="s">
        <v>768</v>
      </c>
      <c r="AK574" s="5">
        <v>6</v>
      </c>
      <c r="AL574" s="24">
        <f>VLOOKUP(AM574,$A$3:$B$36,2,FALSE)</f>
        <v>33</v>
      </c>
      <c r="AM574" s="80" t="s">
        <v>766</v>
      </c>
      <c r="AN574" s="5">
        <v>6</v>
      </c>
      <c r="AO574" s="24">
        <f>VLOOKUP(AP574,$A$3:$B$36,2,FALSE)</f>
        <v>30.4</v>
      </c>
      <c r="AP574" s="80" t="s">
        <v>773</v>
      </c>
    </row>
    <row r="575" spans="7:66" x14ac:dyDescent="0.45">
      <c r="G575" s="5">
        <v>7</v>
      </c>
      <c r="H575" s="6" t="s">
        <v>24</v>
      </c>
      <c r="I575" s="13" t="s">
        <v>458</v>
      </c>
      <c r="J575" s="6" t="s">
        <v>237</v>
      </c>
      <c r="K575" s="6" t="s">
        <v>595</v>
      </c>
      <c r="L575" s="6" t="s">
        <v>381</v>
      </c>
      <c r="M575" s="6" t="s">
        <v>16</v>
      </c>
      <c r="N575" s="6"/>
      <c r="Q575" s="5" t="s">
        <v>24</v>
      </c>
      <c r="R575" s="5" t="s">
        <v>119</v>
      </c>
      <c r="S575" s="5" t="s">
        <v>237</v>
      </c>
      <c r="T575" s="5" t="s">
        <v>595</v>
      </c>
      <c r="U575" s="5" t="s">
        <v>930</v>
      </c>
      <c r="V575" s="5" t="s">
        <v>16</v>
      </c>
      <c r="Y575" s="5">
        <v>7</v>
      </c>
      <c r="Z575" s="31">
        <f>VLOOKUP(AA575,$A$3:$B$36,2,FALSE)</f>
        <v>38.5</v>
      </c>
      <c r="AA575" s="80" t="s">
        <v>767</v>
      </c>
      <c r="AB575" s="5">
        <v>7</v>
      </c>
      <c r="AC575" s="31">
        <f>VLOOKUP(AD575,$A$3:$B$36,2,FALSE)</f>
        <v>29.2</v>
      </c>
      <c r="AD575" s="80" t="s">
        <v>792</v>
      </c>
      <c r="AE575" s="5">
        <v>7</v>
      </c>
      <c r="AF575" s="24">
        <f>VLOOKUP(AG575,$A$3:$B$36,2,FALSE)</f>
        <v>27.5</v>
      </c>
      <c r="AG575" s="80" t="s">
        <v>853</v>
      </c>
      <c r="AH575" s="5">
        <v>7</v>
      </c>
      <c r="AI575" s="24">
        <f>VLOOKUP(AJ575,$A$3:$B$36,2,FALSE)</f>
        <v>43.6</v>
      </c>
      <c r="AJ575" s="80" t="s">
        <v>784</v>
      </c>
      <c r="AK575" s="5">
        <v>7</v>
      </c>
      <c r="AL575" s="24">
        <f>VLOOKUP(AM575,$A$3:$B$36,2,FALSE)</f>
        <v>33.700000000000003</v>
      </c>
      <c r="AM575" s="80" t="s">
        <v>791</v>
      </c>
      <c r="AN575" s="5">
        <v>7</v>
      </c>
      <c r="AO575" s="24">
        <f>VLOOKUP(AP575,$A$3:$B$36,2,FALSE)</f>
        <v>29.2</v>
      </c>
      <c r="AP575" s="80" t="s">
        <v>792</v>
      </c>
    </row>
    <row r="576" spans="7:66" x14ac:dyDescent="0.45">
      <c r="G576" s="5">
        <v>8</v>
      </c>
      <c r="H576" s="6" t="s">
        <v>25</v>
      </c>
      <c r="I576" s="11" t="s">
        <v>591</v>
      </c>
      <c r="J576" s="11" t="s">
        <v>334</v>
      </c>
      <c r="K576" s="6" t="s">
        <v>609</v>
      </c>
      <c r="L576" s="11" t="s">
        <v>382</v>
      </c>
      <c r="M576" s="6" t="s">
        <v>807</v>
      </c>
      <c r="N576" s="6"/>
      <c r="Q576" s="5" t="s">
        <v>25</v>
      </c>
      <c r="R576" s="5" t="s">
        <v>457</v>
      </c>
      <c r="S576" s="5" t="s">
        <v>42</v>
      </c>
      <c r="T576" s="5" t="s">
        <v>609</v>
      </c>
      <c r="U576" s="5" t="s">
        <v>99</v>
      </c>
      <c r="V576" s="5" t="s">
        <v>428</v>
      </c>
      <c r="Y576" s="5">
        <v>8</v>
      </c>
      <c r="Z576" s="31">
        <f>VLOOKUP(AA576,$A$3:$B$36,2,FALSE)</f>
        <v>39.700000000000003</v>
      </c>
      <c r="AA576" s="80" t="s">
        <v>764</v>
      </c>
      <c r="AB576" s="5">
        <v>8</v>
      </c>
      <c r="AC576" s="31">
        <f>VLOOKUP(AD576,$A$3:$B$36,2,FALSE)</f>
        <v>30.4</v>
      </c>
      <c r="AD576" s="80" t="s">
        <v>773</v>
      </c>
      <c r="AE576" s="5">
        <v>8</v>
      </c>
      <c r="AF576" s="24">
        <f>VLOOKUP(AG576,$A$3:$B$36,2,FALSE)</f>
        <v>29.2</v>
      </c>
      <c r="AG576" s="80" t="s">
        <v>792</v>
      </c>
      <c r="AH576" s="5">
        <v>8</v>
      </c>
      <c r="AI576" s="24">
        <f>VLOOKUP(AJ576,$A$3:$B$36,2,FALSE)</f>
        <v>39.700000000000003</v>
      </c>
      <c r="AJ576" s="80" t="s">
        <v>764</v>
      </c>
      <c r="AK576" s="5">
        <v>8</v>
      </c>
      <c r="AL576" s="24">
        <f>VLOOKUP(AM576,$A$3:$B$36,2,FALSE)</f>
        <v>33</v>
      </c>
      <c r="AM576" s="80" t="s">
        <v>766</v>
      </c>
      <c r="AN576" s="5">
        <v>8</v>
      </c>
      <c r="AO576" s="24">
        <f>VLOOKUP(AP576,$A$3:$B$36,2,FALSE)</f>
        <v>27.5</v>
      </c>
      <c r="AP576" s="80" t="s">
        <v>853</v>
      </c>
    </row>
    <row r="577" spans="7:66" x14ac:dyDescent="0.45">
      <c r="G577" s="5">
        <v>9</v>
      </c>
      <c r="H577" s="6" t="s">
        <v>547</v>
      </c>
      <c r="I577" s="6"/>
      <c r="J577" s="6" t="s">
        <v>335</v>
      </c>
      <c r="K577" s="13" t="s">
        <v>140</v>
      </c>
      <c r="L577" s="6" t="s">
        <v>100</v>
      </c>
      <c r="M577" s="11" t="s">
        <v>854</v>
      </c>
      <c r="N577" s="11"/>
      <c r="Q577" s="5" t="s">
        <v>1005</v>
      </c>
      <c r="S577" s="5" t="s">
        <v>237</v>
      </c>
      <c r="T577" s="5" t="s">
        <v>402</v>
      </c>
      <c r="U577" s="5" t="s">
        <v>100</v>
      </c>
      <c r="V577" s="5" t="s">
        <v>16</v>
      </c>
      <c r="Y577" s="5">
        <v>9</v>
      </c>
      <c r="Z577" s="31">
        <f>VLOOKUP(AA577,$A$3:$B$36,2,FALSE)</f>
        <v>41.3</v>
      </c>
      <c r="AA577" s="80" t="s">
        <v>786</v>
      </c>
      <c r="AB577" s="114">
        <v>9</v>
      </c>
      <c r="AC577" s="107">
        <f>VLOOKUP(AD577,$A$3:$B$36,2,FALSE)</f>
        <v>29.2</v>
      </c>
      <c r="AD577" s="112" t="s">
        <v>792</v>
      </c>
      <c r="AE577" s="5">
        <v>9</v>
      </c>
      <c r="AF577" s="24">
        <f>VLOOKUP(AG577,$A$3:$B$36,2,FALSE)</f>
        <v>27.5</v>
      </c>
      <c r="AG577" s="80" t="s">
        <v>853</v>
      </c>
      <c r="AH577" s="5">
        <v>9</v>
      </c>
      <c r="AI577" s="24">
        <f>VLOOKUP(AJ577,$A$3:$B$36,2,FALSE)</f>
        <v>37.200000000000003</v>
      </c>
      <c r="AJ577" s="80" t="s">
        <v>772</v>
      </c>
      <c r="AK577" s="5">
        <v>9</v>
      </c>
      <c r="AL577" s="24">
        <f>VLOOKUP(AM577,$A$3:$B$36,2,FALSE)</f>
        <v>33.700000000000003</v>
      </c>
      <c r="AM577" s="80" t="s">
        <v>791</v>
      </c>
      <c r="AN577" s="5">
        <v>9</v>
      </c>
      <c r="AO577" s="24">
        <f>VLOOKUP(AP577,$A$3:$B$36,2,FALSE)</f>
        <v>29.2</v>
      </c>
      <c r="AP577" s="80" t="s">
        <v>792</v>
      </c>
    </row>
    <row r="578" spans="7:66" x14ac:dyDescent="0.45">
      <c r="G578" s="5">
        <v>10</v>
      </c>
      <c r="H578" s="6" t="s">
        <v>257</v>
      </c>
      <c r="I578" s="6"/>
      <c r="J578" s="11" t="s">
        <v>578</v>
      </c>
      <c r="K578" s="11" t="s">
        <v>398</v>
      </c>
      <c r="L578" s="6" t="s">
        <v>54</v>
      </c>
      <c r="M578" s="6"/>
      <c r="N578" s="6"/>
      <c r="Q578" s="5" t="s">
        <v>257</v>
      </c>
      <c r="S578" s="5" t="s">
        <v>42</v>
      </c>
      <c r="T578" s="5" t="s">
        <v>488</v>
      </c>
      <c r="U578" s="5" t="s">
        <v>54</v>
      </c>
      <c r="Y578" s="5">
        <v>10</v>
      </c>
      <c r="Z578" s="31">
        <f>VLOOKUP(AA578,$A$3:$B$36,2,FALSE)</f>
        <v>39.700000000000003</v>
      </c>
      <c r="AA578" s="80" t="s">
        <v>764</v>
      </c>
      <c r="AE578" s="5">
        <v>10</v>
      </c>
      <c r="AF578" s="24">
        <f>VLOOKUP(AG578,$A$3:$B$36,2,FALSE)</f>
        <v>29.2</v>
      </c>
      <c r="AG578" s="80" t="s">
        <v>792</v>
      </c>
      <c r="AH578" s="5">
        <v>10</v>
      </c>
      <c r="AI578" s="24">
        <f>VLOOKUP(AJ578,$A$3:$B$36,2,FALSE)</f>
        <v>38.5</v>
      </c>
      <c r="AJ578" s="80" t="s">
        <v>767</v>
      </c>
      <c r="AK578" s="5">
        <v>10</v>
      </c>
      <c r="AL578" s="24">
        <f>VLOOKUP(AM578,$A$3:$B$36,2,FALSE)</f>
        <v>33.4</v>
      </c>
      <c r="AM578" s="80" t="s">
        <v>787</v>
      </c>
      <c r="AN578" s="114">
        <v>10</v>
      </c>
      <c r="AO578" s="107">
        <f>VLOOKUP(AP578,$A$3:$B$36,2,FALSE)</f>
        <v>27.5</v>
      </c>
      <c r="AP578" s="112" t="s">
        <v>853</v>
      </c>
    </row>
    <row r="579" spans="7:66" x14ac:dyDescent="0.45">
      <c r="G579" s="5">
        <v>11</v>
      </c>
      <c r="H579" s="6" t="s">
        <v>548</v>
      </c>
      <c r="I579" s="6"/>
      <c r="J579" s="6"/>
      <c r="K579" s="13" t="s">
        <v>489</v>
      </c>
      <c r="L579" s="6" t="s">
        <v>316</v>
      </c>
      <c r="M579" s="6"/>
      <c r="N579" s="6"/>
      <c r="Q579" s="5" t="s">
        <v>548</v>
      </c>
      <c r="T579" s="5" t="s">
        <v>402</v>
      </c>
      <c r="U579" s="5" t="s">
        <v>845</v>
      </c>
      <c r="Y579" s="5">
        <v>11</v>
      </c>
      <c r="Z579" s="31">
        <f>VLOOKUP(AA579,$A$3:$B$36,2,FALSE)</f>
        <v>38.5</v>
      </c>
      <c r="AA579" s="80" t="s">
        <v>767</v>
      </c>
      <c r="AE579" s="114">
        <v>11</v>
      </c>
      <c r="AF579" s="107">
        <f>VLOOKUP(AG579,$A$3:$B$36,2,FALSE)</f>
        <v>27.5</v>
      </c>
      <c r="AG579" s="112" t="s">
        <v>853</v>
      </c>
      <c r="AH579" s="5">
        <v>11</v>
      </c>
      <c r="AI579" s="24">
        <f>VLOOKUP(AJ579,$A$3:$B$36,2,FALSE)</f>
        <v>37.200000000000003</v>
      </c>
      <c r="AJ579" s="80" t="s">
        <v>772</v>
      </c>
      <c r="AK579" s="5">
        <v>11</v>
      </c>
      <c r="AL579" s="24">
        <f>VLOOKUP(AM579,$A$3:$B$36,2,FALSE)</f>
        <v>34.200000000000003</v>
      </c>
      <c r="AM579" s="80" t="s">
        <v>765</v>
      </c>
    </row>
    <row r="580" spans="7:66" x14ac:dyDescent="0.45">
      <c r="G580" s="5">
        <v>12</v>
      </c>
      <c r="H580" s="6" t="s">
        <v>186</v>
      </c>
      <c r="I580" s="6"/>
      <c r="J580" s="6"/>
      <c r="K580" s="11" t="s">
        <v>403</v>
      </c>
      <c r="L580" s="6"/>
      <c r="M580" s="6"/>
      <c r="N580" s="6"/>
      <c r="Q580" s="5" t="s">
        <v>186</v>
      </c>
      <c r="T580" s="5" t="s">
        <v>488</v>
      </c>
      <c r="Y580" s="5">
        <v>12</v>
      </c>
      <c r="Z580" s="31">
        <f>VLOOKUP(AA580,$A$3:$B$36,2,FALSE)</f>
        <v>37.200000000000003</v>
      </c>
      <c r="AA580" s="80" t="s">
        <v>772</v>
      </c>
      <c r="AH580" s="5">
        <v>12</v>
      </c>
      <c r="AI580" s="24">
        <f>VLOOKUP(AJ580,$A$3:$B$36,2,FALSE)</f>
        <v>38.5</v>
      </c>
      <c r="AJ580" s="80" t="s">
        <v>767</v>
      </c>
      <c r="AK580" s="114">
        <v>12</v>
      </c>
      <c r="AL580" s="107">
        <f>VLOOKUP(AM580,$A$3:$B$36,2,FALSE)</f>
        <v>33.4</v>
      </c>
      <c r="AM580" s="112" t="s">
        <v>787</v>
      </c>
    </row>
    <row r="581" spans="7:66" x14ac:dyDescent="0.45">
      <c r="G581" s="5">
        <v>13</v>
      </c>
      <c r="H581" s="6" t="s">
        <v>26</v>
      </c>
      <c r="I581" s="6"/>
      <c r="J581" s="6"/>
      <c r="K581" s="6"/>
      <c r="L581" s="6"/>
      <c r="M581" s="6"/>
      <c r="N581" s="6"/>
      <c r="Q581" s="5" t="s">
        <v>26</v>
      </c>
      <c r="Y581" s="5">
        <v>13</v>
      </c>
      <c r="Z581" s="31">
        <f>VLOOKUP(AA581,$A$3:$B$36,2,FALSE)</f>
        <v>36.1</v>
      </c>
      <c r="AA581" s="80" t="s">
        <v>775</v>
      </c>
      <c r="AH581" s="114">
        <v>13</v>
      </c>
      <c r="AI581" s="107">
        <f>VLOOKUP(AJ581,$A$3:$B$36,2,FALSE)</f>
        <v>37.200000000000003</v>
      </c>
      <c r="AJ581" s="112" t="s">
        <v>772</v>
      </c>
    </row>
    <row r="582" spans="7:66" x14ac:dyDescent="0.45">
      <c r="G582" s="5">
        <v>14</v>
      </c>
      <c r="H582" s="6" t="s">
        <v>187</v>
      </c>
      <c r="I582" s="6"/>
      <c r="J582" s="6"/>
      <c r="K582" s="6"/>
      <c r="L582" s="6"/>
      <c r="M582" s="6"/>
      <c r="N582" s="6"/>
      <c r="Q582" s="5" t="s">
        <v>187</v>
      </c>
      <c r="Y582" s="5">
        <v>14</v>
      </c>
      <c r="Z582" s="31">
        <f>VLOOKUP(AA582,$A$3:$B$36,2,FALSE)</f>
        <v>34.700000000000003</v>
      </c>
      <c r="AA582" s="80" t="s">
        <v>776</v>
      </c>
    </row>
    <row r="583" spans="7:66" ht="13.8" x14ac:dyDescent="0.45">
      <c r="G583" s="5">
        <v>15</v>
      </c>
      <c r="H583" s="6" t="s">
        <v>190</v>
      </c>
      <c r="I583" s="6"/>
      <c r="J583" s="6"/>
      <c r="K583" s="6"/>
      <c r="L583" s="6"/>
      <c r="M583" s="6"/>
      <c r="N583" s="6"/>
      <c r="Q583" s="5" t="s">
        <v>68</v>
      </c>
      <c r="Y583" s="5">
        <v>15</v>
      </c>
      <c r="Z583" s="31">
        <f>VLOOKUP(AA583,$A$3:$B$36,2,FALSE)</f>
        <v>34.200000000000003</v>
      </c>
      <c r="AA583" s="80" t="s">
        <v>765</v>
      </c>
      <c r="BN583" s="10" t="s">
        <v>431</v>
      </c>
    </row>
    <row r="584" spans="7:66" ht="13.8" x14ac:dyDescent="0.45">
      <c r="G584" s="5">
        <v>16</v>
      </c>
      <c r="H584" s="6" t="s">
        <v>809</v>
      </c>
      <c r="I584" s="6"/>
      <c r="J584" s="6"/>
      <c r="K584" s="6"/>
      <c r="L584" s="6"/>
      <c r="M584" s="6"/>
      <c r="N584" s="6"/>
      <c r="O584" s="10" t="s">
        <v>431</v>
      </c>
      <c r="Q584" s="5" t="s">
        <v>187</v>
      </c>
      <c r="W584" s="5">
        <f>COUNTA(Q569:V584)</f>
        <v>66</v>
      </c>
      <c r="X584" s="10" t="s">
        <v>431</v>
      </c>
      <c r="Y584" s="5">
        <v>16</v>
      </c>
      <c r="Z584" s="31">
        <f>VLOOKUP(AA584,$A$3:$B$36,2,FALSE)</f>
        <v>34.700000000000003</v>
      </c>
      <c r="AA584" s="80" t="s">
        <v>776</v>
      </c>
    </row>
    <row r="585" spans="7:66" x14ac:dyDescent="0.45">
      <c r="Y585" s="114">
        <v>17</v>
      </c>
      <c r="Z585" s="107">
        <f>VLOOKUP(AA585,$A$3:$B$36,2,FALSE)</f>
        <v>34.200000000000003</v>
      </c>
      <c r="AA585" s="112" t="s">
        <v>765</v>
      </c>
    </row>
    <row r="586" spans="7:66" x14ac:dyDescent="0.45">
      <c r="G586" s="5" t="s">
        <v>855</v>
      </c>
    </row>
    <row r="587" spans="7:66" x14ac:dyDescent="0.45">
      <c r="H587" s="5" t="s">
        <v>216</v>
      </c>
    </row>
    <row r="588" spans="7:66" x14ac:dyDescent="0.45">
      <c r="G588" s="7" t="s">
        <v>5</v>
      </c>
      <c r="H588" s="8" t="s">
        <v>28</v>
      </c>
      <c r="I588" s="8" t="s">
        <v>29</v>
      </c>
      <c r="J588" s="8" t="s">
        <v>110</v>
      </c>
      <c r="K588" s="8" t="s">
        <v>217</v>
      </c>
      <c r="L588" s="8" t="s">
        <v>218</v>
      </c>
      <c r="M588" s="8" t="s">
        <v>219</v>
      </c>
      <c r="N588" s="8"/>
      <c r="P588" s="5">
        <v>29</v>
      </c>
      <c r="Q588" s="8" t="s">
        <v>28</v>
      </c>
      <c r="R588" s="8" t="s">
        <v>29</v>
      </c>
      <c r="S588" s="8" t="s">
        <v>110</v>
      </c>
      <c r="T588" s="8" t="s">
        <v>217</v>
      </c>
      <c r="U588" s="8" t="s">
        <v>218</v>
      </c>
      <c r="V588" s="8" t="s">
        <v>219</v>
      </c>
      <c r="Y588" s="7" t="s">
        <v>5</v>
      </c>
      <c r="AA588" s="102" t="s">
        <v>28</v>
      </c>
      <c r="AB588" s="102"/>
      <c r="AC588" s="102"/>
      <c r="AD588" s="102" t="s">
        <v>29</v>
      </c>
      <c r="AE588" s="102"/>
      <c r="AF588" s="102"/>
      <c r="AG588" s="102" t="s">
        <v>110</v>
      </c>
      <c r="AH588" s="102"/>
      <c r="AI588" s="102"/>
      <c r="AJ588" s="102" t="s">
        <v>217</v>
      </c>
      <c r="AK588" s="102"/>
      <c r="AL588" s="102"/>
      <c r="AM588" s="102" t="s">
        <v>218</v>
      </c>
      <c r="AN588" s="102"/>
      <c r="AO588" s="102"/>
      <c r="AP588" s="102" t="s">
        <v>219</v>
      </c>
    </row>
    <row r="589" spans="7:66" x14ac:dyDescent="0.45">
      <c r="G589" s="5">
        <v>1</v>
      </c>
      <c r="H589" s="6" t="s">
        <v>114</v>
      </c>
      <c r="I589" s="6" t="s">
        <v>118</v>
      </c>
      <c r="J589" s="6" t="s">
        <v>126</v>
      </c>
      <c r="K589" s="6" t="s">
        <v>136</v>
      </c>
      <c r="L589" s="6" t="s">
        <v>148</v>
      </c>
      <c r="M589" s="6" t="s">
        <v>155</v>
      </c>
      <c r="N589" s="6"/>
      <c r="Q589" s="5" t="s">
        <v>114</v>
      </c>
      <c r="R589" s="5" t="s">
        <v>118</v>
      </c>
      <c r="S589" s="5" t="s">
        <v>126</v>
      </c>
      <c r="T589" s="5" t="s">
        <v>136</v>
      </c>
      <c r="U589" s="5" t="s">
        <v>148</v>
      </c>
      <c r="V589" s="5" t="s">
        <v>155</v>
      </c>
      <c r="Y589" s="5">
        <v>1</v>
      </c>
      <c r="Z589" s="24">
        <f>VLOOKUP(AA589,$A$3:$B$36,2,FALSE)</f>
        <v>25.9</v>
      </c>
      <c r="AA589" s="80" t="s">
        <v>871</v>
      </c>
      <c r="AB589" s="5">
        <v>1</v>
      </c>
      <c r="AC589" s="24">
        <f>VLOOKUP(AD589,$A$3:$B$36,2,FALSE)</f>
        <v>25.9</v>
      </c>
      <c r="AD589" s="80" t="s">
        <v>871</v>
      </c>
      <c r="AE589" s="5">
        <v>1</v>
      </c>
      <c r="AF589" s="24">
        <f>VLOOKUP(AG589,$A$3:$B$36,2,FALSE)</f>
        <v>25.9</v>
      </c>
      <c r="AG589" s="80" t="s">
        <v>871</v>
      </c>
      <c r="AH589" s="5">
        <v>1</v>
      </c>
      <c r="AI589" s="24">
        <f>VLOOKUP(AJ589,$A$3:$B$36,2,FALSE)</f>
        <v>25.9</v>
      </c>
      <c r="AJ589" s="80" t="s">
        <v>871</v>
      </c>
      <c r="AK589" s="5">
        <v>1</v>
      </c>
      <c r="AL589" s="24">
        <f>VLOOKUP(AM589,$A$3:$B$36,2,FALSE)</f>
        <v>25.9</v>
      </c>
      <c r="AM589" s="80" t="s">
        <v>871</v>
      </c>
      <c r="AN589" s="5">
        <v>1</v>
      </c>
      <c r="AO589" s="24">
        <f>VLOOKUP(AP589,$A$3:$B$36,2,FALSE)</f>
        <v>25.9</v>
      </c>
      <c r="AP589" s="80" t="s">
        <v>871</v>
      </c>
    </row>
    <row r="590" spans="7:66" x14ac:dyDescent="0.45">
      <c r="G590" s="5">
        <v>2</v>
      </c>
      <c r="H590" s="6" t="s">
        <v>116</v>
      </c>
      <c r="I590" s="6" t="s">
        <v>262</v>
      </c>
      <c r="J590" s="6" t="s">
        <v>128</v>
      </c>
      <c r="K590" s="6" t="s">
        <v>137</v>
      </c>
      <c r="L590" s="6" t="s">
        <v>290</v>
      </c>
      <c r="M590" s="6" t="s">
        <v>18</v>
      </c>
      <c r="N590" s="6"/>
      <c r="Q590" s="5" t="s">
        <v>116</v>
      </c>
      <c r="R590" s="5" t="s">
        <v>549</v>
      </c>
      <c r="S590" s="5" t="s">
        <v>128</v>
      </c>
      <c r="T590" s="5" t="s">
        <v>137</v>
      </c>
      <c r="U590" s="5" t="s">
        <v>93</v>
      </c>
      <c r="V590" s="5" t="s">
        <v>18</v>
      </c>
      <c r="Y590" s="5">
        <v>2</v>
      </c>
      <c r="Z590" s="24">
        <f>VLOOKUP(AA590,$A$3:$B$36,2,FALSE)</f>
        <v>29.2</v>
      </c>
      <c r="AA590" s="80" t="s">
        <v>792</v>
      </c>
      <c r="AB590" s="5">
        <v>2</v>
      </c>
      <c r="AC590" s="24">
        <f>VLOOKUP(AD590,$A$3:$B$36,2,FALSE)</f>
        <v>29.2</v>
      </c>
      <c r="AD590" s="80" t="s">
        <v>792</v>
      </c>
      <c r="AE590" s="5">
        <v>2</v>
      </c>
      <c r="AF590" s="24">
        <f>VLOOKUP(AG590,$A$3:$B$36,2,FALSE)</f>
        <v>29.2</v>
      </c>
      <c r="AG590" s="80" t="s">
        <v>792</v>
      </c>
      <c r="AH590" s="5">
        <v>2</v>
      </c>
      <c r="AI590" s="24">
        <f>VLOOKUP(AJ590,$A$3:$B$36,2,FALSE)</f>
        <v>29.2</v>
      </c>
      <c r="AJ590" s="80" t="s">
        <v>792</v>
      </c>
      <c r="AK590" s="5">
        <v>2</v>
      </c>
      <c r="AL590" s="24">
        <f>VLOOKUP(AM590,$A$3:$B$36,2,FALSE)</f>
        <v>29.2</v>
      </c>
      <c r="AM590" s="80" t="s">
        <v>792</v>
      </c>
      <c r="AN590" s="5">
        <v>2</v>
      </c>
      <c r="AO590" s="24">
        <f>VLOOKUP(AP590,$A$3:$B$36,2,FALSE)</f>
        <v>29.2</v>
      </c>
      <c r="AP590" s="80" t="s">
        <v>792</v>
      </c>
    </row>
    <row r="591" spans="7:66" x14ac:dyDescent="0.45">
      <c r="G591" s="5">
        <v>3</v>
      </c>
      <c r="H591" s="6" t="s">
        <v>163</v>
      </c>
      <c r="I591" s="6" t="s">
        <v>550</v>
      </c>
      <c r="J591" s="6" t="s">
        <v>130</v>
      </c>
      <c r="K591" s="6" t="s">
        <v>199</v>
      </c>
      <c r="L591" s="6" t="s">
        <v>291</v>
      </c>
      <c r="M591" s="6" t="s">
        <v>14</v>
      </c>
      <c r="N591" s="6"/>
      <c r="Q591" s="5" t="s">
        <v>72</v>
      </c>
      <c r="R591" s="5" t="s">
        <v>270</v>
      </c>
      <c r="S591" s="5" t="s">
        <v>130</v>
      </c>
      <c r="T591" s="5" t="s">
        <v>507</v>
      </c>
      <c r="U591" s="5" t="s">
        <v>94</v>
      </c>
      <c r="V591" s="5" t="s">
        <v>14</v>
      </c>
      <c r="Y591" s="5">
        <v>3</v>
      </c>
      <c r="Z591" s="24">
        <f>VLOOKUP(AA591,$A$3:$B$36,2,FALSE)</f>
        <v>33</v>
      </c>
      <c r="AA591" s="80" t="s">
        <v>766</v>
      </c>
      <c r="AB591" s="5">
        <v>3</v>
      </c>
      <c r="AC591" s="24">
        <f>VLOOKUP(AD591,$A$3:$B$36,2,FALSE)</f>
        <v>27.1</v>
      </c>
      <c r="AD591" s="80" t="s">
        <v>769</v>
      </c>
      <c r="AE591" s="5">
        <v>3</v>
      </c>
      <c r="AF591" s="24">
        <f>VLOOKUP(AG591,$A$3:$B$36,2,FALSE)</f>
        <v>33</v>
      </c>
      <c r="AG591" s="80" t="s">
        <v>766</v>
      </c>
      <c r="AH591" s="5">
        <v>3</v>
      </c>
      <c r="AI591" s="24">
        <f>VLOOKUP(AJ591,$A$3:$B$36,2,FALSE)</f>
        <v>33</v>
      </c>
      <c r="AJ591" s="80" t="s">
        <v>766</v>
      </c>
      <c r="AK591" s="5">
        <v>3</v>
      </c>
      <c r="AL591" s="24">
        <f>VLOOKUP(AM591,$A$3:$B$36,2,FALSE)</f>
        <v>27.1</v>
      </c>
      <c r="AM591" s="80" t="s">
        <v>769</v>
      </c>
      <c r="AN591" s="5">
        <v>3</v>
      </c>
      <c r="AO591" s="24">
        <f>VLOOKUP(AP591,$A$3:$B$36,2,FALSE)</f>
        <v>33</v>
      </c>
      <c r="AP591" s="80" t="s">
        <v>766</v>
      </c>
    </row>
    <row r="592" spans="7:66" x14ac:dyDescent="0.45">
      <c r="G592" s="5">
        <v>4</v>
      </c>
      <c r="H592" s="6" t="s">
        <v>164</v>
      </c>
      <c r="I592" s="6" t="s">
        <v>271</v>
      </c>
      <c r="J592" s="6" t="s">
        <v>619</v>
      </c>
      <c r="K592" s="6" t="s">
        <v>200</v>
      </c>
      <c r="L592" s="6" t="s">
        <v>95</v>
      </c>
      <c r="M592" s="6" t="s">
        <v>11</v>
      </c>
      <c r="N592" s="6"/>
      <c r="Q592" s="5" t="s">
        <v>117</v>
      </c>
      <c r="R592" s="5" t="s">
        <v>271</v>
      </c>
      <c r="S592" s="5" t="s">
        <v>80</v>
      </c>
      <c r="T592" s="5" t="s">
        <v>90</v>
      </c>
      <c r="U592" s="5" t="s">
        <v>95</v>
      </c>
      <c r="V592" s="5" t="s">
        <v>11</v>
      </c>
      <c r="Y592" s="5">
        <v>4</v>
      </c>
      <c r="Z592" s="24">
        <f>VLOOKUP(AA592,$A$3:$B$36,2,FALSE)</f>
        <v>31.4</v>
      </c>
      <c r="AA592" s="80" t="s">
        <v>774</v>
      </c>
      <c r="AB592" s="5">
        <v>4</v>
      </c>
      <c r="AC592" s="24">
        <f>VLOOKUP(AD592,$A$3:$B$36,2,FALSE)</f>
        <v>27.5</v>
      </c>
      <c r="AD592" s="80" t="s">
        <v>853</v>
      </c>
      <c r="AE592" s="5">
        <v>4</v>
      </c>
      <c r="AF592" s="24">
        <f>VLOOKUP(AG592,$A$3:$B$36,2,FALSE)</f>
        <v>34.700000000000003</v>
      </c>
      <c r="AG592" s="80" t="s">
        <v>776</v>
      </c>
      <c r="AH592" s="5">
        <v>4</v>
      </c>
      <c r="AI592" s="24">
        <f>VLOOKUP(AJ592,$A$3:$B$36,2,FALSE)</f>
        <v>31.4</v>
      </c>
      <c r="AJ592" s="80" t="s">
        <v>774</v>
      </c>
      <c r="AK592" s="5">
        <v>4</v>
      </c>
      <c r="AL592" s="24">
        <f>VLOOKUP(AM592,$A$3:$B$36,2,FALSE)</f>
        <v>27.5</v>
      </c>
      <c r="AM592" s="80" t="s">
        <v>853</v>
      </c>
      <c r="AN592" s="5">
        <v>4</v>
      </c>
      <c r="AO592" s="24">
        <f>VLOOKUP(AP592,$A$3:$B$36,2,FALSE)</f>
        <v>34.700000000000003</v>
      </c>
      <c r="AP592" s="80" t="s">
        <v>776</v>
      </c>
    </row>
    <row r="593" spans="7:66" x14ac:dyDescent="0.45">
      <c r="G593" s="5">
        <v>5</v>
      </c>
      <c r="H593" s="6" t="s">
        <v>20</v>
      </c>
      <c r="I593" s="6" t="s">
        <v>119</v>
      </c>
      <c r="J593" s="6" t="s">
        <v>620</v>
      </c>
      <c r="K593" s="6" t="s">
        <v>46</v>
      </c>
      <c r="L593" s="6" t="s">
        <v>96</v>
      </c>
      <c r="M593" s="13" t="s">
        <v>317</v>
      </c>
      <c r="N593" s="13"/>
      <c r="Q593" s="5" t="s">
        <v>20</v>
      </c>
      <c r="R593" s="5" t="s">
        <v>119</v>
      </c>
      <c r="S593" s="5" t="s">
        <v>620</v>
      </c>
      <c r="T593" s="5" t="s">
        <v>46</v>
      </c>
      <c r="U593" s="5" t="s">
        <v>96</v>
      </c>
      <c r="V593" s="5" t="s">
        <v>985</v>
      </c>
      <c r="Y593" s="5">
        <v>5</v>
      </c>
      <c r="Z593" s="24">
        <f>VLOOKUP(AA593,$A$3:$B$36,2,FALSE)</f>
        <v>32</v>
      </c>
      <c r="AA593" s="80" t="s">
        <v>770</v>
      </c>
      <c r="AB593" s="5">
        <v>5</v>
      </c>
      <c r="AC593" s="24">
        <f>VLOOKUP(AD593,$A$3:$B$36,2,FALSE)</f>
        <v>29.2</v>
      </c>
      <c r="AD593" s="80" t="s">
        <v>792</v>
      </c>
      <c r="AE593" s="5">
        <v>5</v>
      </c>
      <c r="AF593" s="24">
        <f>VLOOKUP(AG593,$A$3:$B$36,2,FALSE)</f>
        <v>33.4</v>
      </c>
      <c r="AG593" s="80" t="s">
        <v>787</v>
      </c>
      <c r="AH593" s="5">
        <v>5</v>
      </c>
      <c r="AI593" s="24">
        <f>VLOOKUP(AJ593,$A$3:$B$36,2,FALSE)</f>
        <v>32</v>
      </c>
      <c r="AJ593" s="80" t="s">
        <v>770</v>
      </c>
      <c r="AK593" s="5">
        <v>5</v>
      </c>
      <c r="AL593" s="24">
        <f>VLOOKUP(AM593,$A$3:$B$36,2,FALSE)</f>
        <v>29.2</v>
      </c>
      <c r="AM593" s="80" t="s">
        <v>792</v>
      </c>
      <c r="AN593" s="5">
        <v>5</v>
      </c>
      <c r="AO593" s="24">
        <f>VLOOKUP(AP593,$A$3:$B$36,2,FALSE)</f>
        <v>39.700000000000003</v>
      </c>
      <c r="AP593" s="80" t="s">
        <v>764</v>
      </c>
    </row>
    <row r="594" spans="7:66" x14ac:dyDescent="0.45">
      <c r="G594" s="5">
        <v>6</v>
      </c>
      <c r="H594" s="6" t="s">
        <v>66</v>
      </c>
      <c r="I594" s="6" t="s">
        <v>272</v>
      </c>
      <c r="J594" s="6" t="s">
        <v>856</v>
      </c>
      <c r="K594" s="6" t="s">
        <v>138</v>
      </c>
      <c r="L594" s="6" t="s">
        <v>97</v>
      </c>
      <c r="M594" s="6" t="s">
        <v>863</v>
      </c>
      <c r="N594" s="6"/>
      <c r="Q594" s="5" t="s">
        <v>66</v>
      </c>
      <c r="R594" s="5" t="s">
        <v>272</v>
      </c>
      <c r="S594" s="5" t="s">
        <v>856</v>
      </c>
      <c r="T594" s="5" t="s">
        <v>138</v>
      </c>
      <c r="U594" s="5" t="s">
        <v>97</v>
      </c>
      <c r="V594" s="5" t="s">
        <v>9</v>
      </c>
      <c r="Y594" s="5">
        <v>6</v>
      </c>
      <c r="Z594" s="24">
        <f>VLOOKUP(AA594,$A$3:$B$36,2,FALSE)</f>
        <v>33</v>
      </c>
      <c r="AA594" s="80" t="s">
        <v>766</v>
      </c>
      <c r="AB594" s="5">
        <v>6</v>
      </c>
      <c r="AC594" s="24">
        <f>VLOOKUP(AD594,$A$3:$B$36,2,FALSE)</f>
        <v>30.4</v>
      </c>
      <c r="AD594" s="80" t="s">
        <v>773</v>
      </c>
      <c r="AE594" s="5">
        <v>6</v>
      </c>
      <c r="AF594" s="24">
        <f>VLOOKUP(AG594,$A$3:$B$36,2,FALSE)</f>
        <v>33</v>
      </c>
      <c r="AG594" s="80" t="s">
        <v>766</v>
      </c>
      <c r="AH594" s="5">
        <v>6</v>
      </c>
      <c r="AI594" s="24">
        <f>VLOOKUP(AJ594,$A$3:$B$36,2,FALSE)</f>
        <v>33</v>
      </c>
      <c r="AJ594" s="80" t="s">
        <v>766</v>
      </c>
      <c r="AK594" s="5">
        <v>6</v>
      </c>
      <c r="AL594" s="24">
        <f>VLOOKUP(AM594,$A$3:$B$36,2,FALSE)</f>
        <v>30.4</v>
      </c>
      <c r="AM594" s="80" t="s">
        <v>773</v>
      </c>
      <c r="AN594" s="5">
        <v>6</v>
      </c>
      <c r="AO594" s="24">
        <f>VLOOKUP(AP594,$A$3:$B$36,2,FALSE)</f>
        <v>37.200000000000003</v>
      </c>
      <c r="AP594" s="80" t="s">
        <v>772</v>
      </c>
    </row>
    <row r="595" spans="7:66" x14ac:dyDescent="0.45">
      <c r="G595" s="5">
        <v>7</v>
      </c>
      <c r="H595" s="6" t="s">
        <v>67</v>
      </c>
      <c r="I595" s="6" t="s">
        <v>273</v>
      </c>
      <c r="J595" s="6" t="s">
        <v>45</v>
      </c>
      <c r="K595" s="6" t="s">
        <v>203</v>
      </c>
      <c r="L595" s="6" t="s">
        <v>98</v>
      </c>
      <c r="M595" s="11" t="s">
        <v>864</v>
      </c>
      <c r="N595" s="11"/>
      <c r="Q595" s="5" t="s">
        <v>67</v>
      </c>
      <c r="R595" s="5" t="s">
        <v>273</v>
      </c>
      <c r="S595" s="5" t="s">
        <v>45</v>
      </c>
      <c r="T595" s="5" t="s">
        <v>203</v>
      </c>
      <c r="U595" s="5" t="s">
        <v>98</v>
      </c>
      <c r="V595" s="5" t="s">
        <v>1023</v>
      </c>
      <c r="Y595" s="5">
        <v>7</v>
      </c>
      <c r="Z595" s="24">
        <f>VLOOKUP(AA595,$A$3:$B$36,2,FALSE)</f>
        <v>33.700000000000003</v>
      </c>
      <c r="AA595" s="80" t="s">
        <v>791</v>
      </c>
      <c r="AB595" s="5">
        <v>7</v>
      </c>
      <c r="AC595" s="24">
        <f>VLOOKUP(AD595,$A$3:$B$36,2,FALSE)</f>
        <v>31.4</v>
      </c>
      <c r="AD595" s="80" t="s">
        <v>774</v>
      </c>
      <c r="AE595" s="5">
        <v>7</v>
      </c>
      <c r="AF595" s="24">
        <f>VLOOKUP(AG595,$A$3:$B$36,2,FALSE)</f>
        <v>31.4</v>
      </c>
      <c r="AG595" s="80" t="s">
        <v>774</v>
      </c>
      <c r="AH595" s="5">
        <v>7</v>
      </c>
      <c r="AI595" s="24">
        <f>VLOOKUP(AJ595,$A$3:$B$36,2,FALSE)</f>
        <v>33.700000000000003</v>
      </c>
      <c r="AJ595" s="80" t="s">
        <v>791</v>
      </c>
      <c r="AK595" s="5">
        <v>7</v>
      </c>
      <c r="AL595" s="24">
        <f>VLOOKUP(AM595,$A$3:$B$36,2,FALSE)</f>
        <v>31.4</v>
      </c>
      <c r="AM595" s="80" t="s">
        <v>774</v>
      </c>
      <c r="AN595" s="5">
        <v>7</v>
      </c>
      <c r="AO595" s="24">
        <f>VLOOKUP(AP595,$A$3:$B$36,2,FALSE)</f>
        <v>38.5</v>
      </c>
      <c r="AP595" s="80" t="s">
        <v>767</v>
      </c>
    </row>
    <row r="596" spans="7:66" x14ac:dyDescent="0.45">
      <c r="G596" s="5">
        <v>8</v>
      </c>
      <c r="H596" s="6" t="s">
        <v>21</v>
      </c>
      <c r="I596" s="6" t="s">
        <v>30</v>
      </c>
      <c r="J596" s="6" t="s">
        <v>42</v>
      </c>
      <c r="K596" s="6" t="s">
        <v>47</v>
      </c>
      <c r="L596" s="6" t="s">
        <v>53</v>
      </c>
      <c r="M596" s="6" t="s">
        <v>865</v>
      </c>
      <c r="N596" s="6"/>
      <c r="Q596" s="5" t="s">
        <v>21</v>
      </c>
      <c r="R596" s="5" t="s">
        <v>30</v>
      </c>
      <c r="S596" s="5" t="s">
        <v>42</v>
      </c>
      <c r="T596" s="5" t="s">
        <v>47</v>
      </c>
      <c r="U596" s="5" t="s">
        <v>53</v>
      </c>
      <c r="V596" s="5" t="s">
        <v>9</v>
      </c>
      <c r="Y596" s="5">
        <v>8</v>
      </c>
      <c r="Z596" s="24">
        <f>VLOOKUP(AA596,$A$3:$B$36,2,FALSE)</f>
        <v>33.4</v>
      </c>
      <c r="AA596" s="80" t="s">
        <v>787</v>
      </c>
      <c r="AB596" s="5">
        <v>8</v>
      </c>
      <c r="AC596" s="24">
        <f>VLOOKUP(AD596,$A$3:$B$36,2,FALSE)</f>
        <v>32</v>
      </c>
      <c r="AD596" s="80" t="s">
        <v>770</v>
      </c>
      <c r="AE596" s="5">
        <v>8</v>
      </c>
      <c r="AF596" s="24">
        <f>VLOOKUP(AG596,$A$3:$B$36,2,FALSE)</f>
        <v>29.2</v>
      </c>
      <c r="AG596" s="80" t="s">
        <v>792</v>
      </c>
      <c r="AH596" s="5">
        <v>8</v>
      </c>
      <c r="AI596" s="24">
        <f>VLOOKUP(AJ596,$A$3:$B$36,2,FALSE)</f>
        <v>33.4</v>
      </c>
      <c r="AJ596" s="80" t="s">
        <v>787</v>
      </c>
      <c r="AK596" s="5">
        <v>8</v>
      </c>
      <c r="AL596" s="24">
        <f>VLOOKUP(AM596,$A$3:$B$36,2,FALSE)</f>
        <v>32</v>
      </c>
      <c r="AM596" s="80" t="s">
        <v>770</v>
      </c>
      <c r="AN596" s="5">
        <v>8</v>
      </c>
      <c r="AO596" s="24">
        <f>VLOOKUP(AP596,$A$3:$B$36,2,FALSE)</f>
        <v>37.200000000000003</v>
      </c>
      <c r="AP596" s="80" t="s">
        <v>772</v>
      </c>
    </row>
    <row r="597" spans="7:66" x14ac:dyDescent="0.45">
      <c r="G597" s="5">
        <v>9</v>
      </c>
      <c r="H597" s="6" t="s">
        <v>68</v>
      </c>
      <c r="I597" s="6" t="s">
        <v>330</v>
      </c>
      <c r="J597" s="11" t="s">
        <v>333</v>
      </c>
      <c r="K597" s="6" t="s">
        <v>50</v>
      </c>
      <c r="L597" s="6" t="s">
        <v>99</v>
      </c>
      <c r="M597" s="11" t="s">
        <v>8</v>
      </c>
      <c r="N597" s="11"/>
      <c r="Q597" s="5" t="s">
        <v>68</v>
      </c>
      <c r="R597" s="5" t="s">
        <v>329</v>
      </c>
      <c r="S597" s="5" t="s">
        <v>127</v>
      </c>
      <c r="T597" s="5" t="s">
        <v>50</v>
      </c>
      <c r="U597" s="5" t="s">
        <v>99</v>
      </c>
      <c r="V597" s="5" t="s">
        <v>8</v>
      </c>
      <c r="Y597" s="5">
        <v>9</v>
      </c>
      <c r="Z597" s="24">
        <f>VLOOKUP(AA597,$A$3:$B$36,2,FALSE)</f>
        <v>34.200000000000003</v>
      </c>
      <c r="AA597" s="80" t="s">
        <v>765</v>
      </c>
      <c r="AB597" s="5">
        <v>9</v>
      </c>
      <c r="AC597" s="24">
        <f>VLOOKUP(AD597,$A$3:$B$36,2,FALSE)</f>
        <v>33</v>
      </c>
      <c r="AD597" s="80" t="s">
        <v>766</v>
      </c>
      <c r="AE597" s="5">
        <v>9</v>
      </c>
      <c r="AF597" s="24">
        <f>VLOOKUP(AG597,$A$3:$B$36,2,FALSE)</f>
        <v>27.1</v>
      </c>
      <c r="AG597" s="80" t="s">
        <v>769</v>
      </c>
      <c r="AH597" s="5">
        <v>9</v>
      </c>
      <c r="AI597" s="24">
        <f>VLOOKUP(AJ597,$A$3:$B$36,2,FALSE)</f>
        <v>34.200000000000003</v>
      </c>
      <c r="AJ597" s="80" t="s">
        <v>765</v>
      </c>
      <c r="AK597" s="5">
        <v>9</v>
      </c>
      <c r="AL597" s="24">
        <f>VLOOKUP(AM597,$A$3:$B$36,2,FALSE)</f>
        <v>33</v>
      </c>
      <c r="AM597" s="80" t="s">
        <v>766</v>
      </c>
      <c r="AN597" s="5">
        <v>9</v>
      </c>
      <c r="AO597" s="24">
        <f>VLOOKUP(AP597,$A$3:$B$36,2,FALSE)</f>
        <v>38.5</v>
      </c>
      <c r="AP597" s="80" t="s">
        <v>767</v>
      </c>
    </row>
    <row r="598" spans="7:66" x14ac:dyDescent="0.45">
      <c r="G598" s="5">
        <v>10</v>
      </c>
      <c r="H598" s="11" t="s">
        <v>189</v>
      </c>
      <c r="I598" s="6" t="s">
        <v>835</v>
      </c>
      <c r="J598" s="6" t="s">
        <v>237</v>
      </c>
      <c r="K598" s="6" t="s">
        <v>51</v>
      </c>
      <c r="L598" s="6" t="s">
        <v>100</v>
      </c>
      <c r="M598" s="13" t="s">
        <v>866</v>
      </c>
      <c r="N598" s="13"/>
      <c r="Q598" s="5" t="s">
        <v>187</v>
      </c>
      <c r="R598" s="5" t="s">
        <v>835</v>
      </c>
      <c r="S598" s="5" t="s">
        <v>237</v>
      </c>
      <c r="T598" s="5" t="s">
        <v>51</v>
      </c>
      <c r="U598" s="5" t="s">
        <v>100</v>
      </c>
      <c r="V598" s="5" t="s">
        <v>985</v>
      </c>
      <c r="Y598" s="5">
        <v>10</v>
      </c>
      <c r="Z598" s="24">
        <f>VLOOKUP(AA598,$A$3:$B$36,2,FALSE)</f>
        <v>34.700000000000003</v>
      </c>
      <c r="AA598" s="80" t="s">
        <v>776</v>
      </c>
      <c r="AB598" s="5">
        <v>10</v>
      </c>
      <c r="AC598" s="24">
        <f>VLOOKUP(AD598,$A$3:$B$36,2,FALSE)</f>
        <v>32</v>
      </c>
      <c r="AD598" s="80" t="s">
        <v>770</v>
      </c>
      <c r="AE598" s="5">
        <v>10</v>
      </c>
      <c r="AF598" s="24">
        <f>VLOOKUP(AG598,$A$3:$B$36,2,FALSE)</f>
        <v>27.5</v>
      </c>
      <c r="AG598" s="80" t="s">
        <v>853</v>
      </c>
      <c r="AH598" s="5">
        <v>10</v>
      </c>
      <c r="AI598" s="24">
        <f>VLOOKUP(AJ598,$A$3:$B$36,2,FALSE)</f>
        <v>34.700000000000003</v>
      </c>
      <c r="AJ598" s="80" t="s">
        <v>776</v>
      </c>
      <c r="AK598" s="5">
        <v>10</v>
      </c>
      <c r="AL598" s="24">
        <f>VLOOKUP(AM598,$A$3:$B$36,2,FALSE)</f>
        <v>33.700000000000003</v>
      </c>
      <c r="AM598" s="80" t="s">
        <v>791</v>
      </c>
      <c r="AN598" s="5">
        <v>10</v>
      </c>
      <c r="AO598" s="24">
        <f>VLOOKUP(AP598,$A$3:$B$36,2,FALSE)</f>
        <v>39.700000000000003</v>
      </c>
      <c r="AP598" s="80" t="s">
        <v>764</v>
      </c>
    </row>
    <row r="599" spans="7:66" x14ac:dyDescent="0.45">
      <c r="G599" s="5">
        <v>11</v>
      </c>
      <c r="H599" s="6" t="s">
        <v>190</v>
      </c>
      <c r="I599" s="6" t="s">
        <v>797</v>
      </c>
      <c r="J599" s="6" t="s">
        <v>128</v>
      </c>
      <c r="K599" s="6" t="s">
        <v>401</v>
      </c>
      <c r="L599" s="11" t="s">
        <v>860</v>
      </c>
      <c r="M599" s="6"/>
      <c r="N599" s="6"/>
      <c r="Q599" s="5" t="s">
        <v>68</v>
      </c>
      <c r="R599" s="5" t="s">
        <v>273</v>
      </c>
      <c r="S599" s="5" t="s">
        <v>128</v>
      </c>
      <c r="T599" s="5" t="s">
        <v>401</v>
      </c>
      <c r="U599" s="5" t="s">
        <v>91</v>
      </c>
      <c r="Y599" s="5">
        <v>11</v>
      </c>
      <c r="Z599" s="24">
        <f>VLOOKUP(AA599,$A$3:$B$36,2,FALSE)</f>
        <v>34.200000000000003</v>
      </c>
      <c r="AA599" s="80" t="s">
        <v>765</v>
      </c>
      <c r="AB599" s="5">
        <v>11</v>
      </c>
      <c r="AC599" s="24">
        <f>VLOOKUP(AD599,$A$3:$B$36,2,FALSE)</f>
        <v>31.4</v>
      </c>
      <c r="AD599" s="80" t="s">
        <v>774</v>
      </c>
      <c r="AE599" s="5">
        <v>11</v>
      </c>
      <c r="AF599" s="24">
        <f>VLOOKUP(AG599,$A$3:$B$36,2,FALSE)</f>
        <v>29.2</v>
      </c>
      <c r="AG599" s="80" t="s">
        <v>792</v>
      </c>
      <c r="AH599" s="5">
        <v>11</v>
      </c>
      <c r="AI599" s="24">
        <f>VLOOKUP(AJ599,$A$3:$B$36,2,FALSE)</f>
        <v>36.1</v>
      </c>
      <c r="AJ599" s="80" t="s">
        <v>775</v>
      </c>
      <c r="AK599" s="5">
        <v>11</v>
      </c>
      <c r="AL599" s="24">
        <f>VLOOKUP(AM599,$A$3:$B$36,2,FALSE)</f>
        <v>33.4</v>
      </c>
      <c r="AM599" s="80" t="s">
        <v>787</v>
      </c>
      <c r="AN599" s="114">
        <v>11</v>
      </c>
      <c r="AO599" s="107">
        <f>VLOOKUP(AP599,$A$3:$B$36,2,FALSE)</f>
        <v>38.5</v>
      </c>
      <c r="AP599" s="112" t="s">
        <v>767</v>
      </c>
    </row>
    <row r="600" spans="7:66" ht="13.8" x14ac:dyDescent="0.45">
      <c r="G600" s="5">
        <v>12</v>
      </c>
      <c r="H600" s="11" t="s">
        <v>809</v>
      </c>
      <c r="I600" s="6" t="s">
        <v>459</v>
      </c>
      <c r="J600" s="6" t="s">
        <v>857</v>
      </c>
      <c r="K600" s="6" t="s">
        <v>858</v>
      </c>
      <c r="L600" s="6" t="s">
        <v>861</v>
      </c>
      <c r="M600" s="6"/>
      <c r="N600" s="6"/>
      <c r="Q600" s="5" t="s">
        <v>187</v>
      </c>
      <c r="R600" s="5" t="s">
        <v>835</v>
      </c>
      <c r="S600" s="5" t="s">
        <v>41</v>
      </c>
      <c r="T600" s="5" t="s">
        <v>399</v>
      </c>
      <c r="U600" s="5" t="s">
        <v>100</v>
      </c>
      <c r="Y600" s="5">
        <v>12</v>
      </c>
      <c r="Z600" s="24">
        <f>VLOOKUP(AA600,$A$3:$B$36,2,FALSE)</f>
        <v>34.700000000000003</v>
      </c>
      <c r="AA600" s="80" t="s">
        <v>776</v>
      </c>
      <c r="AB600" s="5">
        <v>12</v>
      </c>
      <c r="AC600" s="24">
        <f>VLOOKUP(AD600,$A$3:$B$36,2,FALSE)</f>
        <v>32</v>
      </c>
      <c r="AD600" s="80" t="s">
        <v>770</v>
      </c>
      <c r="AE600" s="5">
        <v>12</v>
      </c>
      <c r="AF600" s="24">
        <f>VLOOKUP(AG600,$A$3:$B$36,2,FALSE)</f>
        <v>30.4</v>
      </c>
      <c r="AG600" s="80" t="s">
        <v>773</v>
      </c>
      <c r="AH600" s="5">
        <v>12</v>
      </c>
      <c r="AI600" s="24">
        <f>VLOOKUP(AJ600,$A$3:$B$36,2,FALSE)</f>
        <v>37.200000000000003</v>
      </c>
      <c r="AJ600" s="80" t="s">
        <v>772</v>
      </c>
      <c r="AK600" s="5">
        <v>12</v>
      </c>
      <c r="AL600" s="24">
        <f>VLOOKUP(AM600,$A$3:$B$36,2,FALSE)</f>
        <v>33.700000000000003</v>
      </c>
      <c r="AM600" s="80" t="s">
        <v>791</v>
      </c>
      <c r="BN600" s="10" t="s">
        <v>431</v>
      </c>
    </row>
    <row r="601" spans="7:66" x14ac:dyDescent="0.45">
      <c r="G601" s="5">
        <v>13</v>
      </c>
      <c r="H601" s="6"/>
      <c r="I601" s="6"/>
      <c r="J601" s="6" t="s">
        <v>42</v>
      </c>
      <c r="K601" s="6" t="s">
        <v>859</v>
      </c>
      <c r="L601" s="11" t="s">
        <v>862</v>
      </c>
      <c r="M601" s="6"/>
      <c r="N601" s="6"/>
      <c r="S601" s="5" t="s">
        <v>42</v>
      </c>
      <c r="T601" s="5" t="s">
        <v>401</v>
      </c>
      <c r="U601" s="5" t="s">
        <v>91</v>
      </c>
      <c r="Y601" s="114">
        <v>13</v>
      </c>
      <c r="Z601" s="107">
        <f>VLOOKUP(AA601,$A$3:$B$36,2,FALSE)</f>
        <v>34.200000000000003</v>
      </c>
      <c r="AA601" s="112" t="s">
        <v>765</v>
      </c>
      <c r="AB601" s="114">
        <v>13</v>
      </c>
      <c r="AC601" s="107">
        <f>VLOOKUP(AD601,$A$3:$B$36,2,FALSE)</f>
        <v>31.4</v>
      </c>
      <c r="AD601" s="112" t="s">
        <v>774</v>
      </c>
      <c r="AE601" s="5">
        <v>13</v>
      </c>
      <c r="AF601" s="24">
        <f>VLOOKUP(AG601,$A$3:$B$36,2,FALSE)</f>
        <v>29.2</v>
      </c>
      <c r="AG601" s="80" t="s">
        <v>792</v>
      </c>
      <c r="AH601" s="5">
        <v>13</v>
      </c>
      <c r="AI601" s="24">
        <f>VLOOKUP(AJ601,$A$3:$B$36,2,FALSE)</f>
        <v>36.1</v>
      </c>
      <c r="AJ601" s="80" t="s">
        <v>775</v>
      </c>
      <c r="AK601" s="5">
        <v>13</v>
      </c>
      <c r="AL601" s="24">
        <f>VLOOKUP(AM601,$A$3:$B$36,2,FALSE)</f>
        <v>33.4</v>
      </c>
      <c r="AM601" s="80" t="s">
        <v>787</v>
      </c>
    </row>
    <row r="602" spans="7:66" x14ac:dyDescent="0.45">
      <c r="G602" s="5">
        <v>14</v>
      </c>
      <c r="H602" s="6"/>
      <c r="I602" s="6"/>
      <c r="J602" s="6" t="s">
        <v>43</v>
      </c>
      <c r="K602" s="6" t="s">
        <v>402</v>
      </c>
      <c r="L602" s="6"/>
      <c r="M602" s="6"/>
      <c r="N602" s="6"/>
      <c r="S602" s="5" t="s">
        <v>43</v>
      </c>
      <c r="T602" s="5" t="s">
        <v>402</v>
      </c>
      <c r="AE602" s="5">
        <v>14</v>
      </c>
      <c r="AF602" s="24">
        <f>VLOOKUP(AG602,$A$3:$B$36,2,FALSE)</f>
        <v>27.5</v>
      </c>
      <c r="AG602" s="80" t="s">
        <v>853</v>
      </c>
      <c r="AH602" s="5">
        <v>14</v>
      </c>
      <c r="AI602" s="24">
        <f>VLOOKUP(AJ602,$A$3:$B$36,2,FALSE)</f>
        <v>37.200000000000003</v>
      </c>
      <c r="AJ602" s="80" t="s">
        <v>772</v>
      </c>
      <c r="AK602" s="114">
        <v>14</v>
      </c>
      <c r="AL602" s="107">
        <f>VLOOKUP(AM602,$A$3:$B$36,2,FALSE)</f>
        <v>33.700000000000003</v>
      </c>
      <c r="AM602" s="112" t="s">
        <v>791</v>
      </c>
    </row>
    <row r="603" spans="7:66" x14ac:dyDescent="0.45">
      <c r="G603" s="5">
        <v>15</v>
      </c>
      <c r="H603" s="6"/>
      <c r="I603" s="6"/>
      <c r="J603" s="6" t="s">
        <v>44</v>
      </c>
      <c r="K603" s="6" t="s">
        <v>141</v>
      </c>
      <c r="L603" s="6"/>
      <c r="M603" s="6"/>
      <c r="N603" s="6"/>
      <c r="S603" s="5" t="s">
        <v>44</v>
      </c>
      <c r="T603" s="5" t="s">
        <v>141</v>
      </c>
      <c r="AE603" s="5">
        <v>15</v>
      </c>
      <c r="AF603" s="24">
        <f>VLOOKUP(AG603,$A$3:$B$36,2,FALSE)</f>
        <v>27.1</v>
      </c>
      <c r="AG603" s="80" t="s">
        <v>769</v>
      </c>
      <c r="AH603" s="5">
        <v>15</v>
      </c>
      <c r="AI603" s="24">
        <f>VLOOKUP(AJ603,$A$3:$B$36,2,FALSE)</f>
        <v>38.5</v>
      </c>
      <c r="AJ603" s="80" t="s">
        <v>767</v>
      </c>
    </row>
    <row r="604" spans="7:66" ht="13.8" x14ac:dyDescent="0.45">
      <c r="G604" s="5">
        <v>16</v>
      </c>
      <c r="H604" s="6"/>
      <c r="I604" s="6"/>
      <c r="J604" s="6" t="s">
        <v>826</v>
      </c>
      <c r="K604" s="6" t="s">
        <v>490</v>
      </c>
      <c r="L604" s="6"/>
      <c r="M604" s="6"/>
      <c r="N604" s="6"/>
      <c r="O604" s="10" t="s">
        <v>431</v>
      </c>
      <c r="S604" s="5" t="s">
        <v>236</v>
      </c>
      <c r="T604" s="5" t="s">
        <v>609</v>
      </c>
      <c r="AE604" s="5">
        <v>16</v>
      </c>
      <c r="AF604" s="24">
        <f>VLOOKUP(AG604,$A$3:$B$36,2,FALSE)</f>
        <v>26.1</v>
      </c>
      <c r="AG604" s="80" t="s">
        <v>873</v>
      </c>
      <c r="AH604" s="5">
        <v>16</v>
      </c>
      <c r="AI604" s="24">
        <f>VLOOKUP(AJ604,$A$3:$B$36,2,FALSE)</f>
        <v>39.700000000000003</v>
      </c>
      <c r="AJ604" s="80" t="s">
        <v>764</v>
      </c>
    </row>
    <row r="605" spans="7:66" ht="13.8" x14ac:dyDescent="0.45">
      <c r="G605" s="5">
        <v>17</v>
      </c>
      <c r="H605" s="6"/>
      <c r="I605" s="6"/>
      <c r="J605" s="11" t="s">
        <v>652</v>
      </c>
      <c r="K605" s="6"/>
      <c r="L605" s="6"/>
      <c r="M605" s="6"/>
      <c r="N605" s="6"/>
      <c r="S605" s="5" t="s">
        <v>44</v>
      </c>
      <c r="W605" s="5">
        <f>COUNTA(Q589:V605)</f>
        <v>80</v>
      </c>
      <c r="X605" s="10" t="s">
        <v>431</v>
      </c>
      <c r="AE605" s="5">
        <v>17</v>
      </c>
      <c r="AF605" s="24">
        <f>VLOOKUP(AG605,$A$3:$B$36,2,FALSE)</f>
        <v>27.1</v>
      </c>
      <c r="AG605" s="80" t="s">
        <v>769</v>
      </c>
      <c r="AH605" s="114">
        <v>17</v>
      </c>
      <c r="AI605" s="107">
        <f>VLOOKUP(AJ605,$A$3:$B$36,2,FALSE)</f>
        <v>38.5</v>
      </c>
      <c r="AJ605" s="112" t="s">
        <v>767</v>
      </c>
    </row>
    <row r="606" spans="7:66" x14ac:dyDescent="0.45">
      <c r="AE606" s="114">
        <v>18</v>
      </c>
      <c r="AF606" s="115">
        <f>VLOOKUP(AG606,$A$3:$B$36,2,FALSE)</f>
        <v>26.1</v>
      </c>
      <c r="AG606" s="112" t="s">
        <v>873</v>
      </c>
    </row>
    <row r="607" spans="7:66" x14ac:dyDescent="0.45">
      <c r="G607" s="5" t="s">
        <v>925</v>
      </c>
    </row>
    <row r="608" spans="7:66" ht="12" thickBot="1" x14ac:dyDescent="0.5">
      <c r="H608" s="5" t="s">
        <v>216</v>
      </c>
    </row>
    <row r="609" spans="7:66" x14ac:dyDescent="0.45">
      <c r="G609" s="7" t="s">
        <v>5</v>
      </c>
      <c r="H609" s="8" t="s">
        <v>28</v>
      </c>
      <c r="I609" s="73" t="s">
        <v>29</v>
      </c>
      <c r="J609" s="8" t="s">
        <v>110</v>
      </c>
      <c r="K609" s="73" t="s">
        <v>217</v>
      </c>
      <c r="L609" s="8" t="s">
        <v>218</v>
      </c>
      <c r="M609" s="8" t="s">
        <v>219</v>
      </c>
      <c r="N609" s="8"/>
      <c r="P609" s="5">
        <v>29</v>
      </c>
      <c r="Q609" s="8" t="s">
        <v>28</v>
      </c>
      <c r="R609" s="8" t="s">
        <v>29</v>
      </c>
      <c r="S609" s="8" t="s">
        <v>110</v>
      </c>
      <c r="T609" s="8" t="s">
        <v>217</v>
      </c>
      <c r="U609" s="8" t="s">
        <v>218</v>
      </c>
      <c r="V609" s="8" t="s">
        <v>219</v>
      </c>
      <c r="Y609" s="7" t="s">
        <v>5</v>
      </c>
      <c r="AA609" s="102" t="s">
        <v>28</v>
      </c>
      <c r="AB609" s="102"/>
      <c r="AC609" s="102"/>
      <c r="AD609" s="102" t="s">
        <v>29</v>
      </c>
      <c r="AE609" s="102"/>
      <c r="AF609" s="102"/>
      <c r="AG609" s="102" t="s">
        <v>110</v>
      </c>
      <c r="AH609" s="102"/>
      <c r="AI609" s="102"/>
      <c r="AJ609" s="102" t="s">
        <v>217</v>
      </c>
      <c r="AK609" s="102"/>
      <c r="AL609" s="102"/>
      <c r="AM609" s="102" t="s">
        <v>218</v>
      </c>
      <c r="AN609" s="102"/>
      <c r="AO609" s="102"/>
      <c r="AP609" s="102" t="s">
        <v>219</v>
      </c>
    </row>
    <row r="610" spans="7:66" x14ac:dyDescent="0.45">
      <c r="G610" s="5">
        <v>1</v>
      </c>
      <c r="H610" s="6" t="s">
        <v>114</v>
      </c>
      <c r="I610" s="74" t="s">
        <v>118</v>
      </c>
      <c r="J610" s="6" t="s">
        <v>126</v>
      </c>
      <c r="K610" s="74" t="s">
        <v>136</v>
      </c>
      <c r="L610" s="6" t="s">
        <v>580</v>
      </c>
      <c r="M610" s="6" t="s">
        <v>155</v>
      </c>
      <c r="N610" s="6"/>
      <c r="O610" s="6"/>
      <c r="Q610" s="5" t="s">
        <v>114</v>
      </c>
      <c r="R610" s="5" t="s">
        <v>118</v>
      </c>
      <c r="S610" s="5" t="s">
        <v>126</v>
      </c>
      <c r="T610" s="5" t="s">
        <v>136</v>
      </c>
      <c r="U610" s="5" t="s">
        <v>580</v>
      </c>
      <c r="V610" s="5" t="s">
        <v>155</v>
      </c>
      <c r="Y610" s="5">
        <v>1</v>
      </c>
      <c r="Z610" s="24">
        <f>VLOOKUP(AA610,$A$3:$B$36,2,FALSE)</f>
        <v>25.9</v>
      </c>
      <c r="AA610" s="80" t="s">
        <v>871</v>
      </c>
      <c r="AB610" s="5">
        <v>1</v>
      </c>
      <c r="AC610" s="24">
        <f>VLOOKUP(AD610,$A$3:$B$36,2,FALSE)</f>
        <v>25.9</v>
      </c>
      <c r="AD610" s="80" t="s">
        <v>871</v>
      </c>
      <c r="AE610" s="5">
        <v>1</v>
      </c>
      <c r="AF610" s="24">
        <f>VLOOKUP(AG610,$A$3:$B$36,2,FALSE)</f>
        <v>25.9</v>
      </c>
      <c r="AG610" s="80" t="s">
        <v>871</v>
      </c>
      <c r="AH610" s="5">
        <v>1</v>
      </c>
      <c r="AI610" s="24">
        <f>VLOOKUP(AJ610,$A$3:$B$36,2,FALSE)</f>
        <v>25.9</v>
      </c>
      <c r="AJ610" s="80" t="s">
        <v>871</v>
      </c>
      <c r="AK610" s="5">
        <v>1</v>
      </c>
      <c r="AL610" s="24">
        <f>VLOOKUP(AM610,$A$3:$B$36,2,FALSE)</f>
        <v>25.9</v>
      </c>
      <c r="AM610" s="80" t="s">
        <v>871</v>
      </c>
      <c r="AN610" s="5">
        <v>1</v>
      </c>
      <c r="AO610" s="24">
        <f>VLOOKUP(AP610,$A$3:$B$36,2,FALSE)</f>
        <v>25.9</v>
      </c>
      <c r="AP610" s="80" t="s">
        <v>871</v>
      </c>
    </row>
    <row r="611" spans="7:66" x14ac:dyDescent="0.45">
      <c r="G611" s="5">
        <v>2</v>
      </c>
      <c r="H611" s="6" t="s">
        <v>116</v>
      </c>
      <c r="I611" s="75" t="s">
        <v>262</v>
      </c>
      <c r="J611" s="6" t="s">
        <v>128</v>
      </c>
      <c r="K611" s="74" t="s">
        <v>137</v>
      </c>
      <c r="L611" s="6" t="s">
        <v>654</v>
      </c>
      <c r="M611" s="6" t="s">
        <v>466</v>
      </c>
      <c r="N611" s="6"/>
      <c r="O611" s="6"/>
      <c r="Q611" s="5" t="s">
        <v>116</v>
      </c>
      <c r="R611" s="5" t="s">
        <v>549</v>
      </c>
      <c r="S611" s="5" t="s">
        <v>128</v>
      </c>
      <c r="T611" s="5" t="s">
        <v>137</v>
      </c>
      <c r="U611" s="5" t="s">
        <v>1015</v>
      </c>
      <c r="V611" s="5" t="s">
        <v>16</v>
      </c>
      <c r="Y611" s="5">
        <v>2</v>
      </c>
      <c r="Z611" s="24">
        <f>VLOOKUP(AA611,$A$3:$B$36,2,FALSE)</f>
        <v>29.2</v>
      </c>
      <c r="AA611" s="80" t="s">
        <v>792</v>
      </c>
      <c r="AB611" s="5">
        <v>2</v>
      </c>
      <c r="AC611" s="24">
        <f>VLOOKUP(AD611,$A$3:$B$36,2,FALSE)</f>
        <v>29.2</v>
      </c>
      <c r="AD611" s="80" t="s">
        <v>792</v>
      </c>
      <c r="AE611" s="5">
        <v>2</v>
      </c>
      <c r="AF611" s="24">
        <f>VLOOKUP(AG611,$A$3:$B$36,2,FALSE)</f>
        <v>29.2</v>
      </c>
      <c r="AG611" s="80" t="s">
        <v>792</v>
      </c>
      <c r="AH611" s="5">
        <v>2</v>
      </c>
      <c r="AI611" s="24">
        <f>VLOOKUP(AJ611,$A$3:$B$36,2,FALSE)</f>
        <v>29.2</v>
      </c>
      <c r="AJ611" s="80" t="s">
        <v>792</v>
      </c>
      <c r="AK611" s="5">
        <v>2</v>
      </c>
      <c r="AL611" s="24">
        <f>VLOOKUP(AM611,$A$3:$B$36,2,FALSE)</f>
        <v>24.9</v>
      </c>
      <c r="AM611" s="80" t="s">
        <v>771</v>
      </c>
      <c r="AN611" s="5">
        <v>2</v>
      </c>
      <c r="AO611" s="24">
        <f>VLOOKUP(AP611,$A$3:$B$36,2,FALSE)</f>
        <v>29.2</v>
      </c>
      <c r="AP611" s="80" t="s">
        <v>792</v>
      </c>
    </row>
    <row r="612" spans="7:66" x14ac:dyDescent="0.45">
      <c r="G612" s="5">
        <v>3</v>
      </c>
      <c r="H612" s="6" t="s">
        <v>66</v>
      </c>
      <c r="I612" s="74" t="s">
        <v>550</v>
      </c>
      <c r="J612" s="11" t="s">
        <v>234</v>
      </c>
      <c r="K612" s="74" t="s">
        <v>199</v>
      </c>
      <c r="L612" s="6" t="s">
        <v>655</v>
      </c>
      <c r="M612" s="6" t="s">
        <v>467</v>
      </c>
      <c r="N612" s="6"/>
      <c r="O612" s="6"/>
      <c r="Q612" s="5" t="s">
        <v>66</v>
      </c>
      <c r="R612" s="5" t="s">
        <v>270</v>
      </c>
      <c r="S612" s="5" t="s">
        <v>856</v>
      </c>
      <c r="T612" s="5" t="s">
        <v>507</v>
      </c>
      <c r="U612" s="5" t="s">
        <v>655</v>
      </c>
      <c r="V612" s="5" t="s">
        <v>356</v>
      </c>
      <c r="Y612" s="5">
        <v>3</v>
      </c>
      <c r="Z612" s="24">
        <f>VLOOKUP(AA612,$A$3:$B$36,2,FALSE)</f>
        <v>33</v>
      </c>
      <c r="AA612" s="80" t="s">
        <v>766</v>
      </c>
      <c r="AB612" s="5">
        <v>3</v>
      </c>
      <c r="AC612" s="24">
        <f>VLOOKUP(AD612,$A$3:$B$36,2,FALSE)</f>
        <v>27.1</v>
      </c>
      <c r="AD612" s="80" t="s">
        <v>769</v>
      </c>
      <c r="AE612" s="5">
        <v>3</v>
      </c>
      <c r="AF612" s="24">
        <f>VLOOKUP(AG612,$A$3:$B$36,2,FALSE)</f>
        <v>33</v>
      </c>
      <c r="AG612" s="80" t="s">
        <v>766</v>
      </c>
      <c r="AH612" s="5">
        <v>3</v>
      </c>
      <c r="AI612" s="24">
        <f>VLOOKUP(AJ612,$A$3:$B$36,2,FALSE)</f>
        <v>33</v>
      </c>
      <c r="AJ612" s="80" t="s">
        <v>766</v>
      </c>
      <c r="AK612" s="5">
        <v>3</v>
      </c>
      <c r="AL612" s="24">
        <f>VLOOKUP(AM612,$A$3:$B$36,2,FALSE)</f>
        <v>25.4</v>
      </c>
      <c r="AM612" s="80" t="s">
        <v>819</v>
      </c>
      <c r="AN612" s="5">
        <v>3</v>
      </c>
      <c r="AO612" s="24">
        <f>VLOOKUP(AP612,$A$3:$B$36,2,FALSE)</f>
        <v>27.1</v>
      </c>
      <c r="AP612" s="80" t="s">
        <v>769</v>
      </c>
    </row>
    <row r="613" spans="7:66" x14ac:dyDescent="0.45">
      <c r="G613" s="5">
        <v>4</v>
      </c>
      <c r="H613" s="6" t="s">
        <v>27</v>
      </c>
      <c r="I613" s="74" t="s">
        <v>271</v>
      </c>
      <c r="J613" s="6" t="s">
        <v>503</v>
      </c>
      <c r="K613" s="75" t="s">
        <v>200</v>
      </c>
      <c r="L613" s="6" t="s">
        <v>148</v>
      </c>
      <c r="M613" s="11" t="s">
        <v>468</v>
      </c>
      <c r="N613" s="11"/>
      <c r="O613" s="6"/>
      <c r="Q613" s="5" t="s">
        <v>27</v>
      </c>
      <c r="R613" s="5" t="s">
        <v>271</v>
      </c>
      <c r="S613" s="5" t="s">
        <v>129</v>
      </c>
      <c r="T613" s="5" t="s">
        <v>90</v>
      </c>
      <c r="U613" s="5" t="s">
        <v>148</v>
      </c>
      <c r="V613" s="5" t="s">
        <v>19</v>
      </c>
      <c r="Y613" s="5">
        <v>4</v>
      </c>
      <c r="Z613" s="24">
        <f>VLOOKUP(AA613,$A$3:$B$36,2,FALSE)</f>
        <v>34.700000000000003</v>
      </c>
      <c r="AA613" s="80" t="s">
        <v>776</v>
      </c>
      <c r="AB613" s="5">
        <v>4</v>
      </c>
      <c r="AC613" s="24">
        <f>VLOOKUP(AD613,$A$3:$B$36,2,FALSE)</f>
        <v>27.5</v>
      </c>
      <c r="AD613" s="80" t="s">
        <v>853</v>
      </c>
      <c r="AE613" s="5">
        <v>4</v>
      </c>
      <c r="AF613" s="24">
        <f>VLOOKUP(AG613,$A$3:$B$36,2,FALSE)</f>
        <v>31.4</v>
      </c>
      <c r="AG613" s="80" t="s">
        <v>774</v>
      </c>
      <c r="AH613" s="5">
        <v>4</v>
      </c>
      <c r="AI613" s="24">
        <f>VLOOKUP(AJ613,$A$3:$B$36,2,FALSE)</f>
        <v>31.4</v>
      </c>
      <c r="AJ613" s="80" t="s">
        <v>774</v>
      </c>
      <c r="AK613" s="5">
        <v>4</v>
      </c>
      <c r="AL613" s="24">
        <f>VLOOKUP(AM613,$A$3:$B$36,2,FALSE)</f>
        <v>25.9</v>
      </c>
      <c r="AM613" s="80" t="s">
        <v>871</v>
      </c>
      <c r="AN613" s="5">
        <v>4</v>
      </c>
      <c r="AO613" s="24">
        <f>VLOOKUP(AP613,$A$3:$B$36,2,FALSE)</f>
        <v>27.5</v>
      </c>
      <c r="AP613" s="80" t="s">
        <v>853</v>
      </c>
    </row>
    <row r="614" spans="7:66" x14ac:dyDescent="0.45">
      <c r="G614" s="5">
        <v>5</v>
      </c>
      <c r="H614" s="11" t="s">
        <v>185</v>
      </c>
      <c r="I614" s="74" t="s">
        <v>119</v>
      </c>
      <c r="J614" s="6" t="s">
        <v>240</v>
      </c>
      <c r="K614" s="74" t="s">
        <v>201</v>
      </c>
      <c r="L614" s="6" t="s">
        <v>94</v>
      </c>
      <c r="M614" s="6" t="s">
        <v>469</v>
      </c>
      <c r="N614" s="6"/>
      <c r="O614" s="6"/>
      <c r="Q614" s="5" t="s">
        <v>257</v>
      </c>
      <c r="R614" s="5" t="s">
        <v>119</v>
      </c>
      <c r="S614" s="5" t="s">
        <v>240</v>
      </c>
      <c r="T614" s="5" t="s">
        <v>88</v>
      </c>
      <c r="U614" s="5" t="s">
        <v>94</v>
      </c>
      <c r="V614" s="5" t="s">
        <v>469</v>
      </c>
      <c r="Y614" s="5">
        <v>5</v>
      </c>
      <c r="Z614" s="24">
        <f>VLOOKUP(AA614,$A$3:$B$36,2,FALSE)</f>
        <v>39.700000000000003</v>
      </c>
      <c r="AA614" s="80" t="s">
        <v>764</v>
      </c>
      <c r="AB614" s="5">
        <v>5</v>
      </c>
      <c r="AC614" s="24">
        <f>VLOOKUP(AD614,$A$3:$B$36,2,FALSE)</f>
        <v>29.2</v>
      </c>
      <c r="AD614" s="80" t="s">
        <v>792</v>
      </c>
      <c r="AE614" s="5">
        <v>5</v>
      </c>
      <c r="AF614" s="24">
        <f>VLOOKUP(AG614,$A$3:$B$36,2,FALSE)</f>
        <v>32</v>
      </c>
      <c r="AG614" s="80" t="s">
        <v>770</v>
      </c>
      <c r="AH614" s="5">
        <v>5</v>
      </c>
      <c r="AI614" s="24">
        <f>VLOOKUP(AJ614,$A$3:$B$36,2,FALSE)</f>
        <v>32</v>
      </c>
      <c r="AJ614" s="80" t="s">
        <v>770</v>
      </c>
      <c r="AK614" s="5">
        <v>5</v>
      </c>
      <c r="AL614" s="24">
        <f>VLOOKUP(AM614,$A$3:$B$36,2,FALSE)</f>
        <v>27.1</v>
      </c>
      <c r="AM614" s="80" t="s">
        <v>769</v>
      </c>
      <c r="AN614" s="5">
        <v>5</v>
      </c>
      <c r="AO614" s="24">
        <f>VLOOKUP(AP614,$A$3:$B$36,2,FALSE)</f>
        <v>27.1</v>
      </c>
      <c r="AP614" s="80" t="s">
        <v>769</v>
      </c>
    </row>
    <row r="615" spans="7:66" x14ac:dyDescent="0.45">
      <c r="G615" s="5">
        <v>6</v>
      </c>
      <c r="H615" s="13" t="s">
        <v>296</v>
      </c>
      <c r="I615" s="74" t="s">
        <v>590</v>
      </c>
      <c r="J615" s="11" t="s">
        <v>504</v>
      </c>
      <c r="K615" s="75" t="s">
        <v>202</v>
      </c>
      <c r="L615" s="6" t="s">
        <v>96</v>
      </c>
      <c r="M615" s="6" t="s">
        <v>470</v>
      </c>
      <c r="N615" s="6"/>
      <c r="O615" s="6"/>
      <c r="Q615" s="5" t="s">
        <v>23</v>
      </c>
      <c r="R615" s="5" t="s">
        <v>457</v>
      </c>
      <c r="S615" s="5" t="s">
        <v>856</v>
      </c>
      <c r="T615" s="5" t="s">
        <v>90</v>
      </c>
      <c r="U615" s="5" t="s">
        <v>96</v>
      </c>
      <c r="V615" s="5" t="s">
        <v>515</v>
      </c>
      <c r="Y615" s="5">
        <v>6</v>
      </c>
      <c r="Z615" s="24">
        <f>VLOOKUP(AA615,$A$3:$B$36,2,FALSE)</f>
        <v>37.200000000000003</v>
      </c>
      <c r="AA615" s="80" t="s">
        <v>772</v>
      </c>
      <c r="AB615" s="5">
        <v>6</v>
      </c>
      <c r="AC615" s="24">
        <f>VLOOKUP(AD615,$A$3:$B$36,2,FALSE)</f>
        <v>30.4</v>
      </c>
      <c r="AD615" s="80" t="s">
        <v>773</v>
      </c>
      <c r="AE615" s="5">
        <v>6</v>
      </c>
      <c r="AF615" s="24">
        <f>VLOOKUP(AG615,$A$3:$B$36,2,FALSE)</f>
        <v>33</v>
      </c>
      <c r="AG615" s="80" t="s">
        <v>766</v>
      </c>
      <c r="AH615" s="5">
        <v>6</v>
      </c>
      <c r="AI615" s="24">
        <f>VLOOKUP(AJ615,$A$3:$B$36,2,FALSE)</f>
        <v>31.4</v>
      </c>
      <c r="AJ615" s="80" t="s">
        <v>774</v>
      </c>
      <c r="AK615" s="5">
        <v>6</v>
      </c>
      <c r="AL615" s="24">
        <f>VLOOKUP(AM615,$A$3:$B$36,2,FALSE)</f>
        <v>29.2</v>
      </c>
      <c r="AM615" s="80" t="s">
        <v>792</v>
      </c>
      <c r="AN615" s="5">
        <v>6</v>
      </c>
      <c r="AO615" s="24">
        <f>VLOOKUP(AP615,$A$3:$B$36,2,FALSE)</f>
        <v>26.1</v>
      </c>
      <c r="AP615" s="80" t="s">
        <v>873</v>
      </c>
    </row>
    <row r="616" spans="7:66" x14ac:dyDescent="0.45">
      <c r="G616" s="5">
        <v>7</v>
      </c>
      <c r="H616" s="6" t="s">
        <v>24</v>
      </c>
      <c r="I616" s="75" t="s">
        <v>458</v>
      </c>
      <c r="J616" s="6" t="s">
        <v>505</v>
      </c>
      <c r="K616" s="74" t="s">
        <v>46</v>
      </c>
      <c r="L616" s="6" t="s">
        <v>98</v>
      </c>
      <c r="M616" s="6" t="s">
        <v>356</v>
      </c>
      <c r="N616" s="6"/>
      <c r="O616" s="6"/>
      <c r="Q616" s="5" t="s">
        <v>24</v>
      </c>
      <c r="R616" s="5" t="s">
        <v>119</v>
      </c>
      <c r="S616" s="5" t="s">
        <v>240</v>
      </c>
      <c r="T616" s="5" t="s">
        <v>46</v>
      </c>
      <c r="U616" s="5" t="s">
        <v>98</v>
      </c>
      <c r="V616" s="5" t="s">
        <v>356</v>
      </c>
      <c r="Y616" s="5">
        <v>7</v>
      </c>
      <c r="Z616" s="24">
        <f>VLOOKUP(AA616,$A$3:$B$36,2,FALSE)</f>
        <v>38.5</v>
      </c>
      <c r="AA616" s="80" t="s">
        <v>767</v>
      </c>
      <c r="AB616" s="5">
        <v>7</v>
      </c>
      <c r="AC616" s="24">
        <f>VLOOKUP(AD616,$A$3:$B$36,2,FALSE)</f>
        <v>29.2</v>
      </c>
      <c r="AD616" s="80" t="s">
        <v>792</v>
      </c>
      <c r="AE616" s="5">
        <v>7</v>
      </c>
      <c r="AF616" s="24">
        <f>VLOOKUP(AG616,$A$3:$B$36,2,FALSE)</f>
        <v>32</v>
      </c>
      <c r="AG616" s="80" t="s">
        <v>770</v>
      </c>
      <c r="AH616" s="5">
        <v>7</v>
      </c>
      <c r="AI616" s="24">
        <f>VLOOKUP(AJ616,$A$3:$B$36,2,FALSE)</f>
        <v>32</v>
      </c>
      <c r="AJ616" s="80" t="s">
        <v>770</v>
      </c>
      <c r="AK616" s="5">
        <v>7</v>
      </c>
      <c r="AL616" s="24">
        <f>VLOOKUP(AM616,$A$3:$B$36,2,FALSE)</f>
        <v>31.4</v>
      </c>
      <c r="AM616" s="80" t="s">
        <v>774</v>
      </c>
      <c r="AN616" s="5">
        <v>7</v>
      </c>
      <c r="AO616" s="24">
        <f>VLOOKUP(AP616,$A$3:$B$36,2,FALSE)</f>
        <v>27.1</v>
      </c>
      <c r="AP616" s="80" t="s">
        <v>769</v>
      </c>
    </row>
    <row r="617" spans="7:66" x14ac:dyDescent="0.45">
      <c r="G617" s="5">
        <v>8</v>
      </c>
      <c r="H617" s="11" t="s">
        <v>617</v>
      </c>
      <c r="I617" s="74" t="s">
        <v>272</v>
      </c>
      <c r="J617" s="11" t="s">
        <v>418</v>
      </c>
      <c r="K617" s="74" t="s">
        <v>138</v>
      </c>
      <c r="L617" s="6" t="s">
        <v>99</v>
      </c>
      <c r="M617" s="11" t="s">
        <v>517</v>
      </c>
      <c r="N617" s="11"/>
      <c r="O617" s="6"/>
      <c r="Q617" s="5" t="s">
        <v>257</v>
      </c>
      <c r="R617" s="5" t="s">
        <v>272</v>
      </c>
      <c r="S617" s="5" t="s">
        <v>856</v>
      </c>
      <c r="T617" s="5" t="s">
        <v>138</v>
      </c>
      <c r="U617" s="5" t="s">
        <v>99</v>
      </c>
      <c r="V617" s="5" t="s">
        <v>19</v>
      </c>
      <c r="Y617" s="5">
        <v>8</v>
      </c>
      <c r="Z617" s="24">
        <f>VLOOKUP(AA617,$A$3:$B$36,2,FALSE)</f>
        <v>39.700000000000003</v>
      </c>
      <c r="AA617" s="80" t="s">
        <v>764</v>
      </c>
      <c r="AB617" s="5">
        <v>8</v>
      </c>
      <c r="AC617" s="24">
        <f>VLOOKUP(AD617,$A$3:$B$36,2,FALSE)</f>
        <v>30.4</v>
      </c>
      <c r="AD617" s="80" t="s">
        <v>773</v>
      </c>
      <c r="AE617" s="5">
        <v>8</v>
      </c>
      <c r="AF617" s="24">
        <f>VLOOKUP(AG617,$A$3:$B$36,2,FALSE)</f>
        <v>33</v>
      </c>
      <c r="AG617" s="80" t="s">
        <v>766</v>
      </c>
      <c r="AH617" s="5">
        <v>8</v>
      </c>
      <c r="AI617" s="24">
        <f>VLOOKUP(AJ617,$A$3:$B$36,2,FALSE)</f>
        <v>33</v>
      </c>
      <c r="AJ617" s="80" t="s">
        <v>766</v>
      </c>
      <c r="AK617" s="5">
        <v>8</v>
      </c>
      <c r="AL617" s="24">
        <f>VLOOKUP(AM617,$A$3:$B$36,2,FALSE)</f>
        <v>33</v>
      </c>
      <c r="AM617" s="80" t="s">
        <v>766</v>
      </c>
      <c r="AN617" s="5">
        <v>8</v>
      </c>
      <c r="AO617" s="24">
        <f>VLOOKUP(AP617,$A$3:$B$36,2,FALSE)</f>
        <v>27.5</v>
      </c>
      <c r="AP617" s="80" t="s">
        <v>853</v>
      </c>
    </row>
    <row r="618" spans="7:66" x14ac:dyDescent="0.45">
      <c r="G618" s="5">
        <v>9</v>
      </c>
      <c r="H618" s="6" t="s">
        <v>548</v>
      </c>
      <c r="I618" s="74" t="s">
        <v>273</v>
      </c>
      <c r="J618" s="6"/>
      <c r="K618" s="74" t="s">
        <v>203</v>
      </c>
      <c r="L618" s="11" t="s">
        <v>927</v>
      </c>
      <c r="M618" s="6"/>
      <c r="N618" s="6"/>
      <c r="O618" s="6"/>
      <c r="Q618" s="5" t="s">
        <v>548</v>
      </c>
      <c r="R618" s="5" t="s">
        <v>273</v>
      </c>
      <c r="T618" s="5" t="s">
        <v>203</v>
      </c>
      <c r="U618" s="5" t="s">
        <v>91</v>
      </c>
      <c r="Y618" s="5">
        <v>9</v>
      </c>
      <c r="Z618" s="24">
        <f>VLOOKUP(AA618,$A$3:$B$36,2,FALSE)</f>
        <v>38.5</v>
      </c>
      <c r="AA618" s="80" t="s">
        <v>767</v>
      </c>
      <c r="AB618" s="5">
        <v>9</v>
      </c>
      <c r="AC618" s="24">
        <f>VLOOKUP(AD618,$A$3:$B$36,2,FALSE)</f>
        <v>30.4</v>
      </c>
      <c r="AD618" s="80" t="s">
        <v>773</v>
      </c>
      <c r="AE618" s="114">
        <v>9</v>
      </c>
      <c r="AF618" s="107">
        <f>VLOOKUP(AG618,$A$3:$B$36,2,FALSE)</f>
        <v>32</v>
      </c>
      <c r="AG618" s="112" t="s">
        <v>770</v>
      </c>
      <c r="AH618" s="5">
        <v>9</v>
      </c>
      <c r="AI618" s="24">
        <f>VLOOKUP(AJ618,$A$3:$B$36,2,FALSE)</f>
        <v>33.700000000000003</v>
      </c>
      <c r="AJ618" s="80" t="s">
        <v>791</v>
      </c>
      <c r="AK618" s="5">
        <v>9</v>
      </c>
      <c r="AL618" s="24">
        <f>VLOOKUP(AM618,$A$3:$B$36,2,FALSE)</f>
        <v>33.4</v>
      </c>
      <c r="AM618" s="80" t="s">
        <v>787</v>
      </c>
      <c r="AN618" s="114">
        <v>9</v>
      </c>
      <c r="AO618" s="107">
        <f>VLOOKUP(AP618,$A$3:$B$36,2,FALSE)</f>
        <v>27.1</v>
      </c>
      <c r="AP618" s="112" t="s">
        <v>769</v>
      </c>
    </row>
    <row r="619" spans="7:66" x14ac:dyDescent="0.45">
      <c r="G619" s="5">
        <v>10</v>
      </c>
      <c r="H619" s="13" t="s">
        <v>498</v>
      </c>
      <c r="I619" s="74" t="s">
        <v>30</v>
      </c>
      <c r="J619" s="6"/>
      <c r="K619" s="74" t="s">
        <v>47</v>
      </c>
      <c r="L619" s="6" t="s">
        <v>928</v>
      </c>
      <c r="M619" s="6"/>
      <c r="N619" s="6"/>
      <c r="O619" s="6"/>
      <c r="Q619" s="5" t="s">
        <v>23</v>
      </c>
      <c r="R619" s="5" t="s">
        <v>30</v>
      </c>
      <c r="T619" s="5" t="s">
        <v>47</v>
      </c>
      <c r="U619" s="5" t="s">
        <v>100</v>
      </c>
      <c r="Y619" s="5">
        <v>10</v>
      </c>
      <c r="Z619" s="24">
        <f>VLOOKUP(AA619,$A$3:$B$36,2,FALSE)</f>
        <v>37.200000000000003</v>
      </c>
      <c r="AA619" s="80" t="s">
        <v>772</v>
      </c>
      <c r="AB619" s="5">
        <v>10</v>
      </c>
      <c r="AC619" s="24">
        <f>VLOOKUP(AD619,$A$3:$B$36,2,FALSE)</f>
        <v>32</v>
      </c>
      <c r="AD619" s="80" t="s">
        <v>770</v>
      </c>
      <c r="AH619" s="5">
        <v>10</v>
      </c>
      <c r="AI619" s="24">
        <f>VLOOKUP(AJ619,$A$3:$B$36,2,FALSE)</f>
        <v>33.4</v>
      </c>
      <c r="AJ619" s="80" t="s">
        <v>787</v>
      </c>
      <c r="AK619" s="5">
        <v>10</v>
      </c>
      <c r="AL619" s="24">
        <f>VLOOKUP(AM619,$A$3:$B$36,2,FALSE)</f>
        <v>33.700000000000003</v>
      </c>
      <c r="AM619" s="80" t="s">
        <v>791</v>
      </c>
    </row>
    <row r="620" spans="7:66" x14ac:dyDescent="0.45">
      <c r="G620" s="5">
        <v>11</v>
      </c>
      <c r="H620" s="6" t="s">
        <v>24</v>
      </c>
      <c r="I620" s="74" t="s">
        <v>120</v>
      </c>
      <c r="J620" s="6"/>
      <c r="K620" s="74" t="s">
        <v>50</v>
      </c>
      <c r="L620" s="11" t="s">
        <v>929</v>
      </c>
      <c r="M620" s="6"/>
      <c r="N620" s="6"/>
      <c r="O620" s="6"/>
      <c r="Q620" s="5" t="s">
        <v>24</v>
      </c>
      <c r="R620" s="5" t="s">
        <v>120</v>
      </c>
      <c r="T620" s="5" t="s">
        <v>50</v>
      </c>
      <c r="U620" s="5" t="s">
        <v>91</v>
      </c>
      <c r="Y620" s="5">
        <v>11</v>
      </c>
      <c r="Z620" s="24">
        <f>VLOOKUP(AA620,$A$3:$B$36,2,FALSE)</f>
        <v>38.5</v>
      </c>
      <c r="AA620" s="80" t="s">
        <v>767</v>
      </c>
      <c r="AB620" s="5">
        <v>11</v>
      </c>
      <c r="AC620" s="24">
        <f>VLOOKUP(AD620,$A$3:$B$36,2,FALSE)</f>
        <v>33</v>
      </c>
      <c r="AD620" s="80" t="s">
        <v>766</v>
      </c>
      <c r="AH620" s="5">
        <v>11</v>
      </c>
      <c r="AI620" s="24">
        <f>VLOOKUP(AJ620,$A$3:$B$36,2,FALSE)</f>
        <v>34.200000000000003</v>
      </c>
      <c r="AJ620" s="80" t="s">
        <v>765</v>
      </c>
      <c r="AK620" s="5">
        <v>11</v>
      </c>
      <c r="AL620" s="24">
        <f>VLOOKUP(AM620,$A$3:$B$36,2,FALSE)</f>
        <v>33.4</v>
      </c>
      <c r="AM620" s="80" t="s">
        <v>787</v>
      </c>
    </row>
    <row r="621" spans="7:66" ht="14.1" thickBot="1" x14ac:dyDescent="0.5">
      <c r="G621" s="5">
        <v>12</v>
      </c>
      <c r="H621" s="6" t="s">
        <v>25</v>
      </c>
      <c r="I621" s="74" t="s">
        <v>169</v>
      </c>
      <c r="J621" s="6"/>
      <c r="K621" s="76" t="s">
        <v>311</v>
      </c>
      <c r="L621" s="6" t="s">
        <v>930</v>
      </c>
      <c r="M621" s="6"/>
      <c r="N621" s="6"/>
      <c r="O621" s="6"/>
      <c r="Q621" s="5" t="s">
        <v>25</v>
      </c>
      <c r="R621" s="5" t="s">
        <v>169</v>
      </c>
      <c r="T621" s="5" t="s">
        <v>48</v>
      </c>
      <c r="U621" s="5" t="s">
        <v>930</v>
      </c>
      <c r="Y621" s="5">
        <v>12</v>
      </c>
      <c r="Z621" s="24">
        <f>VLOOKUP(AA621,$A$3:$B$36,2,FALSE)</f>
        <v>39.700000000000003</v>
      </c>
      <c r="AA621" s="80" t="s">
        <v>764</v>
      </c>
      <c r="AB621" s="5">
        <v>12</v>
      </c>
      <c r="AC621" s="24">
        <f>VLOOKUP(AD621,$A$3:$B$36,2,FALSE)</f>
        <v>33.700000000000003</v>
      </c>
      <c r="AD621" s="80" t="s">
        <v>791</v>
      </c>
      <c r="AH621" s="5">
        <v>12</v>
      </c>
      <c r="AI621" s="24">
        <f>VLOOKUP(AJ621,$A$3:$B$36,2,FALSE)</f>
        <v>34.700000000000003</v>
      </c>
      <c r="AJ621" s="80" t="s">
        <v>776</v>
      </c>
      <c r="AK621" s="5">
        <v>12</v>
      </c>
      <c r="AL621" s="24">
        <f>VLOOKUP(AM621,$A$3:$B$36,2,FALSE)</f>
        <v>33.700000000000003</v>
      </c>
      <c r="AM621" s="80" t="s">
        <v>791</v>
      </c>
      <c r="BN621" s="10" t="s">
        <v>431</v>
      </c>
    </row>
    <row r="622" spans="7:66" x14ac:dyDescent="0.45">
      <c r="G622" s="5">
        <v>13</v>
      </c>
      <c r="H622" s="6" t="s">
        <v>926</v>
      </c>
      <c r="I622" s="74" t="s">
        <v>31</v>
      </c>
      <c r="J622" s="6"/>
      <c r="K622" s="6"/>
      <c r="L622" s="6" t="s">
        <v>782</v>
      </c>
      <c r="M622" s="6"/>
      <c r="N622" s="6"/>
      <c r="O622" s="6"/>
      <c r="Q622" s="5" t="s">
        <v>1005</v>
      </c>
      <c r="R622" s="5" t="s">
        <v>31</v>
      </c>
      <c r="U622" s="5" t="s">
        <v>782</v>
      </c>
      <c r="Y622" s="5">
        <v>13</v>
      </c>
      <c r="Z622" s="24">
        <f>VLOOKUP(AA622,$A$3:$B$36,2,FALSE)</f>
        <v>41.3</v>
      </c>
      <c r="AA622" s="80" t="s">
        <v>786</v>
      </c>
      <c r="AB622" s="5">
        <v>13</v>
      </c>
      <c r="AC622" s="24">
        <f>VLOOKUP(AD622,$A$3:$B$36,2,FALSE)</f>
        <v>33.4</v>
      </c>
      <c r="AD622" s="80" t="s">
        <v>787</v>
      </c>
      <c r="AH622" s="114">
        <v>13</v>
      </c>
      <c r="AI622" s="107">
        <f>VLOOKUP(AJ622,$A$3:$B$36,2,FALSE)</f>
        <v>34.200000000000003</v>
      </c>
      <c r="AJ622" s="112" t="s">
        <v>765</v>
      </c>
      <c r="AK622" s="5">
        <v>13</v>
      </c>
      <c r="AL622" s="24">
        <f>VLOOKUP(AM622,$A$3:$B$36,2,FALSE)</f>
        <v>33</v>
      </c>
      <c r="AM622" s="80" t="s">
        <v>766</v>
      </c>
    </row>
    <row r="623" spans="7:66" x14ac:dyDescent="0.45">
      <c r="G623" s="5">
        <v>14</v>
      </c>
      <c r="H623" s="6"/>
      <c r="I623" s="74" t="s">
        <v>170</v>
      </c>
      <c r="J623" s="6"/>
      <c r="K623" s="6"/>
      <c r="L623" s="6" t="s">
        <v>931</v>
      </c>
      <c r="M623" s="6"/>
      <c r="N623" s="6"/>
      <c r="O623" s="6"/>
      <c r="R623" s="5" t="s">
        <v>170</v>
      </c>
      <c r="U623" s="5" t="s">
        <v>53</v>
      </c>
      <c r="Y623" s="114">
        <v>14</v>
      </c>
      <c r="Z623" s="107">
        <f>VLOOKUP(AA623,$A$3:$B$36,2,FALSE)</f>
        <v>39.700000000000003</v>
      </c>
      <c r="AA623" s="112" t="s">
        <v>764</v>
      </c>
      <c r="AB623" s="5">
        <v>14</v>
      </c>
      <c r="AC623" s="24">
        <f>VLOOKUP(AD623,$A$3:$B$36,2,FALSE)</f>
        <v>34.200000000000003</v>
      </c>
      <c r="AD623" s="80" t="s">
        <v>765</v>
      </c>
      <c r="AK623" s="5">
        <v>14</v>
      </c>
      <c r="AL623" s="24">
        <f>VLOOKUP(AM623,$A$3:$B$36,2,FALSE)</f>
        <v>32</v>
      </c>
      <c r="AM623" s="80" t="s">
        <v>770</v>
      </c>
    </row>
    <row r="624" spans="7:66" x14ac:dyDescent="0.45">
      <c r="G624" s="5">
        <v>15</v>
      </c>
      <c r="H624" s="6"/>
      <c r="I624" s="74" t="s">
        <v>121</v>
      </c>
      <c r="J624" s="6"/>
      <c r="K624" s="6"/>
      <c r="L624" s="6"/>
      <c r="M624" s="6"/>
      <c r="N624" s="6"/>
      <c r="O624" s="6"/>
      <c r="R624" s="5" t="s">
        <v>121</v>
      </c>
      <c r="AB624" s="5">
        <v>15</v>
      </c>
      <c r="AC624" s="24">
        <f>VLOOKUP(AD624,$A$3:$B$36,2,FALSE)</f>
        <v>34.700000000000003</v>
      </c>
      <c r="AD624" s="80" t="s">
        <v>776</v>
      </c>
      <c r="AK624" s="114">
        <v>15</v>
      </c>
      <c r="AL624" s="107">
        <f>VLOOKUP(AM624,$A$3:$B$36,2,FALSE)</f>
        <v>33</v>
      </c>
      <c r="AM624" s="112" t="s">
        <v>766</v>
      </c>
    </row>
    <row r="625" spans="7:42" x14ac:dyDescent="0.45">
      <c r="G625" s="5">
        <v>16</v>
      </c>
      <c r="H625" s="6"/>
      <c r="I625" s="74" t="s">
        <v>32</v>
      </c>
      <c r="J625" s="6"/>
      <c r="K625" s="6"/>
      <c r="L625" s="6"/>
      <c r="M625" s="6"/>
      <c r="N625" s="6"/>
      <c r="O625" s="6"/>
      <c r="R625" s="5" t="s">
        <v>32</v>
      </c>
      <c r="AB625" s="5">
        <v>16</v>
      </c>
      <c r="AC625" s="24">
        <f>VLOOKUP(AD625,$A$3:$B$36,2,FALSE)</f>
        <v>36.1</v>
      </c>
      <c r="AD625" s="80" t="s">
        <v>775</v>
      </c>
    </row>
    <row r="626" spans="7:42" ht="14.1" thickBot="1" x14ac:dyDescent="0.5">
      <c r="G626" s="5">
        <v>17</v>
      </c>
      <c r="H626" s="6"/>
      <c r="I626" s="76" t="s">
        <v>302</v>
      </c>
      <c r="J626" s="6"/>
      <c r="K626" s="6"/>
      <c r="L626" s="6"/>
      <c r="M626" s="6"/>
      <c r="N626" s="6"/>
      <c r="O626" s="10" t="s">
        <v>431</v>
      </c>
      <c r="R626" s="5" t="s">
        <v>478</v>
      </c>
      <c r="W626" s="5">
        <f>COUNTA(Q610:V626)</f>
        <v>72</v>
      </c>
      <c r="X626" s="10" t="s">
        <v>431</v>
      </c>
      <c r="AB626" s="5">
        <v>17</v>
      </c>
      <c r="AC626" s="24">
        <f>VLOOKUP(AD626,$A$3:$B$36,2,FALSE)</f>
        <v>37.200000000000003</v>
      </c>
      <c r="AD626" s="80" t="s">
        <v>772</v>
      </c>
    </row>
    <row r="627" spans="7:42" x14ac:dyDescent="0.45">
      <c r="H627" s="6"/>
      <c r="I627" s="6"/>
      <c r="J627" s="6"/>
      <c r="K627" s="6"/>
      <c r="L627" s="6"/>
      <c r="M627" s="6"/>
      <c r="N627" s="6"/>
      <c r="O627" s="6"/>
      <c r="AB627" s="114">
        <v>18</v>
      </c>
      <c r="AC627" s="107">
        <f>VLOOKUP(AD627,$A$3:$B$36,2,FALSE)</f>
        <v>36.1</v>
      </c>
      <c r="AD627" s="112" t="s">
        <v>775</v>
      </c>
    </row>
    <row r="628" spans="7:42" x14ac:dyDescent="0.45">
      <c r="G628" s="5" t="s">
        <v>932</v>
      </c>
    </row>
    <row r="629" spans="7:42" ht="12" thickBot="1" x14ac:dyDescent="0.5">
      <c r="H629" s="5" t="s">
        <v>216</v>
      </c>
    </row>
    <row r="630" spans="7:42" x14ac:dyDescent="0.45">
      <c r="G630" s="7" t="s">
        <v>5</v>
      </c>
      <c r="H630" s="8" t="s">
        <v>28</v>
      </c>
      <c r="I630" s="8" t="s">
        <v>29</v>
      </c>
      <c r="J630" s="73" t="s">
        <v>110</v>
      </c>
      <c r="K630" s="73" t="s">
        <v>217</v>
      </c>
      <c r="L630" s="8" t="s">
        <v>218</v>
      </c>
      <c r="M630" s="8" t="s">
        <v>219</v>
      </c>
      <c r="N630" s="8"/>
      <c r="P630" s="77">
        <v>31</v>
      </c>
      <c r="Q630" s="77" t="s">
        <v>28</v>
      </c>
      <c r="R630" s="77" t="s">
        <v>29</v>
      </c>
      <c r="S630" s="77" t="s">
        <v>110</v>
      </c>
      <c r="T630" s="77" t="s">
        <v>217</v>
      </c>
      <c r="U630" s="77" t="s">
        <v>218</v>
      </c>
      <c r="V630" s="77" t="s">
        <v>219</v>
      </c>
      <c r="Y630" s="7" t="s">
        <v>5</v>
      </c>
      <c r="AA630" s="102" t="s">
        <v>28</v>
      </c>
      <c r="AB630" s="102"/>
      <c r="AC630" s="102"/>
      <c r="AD630" s="102" t="s">
        <v>29</v>
      </c>
      <c r="AE630" s="102"/>
      <c r="AF630" s="102"/>
      <c r="AG630" s="102" t="s">
        <v>110</v>
      </c>
      <c r="AH630" s="102"/>
      <c r="AI630" s="102"/>
      <c r="AJ630" s="102" t="s">
        <v>217</v>
      </c>
      <c r="AK630" s="102"/>
      <c r="AL630" s="102"/>
      <c r="AM630" s="102" t="s">
        <v>218</v>
      </c>
      <c r="AN630" s="102"/>
      <c r="AO630" s="102"/>
      <c r="AP630" s="102" t="s">
        <v>219</v>
      </c>
    </row>
    <row r="631" spans="7:42" x14ac:dyDescent="0.45">
      <c r="G631" s="5">
        <v>1</v>
      </c>
      <c r="H631" s="6" t="s">
        <v>114</v>
      </c>
      <c r="I631" s="6" t="s">
        <v>118</v>
      </c>
      <c r="J631" s="74" t="s">
        <v>123</v>
      </c>
      <c r="K631" s="74" t="s">
        <v>136</v>
      </c>
      <c r="L631" s="6" t="s">
        <v>148</v>
      </c>
      <c r="M631" s="6" t="s">
        <v>155</v>
      </c>
      <c r="N631" s="6"/>
      <c r="Q631" s="5" t="s">
        <v>114</v>
      </c>
      <c r="R631" s="5" t="s">
        <v>118</v>
      </c>
      <c r="S631" s="5" t="s">
        <v>123</v>
      </c>
      <c r="T631" s="5" t="s">
        <v>136</v>
      </c>
      <c r="U631" s="5" t="s">
        <v>148</v>
      </c>
      <c r="V631" s="5" t="s">
        <v>155</v>
      </c>
      <c r="Y631" s="5">
        <v>1</v>
      </c>
      <c r="Z631" s="24">
        <f>VLOOKUP(AA631,$A$3:$B$36,2,FALSE)</f>
        <v>25.9</v>
      </c>
      <c r="AA631" s="80" t="s">
        <v>871</v>
      </c>
      <c r="AB631" s="5">
        <v>1</v>
      </c>
      <c r="AC631" s="24">
        <f>VLOOKUP(AD631,$A$3:$B$36,2,FALSE)</f>
        <v>25.9</v>
      </c>
      <c r="AD631" s="80" t="s">
        <v>871</v>
      </c>
      <c r="AE631" s="5">
        <v>1</v>
      </c>
      <c r="AF631" s="24">
        <f>VLOOKUP(AG631,$A$3:$B$36,2,FALSE)</f>
        <v>25.9</v>
      </c>
      <c r="AG631" s="80" t="s">
        <v>871</v>
      </c>
      <c r="AH631" s="5">
        <v>1</v>
      </c>
      <c r="AI631" s="24">
        <f>VLOOKUP(AJ631,$A$3:$B$36,2,FALSE)</f>
        <v>25.9</v>
      </c>
      <c r="AJ631" s="80" t="s">
        <v>871</v>
      </c>
      <c r="AK631" s="79">
        <v>1</v>
      </c>
      <c r="AL631" s="24">
        <f>VLOOKUP(AM631,$A$3:$B$36,2,FALSE)</f>
        <v>25.9</v>
      </c>
      <c r="AM631" s="80" t="s">
        <v>871</v>
      </c>
      <c r="AN631" s="79">
        <v>1</v>
      </c>
      <c r="AO631" s="24">
        <f>VLOOKUP(AP631,$A$3:$B$36,2,FALSE)</f>
        <v>25.9</v>
      </c>
      <c r="AP631" s="80" t="s">
        <v>871</v>
      </c>
    </row>
    <row r="632" spans="7:42" x14ac:dyDescent="0.45">
      <c r="G632" s="5">
        <v>2</v>
      </c>
      <c r="H632" s="6" t="s">
        <v>116</v>
      </c>
      <c r="I632" s="6" t="s">
        <v>119</v>
      </c>
      <c r="J632" s="75" t="s">
        <v>124</v>
      </c>
      <c r="K632" s="74" t="s">
        <v>137</v>
      </c>
      <c r="L632" s="6" t="s">
        <v>96</v>
      </c>
      <c r="M632" s="6" t="s">
        <v>18</v>
      </c>
      <c r="N632" s="6"/>
      <c r="Q632" s="5" t="s">
        <v>116</v>
      </c>
      <c r="R632" s="5" t="s">
        <v>119</v>
      </c>
      <c r="S632" s="5" t="s">
        <v>994</v>
      </c>
      <c r="T632" s="5" t="s">
        <v>137</v>
      </c>
      <c r="U632" s="5" t="s">
        <v>96</v>
      </c>
      <c r="V632" s="5" t="s">
        <v>18</v>
      </c>
      <c r="Y632" s="5">
        <v>2</v>
      </c>
      <c r="Z632" s="24">
        <f>VLOOKUP(AA632,$A$3:$B$36,2,FALSE)</f>
        <v>29.2</v>
      </c>
      <c r="AA632" s="80" t="s">
        <v>792</v>
      </c>
      <c r="AB632" s="5">
        <v>2</v>
      </c>
      <c r="AC632" s="24">
        <f>VLOOKUP(AD632,$A$3:$B$36,2,FALSE)</f>
        <v>29.2</v>
      </c>
      <c r="AD632" s="80" t="s">
        <v>792</v>
      </c>
      <c r="AE632" s="5">
        <v>2</v>
      </c>
      <c r="AF632" s="24">
        <f>VLOOKUP(AG632,$A$3:$B$36,2,FALSE)</f>
        <v>24.9</v>
      </c>
      <c r="AG632" s="80" t="s">
        <v>771</v>
      </c>
      <c r="AH632" s="5">
        <v>2</v>
      </c>
      <c r="AI632" s="24">
        <f>VLOOKUP(AJ632,$A$3:$B$36,2,FALSE)</f>
        <v>29.2</v>
      </c>
      <c r="AJ632" s="80" t="s">
        <v>792</v>
      </c>
      <c r="AK632" s="79">
        <v>2</v>
      </c>
      <c r="AL632" s="24">
        <f>VLOOKUP(AM632,$A$3:$B$36,2,FALSE)</f>
        <v>29.2</v>
      </c>
      <c r="AM632" s="80" t="s">
        <v>792</v>
      </c>
      <c r="AN632" s="79">
        <v>2</v>
      </c>
      <c r="AO632" s="24">
        <f>VLOOKUP(AP632,$A$3:$B$36,2,FALSE)</f>
        <v>29.2</v>
      </c>
      <c r="AP632" s="80" t="s">
        <v>792</v>
      </c>
    </row>
    <row r="633" spans="7:42" x14ac:dyDescent="0.45">
      <c r="G633" s="5">
        <v>3</v>
      </c>
      <c r="H633" s="6" t="s">
        <v>66</v>
      </c>
      <c r="I633" s="6" t="s">
        <v>120</v>
      </c>
      <c r="J633" s="74" t="s">
        <v>605</v>
      </c>
      <c r="K633" s="74" t="s">
        <v>199</v>
      </c>
      <c r="L633" s="6" t="s">
        <v>99</v>
      </c>
      <c r="M633" s="6" t="s">
        <v>14</v>
      </c>
      <c r="N633" s="6"/>
      <c r="Q633" s="5" t="s">
        <v>66</v>
      </c>
      <c r="R633" s="5" t="s">
        <v>120</v>
      </c>
      <c r="S633" s="5" t="s">
        <v>276</v>
      </c>
      <c r="T633" s="5" t="s">
        <v>507</v>
      </c>
      <c r="U633" s="5" t="s">
        <v>99</v>
      </c>
      <c r="V633" s="5" t="s">
        <v>14</v>
      </c>
      <c r="Y633" s="5">
        <v>3</v>
      </c>
      <c r="Z633" s="24">
        <f>VLOOKUP(AA633,$A$3:$B$36,2,FALSE)</f>
        <v>33</v>
      </c>
      <c r="AA633" s="80" t="s">
        <v>766</v>
      </c>
      <c r="AB633" s="5">
        <v>3</v>
      </c>
      <c r="AC633" s="24">
        <f>VLOOKUP(AD633,$A$3:$B$36,2,FALSE)</f>
        <v>33</v>
      </c>
      <c r="AD633" s="80" t="s">
        <v>766</v>
      </c>
      <c r="AE633" s="5">
        <v>3</v>
      </c>
      <c r="AF633" s="24">
        <f>VLOOKUP(AG633,$A$3:$B$36,2,FALSE)</f>
        <v>25.4</v>
      </c>
      <c r="AG633" s="80" t="s">
        <v>819</v>
      </c>
      <c r="AH633" s="5">
        <v>3</v>
      </c>
      <c r="AI633" s="24">
        <f>VLOOKUP(AJ633,$A$3:$B$36,2,FALSE)</f>
        <v>33</v>
      </c>
      <c r="AJ633" s="80" t="s">
        <v>766</v>
      </c>
      <c r="AK633" s="79">
        <v>3</v>
      </c>
      <c r="AL633" s="24">
        <f>VLOOKUP(AM633,$A$3:$B$36,2,FALSE)</f>
        <v>33</v>
      </c>
      <c r="AM633" s="80" t="s">
        <v>766</v>
      </c>
      <c r="AN633" s="79">
        <v>3</v>
      </c>
      <c r="AO633" s="24">
        <f>VLOOKUP(AP633,$A$3:$B$36,2,FALSE)</f>
        <v>33</v>
      </c>
      <c r="AP633" s="80" t="s">
        <v>766</v>
      </c>
    </row>
    <row r="634" spans="7:42" x14ac:dyDescent="0.45">
      <c r="G634" s="5">
        <v>4</v>
      </c>
      <c r="H634" s="6" t="s">
        <v>27</v>
      </c>
      <c r="I634" s="6" t="s">
        <v>121</v>
      </c>
      <c r="J634" s="74" t="s">
        <v>936</v>
      </c>
      <c r="K634" s="74" t="s">
        <v>200</v>
      </c>
      <c r="L634" s="6" t="s">
        <v>57</v>
      </c>
      <c r="M634" s="6" t="s">
        <v>11</v>
      </c>
      <c r="N634" s="6"/>
      <c r="Q634" s="5" t="s">
        <v>27</v>
      </c>
      <c r="R634" s="5" t="s">
        <v>121</v>
      </c>
      <c r="S634" s="5" t="s">
        <v>936</v>
      </c>
      <c r="T634" s="5" t="s">
        <v>90</v>
      </c>
      <c r="U634" s="5" t="s">
        <v>57</v>
      </c>
      <c r="V634" s="5" t="s">
        <v>11</v>
      </c>
      <c r="Y634" s="5">
        <v>4</v>
      </c>
      <c r="Z634" s="24">
        <f>VLOOKUP(AA634,$A$3:$B$36,2,FALSE)</f>
        <v>34.700000000000003</v>
      </c>
      <c r="AA634" s="80" t="s">
        <v>776</v>
      </c>
      <c r="AB634" s="5">
        <v>4</v>
      </c>
      <c r="AC634" s="24">
        <f>VLOOKUP(AD634,$A$3:$B$36,2,FALSE)</f>
        <v>34.700000000000003</v>
      </c>
      <c r="AD634" s="80" t="s">
        <v>776</v>
      </c>
      <c r="AE634" s="5">
        <v>4</v>
      </c>
      <c r="AF634" s="24">
        <f>VLOOKUP(AG634,$A$3:$B$36,2,FALSE)</f>
        <v>25.2</v>
      </c>
      <c r="AG634" s="80" t="s">
        <v>432</v>
      </c>
      <c r="AH634" s="5">
        <v>4</v>
      </c>
      <c r="AI634" s="24">
        <f>VLOOKUP(AJ634,$A$3:$B$36,2,FALSE)</f>
        <v>31.4</v>
      </c>
      <c r="AJ634" s="80" t="s">
        <v>774</v>
      </c>
      <c r="AK634" s="79">
        <v>4</v>
      </c>
      <c r="AL634" s="24">
        <f>VLOOKUP(AM634,$A$3:$B$36,2,FALSE)</f>
        <v>34.700000000000003</v>
      </c>
      <c r="AM634" s="80" t="s">
        <v>776</v>
      </c>
      <c r="AN634" s="79">
        <v>4</v>
      </c>
      <c r="AO634" s="24">
        <f>VLOOKUP(AP634,$A$3:$B$36,2,FALSE)</f>
        <v>34.700000000000003</v>
      </c>
      <c r="AP634" s="80" t="s">
        <v>776</v>
      </c>
    </row>
    <row r="635" spans="7:42" x14ac:dyDescent="0.45">
      <c r="G635" s="5">
        <v>5</v>
      </c>
      <c r="H635" s="11" t="s">
        <v>185</v>
      </c>
      <c r="I635" s="11" t="s">
        <v>564</v>
      </c>
      <c r="J635" s="75" t="s">
        <v>937</v>
      </c>
      <c r="K635" s="74" t="s">
        <v>46</v>
      </c>
      <c r="L635" s="6" t="s">
        <v>149</v>
      </c>
      <c r="M635" s="6" t="s">
        <v>317</v>
      </c>
      <c r="N635" s="6"/>
      <c r="Q635" s="5" t="s">
        <v>257</v>
      </c>
      <c r="R635" s="5" t="s">
        <v>34</v>
      </c>
      <c r="S635" s="5" t="s">
        <v>994</v>
      </c>
      <c r="T635" s="5" t="s">
        <v>46</v>
      </c>
      <c r="U635" s="5" t="s">
        <v>149</v>
      </c>
      <c r="V635" s="5" t="s">
        <v>985</v>
      </c>
      <c r="Y635" s="5">
        <v>5</v>
      </c>
      <c r="Z635" s="24">
        <f>VLOOKUP(AA635,$A$3:$B$36,2,FALSE)</f>
        <v>39.700000000000003</v>
      </c>
      <c r="AA635" s="80" t="s">
        <v>764</v>
      </c>
      <c r="AB635" s="5">
        <v>5</v>
      </c>
      <c r="AC635" s="24">
        <f>VLOOKUP(AD635,$A$3:$B$36,2,FALSE)</f>
        <v>39.700000000000003</v>
      </c>
      <c r="AD635" s="80" t="s">
        <v>764</v>
      </c>
      <c r="AE635" s="5">
        <v>5</v>
      </c>
      <c r="AF635" s="24">
        <f>VLOOKUP(AG635,$A$3:$B$36,2,FALSE)</f>
        <v>24.9</v>
      </c>
      <c r="AG635" s="80" t="s">
        <v>771</v>
      </c>
      <c r="AH635" s="5">
        <v>5</v>
      </c>
      <c r="AI635" s="24">
        <f>VLOOKUP(AJ635,$A$3:$B$36,2,FALSE)</f>
        <v>32</v>
      </c>
      <c r="AJ635" s="80" t="s">
        <v>770</v>
      </c>
      <c r="AK635" s="79">
        <v>5</v>
      </c>
      <c r="AL635" s="24">
        <f>VLOOKUP(AM635,$A$3:$B$36,2,FALSE)</f>
        <v>39.700000000000003</v>
      </c>
      <c r="AM635" s="80" t="s">
        <v>764</v>
      </c>
      <c r="AN635" s="79">
        <v>5</v>
      </c>
      <c r="AO635" s="24">
        <f>VLOOKUP(AP635,$A$3:$B$36,2,FALSE)</f>
        <v>39.700000000000003</v>
      </c>
      <c r="AP635" s="80" t="s">
        <v>764</v>
      </c>
    </row>
    <row r="636" spans="7:42" x14ac:dyDescent="0.45">
      <c r="G636" s="5">
        <v>6</v>
      </c>
      <c r="H636" s="6" t="s">
        <v>186</v>
      </c>
      <c r="I636" s="13" t="s">
        <v>565</v>
      </c>
      <c r="J636" s="74" t="s">
        <v>938</v>
      </c>
      <c r="K636" s="74" t="s">
        <v>138</v>
      </c>
      <c r="L636" s="6" t="s">
        <v>531</v>
      </c>
      <c r="M636" s="6" t="s">
        <v>318</v>
      </c>
      <c r="N636" s="6"/>
      <c r="Q636" s="5" t="s">
        <v>186</v>
      </c>
      <c r="R636" s="5" t="s">
        <v>174</v>
      </c>
      <c r="S636" s="5" t="s">
        <v>938</v>
      </c>
      <c r="T636" s="5" t="s">
        <v>138</v>
      </c>
      <c r="U636" s="5" t="s">
        <v>531</v>
      </c>
      <c r="V636" s="5" t="s">
        <v>318</v>
      </c>
      <c r="Y636" s="5">
        <v>6</v>
      </c>
      <c r="Z636" s="24">
        <f>VLOOKUP(AA636,$A$3:$B$36,2,FALSE)</f>
        <v>37.200000000000003</v>
      </c>
      <c r="AA636" s="80" t="s">
        <v>772</v>
      </c>
      <c r="AB636" s="5">
        <v>6</v>
      </c>
      <c r="AC636" s="24">
        <f>VLOOKUP(AD636,$A$3:$B$36,2,FALSE)</f>
        <v>37.200000000000003</v>
      </c>
      <c r="AD636" s="80" t="s">
        <v>772</v>
      </c>
      <c r="AE636" s="5">
        <v>6</v>
      </c>
      <c r="AF636" s="24">
        <f>VLOOKUP(AG636,$A$3:$B$36,2,FALSE)</f>
        <v>25.2</v>
      </c>
      <c r="AG636" s="80" t="s">
        <v>432</v>
      </c>
      <c r="AH636" s="5">
        <v>6</v>
      </c>
      <c r="AI636" s="24">
        <f>VLOOKUP(AJ636,$A$3:$B$36,2,FALSE)</f>
        <v>33</v>
      </c>
      <c r="AJ636" s="80" t="s">
        <v>766</v>
      </c>
      <c r="AK636" s="79">
        <v>6</v>
      </c>
      <c r="AL636" s="24">
        <f>VLOOKUP(AM636,$A$3:$B$36,2,FALSE)</f>
        <v>45.9</v>
      </c>
      <c r="AM636" s="80" t="s">
        <v>768</v>
      </c>
      <c r="AN636" s="79">
        <v>6</v>
      </c>
      <c r="AO636" s="24">
        <f>VLOOKUP(AP636,$A$3:$B$36,2,FALSE)</f>
        <v>37.200000000000003</v>
      </c>
      <c r="AP636" s="80" t="s">
        <v>772</v>
      </c>
    </row>
    <row r="637" spans="7:42" x14ac:dyDescent="0.45">
      <c r="G637" s="5">
        <v>7</v>
      </c>
      <c r="H637" s="6" t="s">
        <v>187</v>
      </c>
      <c r="I637" s="6" t="s">
        <v>36</v>
      </c>
      <c r="J637" s="74" t="s">
        <v>125</v>
      </c>
      <c r="K637" s="74" t="s">
        <v>203</v>
      </c>
      <c r="L637" s="6" t="s">
        <v>531</v>
      </c>
      <c r="M637" s="6" t="s">
        <v>319</v>
      </c>
      <c r="N637" s="6"/>
      <c r="Q637" s="5" t="s">
        <v>187</v>
      </c>
      <c r="R637" s="5" t="s">
        <v>36</v>
      </c>
      <c r="S637" s="5" t="s">
        <v>125</v>
      </c>
      <c r="T637" s="5" t="s">
        <v>203</v>
      </c>
      <c r="U637" s="5" t="s">
        <v>531</v>
      </c>
      <c r="V637" s="5" t="s">
        <v>319</v>
      </c>
      <c r="Y637" s="5">
        <v>7</v>
      </c>
      <c r="Z637" s="24">
        <f>VLOOKUP(AA637,$A$3:$B$36,2,FALSE)</f>
        <v>34.700000000000003</v>
      </c>
      <c r="AA637" s="80" t="s">
        <v>776</v>
      </c>
      <c r="AB637" s="5">
        <v>7</v>
      </c>
      <c r="AC637" s="24">
        <f>VLOOKUP(AD637,$A$3:$B$36,2,FALSE)</f>
        <v>38.5</v>
      </c>
      <c r="AD637" s="80" t="s">
        <v>767</v>
      </c>
      <c r="AE637" s="5">
        <v>7</v>
      </c>
      <c r="AF637" s="24">
        <f>VLOOKUP(AG637,$A$3:$B$36,2,FALSE)</f>
        <v>25.4</v>
      </c>
      <c r="AG637" s="80" t="s">
        <v>819</v>
      </c>
      <c r="AH637" s="5">
        <v>7</v>
      </c>
      <c r="AI637" s="24">
        <f>VLOOKUP(AJ637,$A$3:$B$36,2,FALSE)</f>
        <v>33.700000000000003</v>
      </c>
      <c r="AJ637" s="80" t="s">
        <v>791</v>
      </c>
      <c r="AK637" s="79">
        <v>7</v>
      </c>
      <c r="AL637" s="24">
        <f>VLOOKUP(AM637,$A$3:$B$36,2,FALSE)</f>
        <v>45.9</v>
      </c>
      <c r="AM637" s="80" t="s">
        <v>768</v>
      </c>
      <c r="AN637" s="79">
        <v>7</v>
      </c>
      <c r="AO637" s="24">
        <f>VLOOKUP(AP637,$A$3:$B$36,2,FALSE)</f>
        <v>34.700000000000003</v>
      </c>
      <c r="AP637" s="80" t="s">
        <v>776</v>
      </c>
    </row>
    <row r="638" spans="7:42" x14ac:dyDescent="0.45">
      <c r="G638" s="5">
        <v>8</v>
      </c>
      <c r="H638" s="6" t="s">
        <v>188</v>
      </c>
      <c r="I638" s="6" t="s">
        <v>33</v>
      </c>
      <c r="J638" s="74" t="s">
        <v>462</v>
      </c>
      <c r="K638" s="74" t="s">
        <v>47</v>
      </c>
      <c r="L638" s="6" t="s">
        <v>531</v>
      </c>
      <c r="M638" s="6" t="s">
        <v>64</v>
      </c>
      <c r="N638" s="6"/>
      <c r="Q638" s="5" t="s">
        <v>21</v>
      </c>
      <c r="R638" s="5" t="s">
        <v>33</v>
      </c>
      <c r="S638" s="5" t="s">
        <v>462</v>
      </c>
      <c r="T638" s="5" t="s">
        <v>47</v>
      </c>
      <c r="U638" s="5" t="s">
        <v>531</v>
      </c>
      <c r="V638" s="5" t="s">
        <v>64</v>
      </c>
      <c r="Y638" s="5">
        <v>8</v>
      </c>
      <c r="Z638" s="24">
        <f>VLOOKUP(AA638,$A$3:$B$36,2,FALSE)</f>
        <v>33.4</v>
      </c>
      <c r="AA638" s="80" t="s">
        <v>787</v>
      </c>
      <c r="AB638" s="5">
        <v>8</v>
      </c>
      <c r="AC638" s="24">
        <f>VLOOKUP(AD638,$A$3:$B$36,2,FALSE)</f>
        <v>39.700000000000003</v>
      </c>
      <c r="AD638" s="80" t="s">
        <v>764</v>
      </c>
      <c r="AE638" s="5">
        <v>8</v>
      </c>
      <c r="AF638" s="24">
        <f>VLOOKUP(AG638,$A$3:$B$36,2,FALSE)</f>
        <v>25.7</v>
      </c>
      <c r="AG638" s="80" t="s">
        <v>434</v>
      </c>
      <c r="AH638" s="5">
        <v>8</v>
      </c>
      <c r="AI638" s="24">
        <f>VLOOKUP(AJ638,$A$3:$B$36,2,FALSE)</f>
        <v>33.4</v>
      </c>
      <c r="AJ638" s="80" t="s">
        <v>787</v>
      </c>
      <c r="AK638" s="79">
        <v>8</v>
      </c>
      <c r="AL638" s="24">
        <f>VLOOKUP(AM638,$A$3:$B$36,2,FALSE)</f>
        <v>45.9</v>
      </c>
      <c r="AM638" s="80" t="s">
        <v>768</v>
      </c>
      <c r="AN638" s="79">
        <v>8</v>
      </c>
      <c r="AO638" s="24">
        <f>VLOOKUP(AP638,$A$3:$B$36,2,FALSE)</f>
        <v>33.4</v>
      </c>
      <c r="AP638" s="80" t="s">
        <v>787</v>
      </c>
    </row>
    <row r="639" spans="7:42" x14ac:dyDescent="0.45">
      <c r="G639" s="5">
        <v>9</v>
      </c>
      <c r="H639" s="6" t="s">
        <v>68</v>
      </c>
      <c r="I639" s="6" t="s">
        <v>934</v>
      </c>
      <c r="J639" s="74" t="s">
        <v>126</v>
      </c>
      <c r="K639" s="74" t="s">
        <v>50</v>
      </c>
      <c r="L639" s="6" t="s">
        <v>150</v>
      </c>
      <c r="M639" s="6" t="s">
        <v>61</v>
      </c>
      <c r="N639" s="6"/>
      <c r="Q639" s="5" t="s">
        <v>68</v>
      </c>
      <c r="R639" s="5" t="s">
        <v>73</v>
      </c>
      <c r="S639" s="5" t="s">
        <v>126</v>
      </c>
      <c r="T639" s="5" t="s">
        <v>50</v>
      </c>
      <c r="U639" s="5" t="s">
        <v>1001</v>
      </c>
      <c r="V639" s="5" t="s">
        <v>61</v>
      </c>
      <c r="Y639" s="5">
        <v>9</v>
      </c>
      <c r="Z639" s="24">
        <f>VLOOKUP(AA639,$A$3:$B$36,2,FALSE)</f>
        <v>34.200000000000003</v>
      </c>
      <c r="AA639" s="80" t="s">
        <v>765</v>
      </c>
      <c r="AB639" s="5">
        <v>9</v>
      </c>
      <c r="AC639" s="24">
        <f>VLOOKUP(AD639,$A$3:$B$36,2,FALSE)</f>
        <v>41.3</v>
      </c>
      <c r="AD639" s="80" t="s">
        <v>786</v>
      </c>
      <c r="AE639" s="5">
        <v>9</v>
      </c>
      <c r="AF639" s="24">
        <f>VLOOKUP(AG639,$A$3:$B$36,2,FALSE)</f>
        <v>25.9</v>
      </c>
      <c r="AG639" s="80" t="s">
        <v>871</v>
      </c>
      <c r="AH639" s="5">
        <v>9</v>
      </c>
      <c r="AI639" s="24">
        <f>VLOOKUP(AJ639,$A$3:$B$36,2,FALSE)</f>
        <v>34.200000000000003</v>
      </c>
      <c r="AJ639" s="80" t="s">
        <v>765</v>
      </c>
      <c r="AK639" s="79">
        <v>9</v>
      </c>
      <c r="AL639" s="24">
        <f>VLOOKUP(AM639,$A$3:$B$36,2,FALSE)</f>
        <v>45.9</v>
      </c>
      <c r="AM639" s="80" t="s">
        <v>768</v>
      </c>
      <c r="AN639" s="79">
        <v>9</v>
      </c>
      <c r="AO639" s="24">
        <f>VLOOKUP(AP639,$A$3:$B$36,2,FALSE)</f>
        <v>33</v>
      </c>
      <c r="AP639" s="80" t="s">
        <v>766</v>
      </c>
    </row>
    <row r="640" spans="7:42" x14ac:dyDescent="0.45">
      <c r="G640" s="5">
        <v>10</v>
      </c>
      <c r="H640" s="6" t="s">
        <v>27</v>
      </c>
      <c r="I640" s="6" t="s">
        <v>34</v>
      </c>
      <c r="J640" s="74" t="s">
        <v>236</v>
      </c>
      <c r="K640" s="74" t="s">
        <v>51</v>
      </c>
      <c r="L640" s="13" t="s">
        <v>532</v>
      </c>
      <c r="M640" s="6" t="s">
        <v>383</v>
      </c>
      <c r="N640" s="6"/>
      <c r="Q640" s="5" t="s">
        <v>27</v>
      </c>
      <c r="R640" s="5" t="s">
        <v>34</v>
      </c>
      <c r="S640" s="5" t="s">
        <v>236</v>
      </c>
      <c r="T640" s="5" t="s">
        <v>51</v>
      </c>
      <c r="U640" s="5" t="s">
        <v>153</v>
      </c>
      <c r="V640" s="5" t="s">
        <v>15</v>
      </c>
      <c r="Y640" s="5">
        <v>10</v>
      </c>
      <c r="Z640" s="24">
        <f>VLOOKUP(AA640,$A$3:$B$36,2,FALSE)</f>
        <v>34.700000000000003</v>
      </c>
      <c r="AA640" s="80" t="s">
        <v>776</v>
      </c>
      <c r="AB640" s="5">
        <v>10</v>
      </c>
      <c r="AC640" s="24">
        <f>VLOOKUP(AD640,$A$3:$B$36,2,FALSE)</f>
        <v>39.700000000000003</v>
      </c>
      <c r="AD640" s="80" t="s">
        <v>764</v>
      </c>
      <c r="AE640" s="5">
        <v>10</v>
      </c>
      <c r="AF640" s="24">
        <f>VLOOKUP(AG640,$A$3:$B$36,2,FALSE)</f>
        <v>26.1</v>
      </c>
      <c r="AG640" s="80" t="s">
        <v>873</v>
      </c>
      <c r="AH640" s="5">
        <v>10</v>
      </c>
      <c r="AI640" s="24">
        <f>VLOOKUP(AJ640,$A$3:$B$36,2,FALSE)</f>
        <v>34.700000000000003</v>
      </c>
      <c r="AJ640" s="80" t="s">
        <v>776</v>
      </c>
      <c r="AK640" s="79">
        <v>10</v>
      </c>
      <c r="AL640" s="24">
        <f>VLOOKUP(AM640,$A$3:$B$36,2,FALSE)</f>
        <v>43.6</v>
      </c>
      <c r="AM640" s="80" t="s">
        <v>784</v>
      </c>
      <c r="AN640" s="79">
        <v>10</v>
      </c>
      <c r="AO640" s="24">
        <f>VLOOKUP(AP640,$A$3:$B$36,2,FALSE)</f>
        <v>31.4</v>
      </c>
      <c r="AP640" s="80" t="s">
        <v>774</v>
      </c>
    </row>
    <row r="641" spans="7:66" x14ac:dyDescent="0.45">
      <c r="G641" s="5">
        <v>11</v>
      </c>
      <c r="H641" s="6" t="s">
        <v>22</v>
      </c>
      <c r="I641" s="6" t="s">
        <v>35</v>
      </c>
      <c r="J641" s="74" t="s">
        <v>127</v>
      </c>
      <c r="K641" s="74" t="s">
        <v>554</v>
      </c>
      <c r="L641" s="11" t="s">
        <v>533</v>
      </c>
      <c r="M641" s="6" t="s">
        <v>59</v>
      </c>
      <c r="N641" s="6"/>
      <c r="Q641" s="5" t="s">
        <v>22</v>
      </c>
      <c r="R641" s="5" t="s">
        <v>35</v>
      </c>
      <c r="S641" s="5" t="s">
        <v>127</v>
      </c>
      <c r="T641" s="5" t="s">
        <v>52</v>
      </c>
      <c r="U641" s="5" t="s">
        <v>1002</v>
      </c>
      <c r="V641" s="5" t="s">
        <v>59</v>
      </c>
      <c r="Y641" s="5">
        <v>11</v>
      </c>
      <c r="Z641" s="24">
        <f>VLOOKUP(AA641,$A$3:$B$36,2,FALSE)</f>
        <v>36.1</v>
      </c>
      <c r="AA641" s="80" t="s">
        <v>775</v>
      </c>
      <c r="AB641" s="5">
        <v>11</v>
      </c>
      <c r="AC641" s="24">
        <f>VLOOKUP(AD641,$A$3:$B$36,2,FALSE)</f>
        <v>38.5</v>
      </c>
      <c r="AD641" s="80" t="s">
        <v>767</v>
      </c>
      <c r="AE641" s="5">
        <v>11</v>
      </c>
      <c r="AF641" s="24">
        <f>VLOOKUP(AG641,$A$3:$B$36,2,FALSE)</f>
        <v>27.1</v>
      </c>
      <c r="AG641" s="80" t="s">
        <v>769</v>
      </c>
      <c r="AH641" s="5">
        <v>11</v>
      </c>
      <c r="AI641" s="24">
        <f>VLOOKUP(AJ641,$A$3:$B$36,2,FALSE)</f>
        <v>36.1</v>
      </c>
      <c r="AJ641" s="80" t="s">
        <v>775</v>
      </c>
      <c r="AK641" s="79">
        <v>11</v>
      </c>
      <c r="AL641" s="24">
        <f>VLOOKUP(AM641,$A$3:$B$36,2,FALSE)</f>
        <v>44.6</v>
      </c>
      <c r="AM641" s="80" t="s">
        <v>785</v>
      </c>
      <c r="AN641" s="79">
        <v>11</v>
      </c>
      <c r="AO641" s="24">
        <f>VLOOKUP(AP641,$A$3:$B$36,2,FALSE)</f>
        <v>32</v>
      </c>
      <c r="AP641" s="80" t="s">
        <v>770</v>
      </c>
    </row>
    <row r="642" spans="7:66" x14ac:dyDescent="0.45">
      <c r="G642" s="5">
        <v>12</v>
      </c>
      <c r="H642" s="6" t="s">
        <v>23</v>
      </c>
      <c r="I642" s="13" t="s">
        <v>935</v>
      </c>
      <c r="J642" s="74" t="s">
        <v>237</v>
      </c>
      <c r="K642" s="74" t="s">
        <v>48</v>
      </c>
      <c r="L642" s="13" t="s">
        <v>534</v>
      </c>
      <c r="M642" s="6" t="s">
        <v>14</v>
      </c>
      <c r="N642" s="6"/>
      <c r="Q642" s="5" t="s">
        <v>23</v>
      </c>
      <c r="R642" s="5" t="s">
        <v>174</v>
      </c>
      <c r="S642" s="5" t="s">
        <v>237</v>
      </c>
      <c r="T642" s="5" t="s">
        <v>48</v>
      </c>
      <c r="U642" s="5" t="s">
        <v>153</v>
      </c>
      <c r="V642" s="5" t="s">
        <v>14</v>
      </c>
      <c r="Y642" s="5">
        <v>12</v>
      </c>
      <c r="Z642" s="24">
        <f>VLOOKUP(AA642,$A$3:$B$36,2,FALSE)</f>
        <v>37.200000000000003</v>
      </c>
      <c r="AA642" s="80" t="s">
        <v>772</v>
      </c>
      <c r="AB642" s="5">
        <v>12</v>
      </c>
      <c r="AC642" s="24">
        <f>VLOOKUP(AD642,$A$3:$B$36,2,FALSE)</f>
        <v>37.200000000000003</v>
      </c>
      <c r="AD642" s="80" t="s">
        <v>772</v>
      </c>
      <c r="AE642" s="5">
        <v>12</v>
      </c>
      <c r="AF642" s="24">
        <f>VLOOKUP(AG642,$A$3:$B$36,2,FALSE)</f>
        <v>27.5</v>
      </c>
      <c r="AG642" s="80" t="s">
        <v>853</v>
      </c>
      <c r="AH642" s="5">
        <v>12</v>
      </c>
      <c r="AI642" s="24">
        <f>VLOOKUP(AJ642,$A$3:$B$36,2,FALSE)</f>
        <v>34.700000000000003</v>
      </c>
      <c r="AJ642" s="80" t="s">
        <v>776</v>
      </c>
      <c r="AK642" s="79">
        <v>12</v>
      </c>
      <c r="AL642" s="24">
        <f>VLOOKUP(AM642,$A$3:$B$36,2,FALSE)</f>
        <v>43.6</v>
      </c>
      <c r="AM642" s="80" t="s">
        <v>784</v>
      </c>
      <c r="AN642" s="79">
        <v>12</v>
      </c>
      <c r="AO642" s="24">
        <f>VLOOKUP(AP642,$A$3:$B$36,2,FALSE)</f>
        <v>33</v>
      </c>
      <c r="AP642" s="80" t="s">
        <v>766</v>
      </c>
    </row>
    <row r="643" spans="7:66" ht="13.8" x14ac:dyDescent="0.45">
      <c r="G643" s="5">
        <v>13</v>
      </c>
      <c r="H643" s="6" t="s">
        <v>24</v>
      </c>
      <c r="I643" s="6" t="s">
        <v>36</v>
      </c>
      <c r="J643" s="74" t="s">
        <v>128</v>
      </c>
      <c r="K643" s="74" t="s">
        <v>400</v>
      </c>
      <c r="L643" s="11" t="s">
        <v>154</v>
      </c>
      <c r="M643" s="6" t="s">
        <v>63</v>
      </c>
      <c r="N643" s="6"/>
      <c r="Q643" s="5" t="s">
        <v>24</v>
      </c>
      <c r="R643" s="5" t="s">
        <v>36</v>
      </c>
      <c r="S643" s="5" t="s">
        <v>128</v>
      </c>
      <c r="T643" s="5" t="s">
        <v>50</v>
      </c>
      <c r="U643" s="5" t="s">
        <v>1002</v>
      </c>
      <c r="V643" s="5" t="s">
        <v>63</v>
      </c>
      <c r="Y643" s="5">
        <v>13</v>
      </c>
      <c r="Z643" s="24">
        <f>VLOOKUP(AA643,$A$3:$B$36,2,FALSE)</f>
        <v>38.5</v>
      </c>
      <c r="AA643" s="80" t="s">
        <v>767</v>
      </c>
      <c r="AB643" s="5">
        <v>13</v>
      </c>
      <c r="AC643" s="24">
        <f>VLOOKUP(AD643,$A$3:$B$36,2,FALSE)</f>
        <v>38.5</v>
      </c>
      <c r="AD643" s="80" t="s">
        <v>767</v>
      </c>
      <c r="AE643" s="5">
        <v>13</v>
      </c>
      <c r="AF643" s="24">
        <f>VLOOKUP(AG643,$A$3:$B$36,2,FALSE)</f>
        <v>29.2</v>
      </c>
      <c r="AG643" s="80" t="s">
        <v>792</v>
      </c>
      <c r="AH643" s="5">
        <v>13</v>
      </c>
      <c r="AI643" s="24">
        <f>VLOOKUP(AJ643,$A$3:$B$36,2,FALSE)</f>
        <v>34.200000000000003</v>
      </c>
      <c r="AJ643" s="80" t="s">
        <v>765</v>
      </c>
      <c r="AK643" s="79">
        <v>13</v>
      </c>
      <c r="AL643" s="24">
        <f>VLOOKUP(AM643,$A$3:$B$36,2,FALSE)</f>
        <v>44.6</v>
      </c>
      <c r="AM643" s="80" t="s">
        <v>785</v>
      </c>
      <c r="AN643" s="79">
        <v>13</v>
      </c>
      <c r="AO643" s="24">
        <f>VLOOKUP(AP643,$A$3:$B$36,2,FALSE)</f>
        <v>33.700000000000003</v>
      </c>
      <c r="AP643" s="80" t="s">
        <v>791</v>
      </c>
      <c r="BN643" s="10" t="s">
        <v>431</v>
      </c>
    </row>
    <row r="644" spans="7:66" x14ac:dyDescent="0.45">
      <c r="G644" s="5">
        <v>14</v>
      </c>
      <c r="H644" s="11" t="s">
        <v>617</v>
      </c>
      <c r="I644" s="11" t="s">
        <v>394</v>
      </c>
      <c r="J644" s="74" t="s">
        <v>40</v>
      </c>
      <c r="K644" s="74" t="s">
        <v>51</v>
      </c>
      <c r="L644" s="6"/>
      <c r="M644" s="6" t="s">
        <v>13</v>
      </c>
      <c r="N644" s="6"/>
      <c r="Q644" s="5" t="s">
        <v>257</v>
      </c>
      <c r="R644" s="5" t="s">
        <v>34</v>
      </c>
      <c r="S644" s="5" t="s">
        <v>40</v>
      </c>
      <c r="T644" s="5" t="s">
        <v>51</v>
      </c>
      <c r="V644" s="5" t="s">
        <v>13</v>
      </c>
      <c r="Y644" s="5">
        <v>14</v>
      </c>
      <c r="Z644" s="24">
        <f>VLOOKUP(AA644,$A$3:$B$36,2,FALSE)</f>
        <v>39.700000000000003</v>
      </c>
      <c r="AA644" s="80" t="s">
        <v>764</v>
      </c>
      <c r="AB644" s="5">
        <v>14</v>
      </c>
      <c r="AC644" s="24">
        <f>VLOOKUP(AD644,$A$3:$B$36,2,FALSE)</f>
        <v>39.700000000000003</v>
      </c>
      <c r="AD644" s="80" t="s">
        <v>764</v>
      </c>
      <c r="AE644" s="5">
        <v>14</v>
      </c>
      <c r="AF644" s="24">
        <f>VLOOKUP(AG644,$A$3:$B$36,2,FALSE)</f>
        <v>30.4</v>
      </c>
      <c r="AG644" s="80" t="s">
        <v>773</v>
      </c>
      <c r="AH644" s="5">
        <v>14</v>
      </c>
      <c r="AI644" s="24">
        <f>VLOOKUP(AJ644,$A$3:$B$36,2,FALSE)</f>
        <v>34.700000000000003</v>
      </c>
      <c r="AJ644" s="80" t="s">
        <v>776</v>
      </c>
      <c r="AK644" s="114">
        <v>14</v>
      </c>
      <c r="AL644" s="107">
        <f>VLOOKUP(AM644,$A$3:$B$36,2,FALSE)</f>
        <v>43.6</v>
      </c>
      <c r="AM644" s="112" t="s">
        <v>784</v>
      </c>
      <c r="AN644" s="79">
        <v>14</v>
      </c>
      <c r="AO644" s="24">
        <f>VLOOKUP(AP644,$A$3:$B$36,2,FALSE)</f>
        <v>33.4</v>
      </c>
      <c r="AP644" s="80" t="s">
        <v>787</v>
      </c>
    </row>
    <row r="645" spans="7:66" x14ac:dyDescent="0.45">
      <c r="G645" s="5">
        <v>15</v>
      </c>
      <c r="H645" s="6" t="s">
        <v>933</v>
      </c>
      <c r="I645" s="6"/>
      <c r="J645" s="74" t="s">
        <v>607</v>
      </c>
      <c r="K645" s="74" t="s">
        <v>401</v>
      </c>
      <c r="L645" s="6"/>
      <c r="M645" s="6" t="s">
        <v>158</v>
      </c>
      <c r="N645" s="6"/>
      <c r="Q645" s="5" t="s">
        <v>24</v>
      </c>
      <c r="S645" s="5" t="s">
        <v>45</v>
      </c>
      <c r="T645" s="5" t="s">
        <v>401</v>
      </c>
      <c r="V645" s="5" t="s">
        <v>183</v>
      </c>
      <c r="Y645" s="5">
        <v>15</v>
      </c>
      <c r="Z645" s="24">
        <f>VLOOKUP(AA645,$A$3:$B$36,2,FALSE)</f>
        <v>38.5</v>
      </c>
      <c r="AA645" s="80" t="s">
        <v>767</v>
      </c>
      <c r="AB645" s="114">
        <v>15</v>
      </c>
      <c r="AC645" s="107">
        <f>VLOOKUP(AD645,$A$3:$B$36,2,FALSE)</f>
        <v>38.5</v>
      </c>
      <c r="AD645" s="112" t="s">
        <v>767</v>
      </c>
      <c r="AE645" s="5">
        <v>15</v>
      </c>
      <c r="AF645" s="24">
        <f>VLOOKUP(AG645,$A$3:$B$36,2,FALSE)</f>
        <v>31.4</v>
      </c>
      <c r="AG645" s="80" t="s">
        <v>774</v>
      </c>
      <c r="AH645" s="5">
        <v>15</v>
      </c>
      <c r="AI645" s="24">
        <f>VLOOKUP(AJ645,$A$3:$B$36,2,FALSE)</f>
        <v>36.1</v>
      </c>
      <c r="AJ645" s="80" t="s">
        <v>775</v>
      </c>
      <c r="AL645" s="24"/>
      <c r="AN645" s="79">
        <v>15</v>
      </c>
      <c r="AO645" s="24">
        <f>VLOOKUP(AP645,$A$3:$B$36,2,FALSE)</f>
        <v>34.200000000000003</v>
      </c>
      <c r="AP645" s="80" t="s">
        <v>765</v>
      </c>
    </row>
    <row r="646" spans="7:66" ht="12" thickBot="1" x14ac:dyDescent="0.5">
      <c r="G646" s="5">
        <v>16</v>
      </c>
      <c r="H646" s="6" t="s">
        <v>25</v>
      </c>
      <c r="I646" s="6"/>
      <c r="J646" s="76" t="s">
        <v>608</v>
      </c>
      <c r="K646" s="74" t="s">
        <v>402</v>
      </c>
      <c r="L646" s="6"/>
      <c r="M646" s="6" t="s">
        <v>64</v>
      </c>
      <c r="N646" s="6"/>
      <c r="Q646" s="5" t="s">
        <v>25</v>
      </c>
      <c r="S646" s="5" t="s">
        <v>40</v>
      </c>
      <c r="T646" s="5" t="s">
        <v>402</v>
      </c>
      <c r="V646" s="5" t="s">
        <v>64</v>
      </c>
      <c r="Y646" s="5">
        <v>16</v>
      </c>
      <c r="Z646" s="24">
        <f>VLOOKUP(AA646,$A$3:$B$36,2,FALSE)</f>
        <v>39.700000000000003</v>
      </c>
      <c r="AA646" s="80" t="s">
        <v>764</v>
      </c>
      <c r="AC646" s="24"/>
      <c r="AE646" s="5">
        <v>16</v>
      </c>
      <c r="AF646" s="24">
        <f>VLOOKUP(AG646,$A$3:$B$36,2,FALSE)</f>
        <v>30.4</v>
      </c>
      <c r="AG646" s="80" t="s">
        <v>773</v>
      </c>
      <c r="AH646" s="5">
        <v>16</v>
      </c>
      <c r="AI646" s="24">
        <f>VLOOKUP(AJ646,$A$3:$B$36,2,FALSE)</f>
        <v>37.200000000000003</v>
      </c>
      <c r="AJ646" s="80" t="s">
        <v>772</v>
      </c>
      <c r="AL646" s="24"/>
      <c r="AN646" s="79">
        <v>16</v>
      </c>
      <c r="AO646" s="24">
        <f>VLOOKUP(AP646,$A$3:$B$36,2,FALSE)</f>
        <v>33.4</v>
      </c>
      <c r="AP646" s="80" t="s">
        <v>787</v>
      </c>
    </row>
    <row r="647" spans="7:66" x14ac:dyDescent="0.45">
      <c r="G647" s="5">
        <v>17</v>
      </c>
      <c r="H647" s="6" t="s">
        <v>926</v>
      </c>
      <c r="I647" s="6"/>
      <c r="J647" s="6"/>
      <c r="K647" s="74" t="s">
        <v>141</v>
      </c>
      <c r="L647" s="6"/>
      <c r="M647" s="6" t="s">
        <v>60</v>
      </c>
      <c r="N647" s="6"/>
      <c r="Q647" s="5" t="s">
        <v>1005</v>
      </c>
      <c r="T647" s="5" t="s">
        <v>141</v>
      </c>
      <c r="V647" s="5" t="s">
        <v>60</v>
      </c>
      <c r="Y647" s="5">
        <v>17</v>
      </c>
      <c r="Z647" s="24">
        <f>VLOOKUP(AA647,$A$3:$B$36,2,FALSE)</f>
        <v>41.3</v>
      </c>
      <c r="AA647" s="80" t="s">
        <v>786</v>
      </c>
      <c r="AC647" s="24"/>
      <c r="AE647" s="114">
        <v>17</v>
      </c>
      <c r="AF647" s="107">
        <f>VLOOKUP(AG647,$A$3:$B$36,2,FALSE)</f>
        <v>31.4</v>
      </c>
      <c r="AG647" s="112" t="s">
        <v>774</v>
      </c>
      <c r="AH647" s="5">
        <v>17</v>
      </c>
      <c r="AI647" s="24">
        <f>VLOOKUP(AJ647,$A$3:$B$36,2,FALSE)</f>
        <v>38.5</v>
      </c>
      <c r="AJ647" s="80" t="s">
        <v>767</v>
      </c>
      <c r="AL647" s="24"/>
      <c r="AN647" s="79">
        <v>17</v>
      </c>
      <c r="AO647" s="24">
        <f>VLOOKUP(AP647,$A$3:$B$36,2,FALSE)</f>
        <v>33.700000000000003</v>
      </c>
      <c r="AP647" s="80" t="s">
        <v>791</v>
      </c>
    </row>
    <row r="648" spans="7:66" ht="12" thickBot="1" x14ac:dyDescent="0.5">
      <c r="G648" s="5">
        <v>18</v>
      </c>
      <c r="H648" s="6"/>
      <c r="I648" s="6"/>
      <c r="J648" s="6"/>
      <c r="K648" s="76" t="s">
        <v>490</v>
      </c>
      <c r="L648" s="6"/>
      <c r="M648" s="6" t="s">
        <v>61</v>
      </c>
      <c r="N648" s="6"/>
      <c r="T648" s="5" t="s">
        <v>609</v>
      </c>
      <c r="V648" s="5" t="s">
        <v>61</v>
      </c>
      <c r="Y648" s="114">
        <v>18</v>
      </c>
      <c r="Z648" s="107">
        <f>VLOOKUP(AA648,$A$3:$B$36,2,FALSE)</f>
        <v>39.700000000000003</v>
      </c>
      <c r="AA648" s="112" t="s">
        <v>764</v>
      </c>
      <c r="AH648" s="5">
        <v>18</v>
      </c>
      <c r="AI648" s="24">
        <f>VLOOKUP(AJ648,$A$3:$B$36,2,FALSE)</f>
        <v>39.700000000000003</v>
      </c>
      <c r="AJ648" s="80" t="s">
        <v>764</v>
      </c>
      <c r="AL648" s="24"/>
      <c r="AN648" s="79">
        <v>18</v>
      </c>
      <c r="AO648" s="24">
        <f>VLOOKUP(AP648,$A$3:$B$36,2,FALSE)</f>
        <v>33</v>
      </c>
      <c r="AP648" s="80" t="s">
        <v>766</v>
      </c>
    </row>
    <row r="649" spans="7:66" x14ac:dyDescent="0.45">
      <c r="G649" s="5">
        <v>19</v>
      </c>
      <c r="H649" s="6"/>
      <c r="I649" s="6"/>
      <c r="J649" s="6"/>
      <c r="K649" s="6"/>
      <c r="L649" s="6"/>
      <c r="M649" s="6" t="s">
        <v>939</v>
      </c>
      <c r="N649" s="6"/>
      <c r="V649" s="5" t="s">
        <v>59</v>
      </c>
      <c r="AH649" s="114">
        <v>19</v>
      </c>
      <c r="AI649" s="107">
        <f>VLOOKUP(AJ649,$A$3:$B$36,2,FALSE)</f>
        <v>38.5</v>
      </c>
      <c r="AJ649" s="112" t="s">
        <v>767</v>
      </c>
      <c r="AN649" s="79">
        <v>19</v>
      </c>
      <c r="AO649" s="24">
        <f>VLOOKUP(AP649,$A$3:$B$36,2,FALSE)</f>
        <v>32</v>
      </c>
      <c r="AP649" s="80" t="s">
        <v>770</v>
      </c>
    </row>
    <row r="650" spans="7:66" x14ac:dyDescent="0.45">
      <c r="G650" s="5">
        <v>20</v>
      </c>
      <c r="H650" s="6"/>
      <c r="I650" s="6"/>
      <c r="J650" s="6"/>
      <c r="K650" s="6"/>
      <c r="L650" s="6"/>
      <c r="M650" s="6" t="s">
        <v>14</v>
      </c>
      <c r="N650" s="6"/>
      <c r="V650" s="5" t="s">
        <v>14</v>
      </c>
      <c r="AN650" s="79">
        <v>20</v>
      </c>
      <c r="AO650" s="24">
        <f>VLOOKUP(AP650,$A$3:$B$36,2,FALSE)</f>
        <v>33</v>
      </c>
      <c r="AP650" s="80" t="s">
        <v>766</v>
      </c>
    </row>
    <row r="651" spans="7:66" x14ac:dyDescent="0.45">
      <c r="G651" s="5">
        <v>21</v>
      </c>
      <c r="H651" s="6"/>
      <c r="I651" s="6"/>
      <c r="J651" s="6"/>
      <c r="K651" s="6"/>
      <c r="L651" s="6"/>
      <c r="M651" s="6" t="s">
        <v>63</v>
      </c>
      <c r="N651" s="6"/>
      <c r="V651" s="5" t="s">
        <v>63</v>
      </c>
      <c r="AN651" s="79">
        <v>21</v>
      </c>
      <c r="AO651" s="24">
        <f>VLOOKUP(AP651,$A$3:$B$36,2,FALSE)</f>
        <v>33.700000000000003</v>
      </c>
      <c r="AP651" s="80" t="s">
        <v>791</v>
      </c>
    </row>
    <row r="652" spans="7:66" x14ac:dyDescent="0.45">
      <c r="G652" s="5">
        <v>22</v>
      </c>
      <c r="H652" s="6"/>
      <c r="I652" s="6"/>
      <c r="J652" s="6"/>
      <c r="K652" s="6"/>
      <c r="L652" s="6"/>
      <c r="M652" s="6" t="s">
        <v>13</v>
      </c>
      <c r="N652" s="6"/>
      <c r="V652" s="5" t="s">
        <v>13</v>
      </c>
      <c r="AN652" s="79">
        <v>22</v>
      </c>
      <c r="AO652" s="24">
        <f>VLOOKUP(AP652,$A$3:$B$36,2,FALSE)</f>
        <v>33.4</v>
      </c>
      <c r="AP652" s="80" t="s">
        <v>787</v>
      </c>
    </row>
    <row r="653" spans="7:66" x14ac:dyDescent="0.45">
      <c r="G653" s="5">
        <v>23</v>
      </c>
      <c r="H653" s="6"/>
      <c r="I653" s="6"/>
      <c r="J653" s="6"/>
      <c r="K653" s="6"/>
      <c r="L653" s="6"/>
      <c r="M653" s="6" t="s">
        <v>12</v>
      </c>
      <c r="N653" s="6"/>
      <c r="V653" s="5" t="s">
        <v>12</v>
      </c>
      <c r="AN653" s="79">
        <v>23</v>
      </c>
      <c r="AO653" s="24">
        <f>VLOOKUP(AP653,$A$3:$B$36,2,FALSE)</f>
        <v>34.200000000000003</v>
      </c>
      <c r="AP653" s="80" t="s">
        <v>765</v>
      </c>
    </row>
    <row r="654" spans="7:66" ht="13.8" x14ac:dyDescent="0.45">
      <c r="G654" s="5">
        <v>24</v>
      </c>
      <c r="H654" s="6"/>
      <c r="I654" s="6"/>
      <c r="J654" s="6"/>
      <c r="K654" s="6"/>
      <c r="L654" s="6"/>
      <c r="M654" s="6" t="s">
        <v>940</v>
      </c>
      <c r="N654" s="6"/>
      <c r="O654" s="10" t="s">
        <v>431</v>
      </c>
      <c r="V654" s="5" t="s">
        <v>319</v>
      </c>
      <c r="W654" s="5">
        <f>COUNTA(Q631:V654)</f>
        <v>102</v>
      </c>
      <c r="X654" s="10" t="s">
        <v>431</v>
      </c>
      <c r="AN654" s="79">
        <v>24</v>
      </c>
      <c r="AO654" s="24">
        <f>VLOOKUP(AP654,$A$3:$B$36,2,FALSE)</f>
        <v>34.700000000000003</v>
      </c>
      <c r="AP654" s="80" t="s">
        <v>776</v>
      </c>
    </row>
    <row r="655" spans="7:66" x14ac:dyDescent="0.45">
      <c r="AN655" s="114">
        <v>25</v>
      </c>
      <c r="AO655" s="107">
        <f>VLOOKUP(AP655,$A$3:$B$36,2,FALSE)</f>
        <v>34.200000000000003</v>
      </c>
      <c r="AP655" s="112" t="s">
        <v>765</v>
      </c>
    </row>
    <row r="657" spans="7:42" x14ac:dyDescent="0.45">
      <c r="G657" s="5" t="s">
        <v>941</v>
      </c>
    </row>
    <row r="658" spans="7:42" x14ac:dyDescent="0.45">
      <c r="H658" s="5" t="s">
        <v>216</v>
      </c>
    </row>
    <row r="659" spans="7:42" x14ac:dyDescent="0.45">
      <c r="G659" s="7" t="s">
        <v>5</v>
      </c>
      <c r="H659" s="8" t="s">
        <v>28</v>
      </c>
      <c r="I659" s="8" t="s">
        <v>29</v>
      </c>
      <c r="J659" s="8" t="s">
        <v>110</v>
      </c>
      <c r="K659" s="8" t="s">
        <v>217</v>
      </c>
      <c r="L659" s="8" t="s">
        <v>218</v>
      </c>
      <c r="M659" s="8" t="s">
        <v>219</v>
      </c>
      <c r="N659" s="8"/>
      <c r="P659" s="5">
        <v>32</v>
      </c>
      <c r="Q659" s="8" t="s">
        <v>28</v>
      </c>
      <c r="R659" s="8" t="s">
        <v>29</v>
      </c>
      <c r="S659" s="8" t="s">
        <v>110</v>
      </c>
      <c r="T659" s="8" t="s">
        <v>217</v>
      </c>
      <c r="U659" s="8" t="s">
        <v>218</v>
      </c>
      <c r="V659" s="8" t="s">
        <v>219</v>
      </c>
      <c r="Y659" s="7" t="s">
        <v>5</v>
      </c>
      <c r="AA659" s="102" t="s">
        <v>28</v>
      </c>
      <c r="AB659" s="102"/>
      <c r="AC659" s="102"/>
      <c r="AD659" s="102" t="s">
        <v>29</v>
      </c>
      <c r="AE659" s="102"/>
      <c r="AF659" s="102"/>
      <c r="AG659" s="102" t="s">
        <v>110</v>
      </c>
      <c r="AH659" s="102"/>
      <c r="AI659" s="102"/>
      <c r="AJ659" s="102" t="s">
        <v>217</v>
      </c>
      <c r="AK659" s="102"/>
      <c r="AL659" s="102"/>
      <c r="AM659" s="102" t="s">
        <v>218</v>
      </c>
      <c r="AN659" s="102"/>
      <c r="AO659" s="102"/>
      <c r="AP659" s="102" t="s">
        <v>219</v>
      </c>
    </row>
    <row r="660" spans="7:42" x14ac:dyDescent="0.45">
      <c r="G660" s="5">
        <v>1</v>
      </c>
      <c r="H660" s="6" t="s">
        <v>114</v>
      </c>
      <c r="I660" s="6" t="s">
        <v>118</v>
      </c>
      <c r="J660" s="6" t="s">
        <v>126</v>
      </c>
      <c r="K660" s="6" t="s">
        <v>136</v>
      </c>
      <c r="L660" s="6" t="s">
        <v>148</v>
      </c>
      <c r="M660" s="6" t="s">
        <v>155</v>
      </c>
      <c r="N660" s="6"/>
      <c r="Q660" s="5" t="s">
        <v>114</v>
      </c>
      <c r="R660" s="5" t="s">
        <v>118</v>
      </c>
      <c r="S660" s="5" t="s">
        <v>126</v>
      </c>
      <c r="T660" s="5" t="s">
        <v>136</v>
      </c>
      <c r="U660" s="5" t="s">
        <v>148</v>
      </c>
      <c r="V660" s="5" t="s">
        <v>155</v>
      </c>
      <c r="Y660" s="5">
        <v>1</v>
      </c>
      <c r="Z660" s="24">
        <f>VLOOKUP(AA660,$A$3:$B$36,2,FALSE)</f>
        <v>25.9</v>
      </c>
      <c r="AA660" s="80" t="s">
        <v>871</v>
      </c>
      <c r="AB660" s="5">
        <v>1</v>
      </c>
      <c r="AC660" s="24">
        <f>VLOOKUP(AD660,$A$3:$B$36,2,FALSE)</f>
        <v>25.9</v>
      </c>
      <c r="AD660" s="80" t="s">
        <v>871</v>
      </c>
      <c r="AE660" s="5">
        <v>1</v>
      </c>
      <c r="AF660" s="24">
        <f>VLOOKUP(AG660,$A$3:$B$36,2,FALSE)</f>
        <v>25.9</v>
      </c>
      <c r="AG660" s="80" t="s">
        <v>871</v>
      </c>
      <c r="AH660" s="5">
        <v>1</v>
      </c>
      <c r="AI660" s="24">
        <f>VLOOKUP(AJ660,$A$3:$B$36,2,FALSE)</f>
        <v>25.9</v>
      </c>
      <c r="AJ660" s="80" t="s">
        <v>871</v>
      </c>
      <c r="AK660" s="5">
        <v>1</v>
      </c>
      <c r="AL660" s="24">
        <f>VLOOKUP(AM660,$A$3:$B$36,2,FALSE)</f>
        <v>25.9</v>
      </c>
      <c r="AM660" s="80" t="s">
        <v>871</v>
      </c>
      <c r="AN660" s="5">
        <v>1</v>
      </c>
      <c r="AO660" s="24">
        <f>VLOOKUP(AP660,$A$3:$B$36,2,FALSE)</f>
        <v>25.9</v>
      </c>
      <c r="AP660" s="80" t="s">
        <v>871</v>
      </c>
    </row>
    <row r="661" spans="7:42" x14ac:dyDescent="0.45">
      <c r="G661" s="5">
        <v>2</v>
      </c>
      <c r="H661" s="6" t="s">
        <v>116</v>
      </c>
      <c r="I661" s="6" t="s">
        <v>119</v>
      </c>
      <c r="J661" s="6" t="s">
        <v>128</v>
      </c>
      <c r="K661" s="6" t="s">
        <v>137</v>
      </c>
      <c r="L661" s="6" t="s">
        <v>96</v>
      </c>
      <c r="M661" s="6" t="s">
        <v>18</v>
      </c>
      <c r="N661" s="6"/>
      <c r="Q661" s="5" t="s">
        <v>116</v>
      </c>
      <c r="R661" s="5" t="s">
        <v>119</v>
      </c>
      <c r="S661" s="5" t="s">
        <v>128</v>
      </c>
      <c r="T661" s="5" t="s">
        <v>137</v>
      </c>
      <c r="U661" s="5" t="s">
        <v>96</v>
      </c>
      <c r="V661" s="5" t="s">
        <v>18</v>
      </c>
      <c r="Y661" s="5">
        <v>2</v>
      </c>
      <c r="Z661" s="24">
        <f>VLOOKUP(AA661,$A$3:$B$36,2,FALSE)</f>
        <v>29.2</v>
      </c>
      <c r="AA661" s="80" t="s">
        <v>792</v>
      </c>
      <c r="AB661" s="5">
        <v>2</v>
      </c>
      <c r="AC661" s="24">
        <f>VLOOKUP(AD661,$A$3:$B$36,2,FALSE)</f>
        <v>29.2</v>
      </c>
      <c r="AD661" s="80" t="s">
        <v>792</v>
      </c>
      <c r="AE661" s="5">
        <v>2</v>
      </c>
      <c r="AF661" s="24">
        <f>VLOOKUP(AG661,$A$3:$B$36,2,FALSE)</f>
        <v>29.2</v>
      </c>
      <c r="AG661" s="80" t="s">
        <v>792</v>
      </c>
      <c r="AH661" s="5">
        <v>2</v>
      </c>
      <c r="AI661" s="24">
        <f>VLOOKUP(AJ661,$A$3:$B$36,2,FALSE)</f>
        <v>29.2</v>
      </c>
      <c r="AJ661" s="80" t="s">
        <v>792</v>
      </c>
      <c r="AK661" s="5">
        <v>2</v>
      </c>
      <c r="AL661" s="24">
        <f>VLOOKUP(AM661,$A$3:$B$36,2,FALSE)</f>
        <v>29.2</v>
      </c>
      <c r="AM661" s="80" t="s">
        <v>792</v>
      </c>
      <c r="AN661" s="5">
        <v>2</v>
      </c>
      <c r="AO661" s="24">
        <f>VLOOKUP(AP661,$A$3:$B$36,2,FALSE)</f>
        <v>29.2</v>
      </c>
      <c r="AP661" s="80" t="s">
        <v>792</v>
      </c>
    </row>
    <row r="662" spans="7:42" x14ac:dyDescent="0.45">
      <c r="G662" s="5">
        <v>3</v>
      </c>
      <c r="H662" s="6" t="s">
        <v>66</v>
      </c>
      <c r="I662" s="6" t="s">
        <v>120</v>
      </c>
      <c r="J662" s="6" t="s">
        <v>234</v>
      </c>
      <c r="K662" s="6" t="s">
        <v>138</v>
      </c>
      <c r="L662" s="6" t="s">
        <v>99</v>
      </c>
      <c r="M662" s="6" t="s">
        <v>14</v>
      </c>
      <c r="N662" s="6"/>
      <c r="Q662" s="5" t="s">
        <v>66</v>
      </c>
      <c r="R662" s="5" t="s">
        <v>120</v>
      </c>
      <c r="S662" s="5" t="s">
        <v>856</v>
      </c>
      <c r="T662" s="5" t="s">
        <v>138</v>
      </c>
      <c r="U662" s="5" t="s">
        <v>99</v>
      </c>
      <c r="V662" s="5" t="s">
        <v>14</v>
      </c>
      <c r="Y662" s="5">
        <v>3</v>
      </c>
      <c r="Z662" s="24">
        <f>VLOOKUP(AA662,$A$3:$B$36,2,FALSE)</f>
        <v>33</v>
      </c>
      <c r="AA662" s="80" t="s">
        <v>766</v>
      </c>
      <c r="AB662" s="5">
        <v>3</v>
      </c>
      <c r="AC662" s="24">
        <f>VLOOKUP(AD662,$A$3:$B$36,2,FALSE)</f>
        <v>33</v>
      </c>
      <c r="AD662" s="80" t="s">
        <v>766</v>
      </c>
      <c r="AE662" s="5">
        <v>3</v>
      </c>
      <c r="AF662" s="24">
        <f>VLOOKUP(AG662,$A$3:$B$36,2,FALSE)</f>
        <v>33</v>
      </c>
      <c r="AG662" s="80" t="s">
        <v>766</v>
      </c>
      <c r="AH662" s="5">
        <v>3</v>
      </c>
      <c r="AI662" s="24">
        <f>VLOOKUP(AJ662,$A$3:$B$36,2,FALSE)</f>
        <v>33</v>
      </c>
      <c r="AJ662" s="80" t="s">
        <v>766</v>
      </c>
      <c r="AK662" s="5">
        <v>3</v>
      </c>
      <c r="AL662" s="24">
        <f>VLOOKUP(AM662,$A$3:$B$36,2,FALSE)</f>
        <v>33</v>
      </c>
      <c r="AM662" s="80" t="s">
        <v>766</v>
      </c>
      <c r="AN662" s="5">
        <v>3</v>
      </c>
      <c r="AO662" s="24">
        <f>VLOOKUP(AP662,$A$3:$B$36,2,FALSE)</f>
        <v>33</v>
      </c>
      <c r="AP662" s="80" t="s">
        <v>766</v>
      </c>
    </row>
    <row r="663" spans="7:42" x14ac:dyDescent="0.45">
      <c r="G663" s="5">
        <v>4</v>
      </c>
      <c r="H663" s="6" t="s">
        <v>27</v>
      </c>
      <c r="I663" s="6" t="s">
        <v>121</v>
      </c>
      <c r="J663" s="6" t="s">
        <v>45</v>
      </c>
      <c r="K663" s="6" t="s">
        <v>243</v>
      </c>
      <c r="L663" s="6" t="s">
        <v>57</v>
      </c>
      <c r="M663" s="6" t="s">
        <v>156</v>
      </c>
      <c r="N663" s="6"/>
      <c r="Q663" s="5" t="s">
        <v>27</v>
      </c>
      <c r="R663" s="5" t="s">
        <v>121</v>
      </c>
      <c r="S663" s="5" t="s">
        <v>45</v>
      </c>
      <c r="T663" s="5" t="s">
        <v>48</v>
      </c>
      <c r="U663" s="5" t="s">
        <v>57</v>
      </c>
      <c r="V663" s="5" t="s">
        <v>319</v>
      </c>
      <c r="Y663" s="5">
        <v>4</v>
      </c>
      <c r="Z663" s="24">
        <f>VLOOKUP(AA663,$A$3:$B$36,2,FALSE)</f>
        <v>34.700000000000003</v>
      </c>
      <c r="AA663" s="80" t="s">
        <v>776</v>
      </c>
      <c r="AB663" s="5">
        <v>4</v>
      </c>
      <c r="AC663" s="24">
        <f>VLOOKUP(AD663,$A$3:$B$36,2,FALSE)</f>
        <v>34.700000000000003</v>
      </c>
      <c r="AD663" s="80" t="s">
        <v>776</v>
      </c>
      <c r="AE663" s="5">
        <v>4</v>
      </c>
      <c r="AF663" s="24">
        <f>VLOOKUP(AG663,$A$3:$B$36,2,FALSE)</f>
        <v>31.4</v>
      </c>
      <c r="AG663" s="80" t="s">
        <v>774</v>
      </c>
      <c r="AH663" s="5">
        <v>4</v>
      </c>
      <c r="AI663" s="24">
        <f>VLOOKUP(AJ663,$A$3:$B$36,2,FALSE)</f>
        <v>34.700000000000003</v>
      </c>
      <c r="AJ663" s="80" t="s">
        <v>776</v>
      </c>
      <c r="AK663" s="5">
        <v>4</v>
      </c>
      <c r="AL663" s="24">
        <f>VLOOKUP(AM663,$A$3:$B$36,2,FALSE)</f>
        <v>34.700000000000003</v>
      </c>
      <c r="AM663" s="80" t="s">
        <v>776</v>
      </c>
      <c r="AN663" s="5">
        <v>4</v>
      </c>
      <c r="AO663" s="24">
        <f>VLOOKUP(AP663,$A$3:$B$36,2,FALSE)</f>
        <v>34.700000000000003</v>
      </c>
      <c r="AP663" s="80" t="s">
        <v>776</v>
      </c>
    </row>
    <row r="664" spans="7:42" x14ac:dyDescent="0.45">
      <c r="G664" s="5">
        <v>5</v>
      </c>
      <c r="H664" s="6" t="s">
        <v>185</v>
      </c>
      <c r="I664" s="6" t="s">
        <v>564</v>
      </c>
      <c r="J664" s="6" t="s">
        <v>942</v>
      </c>
      <c r="K664" s="11" t="s">
        <v>486</v>
      </c>
      <c r="L664" s="6" t="s">
        <v>149</v>
      </c>
      <c r="M664" s="6" t="s">
        <v>64</v>
      </c>
      <c r="N664" s="6"/>
      <c r="Q664" s="5" t="s">
        <v>257</v>
      </c>
      <c r="R664" s="5" t="s">
        <v>34</v>
      </c>
      <c r="S664" s="5" t="s">
        <v>128</v>
      </c>
      <c r="T664" s="5" t="s">
        <v>47</v>
      </c>
      <c r="U664" s="5" t="s">
        <v>149</v>
      </c>
      <c r="V664" s="5" t="s">
        <v>64</v>
      </c>
      <c r="Y664" s="5">
        <v>5</v>
      </c>
      <c r="Z664" s="24">
        <f>VLOOKUP(AA664,$A$3:$B$36,2,FALSE)</f>
        <v>39.700000000000003</v>
      </c>
      <c r="AA664" s="80" t="s">
        <v>764</v>
      </c>
      <c r="AB664" s="5">
        <v>5</v>
      </c>
      <c r="AC664" s="24">
        <f>VLOOKUP(AD664,$A$3:$B$36,2,FALSE)</f>
        <v>39.700000000000003</v>
      </c>
      <c r="AD664" s="80" t="s">
        <v>764</v>
      </c>
      <c r="AE664" s="5">
        <v>5</v>
      </c>
      <c r="AF664" s="24">
        <f>VLOOKUP(AG664,$A$3:$B$36,2,FALSE)</f>
        <v>29.2</v>
      </c>
      <c r="AG664" s="80" t="s">
        <v>792</v>
      </c>
      <c r="AH664" s="5">
        <v>5</v>
      </c>
      <c r="AI664" s="24">
        <f>VLOOKUP(AJ664,$A$3:$B$36,2,FALSE)</f>
        <v>33.4</v>
      </c>
      <c r="AJ664" s="80" t="s">
        <v>787</v>
      </c>
      <c r="AK664" s="5">
        <v>5</v>
      </c>
      <c r="AL664" s="24">
        <f>VLOOKUP(AM664,$A$3:$B$36,2,FALSE)</f>
        <v>39.700000000000003</v>
      </c>
      <c r="AM664" s="80" t="s">
        <v>764</v>
      </c>
      <c r="AN664" s="5">
        <v>5</v>
      </c>
      <c r="AO664" s="24">
        <f>VLOOKUP(AP664,$A$3:$B$36,2,FALSE)</f>
        <v>33.4</v>
      </c>
      <c r="AP664" s="80" t="s">
        <v>787</v>
      </c>
    </row>
    <row r="665" spans="7:42" x14ac:dyDescent="0.45">
      <c r="G665" s="5">
        <v>6</v>
      </c>
      <c r="H665" s="6" t="s">
        <v>186</v>
      </c>
      <c r="I665" s="6" t="s">
        <v>478</v>
      </c>
      <c r="J665" s="6" t="s">
        <v>40</v>
      </c>
      <c r="K665" s="6" t="s">
        <v>309</v>
      </c>
      <c r="L665" s="6" t="s">
        <v>150</v>
      </c>
      <c r="M665" s="6" t="s">
        <v>61</v>
      </c>
      <c r="N665" s="6"/>
      <c r="Q665" s="5" t="s">
        <v>186</v>
      </c>
      <c r="R665" s="5" t="s">
        <v>478</v>
      </c>
      <c r="S665" s="5" t="s">
        <v>40</v>
      </c>
      <c r="T665" s="5" t="s">
        <v>49</v>
      </c>
      <c r="U665" s="5" t="s">
        <v>1001</v>
      </c>
      <c r="V665" s="5" t="s">
        <v>61</v>
      </c>
      <c r="Y665" s="5">
        <v>6</v>
      </c>
      <c r="Z665" s="24">
        <f>VLOOKUP(AA665,$A$3:$B$36,2,FALSE)</f>
        <v>37.200000000000003</v>
      </c>
      <c r="AA665" s="80" t="s">
        <v>772</v>
      </c>
      <c r="AB665" s="5">
        <v>6</v>
      </c>
      <c r="AC665" s="24">
        <f>VLOOKUP(AD665,$A$3:$B$36,2,FALSE)</f>
        <v>37.200000000000003</v>
      </c>
      <c r="AD665" s="80" t="s">
        <v>772</v>
      </c>
      <c r="AE665" s="5">
        <v>6</v>
      </c>
      <c r="AF665" s="24">
        <f>VLOOKUP(AG665,$A$3:$B$36,2,FALSE)</f>
        <v>30.4</v>
      </c>
      <c r="AG665" s="80" t="s">
        <v>773</v>
      </c>
      <c r="AH665" s="5">
        <v>6</v>
      </c>
      <c r="AI665" s="24">
        <f>VLOOKUP(AJ665,$A$3:$B$36,2,FALSE)</f>
        <v>34.200000000000003</v>
      </c>
      <c r="AJ665" s="80" t="s">
        <v>765</v>
      </c>
      <c r="AK665" s="5">
        <v>6</v>
      </c>
      <c r="AL665" s="24">
        <f>VLOOKUP(AM665,$A$3:$B$36,2,FALSE)</f>
        <v>45.9</v>
      </c>
      <c r="AM665" s="80" t="s">
        <v>768</v>
      </c>
      <c r="AN665" s="5">
        <v>6</v>
      </c>
      <c r="AO665" s="24">
        <f>VLOOKUP(AP665,$A$3:$B$36,2,FALSE)</f>
        <v>33</v>
      </c>
      <c r="AP665" s="80" t="s">
        <v>766</v>
      </c>
    </row>
    <row r="666" spans="7:42" x14ac:dyDescent="0.45">
      <c r="G666" s="5">
        <v>7</v>
      </c>
      <c r="H666" s="11" t="s">
        <v>388</v>
      </c>
      <c r="I666" s="6" t="s">
        <v>172</v>
      </c>
      <c r="J666" s="11" t="s">
        <v>943</v>
      </c>
      <c r="K666" s="11" t="s">
        <v>944</v>
      </c>
      <c r="L666" s="6" t="s">
        <v>151</v>
      </c>
      <c r="M666" s="6" t="s">
        <v>383</v>
      </c>
      <c r="N666" s="6"/>
      <c r="Q666" s="5" t="s">
        <v>27</v>
      </c>
      <c r="R666" s="5" t="s">
        <v>172</v>
      </c>
      <c r="S666" s="5" t="s">
        <v>45</v>
      </c>
      <c r="T666" s="5" t="s">
        <v>47</v>
      </c>
      <c r="U666" s="5" t="s">
        <v>151</v>
      </c>
      <c r="V666" s="5" t="s">
        <v>15</v>
      </c>
      <c r="Y666" s="5">
        <v>7</v>
      </c>
      <c r="Z666" s="24">
        <f>VLOOKUP(AA666,$A$3:$B$36,2,FALSE)</f>
        <v>34.700000000000003</v>
      </c>
      <c r="AA666" s="80" t="s">
        <v>776</v>
      </c>
      <c r="AB666" s="5">
        <v>7</v>
      </c>
      <c r="AC666" s="24">
        <f>VLOOKUP(AD666,$A$3:$B$36,2,FALSE)</f>
        <v>34.700000000000003</v>
      </c>
      <c r="AD666" s="80" t="s">
        <v>776</v>
      </c>
      <c r="AE666" s="5">
        <v>7</v>
      </c>
      <c r="AF666" s="24">
        <f>VLOOKUP(AG666,$A$3:$B$36,2,FALSE)</f>
        <v>31.4</v>
      </c>
      <c r="AG666" s="80" t="s">
        <v>774</v>
      </c>
      <c r="AH666" s="5">
        <v>7</v>
      </c>
      <c r="AI666" s="24">
        <f>VLOOKUP(AJ666,$A$3:$B$36,2,FALSE)</f>
        <v>33.4</v>
      </c>
      <c r="AJ666" s="80" t="s">
        <v>787</v>
      </c>
      <c r="AK666" s="5">
        <v>7</v>
      </c>
      <c r="AL666" s="24">
        <f>VLOOKUP(AM666,$A$3:$B$36,2,FALSE)</f>
        <v>43.6</v>
      </c>
      <c r="AM666" s="80" t="s">
        <v>784</v>
      </c>
      <c r="AN666" s="5">
        <v>7</v>
      </c>
      <c r="AO666" s="24">
        <f>VLOOKUP(AP666,$A$3:$B$36,2,FALSE)</f>
        <v>31.4</v>
      </c>
      <c r="AP666" s="80" t="s">
        <v>774</v>
      </c>
    </row>
    <row r="667" spans="7:42" x14ac:dyDescent="0.45">
      <c r="G667" s="5">
        <v>8</v>
      </c>
      <c r="H667" s="6" t="s">
        <v>22</v>
      </c>
      <c r="I667" s="6" t="s">
        <v>328</v>
      </c>
      <c r="J667" s="6" t="s">
        <v>239</v>
      </c>
      <c r="K667" s="6" t="s">
        <v>50</v>
      </c>
      <c r="L667" s="6" t="s">
        <v>946</v>
      </c>
      <c r="M667" s="6" t="s">
        <v>494</v>
      </c>
      <c r="N667" s="6"/>
      <c r="Q667" s="5" t="s">
        <v>22</v>
      </c>
      <c r="R667" s="5" t="s">
        <v>328</v>
      </c>
      <c r="S667" s="5" t="s">
        <v>40</v>
      </c>
      <c r="T667" s="5" t="s">
        <v>50</v>
      </c>
      <c r="U667" s="5" t="s">
        <v>946</v>
      </c>
      <c r="V667" s="5" t="s">
        <v>62</v>
      </c>
      <c r="Y667" s="5">
        <v>8</v>
      </c>
      <c r="Z667" s="24">
        <f>VLOOKUP(AA667,$A$3:$B$36,2,FALSE)</f>
        <v>36.1</v>
      </c>
      <c r="AA667" s="80" t="s">
        <v>775</v>
      </c>
      <c r="AB667" s="5">
        <v>8</v>
      </c>
      <c r="AC667" s="24">
        <f>VLOOKUP(AD667,$A$3:$B$36,2,FALSE)</f>
        <v>33.4</v>
      </c>
      <c r="AD667" s="80" t="s">
        <v>787</v>
      </c>
      <c r="AE667" s="5">
        <v>8</v>
      </c>
      <c r="AF667" s="24">
        <f>VLOOKUP(AG667,$A$3:$B$36,2,FALSE)</f>
        <v>30.4</v>
      </c>
      <c r="AG667" s="80" t="s">
        <v>773</v>
      </c>
      <c r="AH667" s="5">
        <v>8</v>
      </c>
      <c r="AI667" s="24">
        <f>VLOOKUP(AJ667,$A$3:$B$36,2,FALSE)</f>
        <v>34.200000000000003</v>
      </c>
      <c r="AJ667" s="80" t="s">
        <v>765</v>
      </c>
      <c r="AK667" s="5">
        <v>8</v>
      </c>
      <c r="AL667" s="24">
        <f>VLOOKUP(AM667,$A$3:$B$36,2,FALSE)</f>
        <v>39.700000000000003</v>
      </c>
      <c r="AM667" s="80" t="s">
        <v>764</v>
      </c>
      <c r="AN667" s="5">
        <v>8</v>
      </c>
      <c r="AO667" s="24">
        <f>VLOOKUP(AP667,$A$3:$B$36,2,FALSE)</f>
        <v>32</v>
      </c>
      <c r="AP667" s="80" t="s">
        <v>770</v>
      </c>
    </row>
    <row r="668" spans="7:42" x14ac:dyDescent="0.45">
      <c r="G668" s="5">
        <v>9</v>
      </c>
      <c r="H668" s="6" t="s">
        <v>23</v>
      </c>
      <c r="I668" s="6" t="s">
        <v>329</v>
      </c>
      <c r="J668" s="11" t="s">
        <v>397</v>
      </c>
      <c r="K668" s="6" t="s">
        <v>51</v>
      </c>
      <c r="L668" s="6" t="s">
        <v>181</v>
      </c>
      <c r="M668" s="6" t="s">
        <v>211</v>
      </c>
      <c r="N668" s="6"/>
      <c r="Q668" s="5" t="s">
        <v>23</v>
      </c>
      <c r="R668" s="5" t="s">
        <v>329</v>
      </c>
      <c r="S668" s="5" t="s">
        <v>45</v>
      </c>
      <c r="T668" s="5" t="s">
        <v>51</v>
      </c>
      <c r="U668" s="5" t="s">
        <v>181</v>
      </c>
      <c r="V668" s="5" t="s">
        <v>211</v>
      </c>
      <c r="Y668" s="5">
        <v>9</v>
      </c>
      <c r="Z668" s="24">
        <f>VLOOKUP(AA668,$A$3:$B$36,2,FALSE)</f>
        <v>37.200000000000003</v>
      </c>
      <c r="AA668" s="80" t="s">
        <v>772</v>
      </c>
      <c r="AB668" s="5">
        <v>9</v>
      </c>
      <c r="AC668" s="24">
        <f>VLOOKUP(AD668,$A$3:$B$36,2,FALSE)</f>
        <v>33</v>
      </c>
      <c r="AD668" s="80" t="s">
        <v>766</v>
      </c>
      <c r="AE668" s="5">
        <v>9</v>
      </c>
      <c r="AF668" s="24">
        <f>VLOOKUP(AG668,$A$3:$B$36,2,FALSE)</f>
        <v>31.4</v>
      </c>
      <c r="AG668" s="80" t="s">
        <v>774</v>
      </c>
      <c r="AH668" s="5">
        <v>9</v>
      </c>
      <c r="AI668" s="24">
        <f>VLOOKUP(AJ668,$A$3:$B$36,2,FALSE)</f>
        <v>34.700000000000003</v>
      </c>
      <c r="AJ668" s="80" t="s">
        <v>776</v>
      </c>
      <c r="AK668" s="5">
        <v>9</v>
      </c>
      <c r="AL668" s="24">
        <f>VLOOKUP(AM668,$A$3:$B$36,2,FALSE)</f>
        <v>37.200000000000003</v>
      </c>
      <c r="AM668" s="80" t="s">
        <v>772</v>
      </c>
      <c r="AN668" s="5">
        <v>9</v>
      </c>
      <c r="AO668" s="24">
        <f>VLOOKUP(AP668,$A$3:$B$36,2,FALSE)</f>
        <v>31.4</v>
      </c>
      <c r="AP668" s="80" t="s">
        <v>774</v>
      </c>
    </row>
    <row r="669" spans="7:42" x14ac:dyDescent="0.45">
      <c r="G669" s="5">
        <v>10</v>
      </c>
      <c r="H669" s="6" t="s">
        <v>473</v>
      </c>
      <c r="I669" s="11" t="s">
        <v>168</v>
      </c>
      <c r="J669" s="6"/>
      <c r="K669" s="6" t="s">
        <v>401</v>
      </c>
      <c r="L669" s="6" t="s">
        <v>55</v>
      </c>
      <c r="M669" s="6" t="s">
        <v>837</v>
      </c>
      <c r="N669" s="6"/>
      <c r="Q669" s="5" t="s">
        <v>548</v>
      </c>
      <c r="R669" s="5" t="s">
        <v>273</v>
      </c>
      <c r="T669" s="5" t="s">
        <v>401</v>
      </c>
      <c r="U669" s="5" t="s">
        <v>55</v>
      </c>
      <c r="V669" s="5" t="s">
        <v>17</v>
      </c>
      <c r="Y669" s="5">
        <v>10</v>
      </c>
      <c r="Z669" s="24">
        <f>VLOOKUP(AA669,$A$3:$B$36,2,FALSE)</f>
        <v>38.5</v>
      </c>
      <c r="AA669" s="80" t="s">
        <v>767</v>
      </c>
      <c r="AB669" s="5">
        <v>10</v>
      </c>
      <c r="AC669" s="24">
        <f>VLOOKUP(AD669,$A$3:$B$36,2,FALSE)</f>
        <v>31.4</v>
      </c>
      <c r="AD669" s="80" t="s">
        <v>774</v>
      </c>
      <c r="AE669" s="114">
        <v>10</v>
      </c>
      <c r="AF669" s="107">
        <f>VLOOKUP(AG669,$A$3:$B$36,2,FALSE)</f>
        <v>30.4</v>
      </c>
      <c r="AG669" s="112" t="s">
        <v>773</v>
      </c>
      <c r="AH669" s="5">
        <v>10</v>
      </c>
      <c r="AI669" s="24">
        <f>VLOOKUP(AJ669,$A$3:$B$36,2,FALSE)</f>
        <v>36.1</v>
      </c>
      <c r="AJ669" s="80" t="s">
        <v>775</v>
      </c>
      <c r="AK669" s="5">
        <v>10</v>
      </c>
      <c r="AL669" s="24">
        <f>VLOOKUP(AM669,$A$3:$B$36,2,FALSE)</f>
        <v>34.700000000000003</v>
      </c>
      <c r="AM669" s="80" t="s">
        <v>776</v>
      </c>
      <c r="AN669" s="5">
        <v>10</v>
      </c>
      <c r="AO669" s="24">
        <f>VLOOKUP(AP669,$A$3:$B$36,2,FALSE)</f>
        <v>30.4</v>
      </c>
      <c r="AP669" s="80" t="s">
        <v>773</v>
      </c>
    </row>
    <row r="670" spans="7:42" x14ac:dyDescent="0.45">
      <c r="G670" s="5">
        <v>11</v>
      </c>
      <c r="H670" s="6" t="s">
        <v>186</v>
      </c>
      <c r="I670" s="13" t="s">
        <v>455</v>
      </c>
      <c r="J670" s="6"/>
      <c r="K670" s="6" t="s">
        <v>945</v>
      </c>
      <c r="L670" s="6" t="s">
        <v>91</v>
      </c>
      <c r="M670" s="6" t="s">
        <v>15</v>
      </c>
      <c r="N670" s="6"/>
      <c r="Q670" s="5" t="s">
        <v>186</v>
      </c>
      <c r="R670" s="5" t="s">
        <v>835</v>
      </c>
      <c r="T670" s="5" t="s">
        <v>399</v>
      </c>
      <c r="U670" s="5" t="s">
        <v>91</v>
      </c>
      <c r="V670" s="5" t="s">
        <v>15</v>
      </c>
      <c r="Y670" s="5">
        <v>11</v>
      </c>
      <c r="Z670" s="24">
        <f>VLOOKUP(AA670,$A$3:$B$36,2,FALSE)</f>
        <v>37.200000000000003</v>
      </c>
      <c r="AA670" s="80" t="s">
        <v>772</v>
      </c>
      <c r="AB670" s="5">
        <v>11</v>
      </c>
      <c r="AC670" s="24">
        <f>VLOOKUP(AD670,$A$3:$B$36,2,FALSE)</f>
        <v>32</v>
      </c>
      <c r="AD670" s="80" t="s">
        <v>770</v>
      </c>
      <c r="AH670" s="5">
        <v>11</v>
      </c>
      <c r="AI670" s="24">
        <f>VLOOKUP(AJ670,$A$3:$B$36,2,FALSE)</f>
        <v>37.200000000000003</v>
      </c>
      <c r="AJ670" s="80" t="s">
        <v>772</v>
      </c>
      <c r="AK670" s="5">
        <v>11</v>
      </c>
      <c r="AL670" s="24">
        <f>VLOOKUP(AM670,$A$3:$B$36,2,FALSE)</f>
        <v>33.4</v>
      </c>
      <c r="AM670" s="80" t="s">
        <v>787</v>
      </c>
      <c r="AN670" s="5">
        <v>11</v>
      </c>
      <c r="AO670" s="24">
        <f>VLOOKUP(AP670,$A$3:$B$36,2,FALSE)</f>
        <v>31.4</v>
      </c>
      <c r="AP670" s="80" t="s">
        <v>774</v>
      </c>
    </row>
    <row r="671" spans="7:42" x14ac:dyDescent="0.45">
      <c r="G671" s="5">
        <v>12</v>
      </c>
      <c r="H671" s="6" t="s">
        <v>26</v>
      </c>
      <c r="I671" s="11" t="s">
        <v>797</v>
      </c>
      <c r="J671" s="6"/>
      <c r="K671" s="6"/>
      <c r="L671" s="6" t="s">
        <v>782</v>
      </c>
      <c r="M671" s="6" t="s">
        <v>59</v>
      </c>
      <c r="N671" s="6"/>
      <c r="Q671" s="5" t="s">
        <v>26</v>
      </c>
      <c r="R671" s="5" t="s">
        <v>273</v>
      </c>
      <c r="U671" s="5" t="s">
        <v>782</v>
      </c>
      <c r="V671" s="5" t="s">
        <v>59</v>
      </c>
      <c r="Y671" s="5">
        <v>12</v>
      </c>
      <c r="Z671" s="24">
        <f>VLOOKUP(AA671,$A$3:$B$36,2,FALSE)</f>
        <v>36.1</v>
      </c>
      <c r="AA671" s="80" t="s">
        <v>775</v>
      </c>
      <c r="AB671" s="5">
        <v>12</v>
      </c>
      <c r="AC671" s="24">
        <f>VLOOKUP(AD671,$A$3:$B$36,2,FALSE)</f>
        <v>31.4</v>
      </c>
      <c r="AD671" s="80" t="s">
        <v>774</v>
      </c>
      <c r="AH671" s="114">
        <v>12</v>
      </c>
      <c r="AI671" s="107">
        <f>VLOOKUP(AJ671,$A$3:$B$36,2,FALSE)</f>
        <v>36.1</v>
      </c>
      <c r="AJ671" s="112" t="s">
        <v>775</v>
      </c>
      <c r="AK671" s="5">
        <v>12</v>
      </c>
      <c r="AL671" s="24">
        <f>VLOOKUP(AM671,$A$3:$B$36,2,FALSE)</f>
        <v>33</v>
      </c>
      <c r="AM671" s="80" t="s">
        <v>766</v>
      </c>
      <c r="AN671" s="5">
        <v>12</v>
      </c>
      <c r="AO671" s="24">
        <f>VLOOKUP(AP671,$A$3:$B$36,2,FALSE)</f>
        <v>32</v>
      </c>
      <c r="AP671" s="80" t="s">
        <v>770</v>
      </c>
    </row>
    <row r="672" spans="7:42" x14ac:dyDescent="0.45">
      <c r="G672" s="5">
        <v>13</v>
      </c>
      <c r="H672" s="6" t="s">
        <v>187</v>
      </c>
      <c r="I672" s="13" t="s">
        <v>459</v>
      </c>
      <c r="J672" s="6"/>
      <c r="K672" s="6"/>
      <c r="L672" s="6" t="s">
        <v>404</v>
      </c>
      <c r="M672" s="6" t="s">
        <v>386</v>
      </c>
      <c r="N672" s="6"/>
      <c r="Q672" s="5" t="s">
        <v>187</v>
      </c>
      <c r="R672" s="5" t="s">
        <v>835</v>
      </c>
      <c r="U672" s="5" t="s">
        <v>98</v>
      </c>
      <c r="V672" s="5" t="s">
        <v>61</v>
      </c>
      <c r="Y672" s="5">
        <v>13</v>
      </c>
      <c r="Z672" s="24">
        <f>VLOOKUP(AA672,$A$3:$B$36,2,FALSE)</f>
        <v>34.700000000000003</v>
      </c>
      <c r="AA672" s="80" t="s">
        <v>776</v>
      </c>
      <c r="AB672" s="5">
        <v>13</v>
      </c>
      <c r="AC672" s="24">
        <f>VLOOKUP(AD672,$A$3:$B$36,2,FALSE)</f>
        <v>32</v>
      </c>
      <c r="AD672" s="80" t="s">
        <v>770</v>
      </c>
      <c r="AK672" s="5">
        <v>13</v>
      </c>
      <c r="AL672" s="24">
        <f>VLOOKUP(AM672,$A$3:$B$36,2,FALSE)</f>
        <v>31.4</v>
      </c>
      <c r="AM672" s="80" t="s">
        <v>774</v>
      </c>
      <c r="AN672" s="5">
        <v>13</v>
      </c>
      <c r="AO672" s="24">
        <f>VLOOKUP(AP672,$A$3:$B$36,2,FALSE)</f>
        <v>33</v>
      </c>
      <c r="AP672" s="80" t="s">
        <v>766</v>
      </c>
    </row>
    <row r="673" spans="7:66" ht="13.8" x14ac:dyDescent="0.45">
      <c r="G673" s="5">
        <v>14</v>
      </c>
      <c r="H673" s="6" t="s">
        <v>190</v>
      </c>
      <c r="I673" s="6"/>
      <c r="J673" s="6"/>
      <c r="K673" s="6"/>
      <c r="L673" s="6" t="s">
        <v>53</v>
      </c>
      <c r="M673" s="6"/>
      <c r="N673" s="6"/>
      <c r="Q673" s="5" t="s">
        <v>68</v>
      </c>
      <c r="U673" s="5" t="s">
        <v>53</v>
      </c>
      <c r="Y673" s="5">
        <v>14</v>
      </c>
      <c r="Z673" s="24">
        <f>VLOOKUP(AA673,$A$3:$B$36,2,FALSE)</f>
        <v>34.200000000000003</v>
      </c>
      <c r="AA673" s="80" t="s">
        <v>765</v>
      </c>
      <c r="AB673" s="114">
        <v>14</v>
      </c>
      <c r="AC673" s="107">
        <f>VLOOKUP(AD673,$A$3:$B$36,2,FALSE)</f>
        <v>31.4</v>
      </c>
      <c r="AD673" s="112" t="s">
        <v>774</v>
      </c>
      <c r="AK673" s="5">
        <v>14</v>
      </c>
      <c r="AL673" s="24">
        <f>VLOOKUP(AM673,$A$3:$B$36,2,FALSE)</f>
        <v>32</v>
      </c>
      <c r="AM673" s="80" t="s">
        <v>770</v>
      </c>
      <c r="AN673" s="114">
        <v>14</v>
      </c>
      <c r="AO673" s="107">
        <f>VLOOKUP(AP673,$A$3:$B$36,2,FALSE)</f>
        <v>32</v>
      </c>
      <c r="AP673" s="112" t="s">
        <v>770</v>
      </c>
      <c r="BN673" s="10" t="s">
        <v>431</v>
      </c>
    </row>
    <row r="674" spans="7:66" x14ac:dyDescent="0.45">
      <c r="G674" s="5">
        <v>15</v>
      </c>
      <c r="H674" s="11" t="s">
        <v>809</v>
      </c>
      <c r="I674" s="6"/>
      <c r="J674" s="6"/>
      <c r="K674" s="6"/>
      <c r="L674" s="6" t="s">
        <v>99</v>
      </c>
      <c r="M674" s="6"/>
      <c r="N674" s="6"/>
      <c r="Q674" s="5" t="s">
        <v>187</v>
      </c>
      <c r="U674" s="5" t="s">
        <v>99</v>
      </c>
      <c r="Y674" s="5">
        <v>15</v>
      </c>
      <c r="Z674" s="24">
        <f>VLOOKUP(AA674,$A$3:$B$36,2,FALSE)</f>
        <v>34.700000000000003</v>
      </c>
      <c r="AA674" s="80" t="s">
        <v>776</v>
      </c>
      <c r="AK674" s="5">
        <v>15</v>
      </c>
      <c r="AL674" s="24">
        <f>VLOOKUP(AM674,$A$3:$B$36,2,FALSE)</f>
        <v>33</v>
      </c>
      <c r="AM674" s="80" t="s">
        <v>766</v>
      </c>
    </row>
    <row r="675" spans="7:66" x14ac:dyDescent="0.45">
      <c r="G675" s="5">
        <v>16</v>
      </c>
      <c r="H675" s="6"/>
      <c r="I675" s="6"/>
      <c r="J675" s="6"/>
      <c r="K675" s="6"/>
      <c r="L675" s="6" t="s">
        <v>100</v>
      </c>
      <c r="M675" s="6"/>
      <c r="N675" s="6"/>
      <c r="U675" s="5" t="s">
        <v>100</v>
      </c>
      <c r="Y675" s="114">
        <v>16</v>
      </c>
      <c r="Z675" s="107">
        <f>VLOOKUP(AA675,$A$3:$B$36,2,FALSE)</f>
        <v>34.200000000000003</v>
      </c>
      <c r="AA675" s="112" t="s">
        <v>765</v>
      </c>
      <c r="AK675" s="5">
        <v>16</v>
      </c>
      <c r="AL675" s="24">
        <f>VLOOKUP(AM675,$A$3:$B$36,2,FALSE)</f>
        <v>33.700000000000003</v>
      </c>
      <c r="AM675" s="80" t="s">
        <v>791</v>
      </c>
    </row>
    <row r="676" spans="7:66" x14ac:dyDescent="0.45">
      <c r="G676" s="5">
        <v>17</v>
      </c>
      <c r="H676" s="6"/>
      <c r="I676" s="6"/>
      <c r="J676" s="6"/>
      <c r="K676" s="6"/>
      <c r="L676" s="6" t="s">
        <v>860</v>
      </c>
      <c r="M676" s="6"/>
      <c r="N676" s="6"/>
      <c r="U676" s="5" t="s">
        <v>91</v>
      </c>
      <c r="AK676" s="5">
        <v>17</v>
      </c>
      <c r="AL676" s="24">
        <f>VLOOKUP(AM676,$A$3:$B$36,2,FALSE)</f>
        <v>33.4</v>
      </c>
      <c r="AM676" s="80" t="s">
        <v>787</v>
      </c>
    </row>
    <row r="677" spans="7:66" x14ac:dyDescent="0.45">
      <c r="G677" s="5">
        <v>18</v>
      </c>
      <c r="H677" s="6"/>
      <c r="I677" s="6"/>
      <c r="J677" s="6"/>
      <c r="K677" s="6"/>
      <c r="L677" s="6" t="s">
        <v>930</v>
      </c>
      <c r="M677" s="6"/>
      <c r="N677" s="6"/>
      <c r="U677" s="5" t="s">
        <v>930</v>
      </c>
      <c r="AK677" s="5">
        <v>18</v>
      </c>
      <c r="AL677" s="24">
        <f>VLOOKUP(AM677,$A$3:$B$36,2,FALSE)</f>
        <v>33.700000000000003</v>
      </c>
      <c r="AM677" s="80" t="s">
        <v>791</v>
      </c>
    </row>
    <row r="678" spans="7:66" x14ac:dyDescent="0.45">
      <c r="G678" s="5">
        <v>19</v>
      </c>
      <c r="H678" s="6"/>
      <c r="I678" s="6"/>
      <c r="J678" s="6"/>
      <c r="K678" s="6"/>
      <c r="L678" s="6" t="s">
        <v>382</v>
      </c>
      <c r="M678" s="6"/>
      <c r="N678" s="6"/>
      <c r="U678" s="5" t="s">
        <v>99</v>
      </c>
      <c r="AK678" s="5">
        <v>19</v>
      </c>
      <c r="AL678" s="24">
        <f>VLOOKUP(AM678,$A$3:$B$36,2,FALSE)</f>
        <v>33</v>
      </c>
      <c r="AM678" s="80" t="s">
        <v>766</v>
      </c>
    </row>
    <row r="679" spans="7:66" ht="13.8" x14ac:dyDescent="0.45">
      <c r="G679" s="5">
        <v>20</v>
      </c>
      <c r="H679" s="6"/>
      <c r="I679" s="6"/>
      <c r="J679" s="6"/>
      <c r="K679" s="6"/>
      <c r="L679" s="6" t="s">
        <v>294</v>
      </c>
      <c r="M679" s="6"/>
      <c r="N679" s="6"/>
      <c r="O679" s="10" t="s">
        <v>431</v>
      </c>
      <c r="U679" s="5" t="s">
        <v>930</v>
      </c>
      <c r="W679" s="5">
        <f>COUNTA(Q660:V679)</f>
        <v>81</v>
      </c>
      <c r="X679" s="10" t="s">
        <v>431</v>
      </c>
      <c r="AK679" s="5">
        <v>20</v>
      </c>
      <c r="AL679" s="24">
        <f>VLOOKUP(AM679,$A$3:$B$36,2,FALSE)</f>
        <v>33.700000000000003</v>
      </c>
      <c r="AM679" s="80" t="s">
        <v>791</v>
      </c>
    </row>
    <row r="680" spans="7:66" x14ac:dyDescent="0.45">
      <c r="AK680" s="114">
        <v>21</v>
      </c>
      <c r="AL680" s="107">
        <f>VLOOKUP(AM680,$A$3:$B$36,2,FALSE)</f>
        <v>33</v>
      </c>
      <c r="AM680" s="112" t="s">
        <v>766</v>
      </c>
    </row>
    <row r="682" spans="7:66" x14ac:dyDescent="0.45">
      <c r="G682" s="5" t="s">
        <v>947</v>
      </c>
    </row>
    <row r="683" spans="7:66" x14ac:dyDescent="0.45">
      <c r="H683" s="5" t="s">
        <v>216</v>
      </c>
    </row>
    <row r="684" spans="7:66" x14ac:dyDescent="0.45">
      <c r="G684" s="7" t="s">
        <v>5</v>
      </c>
      <c r="H684" s="8" t="s">
        <v>28</v>
      </c>
      <c r="I684" s="8" t="s">
        <v>29</v>
      </c>
      <c r="J684" s="8" t="s">
        <v>110</v>
      </c>
      <c r="K684" s="8" t="s">
        <v>217</v>
      </c>
      <c r="L684" s="8" t="s">
        <v>218</v>
      </c>
      <c r="M684" s="8" t="s">
        <v>219</v>
      </c>
      <c r="N684" s="8"/>
      <c r="P684" s="5">
        <v>33</v>
      </c>
      <c r="Q684" s="8" t="s">
        <v>28</v>
      </c>
      <c r="R684" s="8" t="s">
        <v>29</v>
      </c>
      <c r="S684" s="8" t="s">
        <v>110</v>
      </c>
      <c r="T684" s="8" t="s">
        <v>217</v>
      </c>
      <c r="U684" s="8" t="s">
        <v>218</v>
      </c>
      <c r="V684" s="8" t="s">
        <v>219</v>
      </c>
      <c r="Y684" s="7" t="s">
        <v>5</v>
      </c>
      <c r="AA684" s="102" t="s">
        <v>28</v>
      </c>
      <c r="AB684" s="102"/>
      <c r="AC684" s="102"/>
      <c r="AD684" s="102" t="s">
        <v>29</v>
      </c>
      <c r="AE684" s="102"/>
      <c r="AF684" s="102"/>
      <c r="AG684" s="102" t="s">
        <v>110</v>
      </c>
      <c r="AH684" s="102"/>
      <c r="AI684" s="102"/>
      <c r="AJ684" s="102" t="s">
        <v>217</v>
      </c>
      <c r="AK684" s="102"/>
      <c r="AL684" s="102"/>
      <c r="AM684" s="102" t="s">
        <v>218</v>
      </c>
      <c r="AN684" s="102"/>
      <c r="AO684" s="102"/>
      <c r="AP684" s="102" t="s">
        <v>219</v>
      </c>
    </row>
    <row r="685" spans="7:66" x14ac:dyDescent="0.45">
      <c r="G685" s="5">
        <v>1</v>
      </c>
      <c r="H685" s="6" t="s">
        <v>114</v>
      </c>
      <c r="I685" s="6" t="s">
        <v>118</v>
      </c>
      <c r="J685" s="6" t="s">
        <v>126</v>
      </c>
      <c r="K685" s="6" t="s">
        <v>136</v>
      </c>
      <c r="L685" s="6" t="s">
        <v>148</v>
      </c>
      <c r="M685" s="6" t="s">
        <v>353</v>
      </c>
      <c r="N685" s="6"/>
      <c r="Q685" s="5" t="s">
        <v>114</v>
      </c>
      <c r="R685" s="5" t="s">
        <v>118</v>
      </c>
      <c r="S685" s="5" t="s">
        <v>126</v>
      </c>
      <c r="T685" s="5" t="s">
        <v>136</v>
      </c>
      <c r="U685" s="5" t="s">
        <v>148</v>
      </c>
      <c r="V685" s="5" t="s">
        <v>353</v>
      </c>
      <c r="Y685" s="5">
        <v>1</v>
      </c>
      <c r="Z685" s="24">
        <f>VLOOKUP(AA685,$A$3:$B$36,2,FALSE)</f>
        <v>25.9</v>
      </c>
      <c r="AA685" s="5" t="s">
        <v>871</v>
      </c>
      <c r="AB685" s="5">
        <v>1</v>
      </c>
      <c r="AC685" s="31">
        <f>VLOOKUP(AD685,$A$3:$B$36,2,FALSE)</f>
        <v>25.9</v>
      </c>
      <c r="AD685" s="80" t="s">
        <v>871</v>
      </c>
      <c r="AE685" s="5">
        <v>1</v>
      </c>
      <c r="AF685" s="31">
        <f>VLOOKUP(AG685,$A$3:$B$36,2,FALSE)</f>
        <v>25.9</v>
      </c>
      <c r="AG685" s="80" t="s">
        <v>871</v>
      </c>
      <c r="AH685" s="5">
        <v>1</v>
      </c>
      <c r="AI685" s="31">
        <f>VLOOKUP(AJ685,$A$3:$B$36,2,FALSE)</f>
        <v>25.9</v>
      </c>
      <c r="AJ685" s="80" t="s">
        <v>871</v>
      </c>
      <c r="AK685" s="5">
        <v>1</v>
      </c>
      <c r="AL685" s="31">
        <f>VLOOKUP(AM685,$A$3:$B$36,2,FALSE)</f>
        <v>25.9</v>
      </c>
      <c r="AM685" s="80" t="s">
        <v>871</v>
      </c>
      <c r="AN685" s="5">
        <v>1</v>
      </c>
      <c r="AO685" s="31">
        <f>VLOOKUP(AP685,$A$3:$B$36,2,FALSE)</f>
        <v>25.9</v>
      </c>
      <c r="AP685" s="80" t="s">
        <v>871</v>
      </c>
    </row>
    <row r="686" spans="7:66" x14ac:dyDescent="0.45">
      <c r="G686" s="5">
        <v>2</v>
      </c>
      <c r="H686" s="6" t="s">
        <v>116</v>
      </c>
      <c r="I686" s="6" t="s">
        <v>119</v>
      </c>
      <c r="J686" s="6" t="s">
        <v>128</v>
      </c>
      <c r="K686" s="6" t="s">
        <v>137</v>
      </c>
      <c r="L686" s="6" t="s">
        <v>96</v>
      </c>
      <c r="M686" s="6" t="s">
        <v>354</v>
      </c>
      <c r="N686" s="6"/>
      <c r="Q686" s="5" t="s">
        <v>116</v>
      </c>
      <c r="R686" s="5" t="s">
        <v>119</v>
      </c>
      <c r="S686" s="5" t="s">
        <v>128</v>
      </c>
      <c r="T686" s="5" t="s">
        <v>137</v>
      </c>
      <c r="U686" s="5" t="s">
        <v>96</v>
      </c>
      <c r="V686" s="5" t="s">
        <v>988</v>
      </c>
      <c r="Y686" s="5">
        <v>2</v>
      </c>
      <c r="Z686" s="24">
        <f>VLOOKUP(AA686,$A$3:$B$36,2,FALSE)</f>
        <v>29.2</v>
      </c>
      <c r="AA686" s="5" t="s">
        <v>792</v>
      </c>
      <c r="AB686" s="5">
        <v>2</v>
      </c>
      <c r="AC686" s="31">
        <f>VLOOKUP(AD686,$A$3:$B$36,2,FALSE)</f>
        <v>29.2</v>
      </c>
      <c r="AD686" s="80" t="s">
        <v>792</v>
      </c>
      <c r="AE686" s="5">
        <v>2</v>
      </c>
      <c r="AF686" s="31">
        <f>VLOOKUP(AG686,$A$3:$B$36,2,FALSE)</f>
        <v>29.2</v>
      </c>
      <c r="AG686" s="80" t="s">
        <v>792</v>
      </c>
      <c r="AH686" s="5">
        <v>2</v>
      </c>
      <c r="AI686" s="31">
        <f>VLOOKUP(AJ686,$A$3:$B$36,2,FALSE)</f>
        <v>29.2</v>
      </c>
      <c r="AJ686" s="80" t="s">
        <v>792</v>
      </c>
      <c r="AK686" s="5">
        <v>2</v>
      </c>
      <c r="AL686" s="31">
        <f>VLOOKUP(AM686,$A$3:$B$36,2,FALSE)</f>
        <v>29.2</v>
      </c>
      <c r="AM686" s="80" t="s">
        <v>792</v>
      </c>
      <c r="AN686" s="5">
        <v>2</v>
      </c>
      <c r="AO686" s="31">
        <f>VLOOKUP(AP686,$A$3:$B$36,2,FALSE)</f>
        <v>24.9</v>
      </c>
      <c r="AP686" s="80" t="s">
        <v>771</v>
      </c>
    </row>
    <row r="687" spans="7:66" x14ac:dyDescent="0.45">
      <c r="G687" s="5">
        <v>3</v>
      </c>
      <c r="H687" s="6" t="s">
        <v>66</v>
      </c>
      <c r="I687" s="6" t="s">
        <v>120</v>
      </c>
      <c r="J687" s="6" t="s">
        <v>234</v>
      </c>
      <c r="K687" s="6" t="s">
        <v>199</v>
      </c>
      <c r="L687" s="6" t="s">
        <v>345</v>
      </c>
      <c r="M687" s="6" t="s">
        <v>355</v>
      </c>
      <c r="N687" s="6"/>
      <c r="Q687" s="5" t="s">
        <v>66</v>
      </c>
      <c r="R687" s="5" t="s">
        <v>120</v>
      </c>
      <c r="S687" s="5" t="s">
        <v>856</v>
      </c>
      <c r="T687" s="5" t="s">
        <v>507</v>
      </c>
      <c r="U687" s="5" t="s">
        <v>782</v>
      </c>
      <c r="V687" s="5" t="s">
        <v>355</v>
      </c>
      <c r="Y687" s="5">
        <v>3</v>
      </c>
      <c r="Z687" s="24">
        <f>VLOOKUP(AA687,$A$3:$B$36,2,FALSE)</f>
        <v>33</v>
      </c>
      <c r="AA687" s="5" t="s">
        <v>766</v>
      </c>
      <c r="AB687" s="5">
        <v>3</v>
      </c>
      <c r="AC687" s="31">
        <f>VLOOKUP(AD687,$A$3:$B$36,2,FALSE)</f>
        <v>33</v>
      </c>
      <c r="AD687" s="80" t="s">
        <v>766</v>
      </c>
      <c r="AE687" s="5">
        <v>3</v>
      </c>
      <c r="AF687" s="31">
        <f>VLOOKUP(AG687,$A$3:$B$36,2,FALSE)</f>
        <v>33</v>
      </c>
      <c r="AG687" s="80" t="s">
        <v>766</v>
      </c>
      <c r="AH687" s="5">
        <v>3</v>
      </c>
      <c r="AI687" s="31">
        <f>VLOOKUP(AJ687,$A$3:$B$36,2,FALSE)</f>
        <v>33</v>
      </c>
      <c r="AJ687" s="80" t="s">
        <v>766</v>
      </c>
      <c r="AK687" s="5">
        <v>3</v>
      </c>
      <c r="AL687" s="31">
        <f>VLOOKUP(AM687,$A$3:$B$36,2,FALSE)</f>
        <v>33</v>
      </c>
      <c r="AM687" s="80" t="s">
        <v>766</v>
      </c>
      <c r="AN687" s="5">
        <v>3</v>
      </c>
      <c r="AO687" s="31">
        <f>VLOOKUP(AP687,$A$3:$B$36,2,FALSE)</f>
        <v>25.4</v>
      </c>
      <c r="AP687" s="80" t="s">
        <v>819</v>
      </c>
    </row>
    <row r="688" spans="7:66" x14ac:dyDescent="0.45">
      <c r="G688" s="5">
        <v>4</v>
      </c>
      <c r="H688" s="6" t="s">
        <v>27</v>
      </c>
      <c r="I688" s="6" t="s">
        <v>121</v>
      </c>
      <c r="J688" s="6" t="s">
        <v>503</v>
      </c>
      <c r="K688" s="6" t="s">
        <v>200</v>
      </c>
      <c r="L688" s="6" t="s">
        <v>404</v>
      </c>
      <c r="M688" s="6" t="s">
        <v>155</v>
      </c>
      <c r="N688" s="6"/>
      <c r="Q688" s="5" t="s">
        <v>27</v>
      </c>
      <c r="R688" s="5" t="s">
        <v>121</v>
      </c>
      <c r="S688" s="5" t="s">
        <v>129</v>
      </c>
      <c r="T688" s="5" t="s">
        <v>90</v>
      </c>
      <c r="U688" s="5" t="s">
        <v>98</v>
      </c>
      <c r="V688" s="5" t="s">
        <v>155</v>
      </c>
      <c r="Y688" s="5">
        <v>4</v>
      </c>
      <c r="Z688" s="24">
        <f>VLOOKUP(AA688,$A$3:$B$36,2,FALSE)</f>
        <v>34.700000000000003</v>
      </c>
      <c r="AA688" s="5" t="s">
        <v>776</v>
      </c>
      <c r="AB688" s="5">
        <v>4</v>
      </c>
      <c r="AC688" s="31">
        <f>VLOOKUP(AD688,$A$3:$B$36,2,FALSE)</f>
        <v>34.700000000000003</v>
      </c>
      <c r="AD688" s="80" t="s">
        <v>776</v>
      </c>
      <c r="AE688" s="5">
        <v>4</v>
      </c>
      <c r="AF688" s="31">
        <f>VLOOKUP(AG688,$A$3:$B$36,2,FALSE)</f>
        <v>31.4</v>
      </c>
      <c r="AG688" s="80" t="s">
        <v>774</v>
      </c>
      <c r="AH688" s="5">
        <v>4</v>
      </c>
      <c r="AI688" s="31">
        <f>VLOOKUP(AJ688,$A$3:$B$36,2,FALSE)</f>
        <v>31.4</v>
      </c>
      <c r="AJ688" s="80" t="s">
        <v>774</v>
      </c>
      <c r="AK688" s="5">
        <v>4</v>
      </c>
      <c r="AL688" s="31">
        <f>VLOOKUP(AM688,$A$3:$B$36,2,FALSE)</f>
        <v>31.4</v>
      </c>
      <c r="AM688" s="80" t="s">
        <v>774</v>
      </c>
      <c r="AN688" s="5">
        <v>4</v>
      </c>
      <c r="AO688" s="31">
        <f>VLOOKUP(AP688,$A$3:$B$36,2,FALSE)</f>
        <v>25.9</v>
      </c>
      <c r="AP688" s="80" t="s">
        <v>871</v>
      </c>
    </row>
    <row r="689" spans="7:66" x14ac:dyDescent="0.45">
      <c r="G689" s="5">
        <v>5</v>
      </c>
      <c r="H689" s="6" t="s">
        <v>185</v>
      </c>
      <c r="I689" s="6" t="s">
        <v>33</v>
      </c>
      <c r="J689" s="6" t="s">
        <v>240</v>
      </c>
      <c r="K689" s="6" t="s">
        <v>46</v>
      </c>
      <c r="L689" s="6" t="s">
        <v>53</v>
      </c>
      <c r="M689" s="6" t="s">
        <v>356</v>
      </c>
      <c r="N689" s="6"/>
      <c r="Q689" s="5" t="s">
        <v>257</v>
      </c>
      <c r="R689" s="5" t="s">
        <v>33</v>
      </c>
      <c r="S689" s="5" t="s">
        <v>240</v>
      </c>
      <c r="T689" s="5" t="s">
        <v>46</v>
      </c>
      <c r="U689" s="5" t="s">
        <v>53</v>
      </c>
      <c r="V689" s="5" t="s">
        <v>356</v>
      </c>
      <c r="Y689" s="5">
        <v>5</v>
      </c>
      <c r="Z689" s="24">
        <f>VLOOKUP(AA689,$A$3:$B$36,2,FALSE)</f>
        <v>39.700000000000003</v>
      </c>
      <c r="AA689" s="5" t="s">
        <v>764</v>
      </c>
      <c r="AB689" s="5">
        <v>5</v>
      </c>
      <c r="AC689" s="31">
        <f>VLOOKUP(AD689,$A$3:$B$36,2,FALSE)</f>
        <v>39.700000000000003</v>
      </c>
      <c r="AD689" s="80" t="s">
        <v>764</v>
      </c>
      <c r="AE689" s="5">
        <v>5</v>
      </c>
      <c r="AF689" s="31">
        <f>VLOOKUP(AG689,$A$3:$B$36,2,FALSE)</f>
        <v>32</v>
      </c>
      <c r="AG689" s="80" t="s">
        <v>770</v>
      </c>
      <c r="AH689" s="5">
        <v>5</v>
      </c>
      <c r="AI689" s="31">
        <f>VLOOKUP(AJ689,$A$3:$B$36,2,FALSE)</f>
        <v>32</v>
      </c>
      <c r="AJ689" s="80" t="s">
        <v>770</v>
      </c>
      <c r="AK689" s="5">
        <v>5</v>
      </c>
      <c r="AL689" s="31">
        <f>VLOOKUP(AM689,$A$3:$B$36,2,FALSE)</f>
        <v>32</v>
      </c>
      <c r="AM689" s="80" t="s">
        <v>770</v>
      </c>
      <c r="AN689" s="5">
        <v>5</v>
      </c>
      <c r="AO689" s="31">
        <f>VLOOKUP(AP689,$A$3:$B$36,2,FALSE)</f>
        <v>27.1</v>
      </c>
      <c r="AP689" s="80" t="s">
        <v>769</v>
      </c>
    </row>
    <row r="690" spans="7:66" x14ac:dyDescent="0.45">
      <c r="G690" s="5">
        <v>6</v>
      </c>
      <c r="H690" s="6" t="s">
        <v>296</v>
      </c>
      <c r="I690" s="11" t="s">
        <v>476</v>
      </c>
      <c r="J690" s="6" t="s">
        <v>130</v>
      </c>
      <c r="K690" s="6" t="s">
        <v>138</v>
      </c>
      <c r="L690" s="6" t="s">
        <v>99</v>
      </c>
      <c r="M690" s="6" t="s">
        <v>18</v>
      </c>
      <c r="N690" s="6"/>
      <c r="Q690" s="5" t="s">
        <v>23</v>
      </c>
      <c r="R690" s="5" t="s">
        <v>997</v>
      </c>
      <c r="S690" s="5" t="s">
        <v>130</v>
      </c>
      <c r="T690" s="5" t="s">
        <v>138</v>
      </c>
      <c r="U690" s="5" t="s">
        <v>99</v>
      </c>
      <c r="V690" s="5" t="s">
        <v>18</v>
      </c>
      <c r="Y690" s="5">
        <v>6</v>
      </c>
      <c r="Z690" s="24">
        <f>VLOOKUP(AA690,$A$3:$B$36,2,FALSE)</f>
        <v>37.200000000000003</v>
      </c>
      <c r="AA690" s="5" t="s">
        <v>772</v>
      </c>
      <c r="AB690" s="5">
        <v>6</v>
      </c>
      <c r="AC690" s="31">
        <f>VLOOKUP(AD690,$A$3:$B$36,2,FALSE)</f>
        <v>45.9</v>
      </c>
      <c r="AD690" s="80" t="s">
        <v>768</v>
      </c>
      <c r="AE690" s="5">
        <v>6</v>
      </c>
      <c r="AF690" s="31">
        <f>VLOOKUP(AG690,$A$3:$B$36,2,FALSE)</f>
        <v>33</v>
      </c>
      <c r="AG690" s="80" t="s">
        <v>766</v>
      </c>
      <c r="AH690" s="5">
        <v>6</v>
      </c>
      <c r="AI690" s="31">
        <f>VLOOKUP(AJ690,$A$3:$B$36,2,FALSE)</f>
        <v>33</v>
      </c>
      <c r="AJ690" s="80" t="s">
        <v>766</v>
      </c>
      <c r="AK690" s="5">
        <v>6</v>
      </c>
      <c r="AL690" s="31">
        <f>VLOOKUP(AM690,$A$3:$B$36,2,FALSE)</f>
        <v>33</v>
      </c>
      <c r="AM690" s="80" t="s">
        <v>766</v>
      </c>
      <c r="AN690" s="5">
        <v>6</v>
      </c>
      <c r="AO690" s="31">
        <f>VLOOKUP(AP690,$A$3:$B$36,2,FALSE)</f>
        <v>29.2</v>
      </c>
      <c r="AP690" s="80" t="s">
        <v>792</v>
      </c>
    </row>
    <row r="691" spans="7:66" x14ac:dyDescent="0.45">
      <c r="G691" s="5">
        <v>7</v>
      </c>
      <c r="H691" s="6" t="s">
        <v>24</v>
      </c>
      <c r="I691" s="6" t="s">
        <v>523</v>
      </c>
      <c r="J691" s="6" t="s">
        <v>241</v>
      </c>
      <c r="K691" s="6" t="s">
        <v>203</v>
      </c>
      <c r="L691" s="6" t="s">
        <v>100</v>
      </c>
      <c r="M691" s="6" t="s">
        <v>15</v>
      </c>
      <c r="N691" s="6"/>
      <c r="Q691" s="5" t="s">
        <v>24</v>
      </c>
      <c r="R691" s="5" t="s">
        <v>38</v>
      </c>
      <c r="S691" s="5" t="s">
        <v>241</v>
      </c>
      <c r="T691" s="5" t="s">
        <v>203</v>
      </c>
      <c r="U691" s="5" t="s">
        <v>100</v>
      </c>
      <c r="V691" s="5" t="s">
        <v>15</v>
      </c>
      <c r="Y691" s="5">
        <v>7</v>
      </c>
      <c r="Z691" s="24">
        <f>VLOOKUP(AA691,$A$3:$B$36,2,FALSE)</f>
        <v>38.5</v>
      </c>
      <c r="AA691" s="5" t="s">
        <v>767</v>
      </c>
      <c r="AB691" s="5">
        <v>7</v>
      </c>
      <c r="AC691" s="31">
        <f>VLOOKUP(AD691,$A$3:$B$36,2,FALSE)</f>
        <v>43.6</v>
      </c>
      <c r="AD691" s="80" t="s">
        <v>784</v>
      </c>
      <c r="AE691" s="5">
        <v>7</v>
      </c>
      <c r="AF691" s="31">
        <f>VLOOKUP(AG691,$A$3:$B$36,2,FALSE)</f>
        <v>33.700000000000003</v>
      </c>
      <c r="AG691" s="80" t="s">
        <v>791</v>
      </c>
      <c r="AH691" s="5">
        <v>7</v>
      </c>
      <c r="AI691" s="31">
        <f>VLOOKUP(AJ691,$A$3:$B$36,2,FALSE)</f>
        <v>33.700000000000003</v>
      </c>
      <c r="AJ691" s="80" t="s">
        <v>791</v>
      </c>
      <c r="AK691" s="5">
        <v>7</v>
      </c>
      <c r="AL691" s="31">
        <f>VLOOKUP(AM691,$A$3:$B$36,2,FALSE)</f>
        <v>33.700000000000003</v>
      </c>
      <c r="AM691" s="80" t="s">
        <v>791</v>
      </c>
      <c r="AN691" s="5">
        <v>7</v>
      </c>
      <c r="AO691" s="31">
        <f>VLOOKUP(AP691,$A$3:$B$36,2,FALSE)</f>
        <v>31.4</v>
      </c>
      <c r="AP691" s="80" t="s">
        <v>774</v>
      </c>
    </row>
    <row r="692" spans="7:66" x14ac:dyDescent="0.45">
      <c r="G692" s="5">
        <v>8</v>
      </c>
      <c r="H692" s="6" t="s">
        <v>25</v>
      </c>
      <c r="I692" s="6" t="s">
        <v>524</v>
      </c>
      <c r="J692" s="6" t="s">
        <v>75</v>
      </c>
      <c r="K692" s="6" t="s">
        <v>47</v>
      </c>
      <c r="L692" s="6" t="s">
        <v>54</v>
      </c>
      <c r="M692" s="6" t="s">
        <v>14</v>
      </c>
      <c r="N692" s="6"/>
      <c r="Q692" s="5" t="s">
        <v>25</v>
      </c>
      <c r="R692" s="5" t="s">
        <v>524</v>
      </c>
      <c r="S692" s="5" t="s">
        <v>75</v>
      </c>
      <c r="T692" s="5" t="s">
        <v>47</v>
      </c>
      <c r="U692" s="5" t="s">
        <v>54</v>
      </c>
      <c r="V692" s="5" t="s">
        <v>14</v>
      </c>
      <c r="Y692" s="5">
        <v>8</v>
      </c>
      <c r="Z692" s="24">
        <f>VLOOKUP(AA692,$A$3:$B$36,2,FALSE)</f>
        <v>39.700000000000003</v>
      </c>
      <c r="AA692" s="5" t="s">
        <v>764</v>
      </c>
      <c r="AB692" s="5">
        <v>8</v>
      </c>
      <c r="AC692" s="31">
        <f>VLOOKUP(AD692,$A$3:$B$36,2,FALSE)</f>
        <v>44.6</v>
      </c>
      <c r="AD692" s="80" t="s">
        <v>785</v>
      </c>
      <c r="AE692" s="5">
        <v>8</v>
      </c>
      <c r="AF692" s="31">
        <f>VLOOKUP(AG692,$A$3:$B$36,2,FALSE)</f>
        <v>33.4</v>
      </c>
      <c r="AG692" s="80" t="s">
        <v>787</v>
      </c>
      <c r="AH692" s="5">
        <v>8</v>
      </c>
      <c r="AI692" s="31">
        <f>VLOOKUP(AJ692,$A$3:$B$36,2,FALSE)</f>
        <v>33.4</v>
      </c>
      <c r="AJ692" s="80" t="s">
        <v>787</v>
      </c>
      <c r="AK692" s="5">
        <v>8</v>
      </c>
      <c r="AL692" s="31">
        <f>VLOOKUP(AM692,$A$3:$B$36,2,FALSE)</f>
        <v>33.4</v>
      </c>
      <c r="AM692" s="80" t="s">
        <v>787</v>
      </c>
      <c r="AN692" s="5">
        <v>8</v>
      </c>
      <c r="AO692" s="31">
        <f>VLOOKUP(AP692,$A$3:$B$36,2,FALSE)</f>
        <v>33</v>
      </c>
      <c r="AP692" s="80" t="s">
        <v>766</v>
      </c>
    </row>
    <row r="693" spans="7:66" x14ac:dyDescent="0.45">
      <c r="G693" s="5">
        <v>9</v>
      </c>
      <c r="H693" s="6" t="s">
        <v>69</v>
      </c>
      <c r="I693" s="6" t="s">
        <v>122</v>
      </c>
      <c r="J693" s="6" t="s">
        <v>86</v>
      </c>
      <c r="K693" s="6" t="s">
        <v>50</v>
      </c>
      <c r="L693" s="6" t="s">
        <v>58</v>
      </c>
      <c r="M693" s="6" t="s">
        <v>13</v>
      </c>
      <c r="N693" s="6"/>
      <c r="Q693" s="5" t="s">
        <v>69</v>
      </c>
      <c r="R693" s="5" t="s">
        <v>122</v>
      </c>
      <c r="S693" s="5" t="s">
        <v>86</v>
      </c>
      <c r="T693" s="5" t="s">
        <v>50</v>
      </c>
      <c r="U693" s="5" t="s">
        <v>58</v>
      </c>
      <c r="V693" s="5" t="s">
        <v>13</v>
      </c>
      <c r="Y693" s="5">
        <v>9</v>
      </c>
      <c r="Z693" s="24">
        <f>VLOOKUP(AA693,$A$3:$B$36,2,FALSE)</f>
        <v>41.3</v>
      </c>
      <c r="AA693" s="5" t="s">
        <v>786</v>
      </c>
      <c r="AB693" s="5">
        <v>9</v>
      </c>
      <c r="AC693" s="31">
        <f>VLOOKUP(AD693,$A$3:$B$36,2,FALSE)</f>
        <v>45.9</v>
      </c>
      <c r="AD693" s="80" t="s">
        <v>768</v>
      </c>
      <c r="AE693" s="5">
        <v>9</v>
      </c>
      <c r="AF693" s="31">
        <f>VLOOKUP(AG693,$A$3:$B$36,2,FALSE)</f>
        <v>34.200000000000003</v>
      </c>
      <c r="AG693" s="80" t="s">
        <v>765</v>
      </c>
      <c r="AH693" s="5">
        <v>9</v>
      </c>
      <c r="AI693" s="31">
        <f>VLOOKUP(AJ693,$A$3:$B$36,2,FALSE)</f>
        <v>34.200000000000003</v>
      </c>
      <c r="AJ693" s="80" t="s">
        <v>765</v>
      </c>
      <c r="AK693" s="5">
        <v>9</v>
      </c>
      <c r="AL693" s="31">
        <f>VLOOKUP(AM693,$A$3:$B$36,2,FALSE)</f>
        <v>34.200000000000003</v>
      </c>
      <c r="AM693" s="80" t="s">
        <v>765</v>
      </c>
      <c r="AN693" s="5">
        <v>9</v>
      </c>
      <c r="AO693" s="31">
        <f>VLOOKUP(AP693,$A$3:$B$36,2,FALSE)</f>
        <v>33.4</v>
      </c>
      <c r="AP693" s="80" t="s">
        <v>787</v>
      </c>
    </row>
    <row r="694" spans="7:66" x14ac:dyDescent="0.45">
      <c r="G694" s="5">
        <v>10</v>
      </c>
      <c r="H694" s="6" t="s">
        <v>70</v>
      </c>
      <c r="I694" s="11" t="s">
        <v>948</v>
      </c>
      <c r="J694" s="6" t="s">
        <v>81</v>
      </c>
      <c r="K694" s="6" t="s">
        <v>51</v>
      </c>
      <c r="L694" s="6" t="s">
        <v>57</v>
      </c>
      <c r="M694" s="6" t="s">
        <v>11</v>
      </c>
      <c r="N694" s="6"/>
      <c r="Q694" s="5" t="s">
        <v>70</v>
      </c>
      <c r="R694" s="5" t="s">
        <v>997</v>
      </c>
      <c r="S694" s="5" t="s">
        <v>81</v>
      </c>
      <c r="T694" s="5" t="s">
        <v>51</v>
      </c>
      <c r="U694" s="5" t="s">
        <v>57</v>
      </c>
      <c r="V694" s="5" t="s">
        <v>11</v>
      </c>
      <c r="Y694" s="5">
        <v>10</v>
      </c>
      <c r="Z694" s="24">
        <f>VLOOKUP(AA694,$A$3:$B$36,2,FALSE)</f>
        <v>43.6</v>
      </c>
      <c r="AA694" s="5" t="s">
        <v>784</v>
      </c>
      <c r="AB694" s="5">
        <v>10</v>
      </c>
      <c r="AC694" s="31">
        <f>VLOOKUP(AD694,$A$3:$B$36,2,FALSE)</f>
        <v>45.9</v>
      </c>
      <c r="AD694" s="80" t="s">
        <v>768</v>
      </c>
      <c r="AE694" s="5">
        <v>10</v>
      </c>
      <c r="AF694" s="31">
        <f>VLOOKUP(AG694,$A$3:$B$36,2,FALSE)</f>
        <v>34.700000000000003</v>
      </c>
      <c r="AG694" s="80" t="s">
        <v>776</v>
      </c>
      <c r="AH694" s="5">
        <v>10</v>
      </c>
      <c r="AI694" s="31">
        <f>VLOOKUP(AJ694,$A$3:$B$36,2,FALSE)</f>
        <v>34.700000000000003</v>
      </c>
      <c r="AJ694" s="80" t="s">
        <v>776</v>
      </c>
      <c r="AK694" s="5">
        <v>10</v>
      </c>
      <c r="AL694" s="31">
        <f>VLOOKUP(AM694,$A$3:$B$36,2,FALSE)</f>
        <v>34.700000000000003</v>
      </c>
      <c r="AM694" s="80" t="s">
        <v>776</v>
      </c>
      <c r="AN694" s="5">
        <v>10</v>
      </c>
      <c r="AO694" s="31">
        <f>VLOOKUP(AP694,$A$3:$B$36,2,FALSE)</f>
        <v>34.700000000000003</v>
      </c>
      <c r="AP694" s="80" t="s">
        <v>776</v>
      </c>
    </row>
    <row r="695" spans="7:66" x14ac:dyDescent="0.45">
      <c r="G695" s="5">
        <v>11</v>
      </c>
      <c r="H695" s="6" t="s">
        <v>297</v>
      </c>
      <c r="I695" s="6" t="s">
        <v>949</v>
      </c>
      <c r="J695" s="6" t="s">
        <v>76</v>
      </c>
      <c r="K695" s="6" t="s">
        <v>401</v>
      </c>
      <c r="L695" s="6" t="s">
        <v>177</v>
      </c>
      <c r="M695" s="6" t="s">
        <v>9</v>
      </c>
      <c r="N695" s="6"/>
      <c r="Q695" s="5" t="s">
        <v>297</v>
      </c>
      <c r="R695" s="5" t="s">
        <v>524</v>
      </c>
      <c r="S695" s="5" t="s">
        <v>76</v>
      </c>
      <c r="T695" s="5" t="s">
        <v>401</v>
      </c>
      <c r="U695" s="5" t="s">
        <v>177</v>
      </c>
      <c r="V695" s="5" t="s">
        <v>9</v>
      </c>
      <c r="Y695" s="5">
        <v>11</v>
      </c>
      <c r="Z695" s="24">
        <f>VLOOKUP(AA695,$A$3:$B$36,2,FALSE)</f>
        <v>44.6</v>
      </c>
      <c r="AA695" s="5" t="s">
        <v>785</v>
      </c>
      <c r="AB695" s="5">
        <v>11</v>
      </c>
      <c r="AC695" s="31">
        <f>VLOOKUP(AD695,$A$3:$B$36,2,FALSE)</f>
        <v>44.6</v>
      </c>
      <c r="AD695" s="80" t="s">
        <v>785</v>
      </c>
      <c r="AE695" s="5">
        <v>11</v>
      </c>
      <c r="AF695" s="31">
        <f>VLOOKUP(AG695,$A$3:$B$36,2,FALSE)</f>
        <v>36.1</v>
      </c>
      <c r="AG695" s="80" t="s">
        <v>775</v>
      </c>
      <c r="AH695" s="5">
        <v>11</v>
      </c>
      <c r="AI695" s="31">
        <f>VLOOKUP(AJ695,$A$3:$B$36,2,FALSE)</f>
        <v>36.1</v>
      </c>
      <c r="AJ695" s="80" t="s">
        <v>775</v>
      </c>
      <c r="AK695" s="5">
        <v>11</v>
      </c>
      <c r="AL695" s="31">
        <f>VLOOKUP(AM695,$A$3:$B$36,2,FALSE)</f>
        <v>36.1</v>
      </c>
      <c r="AM695" s="80" t="s">
        <v>775</v>
      </c>
      <c r="AN695" s="5">
        <v>11</v>
      </c>
      <c r="AO695" s="31">
        <f>VLOOKUP(AP695,$A$3:$B$36,2,FALSE)</f>
        <v>37.200000000000003</v>
      </c>
      <c r="AP695" s="80" t="s">
        <v>772</v>
      </c>
    </row>
    <row r="696" spans="7:66" x14ac:dyDescent="0.45">
      <c r="G696" s="5">
        <v>12</v>
      </c>
      <c r="H696" s="6" t="s">
        <v>71</v>
      </c>
      <c r="I696" s="6" t="s">
        <v>122</v>
      </c>
      <c r="J696" s="6" t="s">
        <v>82</v>
      </c>
      <c r="K696" s="6" t="s">
        <v>402</v>
      </c>
      <c r="L696" s="6" t="s">
        <v>178</v>
      </c>
      <c r="M696" s="6" t="s">
        <v>537</v>
      </c>
      <c r="N696" s="6"/>
      <c r="Q696" s="5" t="s">
        <v>71</v>
      </c>
      <c r="R696" s="5" t="s">
        <v>122</v>
      </c>
      <c r="S696" s="5" t="s">
        <v>82</v>
      </c>
      <c r="T696" s="5" t="s">
        <v>402</v>
      </c>
      <c r="U696" s="5" t="s">
        <v>178</v>
      </c>
      <c r="V696" s="5" t="s">
        <v>537</v>
      </c>
      <c r="Y696" s="5">
        <v>12</v>
      </c>
      <c r="Z696" s="24">
        <f>VLOOKUP(AA696,$A$3:$B$36,2,FALSE)</f>
        <v>45.9</v>
      </c>
      <c r="AA696" s="5" t="s">
        <v>768</v>
      </c>
      <c r="AB696" s="5">
        <v>12</v>
      </c>
      <c r="AC696" s="31">
        <f>VLOOKUP(AD696,$A$3:$B$36,2,FALSE)</f>
        <v>45.9</v>
      </c>
      <c r="AD696" s="80" t="s">
        <v>768</v>
      </c>
      <c r="AE696" s="5">
        <v>12</v>
      </c>
      <c r="AF696" s="31">
        <f>VLOOKUP(AG696,$A$3:$B$36,2,FALSE)</f>
        <v>37.200000000000003</v>
      </c>
      <c r="AG696" s="80" t="s">
        <v>772</v>
      </c>
      <c r="AH696" s="5">
        <v>12</v>
      </c>
      <c r="AI696" s="31">
        <f>VLOOKUP(AJ696,$A$3:$B$36,2,FALSE)</f>
        <v>37.200000000000003</v>
      </c>
      <c r="AJ696" s="80" t="s">
        <v>772</v>
      </c>
      <c r="AK696" s="5">
        <v>12</v>
      </c>
      <c r="AL696" s="31">
        <f>VLOOKUP(AM696,$A$3:$B$36,2,FALSE)</f>
        <v>37.200000000000003</v>
      </c>
      <c r="AM696" s="80" t="s">
        <v>772</v>
      </c>
      <c r="AN696" s="5">
        <v>12</v>
      </c>
      <c r="AO696" s="31">
        <f>VLOOKUP(AP696,$A$3:$B$36,2,FALSE)</f>
        <v>39.700000000000003</v>
      </c>
      <c r="AP696" s="80" t="s">
        <v>764</v>
      </c>
    </row>
    <row r="697" spans="7:66" x14ac:dyDescent="0.45">
      <c r="G697" s="5">
        <v>13</v>
      </c>
      <c r="H697" s="6" t="s">
        <v>71</v>
      </c>
      <c r="I697" s="11" t="s">
        <v>950</v>
      </c>
      <c r="J697" s="6" t="s">
        <v>83</v>
      </c>
      <c r="K697" s="6" t="s">
        <v>141</v>
      </c>
      <c r="L697" s="6" t="s">
        <v>179</v>
      </c>
      <c r="M697" s="6"/>
      <c r="N697" s="6"/>
      <c r="Q697" s="5" t="s">
        <v>71</v>
      </c>
      <c r="R697" s="5" t="s">
        <v>997</v>
      </c>
      <c r="S697" s="5" t="s">
        <v>83</v>
      </c>
      <c r="T697" s="5" t="s">
        <v>141</v>
      </c>
      <c r="U697" s="5" t="s">
        <v>179</v>
      </c>
      <c r="V697" s="5" t="s">
        <v>542</v>
      </c>
      <c r="Y697" s="5">
        <v>13</v>
      </c>
      <c r="Z697" s="24">
        <f>VLOOKUP(AA697,$A$3:$B$36,2,FALSE)</f>
        <v>45.9</v>
      </c>
      <c r="AA697" s="5" t="s">
        <v>768</v>
      </c>
      <c r="AB697" s="5">
        <v>13</v>
      </c>
      <c r="AC697" s="31">
        <f>VLOOKUP(AD697,$A$3:$B$36,2,FALSE)</f>
        <v>45.9</v>
      </c>
      <c r="AD697" s="80" t="s">
        <v>768</v>
      </c>
      <c r="AE697" s="5">
        <v>13</v>
      </c>
      <c r="AF697" s="31">
        <f>VLOOKUP(AG697,$A$3:$B$36,2,FALSE)</f>
        <v>38.5</v>
      </c>
      <c r="AG697" s="80" t="s">
        <v>767</v>
      </c>
      <c r="AH697" s="5">
        <v>13</v>
      </c>
      <c r="AI697" s="31">
        <f>VLOOKUP(AJ697,$A$3:$B$36,2,FALSE)</f>
        <v>38.5</v>
      </c>
      <c r="AJ697" s="80" t="s">
        <v>767</v>
      </c>
      <c r="AK697" s="5">
        <v>13</v>
      </c>
      <c r="AL697" s="31">
        <f>VLOOKUP(AM697,$A$3:$B$36,2,FALSE)</f>
        <v>38.5</v>
      </c>
      <c r="AM697" s="80" t="s">
        <v>767</v>
      </c>
      <c r="AN697" s="5">
        <v>13</v>
      </c>
      <c r="AO697" s="31">
        <f>VLOOKUP(AP697,$A$3:$B$36,2,FALSE)</f>
        <v>43.6</v>
      </c>
      <c r="AP697" s="80" t="s">
        <v>784</v>
      </c>
    </row>
    <row r="698" spans="7:66" x14ac:dyDescent="0.45">
      <c r="G698" s="5">
        <v>14</v>
      </c>
      <c r="H698" s="6" t="s">
        <v>71</v>
      </c>
      <c r="I698" s="6"/>
      <c r="J698" s="6" t="s">
        <v>84</v>
      </c>
      <c r="K698" s="6" t="s">
        <v>142</v>
      </c>
      <c r="L698" s="6" t="s">
        <v>149</v>
      </c>
      <c r="M698" s="6" t="s">
        <v>542</v>
      </c>
      <c r="N698" s="6"/>
      <c r="Q698" s="5" t="s">
        <v>71</v>
      </c>
      <c r="S698" s="5" t="s">
        <v>84</v>
      </c>
      <c r="T698" s="5" t="s">
        <v>142</v>
      </c>
      <c r="U698" s="5" t="s">
        <v>149</v>
      </c>
      <c r="V698" s="5" t="s">
        <v>1004</v>
      </c>
      <c r="Y698" s="5">
        <v>14</v>
      </c>
      <c r="Z698" s="24">
        <f>VLOOKUP(AA698,$A$3:$B$36,2,FALSE)</f>
        <v>45.9</v>
      </c>
      <c r="AA698" s="5" t="s">
        <v>768</v>
      </c>
      <c r="AE698" s="5">
        <v>14</v>
      </c>
      <c r="AF698" s="31">
        <f>VLOOKUP(AG698,$A$3:$B$36,2,FALSE)</f>
        <v>39.700000000000003</v>
      </c>
      <c r="AG698" s="80" t="s">
        <v>764</v>
      </c>
      <c r="AH698" s="5">
        <v>14</v>
      </c>
      <c r="AI698" s="31">
        <f>VLOOKUP(AJ698,$A$3:$B$36,2,FALSE)</f>
        <v>39.700000000000003</v>
      </c>
      <c r="AJ698" s="80" t="s">
        <v>764</v>
      </c>
      <c r="AK698" s="5">
        <v>14</v>
      </c>
      <c r="AL698" s="31">
        <f>VLOOKUP(AM698,$A$3:$B$36,2,FALSE)</f>
        <v>39.700000000000003</v>
      </c>
      <c r="AM698" s="80" t="s">
        <v>764</v>
      </c>
      <c r="AN698" s="5">
        <v>14</v>
      </c>
      <c r="AO698" s="31">
        <f>VLOOKUP(AP698,$A$3:$B$36,2,FALSE)</f>
        <v>44.6</v>
      </c>
      <c r="AP698" s="80" t="s">
        <v>785</v>
      </c>
    </row>
    <row r="699" spans="7:66" x14ac:dyDescent="0.45">
      <c r="G699" s="5">
        <v>15</v>
      </c>
      <c r="H699" s="6" t="s">
        <v>71</v>
      </c>
      <c r="I699" s="6"/>
      <c r="J699" s="6"/>
      <c r="K699" s="6"/>
      <c r="L699" s="6"/>
      <c r="M699" s="6" t="s">
        <v>952</v>
      </c>
      <c r="N699" s="6"/>
      <c r="Q699" s="5" t="s">
        <v>71</v>
      </c>
      <c r="S699" s="5" t="s">
        <v>951</v>
      </c>
      <c r="T699" s="5" t="s">
        <v>144</v>
      </c>
      <c r="U699" s="5" t="s">
        <v>153</v>
      </c>
      <c r="V699" s="5" t="s">
        <v>542</v>
      </c>
      <c r="Y699" s="5">
        <v>15</v>
      </c>
      <c r="Z699" s="24">
        <f>VLOOKUP(AA699,$A$3:$B$36,2,FALSE)</f>
        <v>45.9</v>
      </c>
      <c r="AA699" s="5" t="s">
        <v>768</v>
      </c>
      <c r="AE699" s="5">
        <v>15</v>
      </c>
      <c r="AF699" s="31">
        <f>VLOOKUP(AG699,$A$3:$B$36,2,FALSE)</f>
        <v>43.6</v>
      </c>
      <c r="AG699" s="80" t="s">
        <v>784</v>
      </c>
      <c r="AH699" s="5">
        <v>15</v>
      </c>
      <c r="AI699" s="31">
        <f>VLOOKUP(AJ699,$A$3:$B$36,2,FALSE)</f>
        <v>43.6</v>
      </c>
      <c r="AJ699" s="80" t="s">
        <v>784</v>
      </c>
      <c r="AK699" s="5">
        <v>15</v>
      </c>
      <c r="AL699" s="31">
        <f>VLOOKUP(AM699,$A$3:$B$36,2,FALSE)</f>
        <v>43.6</v>
      </c>
      <c r="AM699" s="80" t="s">
        <v>784</v>
      </c>
      <c r="AN699" s="5">
        <v>15</v>
      </c>
      <c r="AO699" s="31">
        <f>VLOOKUP(AP699,$A$3:$B$36,2,FALSE)</f>
        <v>43.6</v>
      </c>
      <c r="AP699" s="80" t="s">
        <v>784</v>
      </c>
    </row>
    <row r="700" spans="7:66" ht="13.8" x14ac:dyDescent="0.45">
      <c r="G700" s="5">
        <v>16</v>
      </c>
      <c r="H700" s="6"/>
      <c r="I700" s="6"/>
      <c r="J700" s="6" t="s">
        <v>951</v>
      </c>
      <c r="K700" s="6" t="s">
        <v>144</v>
      </c>
      <c r="L700" s="6" t="s">
        <v>153</v>
      </c>
      <c r="M700" s="6" t="s">
        <v>953</v>
      </c>
      <c r="N700" s="6"/>
      <c r="S700" s="5" t="s">
        <v>530</v>
      </c>
      <c r="T700" s="5" t="s">
        <v>145</v>
      </c>
      <c r="U700" s="5" t="s">
        <v>535</v>
      </c>
      <c r="V700" s="5" t="s">
        <v>6</v>
      </c>
      <c r="AE700" s="5">
        <v>16</v>
      </c>
      <c r="AF700" s="31">
        <f>VLOOKUP(AG700,$A$3:$B$36,2,FALSE)</f>
        <v>44.6</v>
      </c>
      <c r="AG700" s="80" t="s">
        <v>785</v>
      </c>
      <c r="AH700" s="5">
        <v>16</v>
      </c>
      <c r="AI700" s="31">
        <f>VLOOKUP(AJ700,$A$3:$B$36,2,FALSE)</f>
        <v>44.6</v>
      </c>
      <c r="AJ700" s="80" t="s">
        <v>785</v>
      </c>
      <c r="AK700" s="5">
        <v>16</v>
      </c>
      <c r="AL700" s="31">
        <f>VLOOKUP(AM700,$A$3:$B$36,2,FALSE)</f>
        <v>44.6</v>
      </c>
      <c r="AM700" s="80" t="s">
        <v>785</v>
      </c>
      <c r="AN700" s="5">
        <v>16</v>
      </c>
      <c r="AO700" s="31">
        <f>VLOOKUP(AP700,$A$3:$B$36,2,FALSE)</f>
        <v>44.6</v>
      </c>
      <c r="AP700" s="80" t="s">
        <v>785</v>
      </c>
      <c r="BN700" s="10" t="s">
        <v>431</v>
      </c>
    </row>
    <row r="701" spans="7:66" x14ac:dyDescent="0.45">
      <c r="G701" s="5">
        <v>17</v>
      </c>
      <c r="H701" s="6"/>
      <c r="I701" s="6"/>
      <c r="J701" s="6" t="s">
        <v>530</v>
      </c>
      <c r="K701" s="6" t="s">
        <v>145</v>
      </c>
      <c r="L701" s="6" t="s">
        <v>535</v>
      </c>
      <c r="M701" s="6" t="s">
        <v>6</v>
      </c>
      <c r="N701" s="6"/>
      <c r="S701" s="5" t="s">
        <v>525</v>
      </c>
      <c r="T701" s="5" t="s">
        <v>147</v>
      </c>
      <c r="U701" s="5" t="s">
        <v>531</v>
      </c>
      <c r="V701" s="5" t="s">
        <v>538</v>
      </c>
      <c r="AE701" s="5">
        <v>17</v>
      </c>
      <c r="AF701" s="31">
        <f>VLOOKUP(AG701,$A$3:$B$36,2,FALSE)</f>
        <v>45.9</v>
      </c>
      <c r="AG701" s="80" t="s">
        <v>768</v>
      </c>
      <c r="AH701" s="5">
        <v>17</v>
      </c>
      <c r="AI701" s="31">
        <f>VLOOKUP(AJ701,$A$3:$B$36,2,FALSE)</f>
        <v>45.9</v>
      </c>
      <c r="AJ701" s="80" t="s">
        <v>768</v>
      </c>
      <c r="AK701" s="5">
        <v>17</v>
      </c>
      <c r="AL701" s="31">
        <f>VLOOKUP(AM701,$A$3:$B$36,2,FALSE)</f>
        <v>45.9</v>
      </c>
      <c r="AM701" s="80" t="s">
        <v>768</v>
      </c>
      <c r="AN701" s="5">
        <v>17</v>
      </c>
      <c r="AO701" s="31">
        <f>VLOOKUP(AP701,$A$3:$B$36,2,FALSE)</f>
        <v>45.9</v>
      </c>
      <c r="AP701" s="80" t="s">
        <v>768</v>
      </c>
    </row>
    <row r="702" spans="7:66" x14ac:dyDescent="0.45">
      <c r="G702" s="5">
        <v>18</v>
      </c>
      <c r="H702" s="6"/>
      <c r="I702" s="6"/>
      <c r="J702" s="6" t="s">
        <v>525</v>
      </c>
      <c r="K702" s="6" t="s">
        <v>147</v>
      </c>
      <c r="L702" s="6" t="s">
        <v>531</v>
      </c>
      <c r="M702" s="6" t="s">
        <v>538</v>
      </c>
      <c r="N702" s="6"/>
      <c r="S702" s="5" t="s">
        <v>525</v>
      </c>
      <c r="T702" s="5" t="s">
        <v>147</v>
      </c>
      <c r="U702" s="5" t="s">
        <v>531</v>
      </c>
      <c r="V702" s="5" t="s">
        <v>538</v>
      </c>
      <c r="AE702" s="5">
        <v>18</v>
      </c>
      <c r="AF702" s="31">
        <f>VLOOKUP(AG702,$A$3:$B$36,2,FALSE)</f>
        <v>45.9</v>
      </c>
      <c r="AG702" s="80" t="s">
        <v>768</v>
      </c>
      <c r="AH702" s="5">
        <v>18</v>
      </c>
      <c r="AI702" s="31">
        <f>VLOOKUP(AJ702,$A$3:$B$36,2,FALSE)</f>
        <v>45.9</v>
      </c>
      <c r="AJ702" s="80" t="s">
        <v>768</v>
      </c>
      <c r="AK702" s="5">
        <v>18</v>
      </c>
      <c r="AL702" s="31">
        <f>VLOOKUP(AM702,$A$3:$B$36,2,FALSE)</f>
        <v>45.9</v>
      </c>
      <c r="AM702" s="80" t="s">
        <v>768</v>
      </c>
      <c r="AN702" s="5">
        <v>18</v>
      </c>
      <c r="AO702" s="31">
        <f>VLOOKUP(AP702,$A$3:$B$36,2,FALSE)</f>
        <v>45.9</v>
      </c>
      <c r="AP702" s="80" t="s">
        <v>768</v>
      </c>
    </row>
    <row r="703" spans="7:66" ht="13.8" x14ac:dyDescent="0.45">
      <c r="G703" s="5">
        <v>19</v>
      </c>
      <c r="H703" s="6"/>
      <c r="I703" s="6"/>
      <c r="J703" s="6" t="s">
        <v>525</v>
      </c>
      <c r="K703" s="6" t="s">
        <v>147</v>
      </c>
      <c r="L703" s="6" t="s">
        <v>531</v>
      </c>
      <c r="M703" s="6" t="s">
        <v>538</v>
      </c>
      <c r="N703" s="6"/>
      <c r="S703" s="5" t="s">
        <v>525</v>
      </c>
      <c r="T703" s="5" t="s">
        <v>147</v>
      </c>
      <c r="U703" s="5" t="s">
        <v>531</v>
      </c>
      <c r="V703" s="5" t="s">
        <v>538</v>
      </c>
      <c r="W703" s="5">
        <f>COUNTA(Q685:V703)</f>
        <v>104</v>
      </c>
      <c r="X703" s="10" t="s">
        <v>431</v>
      </c>
      <c r="AE703" s="5">
        <v>19</v>
      </c>
      <c r="AF703" s="31">
        <f>VLOOKUP(AG703,$A$3:$B$36,2,FALSE)</f>
        <v>45.9</v>
      </c>
      <c r="AG703" s="80" t="s">
        <v>768</v>
      </c>
      <c r="AH703" s="5">
        <v>19</v>
      </c>
      <c r="AI703" s="31">
        <f>VLOOKUP(AJ703,$A$3:$B$36,2,FALSE)</f>
        <v>45.9</v>
      </c>
      <c r="AJ703" s="80" t="s">
        <v>768</v>
      </c>
      <c r="AK703" s="5">
        <v>19</v>
      </c>
      <c r="AL703" s="31">
        <f>VLOOKUP(AM703,$A$3:$B$36,2,FALSE)</f>
        <v>45.9</v>
      </c>
      <c r="AM703" s="80" t="s">
        <v>768</v>
      </c>
      <c r="AN703" s="5">
        <v>19</v>
      </c>
      <c r="AO703" s="31">
        <f>VLOOKUP(AP703,$A$3:$B$36,2,FALSE)</f>
        <v>45.9</v>
      </c>
      <c r="AP703" s="80" t="s">
        <v>768</v>
      </c>
    </row>
    <row r="704" spans="7:66" ht="13.8" x14ac:dyDescent="0.45">
      <c r="G704" s="5">
        <v>20</v>
      </c>
      <c r="H704" s="6"/>
      <c r="I704" s="6"/>
      <c r="J704" s="6" t="s">
        <v>525</v>
      </c>
      <c r="K704" s="6" t="s">
        <v>147</v>
      </c>
      <c r="L704" s="6" t="s">
        <v>531</v>
      </c>
      <c r="M704" s="6" t="s">
        <v>538</v>
      </c>
      <c r="N704" s="6"/>
      <c r="O704" s="10" t="s">
        <v>431</v>
      </c>
    </row>
    <row r="706" spans="7:42" x14ac:dyDescent="0.45">
      <c r="G706" s="5" t="s">
        <v>971</v>
      </c>
    </row>
    <row r="707" spans="7:42" x14ac:dyDescent="0.45">
      <c r="H707" s="5" t="s">
        <v>216</v>
      </c>
    </row>
    <row r="708" spans="7:42" x14ac:dyDescent="0.45">
      <c r="G708" s="7" t="s">
        <v>5</v>
      </c>
      <c r="H708" s="8" t="s">
        <v>28</v>
      </c>
      <c r="I708" s="8" t="s">
        <v>29</v>
      </c>
      <c r="J708" s="8" t="s">
        <v>110</v>
      </c>
      <c r="K708" s="8" t="s">
        <v>217</v>
      </c>
      <c r="L708" s="8" t="s">
        <v>218</v>
      </c>
      <c r="M708" s="8" t="s">
        <v>219</v>
      </c>
      <c r="N708" s="8"/>
      <c r="P708" s="5">
        <v>34</v>
      </c>
      <c r="Q708" s="8" t="s">
        <v>28</v>
      </c>
      <c r="R708" s="8" t="s">
        <v>29</v>
      </c>
      <c r="S708" s="8" t="s">
        <v>110</v>
      </c>
      <c r="T708" s="8" t="s">
        <v>217</v>
      </c>
      <c r="U708" s="8" t="s">
        <v>218</v>
      </c>
      <c r="V708" s="8" t="s">
        <v>219</v>
      </c>
      <c r="Y708" s="7" t="s">
        <v>5</v>
      </c>
      <c r="AA708" s="102" t="s">
        <v>28</v>
      </c>
      <c r="AB708" s="102"/>
      <c r="AC708" s="102"/>
      <c r="AD708" s="102" t="s">
        <v>29</v>
      </c>
      <c r="AE708" s="102"/>
      <c r="AF708" s="102"/>
      <c r="AG708" s="102" t="s">
        <v>110</v>
      </c>
      <c r="AH708" s="102"/>
      <c r="AI708" s="102"/>
      <c r="AJ708" s="102" t="s">
        <v>217</v>
      </c>
      <c r="AK708" s="102"/>
      <c r="AL708" s="102"/>
      <c r="AM708" s="102" t="s">
        <v>218</v>
      </c>
      <c r="AN708" s="102"/>
      <c r="AO708" s="102"/>
      <c r="AP708" s="102" t="s">
        <v>219</v>
      </c>
    </row>
    <row r="709" spans="7:42" x14ac:dyDescent="0.45">
      <c r="G709" s="5">
        <v>1</v>
      </c>
      <c r="H709" s="6" t="s">
        <v>114</v>
      </c>
      <c r="I709" s="6" t="s">
        <v>118</v>
      </c>
      <c r="J709" s="6" t="s">
        <v>126</v>
      </c>
      <c r="K709" s="6" t="s">
        <v>136</v>
      </c>
      <c r="L709" s="6" t="s">
        <v>148</v>
      </c>
      <c r="M709" s="6" t="s">
        <v>155</v>
      </c>
      <c r="N709" s="6"/>
      <c r="Q709" s="5" t="s">
        <v>114</v>
      </c>
      <c r="R709" s="5" t="s">
        <v>118</v>
      </c>
      <c r="S709" s="5" t="s">
        <v>126</v>
      </c>
      <c r="T709" s="5" t="s">
        <v>136</v>
      </c>
      <c r="U709" s="5" t="s">
        <v>148</v>
      </c>
      <c r="V709" s="5" t="s">
        <v>155</v>
      </c>
      <c r="Y709" s="5">
        <v>1</v>
      </c>
      <c r="Z709" s="31">
        <f>VLOOKUP(AA709,$A$3:$B$36,2,FALSE)</f>
        <v>25.9</v>
      </c>
      <c r="AA709" s="80" t="s">
        <v>871</v>
      </c>
      <c r="AB709" s="5">
        <v>1</v>
      </c>
      <c r="AC709" s="24">
        <f>VLOOKUP(AD709,$A$3:$B$36,2,FALSE)</f>
        <v>25.9</v>
      </c>
      <c r="AD709" s="80" t="s">
        <v>871</v>
      </c>
      <c r="AE709" s="5">
        <v>1</v>
      </c>
      <c r="AF709" s="24">
        <f>VLOOKUP(AG709,$A$3:$B$36,2,FALSE)</f>
        <v>25.9</v>
      </c>
      <c r="AG709" s="80" t="s">
        <v>871</v>
      </c>
      <c r="AH709" s="5">
        <v>1</v>
      </c>
      <c r="AI709" s="24">
        <f>VLOOKUP(AJ709,$A$3:$B$36,2,FALSE)</f>
        <v>25.9</v>
      </c>
      <c r="AJ709" s="80" t="s">
        <v>871</v>
      </c>
      <c r="AK709" s="5">
        <v>1</v>
      </c>
      <c r="AL709" s="24">
        <f>VLOOKUP(AM709,$A$3:$B$36,2,FALSE)</f>
        <v>25.9</v>
      </c>
      <c r="AM709" s="80" t="s">
        <v>871</v>
      </c>
      <c r="AN709" s="5">
        <v>1</v>
      </c>
      <c r="AO709" s="24">
        <f>VLOOKUP(AP709,$A$3:$B$36,2,FALSE)</f>
        <v>25.9</v>
      </c>
      <c r="AP709" s="80" t="s">
        <v>871</v>
      </c>
    </row>
    <row r="710" spans="7:42" x14ac:dyDescent="0.45">
      <c r="G710" s="5">
        <v>2</v>
      </c>
      <c r="H710" s="6" t="s">
        <v>972</v>
      </c>
      <c r="I710" s="6" t="s">
        <v>119</v>
      </c>
      <c r="J710" s="6" t="s">
        <v>275</v>
      </c>
      <c r="K710" s="6" t="s">
        <v>137</v>
      </c>
      <c r="L710" s="6" t="s">
        <v>96</v>
      </c>
      <c r="M710" s="11" t="s">
        <v>466</v>
      </c>
      <c r="N710" s="11"/>
      <c r="Q710" s="5" t="s">
        <v>223</v>
      </c>
      <c r="R710" s="5" t="s">
        <v>119</v>
      </c>
      <c r="S710" s="5" t="s">
        <v>42</v>
      </c>
      <c r="T710" s="5" t="s">
        <v>137</v>
      </c>
      <c r="U710" s="5" t="s">
        <v>96</v>
      </c>
      <c r="V710" s="5" t="s">
        <v>16</v>
      </c>
      <c r="Y710" s="5">
        <v>2</v>
      </c>
      <c r="Z710" s="31">
        <f>VLOOKUP(AA710,$A$3:$B$36,2,FALSE)</f>
        <v>29.2</v>
      </c>
      <c r="AA710" s="80" t="s">
        <v>792</v>
      </c>
      <c r="AB710" s="5">
        <v>2</v>
      </c>
      <c r="AC710" s="24">
        <f>VLOOKUP(AD710,$A$3:$B$36,2,FALSE)</f>
        <v>29.2</v>
      </c>
      <c r="AD710" s="80" t="s">
        <v>792</v>
      </c>
      <c r="AE710" s="5">
        <v>2</v>
      </c>
      <c r="AF710" s="24">
        <f>VLOOKUP(AG710,$A$3:$B$36,2,FALSE)</f>
        <v>29.2</v>
      </c>
      <c r="AG710" s="80" t="s">
        <v>792</v>
      </c>
      <c r="AH710" s="5">
        <v>2</v>
      </c>
      <c r="AI710" s="24">
        <f>VLOOKUP(AJ710,$A$3:$B$36,2,FALSE)</f>
        <v>29.2</v>
      </c>
      <c r="AJ710" s="80" t="s">
        <v>792</v>
      </c>
      <c r="AK710" s="5">
        <v>2</v>
      </c>
      <c r="AL710" s="24">
        <f>VLOOKUP(AM710,$A$3:$B$36,2,FALSE)</f>
        <v>29.2</v>
      </c>
      <c r="AM710" s="80" t="s">
        <v>792</v>
      </c>
      <c r="AN710" s="5">
        <v>2</v>
      </c>
      <c r="AO710" s="24">
        <f>VLOOKUP(AP710,$A$3:$B$36,2,FALSE)</f>
        <v>29.2</v>
      </c>
      <c r="AP710" s="80" t="s">
        <v>792</v>
      </c>
    </row>
    <row r="711" spans="7:42" x14ac:dyDescent="0.45">
      <c r="G711" s="5">
        <v>3</v>
      </c>
      <c r="H711" s="6" t="s">
        <v>224</v>
      </c>
      <c r="I711" s="11" t="s">
        <v>167</v>
      </c>
      <c r="J711" s="6" t="s">
        <v>44</v>
      </c>
      <c r="K711" s="6" t="s">
        <v>138</v>
      </c>
      <c r="L711" s="6" t="s">
        <v>345</v>
      </c>
      <c r="M711" s="6" t="s">
        <v>469</v>
      </c>
      <c r="N711" s="6"/>
      <c r="Q711" s="5" t="s">
        <v>115</v>
      </c>
      <c r="R711" s="5" t="s">
        <v>329</v>
      </c>
      <c r="S711" s="5" t="s">
        <v>44</v>
      </c>
      <c r="T711" s="5" t="s">
        <v>138</v>
      </c>
      <c r="U711" s="5" t="s">
        <v>782</v>
      </c>
      <c r="V711" s="5" t="s">
        <v>469</v>
      </c>
      <c r="Y711" s="5">
        <v>3</v>
      </c>
      <c r="Z711" s="31">
        <f>VLOOKUP(AA711,$A$3:$B$36,2,FALSE)</f>
        <v>27.1</v>
      </c>
      <c r="AA711" s="80" t="s">
        <v>769</v>
      </c>
      <c r="AB711" s="5">
        <v>3</v>
      </c>
      <c r="AC711" s="24">
        <f>VLOOKUP(AD711,$A$3:$B$36,2,FALSE)</f>
        <v>33</v>
      </c>
      <c r="AD711" s="80" t="s">
        <v>766</v>
      </c>
      <c r="AE711" s="5">
        <v>3</v>
      </c>
      <c r="AF711" s="24">
        <f>VLOOKUP(AG711,$A$3:$B$36,2,FALSE)</f>
        <v>27.1</v>
      </c>
      <c r="AG711" s="80" t="s">
        <v>769</v>
      </c>
      <c r="AH711" s="5">
        <v>3</v>
      </c>
      <c r="AI711" s="24">
        <f>VLOOKUP(AJ711,$A$3:$B$36,2,FALSE)</f>
        <v>33</v>
      </c>
      <c r="AJ711" s="80" t="s">
        <v>766</v>
      </c>
      <c r="AK711" s="5">
        <v>3</v>
      </c>
      <c r="AL711" s="24">
        <f>VLOOKUP(AM711,$A$3:$B$36,2,FALSE)</f>
        <v>33</v>
      </c>
      <c r="AM711" s="80" t="s">
        <v>766</v>
      </c>
      <c r="AN711" s="5">
        <v>3</v>
      </c>
      <c r="AO711" s="24">
        <f>VLOOKUP(AP711,$A$3:$B$36,2,FALSE)</f>
        <v>27.1</v>
      </c>
      <c r="AP711" s="80" t="s">
        <v>769</v>
      </c>
    </row>
    <row r="712" spans="7:42" x14ac:dyDescent="0.45">
      <c r="G712" s="5">
        <v>4</v>
      </c>
      <c r="H712" s="6" t="s">
        <v>225</v>
      </c>
      <c r="I712" s="6" t="s">
        <v>168</v>
      </c>
      <c r="J712" s="6" t="s">
        <v>235</v>
      </c>
      <c r="K712" s="6" t="s">
        <v>51</v>
      </c>
      <c r="L712" s="6" t="s">
        <v>404</v>
      </c>
      <c r="M712" s="6" t="s">
        <v>353</v>
      </c>
      <c r="N712" s="6"/>
      <c r="Q712" s="5" t="s">
        <v>225</v>
      </c>
      <c r="R712" s="5" t="s">
        <v>273</v>
      </c>
      <c r="S712" s="5" t="s">
        <v>126</v>
      </c>
      <c r="T712" s="5" t="s">
        <v>51</v>
      </c>
      <c r="U712" s="5" t="s">
        <v>98</v>
      </c>
      <c r="V712" s="5" t="s">
        <v>353</v>
      </c>
      <c r="Y712" s="5">
        <v>4</v>
      </c>
      <c r="Z712" s="31">
        <f>VLOOKUP(AA712,$A$3:$B$36,2,FALSE)</f>
        <v>27.5</v>
      </c>
      <c r="AA712" s="80" t="s">
        <v>853</v>
      </c>
      <c r="AB712" s="5">
        <v>4</v>
      </c>
      <c r="AC712" s="24">
        <f>VLOOKUP(AD712,$A$3:$B$36,2,FALSE)</f>
        <v>31.4</v>
      </c>
      <c r="AD712" s="80" t="s">
        <v>774</v>
      </c>
      <c r="AE712" s="5">
        <v>4</v>
      </c>
      <c r="AF712" s="24">
        <f>VLOOKUP(AG712,$A$3:$B$36,2,FALSE)</f>
        <v>25.9</v>
      </c>
      <c r="AG712" s="80" t="s">
        <v>871</v>
      </c>
      <c r="AH712" s="5">
        <v>4</v>
      </c>
      <c r="AI712" s="24">
        <f>VLOOKUP(AJ712,$A$3:$B$36,2,FALSE)</f>
        <v>34.700000000000003</v>
      </c>
      <c r="AJ712" s="80" t="s">
        <v>776</v>
      </c>
      <c r="AK712" s="5">
        <v>4</v>
      </c>
      <c r="AL712" s="24">
        <f>VLOOKUP(AM712,$A$3:$B$36,2,FALSE)</f>
        <v>31.4</v>
      </c>
      <c r="AM712" s="80" t="s">
        <v>774</v>
      </c>
      <c r="AN712" s="5">
        <v>4</v>
      </c>
      <c r="AO712" s="24">
        <f>VLOOKUP(AP712,$A$3:$B$36,2,FALSE)</f>
        <v>25.9</v>
      </c>
      <c r="AP712" s="80" t="s">
        <v>871</v>
      </c>
    </row>
    <row r="713" spans="7:42" x14ac:dyDescent="0.45">
      <c r="G713" s="5">
        <v>5</v>
      </c>
      <c r="H713" s="6" t="s">
        <v>116</v>
      </c>
      <c r="I713" s="6" t="s">
        <v>30</v>
      </c>
      <c r="J713" s="6" t="s">
        <v>236</v>
      </c>
      <c r="K713" s="11" t="s">
        <v>139</v>
      </c>
      <c r="L713" s="6" t="s">
        <v>53</v>
      </c>
      <c r="M713" s="6" t="s">
        <v>974</v>
      </c>
      <c r="N713" s="6"/>
      <c r="Q713" s="5" t="s">
        <v>116</v>
      </c>
      <c r="R713" s="5" t="s">
        <v>30</v>
      </c>
      <c r="S713" s="5" t="s">
        <v>236</v>
      </c>
      <c r="T713" s="5" t="s">
        <v>609</v>
      </c>
      <c r="U713" s="5" t="s">
        <v>53</v>
      </c>
      <c r="V713" s="5" t="s">
        <v>355</v>
      </c>
      <c r="Y713" s="5">
        <v>5</v>
      </c>
      <c r="Z713" s="31">
        <f>VLOOKUP(AA713,$A$3:$B$36,2,FALSE)</f>
        <v>29.2</v>
      </c>
      <c r="AA713" s="80" t="s">
        <v>792</v>
      </c>
      <c r="AB713" s="5">
        <v>5</v>
      </c>
      <c r="AC713" s="24">
        <f>VLOOKUP(AD713,$A$3:$B$36,2,FALSE)</f>
        <v>32</v>
      </c>
      <c r="AD713" s="80" t="s">
        <v>770</v>
      </c>
      <c r="AE713" s="5">
        <v>5</v>
      </c>
      <c r="AF713" s="24">
        <f>VLOOKUP(AG713,$A$3:$B$36,2,FALSE)</f>
        <v>26.1</v>
      </c>
      <c r="AG713" s="80" t="s">
        <v>873</v>
      </c>
      <c r="AH713" s="5">
        <v>5</v>
      </c>
      <c r="AI713" s="24">
        <f>VLOOKUP(AJ713,$A$3:$B$36,2,FALSE)</f>
        <v>39.700000000000003</v>
      </c>
      <c r="AJ713" s="80" t="s">
        <v>764</v>
      </c>
      <c r="AK713" s="5">
        <v>5</v>
      </c>
      <c r="AL713" s="24">
        <f>VLOOKUP(AM713,$A$3:$B$36,2,FALSE)</f>
        <v>32</v>
      </c>
      <c r="AM713" s="80" t="s">
        <v>770</v>
      </c>
      <c r="AN713" s="5">
        <v>5</v>
      </c>
      <c r="AO713" s="24">
        <f>VLOOKUP(AP713,$A$3:$B$36,2,FALSE)</f>
        <v>25.4</v>
      </c>
      <c r="AP713" s="80" t="s">
        <v>819</v>
      </c>
    </row>
    <row r="714" spans="7:42" x14ac:dyDescent="0.45">
      <c r="G714" s="5">
        <v>6</v>
      </c>
      <c r="H714" s="6" t="s">
        <v>226</v>
      </c>
      <c r="I714" s="6" t="s">
        <v>120</v>
      </c>
      <c r="J714" s="6" t="s">
        <v>127</v>
      </c>
      <c r="K714" s="13" t="s">
        <v>140</v>
      </c>
      <c r="L714" s="6" t="s">
        <v>99</v>
      </c>
      <c r="M714" s="6" t="s">
        <v>849</v>
      </c>
      <c r="N714" s="6"/>
      <c r="Q714" s="5" t="s">
        <v>226</v>
      </c>
      <c r="R714" s="5" t="s">
        <v>120</v>
      </c>
      <c r="S714" s="5" t="s">
        <v>127</v>
      </c>
      <c r="T714" s="5" t="s">
        <v>402</v>
      </c>
      <c r="U714" s="5" t="s">
        <v>99</v>
      </c>
      <c r="V714" s="5" t="s">
        <v>849</v>
      </c>
      <c r="Y714" s="5">
        <v>6</v>
      </c>
      <c r="Z714" s="31">
        <f>VLOOKUP(AA714,$A$3:$B$36,2,FALSE)</f>
        <v>30.4</v>
      </c>
      <c r="AA714" s="80" t="s">
        <v>773</v>
      </c>
      <c r="AB714" s="5">
        <v>6</v>
      </c>
      <c r="AC714" s="24">
        <f>VLOOKUP(AD714,$A$3:$B$36,2,FALSE)</f>
        <v>33</v>
      </c>
      <c r="AD714" s="80" t="s">
        <v>766</v>
      </c>
      <c r="AE714" s="5">
        <v>6</v>
      </c>
      <c r="AF714" s="24">
        <f>VLOOKUP(AG714,$A$3:$B$36,2,FALSE)</f>
        <v>27.1</v>
      </c>
      <c r="AG714" s="80" t="s">
        <v>769</v>
      </c>
      <c r="AH714" s="5">
        <v>6</v>
      </c>
      <c r="AI714" s="24">
        <f>VLOOKUP(AJ714,$A$3:$B$36,2,FALSE)</f>
        <v>37.200000000000003</v>
      </c>
      <c r="AJ714" s="80" t="s">
        <v>772</v>
      </c>
      <c r="AK714" s="5">
        <v>6</v>
      </c>
      <c r="AL714" s="24">
        <f>VLOOKUP(AM714,$A$3:$B$36,2,FALSE)</f>
        <v>33</v>
      </c>
      <c r="AM714" s="80" t="s">
        <v>766</v>
      </c>
      <c r="AN714" s="5">
        <v>6</v>
      </c>
      <c r="AO714" s="24">
        <f>VLOOKUP(AP714,$A$3:$B$36,2,FALSE)</f>
        <v>25.7</v>
      </c>
      <c r="AP714" s="80" t="s">
        <v>434</v>
      </c>
    </row>
    <row r="715" spans="7:42" x14ac:dyDescent="0.45">
      <c r="G715" s="5">
        <v>7</v>
      </c>
      <c r="H715" s="6" t="s">
        <v>117</v>
      </c>
      <c r="I715" s="6" t="s">
        <v>169</v>
      </c>
      <c r="J715" s="6" t="s">
        <v>416</v>
      </c>
      <c r="K715" s="6" t="s">
        <v>141</v>
      </c>
      <c r="L715" s="6" t="s">
        <v>100</v>
      </c>
      <c r="M715" s="6" t="s">
        <v>155</v>
      </c>
      <c r="N715" s="6"/>
      <c r="Q715" s="5" t="s">
        <v>117</v>
      </c>
      <c r="R715" s="5" t="s">
        <v>169</v>
      </c>
      <c r="S715" s="5" t="s">
        <v>43</v>
      </c>
      <c r="T715" s="5" t="s">
        <v>141</v>
      </c>
      <c r="U715" s="5" t="s">
        <v>100</v>
      </c>
      <c r="V715" s="5" t="s">
        <v>155</v>
      </c>
      <c r="Y715" s="5">
        <v>7</v>
      </c>
      <c r="Z715" s="31">
        <f>VLOOKUP(AA715,$A$3:$B$36,2,FALSE)</f>
        <v>31.4</v>
      </c>
      <c r="AA715" s="80" t="s">
        <v>774</v>
      </c>
      <c r="AB715" s="5">
        <v>7</v>
      </c>
      <c r="AC715" s="24">
        <f>VLOOKUP(AD715,$A$3:$B$36,2,FALSE)</f>
        <v>33.700000000000003</v>
      </c>
      <c r="AD715" s="80" t="s">
        <v>791</v>
      </c>
      <c r="AE715" s="5">
        <v>7</v>
      </c>
      <c r="AF715" s="24">
        <f>VLOOKUP(AG715,$A$3:$B$36,2,FALSE)</f>
        <v>27.5</v>
      </c>
      <c r="AG715" s="80" t="s">
        <v>853</v>
      </c>
      <c r="AH715" s="5">
        <v>7</v>
      </c>
      <c r="AI715" s="24">
        <f>VLOOKUP(AJ715,$A$3:$B$36,2,FALSE)</f>
        <v>38.5</v>
      </c>
      <c r="AJ715" s="80" t="s">
        <v>767</v>
      </c>
      <c r="AK715" s="5">
        <v>7</v>
      </c>
      <c r="AL715" s="24">
        <f>VLOOKUP(AM715,$A$3:$B$36,2,FALSE)</f>
        <v>33.700000000000003</v>
      </c>
      <c r="AM715" s="80" t="s">
        <v>791</v>
      </c>
      <c r="AN715" s="5">
        <v>7</v>
      </c>
      <c r="AO715" s="24">
        <f>VLOOKUP(AP715,$A$3:$B$36,2,FALSE)</f>
        <v>25.9</v>
      </c>
      <c r="AP715" s="80" t="s">
        <v>871</v>
      </c>
    </row>
    <row r="716" spans="7:42" x14ac:dyDescent="0.45">
      <c r="G716" s="5">
        <v>8</v>
      </c>
      <c r="H716" s="6" t="s">
        <v>324</v>
      </c>
      <c r="I716" s="6" t="s">
        <v>31</v>
      </c>
      <c r="J716" s="6" t="s">
        <v>44</v>
      </c>
      <c r="K716" s="11" t="s">
        <v>487</v>
      </c>
      <c r="L716" s="11" t="s">
        <v>860</v>
      </c>
      <c r="M716" s="6" t="s">
        <v>515</v>
      </c>
      <c r="N716" s="6"/>
      <c r="Q716" s="5" t="s">
        <v>453</v>
      </c>
      <c r="R716" s="5" t="s">
        <v>31</v>
      </c>
      <c r="S716" s="5" t="s">
        <v>44</v>
      </c>
      <c r="T716" s="5" t="s">
        <v>609</v>
      </c>
      <c r="U716" s="5" t="s">
        <v>91</v>
      </c>
      <c r="V716" s="5" t="s">
        <v>515</v>
      </c>
      <c r="Y716" s="5">
        <v>8</v>
      </c>
      <c r="Z716" s="31">
        <f>VLOOKUP(AA716,$A$3:$B$36,2,FALSE)</f>
        <v>32</v>
      </c>
      <c r="AA716" s="80" t="s">
        <v>770</v>
      </c>
      <c r="AB716" s="5">
        <v>8</v>
      </c>
      <c r="AC716" s="24">
        <f>VLOOKUP(AD716,$A$3:$B$36,2,FALSE)</f>
        <v>33.4</v>
      </c>
      <c r="AD716" s="80" t="s">
        <v>787</v>
      </c>
      <c r="AE716" s="5">
        <v>8</v>
      </c>
      <c r="AF716" s="24">
        <f>VLOOKUP(AG716,$A$3:$B$36,2,FALSE)</f>
        <v>27.1</v>
      </c>
      <c r="AG716" s="80" t="s">
        <v>769</v>
      </c>
      <c r="AH716" s="5">
        <v>8</v>
      </c>
      <c r="AI716" s="24">
        <f>VLOOKUP(AJ716,$A$3:$B$36,2,FALSE)</f>
        <v>39.700000000000003</v>
      </c>
      <c r="AJ716" s="80" t="s">
        <v>764</v>
      </c>
      <c r="AK716" s="5">
        <v>8</v>
      </c>
      <c r="AL716" s="24">
        <f>VLOOKUP(AM716,$A$3:$B$36,2,FALSE)</f>
        <v>33.4</v>
      </c>
      <c r="AM716" s="80" t="s">
        <v>787</v>
      </c>
      <c r="AN716" s="5">
        <v>8</v>
      </c>
      <c r="AO716" s="24">
        <f>VLOOKUP(AP716,$A$3:$B$36,2,FALSE)</f>
        <v>26.1</v>
      </c>
      <c r="AP716" s="80" t="s">
        <v>873</v>
      </c>
    </row>
    <row r="717" spans="7:42" x14ac:dyDescent="0.45">
      <c r="G717" s="5">
        <v>9</v>
      </c>
      <c r="H717" s="6" t="s">
        <v>222</v>
      </c>
      <c r="I717" s="6" t="s">
        <v>392</v>
      </c>
      <c r="J717" s="6" t="s">
        <v>826</v>
      </c>
      <c r="K717" s="6" t="s">
        <v>488</v>
      </c>
      <c r="L717" s="6" t="s">
        <v>930</v>
      </c>
      <c r="M717" s="6" t="s">
        <v>356</v>
      </c>
      <c r="N717" s="6"/>
      <c r="Q717" s="5" t="s">
        <v>222</v>
      </c>
      <c r="R717" s="5" t="s">
        <v>779</v>
      </c>
      <c r="S717" s="5" t="s">
        <v>236</v>
      </c>
      <c r="T717" s="5" t="s">
        <v>488</v>
      </c>
      <c r="U717" s="5" t="s">
        <v>930</v>
      </c>
      <c r="V717" s="5" t="s">
        <v>356</v>
      </c>
      <c r="Y717" s="5">
        <v>9</v>
      </c>
      <c r="Z717" s="31">
        <f>VLOOKUP(AA717,$A$3:$B$36,2,FALSE)</f>
        <v>31.4</v>
      </c>
      <c r="AA717" s="80" t="s">
        <v>774</v>
      </c>
      <c r="AB717" s="5">
        <v>9</v>
      </c>
      <c r="AC717" s="24">
        <f>VLOOKUP(AD717,$A$3:$B$36,2,FALSE)</f>
        <v>34.200000000000003</v>
      </c>
      <c r="AD717" s="80" t="s">
        <v>765</v>
      </c>
      <c r="AE717" s="5">
        <v>9</v>
      </c>
      <c r="AF717" s="24">
        <f>VLOOKUP(AG717,$A$3:$B$36,2,FALSE)</f>
        <v>26.1</v>
      </c>
      <c r="AG717" s="80" t="s">
        <v>873</v>
      </c>
      <c r="AH717" s="5">
        <v>9</v>
      </c>
      <c r="AI717" s="24">
        <f>VLOOKUP(AJ717,$A$3:$B$36,2,FALSE)</f>
        <v>38.5</v>
      </c>
      <c r="AJ717" s="80" t="s">
        <v>767</v>
      </c>
      <c r="AK717" s="5">
        <v>9</v>
      </c>
      <c r="AL717" s="24">
        <f>VLOOKUP(AM717,$A$3:$B$36,2,FALSE)</f>
        <v>33.700000000000003</v>
      </c>
      <c r="AM717" s="80" t="s">
        <v>791</v>
      </c>
      <c r="AN717" s="5">
        <v>9</v>
      </c>
      <c r="AO717" s="24">
        <f>VLOOKUP(AP717,$A$3:$B$36,2,FALSE)</f>
        <v>27.1</v>
      </c>
      <c r="AP717" s="80" t="s">
        <v>769</v>
      </c>
    </row>
    <row r="718" spans="7:42" x14ac:dyDescent="0.45">
      <c r="G718" s="5">
        <v>10</v>
      </c>
      <c r="H718" s="6" t="s">
        <v>410</v>
      </c>
      <c r="I718" s="6" t="s">
        <v>328</v>
      </c>
      <c r="J718" s="6" t="s">
        <v>652</v>
      </c>
      <c r="K718" s="13" t="s">
        <v>489</v>
      </c>
      <c r="L718" s="6" t="s">
        <v>782</v>
      </c>
      <c r="M718" s="6" t="s">
        <v>468</v>
      </c>
      <c r="N718" s="6"/>
      <c r="Q718" s="5" t="s">
        <v>226</v>
      </c>
      <c r="R718" s="5" t="s">
        <v>328</v>
      </c>
      <c r="S718" s="5" t="s">
        <v>44</v>
      </c>
      <c r="T718" s="5" t="s">
        <v>402</v>
      </c>
      <c r="U718" s="5" t="s">
        <v>782</v>
      </c>
      <c r="V718" s="5" t="s">
        <v>19</v>
      </c>
      <c r="Y718" s="5">
        <v>10</v>
      </c>
      <c r="Z718" s="31">
        <f>VLOOKUP(AA718,$A$3:$B$36,2,FALSE)</f>
        <v>30.4</v>
      </c>
      <c r="AA718" s="80" t="s">
        <v>773</v>
      </c>
      <c r="AB718" s="5">
        <v>10</v>
      </c>
      <c r="AC718" s="24">
        <f>VLOOKUP(AD718,$A$3:$B$36,2,FALSE)</f>
        <v>33.4</v>
      </c>
      <c r="AD718" s="80" t="s">
        <v>787</v>
      </c>
      <c r="AE718" s="5">
        <v>10</v>
      </c>
      <c r="AF718" s="24">
        <f>VLOOKUP(AG718,$A$3:$B$36,2,FALSE)</f>
        <v>27.1</v>
      </c>
      <c r="AG718" s="80" t="s">
        <v>769</v>
      </c>
      <c r="AH718" s="5">
        <v>10</v>
      </c>
      <c r="AI718" s="24">
        <f>VLOOKUP(AJ718,$A$3:$B$36,2,FALSE)</f>
        <v>37.200000000000003</v>
      </c>
      <c r="AJ718" s="80" t="s">
        <v>772</v>
      </c>
      <c r="AK718" s="5">
        <v>10</v>
      </c>
      <c r="AL718" s="24">
        <f>VLOOKUP(AM718,$A$3:$B$36,2,FALSE)</f>
        <v>33</v>
      </c>
      <c r="AM718" s="80" t="s">
        <v>766</v>
      </c>
      <c r="AN718" s="5">
        <v>10</v>
      </c>
      <c r="AO718" s="24">
        <f>VLOOKUP(AP718,$A$3:$B$36,2,FALSE)</f>
        <v>27.5</v>
      </c>
      <c r="AP718" s="80" t="s">
        <v>853</v>
      </c>
    </row>
    <row r="719" spans="7:42" x14ac:dyDescent="0.45">
      <c r="G719" s="5">
        <v>11</v>
      </c>
      <c r="H719" s="6" t="s">
        <v>117</v>
      </c>
      <c r="I719" s="6" t="s">
        <v>501</v>
      </c>
      <c r="J719" s="6"/>
      <c r="K719" s="6" t="s">
        <v>141</v>
      </c>
      <c r="L719" s="6" t="s">
        <v>829</v>
      </c>
      <c r="M719" s="6" t="s">
        <v>516</v>
      </c>
      <c r="N719" s="6"/>
      <c r="Q719" s="5" t="s">
        <v>117</v>
      </c>
      <c r="R719" s="5" t="s">
        <v>501</v>
      </c>
      <c r="T719" s="5" t="s">
        <v>141</v>
      </c>
      <c r="U719" s="5" t="s">
        <v>53</v>
      </c>
      <c r="V719" s="5" t="s">
        <v>356</v>
      </c>
      <c r="Y719" s="5">
        <v>11</v>
      </c>
      <c r="Z719" s="31">
        <f>VLOOKUP(AA719,$A$3:$B$36,2,FALSE)</f>
        <v>31.4</v>
      </c>
      <c r="AA719" s="80" t="s">
        <v>774</v>
      </c>
      <c r="AB719" s="5">
        <v>11</v>
      </c>
      <c r="AC719" s="24">
        <f>VLOOKUP(AD719,$A$3:$B$36,2,FALSE)</f>
        <v>33.700000000000003</v>
      </c>
      <c r="AD719" s="80" t="s">
        <v>791</v>
      </c>
      <c r="AE719" s="114">
        <v>11</v>
      </c>
      <c r="AF719" s="107">
        <f>VLOOKUP(AG719,$A$3:$B$36,2,FALSE)</f>
        <v>26.1</v>
      </c>
      <c r="AG719" s="112" t="s">
        <v>873</v>
      </c>
      <c r="AH719" s="5">
        <v>11</v>
      </c>
      <c r="AI719" s="24">
        <f>VLOOKUP(AJ719,$A$3:$B$36,2,FALSE)</f>
        <v>38.5</v>
      </c>
      <c r="AJ719" s="80" t="s">
        <v>767</v>
      </c>
      <c r="AK719" s="5">
        <v>11</v>
      </c>
      <c r="AL719" s="24">
        <f>VLOOKUP(AM719,$A$3:$B$36,2,FALSE)</f>
        <v>32</v>
      </c>
      <c r="AM719" s="80" t="s">
        <v>770</v>
      </c>
      <c r="AN719" s="5">
        <v>11</v>
      </c>
      <c r="AO719" s="24">
        <f>VLOOKUP(AP719,$A$3:$B$36,2,FALSE)</f>
        <v>27.1</v>
      </c>
      <c r="AP719" s="80" t="s">
        <v>769</v>
      </c>
    </row>
    <row r="720" spans="7:42" x14ac:dyDescent="0.45">
      <c r="G720" s="5">
        <v>12</v>
      </c>
      <c r="H720" s="6" t="s">
        <v>20</v>
      </c>
      <c r="I720" s="11" t="s">
        <v>502</v>
      </c>
      <c r="J720" s="6"/>
      <c r="K720" s="11" t="s">
        <v>490</v>
      </c>
      <c r="L720" s="6" t="s">
        <v>99</v>
      </c>
      <c r="M720" s="6" t="s">
        <v>428</v>
      </c>
      <c r="N720" s="6"/>
      <c r="Q720" s="5" t="s">
        <v>20</v>
      </c>
      <c r="R720" s="5" t="s">
        <v>120</v>
      </c>
      <c r="T720" s="5" t="s">
        <v>609</v>
      </c>
      <c r="U720" s="5" t="s">
        <v>99</v>
      </c>
      <c r="V720" s="5" t="s">
        <v>428</v>
      </c>
      <c r="Y720" s="5">
        <v>12</v>
      </c>
      <c r="Z720" s="31">
        <f>VLOOKUP(AA720,$A$3:$B$36,2,FALSE)</f>
        <v>32</v>
      </c>
      <c r="AA720" s="80" t="s">
        <v>770</v>
      </c>
      <c r="AB720" s="5">
        <v>12</v>
      </c>
      <c r="AC720" s="24">
        <f>VLOOKUP(AD720,$A$3:$B$36,2,FALSE)</f>
        <v>33</v>
      </c>
      <c r="AD720" s="80" t="s">
        <v>766</v>
      </c>
      <c r="AH720" s="5">
        <v>12</v>
      </c>
      <c r="AI720" s="24">
        <f>VLOOKUP(AJ720,$A$3:$B$36,2,FALSE)</f>
        <v>39.700000000000003</v>
      </c>
      <c r="AJ720" s="80" t="s">
        <v>764</v>
      </c>
      <c r="AK720" s="5">
        <v>12</v>
      </c>
      <c r="AL720" s="24">
        <f>VLOOKUP(AM720,$A$3:$B$36,2,FALSE)</f>
        <v>33</v>
      </c>
      <c r="AM720" s="80" t="s">
        <v>766</v>
      </c>
      <c r="AN720" s="5">
        <v>12</v>
      </c>
      <c r="AO720" s="24">
        <f>VLOOKUP(AP720,$A$3:$B$36,2,FALSE)</f>
        <v>27.5</v>
      </c>
      <c r="AP720" s="80" t="s">
        <v>853</v>
      </c>
    </row>
    <row r="721" spans="7:66" x14ac:dyDescent="0.45">
      <c r="G721" s="5">
        <v>13</v>
      </c>
      <c r="H721" s="6" t="s">
        <v>66</v>
      </c>
      <c r="I721" s="6" t="s">
        <v>169</v>
      </c>
      <c r="J721" s="6"/>
      <c r="K721" s="6"/>
      <c r="L721" s="6" t="s">
        <v>100</v>
      </c>
      <c r="M721" s="11" t="s">
        <v>854</v>
      </c>
      <c r="N721" s="11"/>
      <c r="Q721" s="5" t="s">
        <v>66</v>
      </c>
      <c r="R721" s="5" t="s">
        <v>169</v>
      </c>
      <c r="U721" s="5" t="s">
        <v>100</v>
      </c>
      <c r="V721" s="5" t="s">
        <v>16</v>
      </c>
      <c r="Y721" s="5">
        <v>13</v>
      </c>
      <c r="Z721" s="31">
        <f>VLOOKUP(AA721,$A$3:$B$36,2,FALSE)</f>
        <v>33</v>
      </c>
      <c r="AA721" s="80" t="s">
        <v>766</v>
      </c>
      <c r="AB721" s="5">
        <v>13</v>
      </c>
      <c r="AC721" s="24">
        <f>VLOOKUP(AD721,$A$3:$B$36,2,FALSE)</f>
        <v>33.700000000000003</v>
      </c>
      <c r="AD721" s="80" t="s">
        <v>791</v>
      </c>
      <c r="AH721" s="114">
        <v>13</v>
      </c>
      <c r="AI721" s="107">
        <f>VLOOKUP(AJ721,$A$3:$B$36,2,FALSE)</f>
        <v>38.5</v>
      </c>
      <c r="AJ721" s="112" t="s">
        <v>767</v>
      </c>
      <c r="AK721" s="5">
        <v>13</v>
      </c>
      <c r="AL721" s="24">
        <f>VLOOKUP(AM721,$A$3:$B$36,2,FALSE)</f>
        <v>33.700000000000003</v>
      </c>
      <c r="AM721" s="80" t="s">
        <v>791</v>
      </c>
      <c r="AN721" s="5">
        <v>13</v>
      </c>
      <c r="AO721" s="24">
        <f>VLOOKUP(AP721,$A$3:$B$36,2,FALSE)</f>
        <v>29.2</v>
      </c>
      <c r="AP721" s="80" t="s">
        <v>792</v>
      </c>
    </row>
    <row r="722" spans="7:66" ht="13.8" x14ac:dyDescent="0.45">
      <c r="G722" s="5">
        <v>14</v>
      </c>
      <c r="H722" s="6" t="s">
        <v>973</v>
      </c>
      <c r="I722" s="6" t="s">
        <v>31</v>
      </c>
      <c r="J722" s="6"/>
      <c r="K722" s="6"/>
      <c r="L722" s="11" t="s">
        <v>862</v>
      </c>
      <c r="M722" s="6"/>
      <c r="N722" s="6"/>
      <c r="Q722" s="5" t="s">
        <v>1024</v>
      </c>
      <c r="R722" s="5" t="s">
        <v>31</v>
      </c>
      <c r="U722" s="5" t="s">
        <v>91</v>
      </c>
      <c r="Y722" s="5">
        <v>14</v>
      </c>
      <c r="Z722" s="31">
        <f>VLOOKUP(AA722,$A$3:$B$36,2,FALSE)</f>
        <v>33.700000000000003</v>
      </c>
      <c r="AA722" s="80" t="s">
        <v>791</v>
      </c>
      <c r="AB722" s="5">
        <v>14</v>
      </c>
      <c r="AC722" s="24">
        <f>VLOOKUP(AD722,$A$3:$B$36,2,FALSE)</f>
        <v>33.4</v>
      </c>
      <c r="AD722" s="80" t="s">
        <v>787</v>
      </c>
      <c r="AK722" s="5">
        <v>14</v>
      </c>
      <c r="AL722" s="24">
        <f>VLOOKUP(AM722,$A$3:$B$36,2,FALSE)</f>
        <v>33.4</v>
      </c>
      <c r="AM722" s="80" t="s">
        <v>787</v>
      </c>
      <c r="AN722" s="114">
        <v>14</v>
      </c>
      <c r="AO722" s="107">
        <f>VLOOKUP(AP722,$A$3:$B$36,2,FALSE)</f>
        <v>27.5</v>
      </c>
      <c r="AP722" s="112" t="s">
        <v>853</v>
      </c>
      <c r="BN722" s="10" t="s">
        <v>431</v>
      </c>
    </row>
    <row r="723" spans="7:66" ht="13.8" x14ac:dyDescent="0.45">
      <c r="G723" s="5">
        <v>15</v>
      </c>
      <c r="H723" s="6"/>
      <c r="I723" s="6" t="s">
        <v>415</v>
      </c>
      <c r="J723" s="6"/>
      <c r="K723" s="6"/>
      <c r="L723" s="6"/>
      <c r="M723" s="6"/>
      <c r="N723" s="6"/>
      <c r="O723" s="10" t="s">
        <v>431</v>
      </c>
      <c r="R723" s="5" t="s">
        <v>779</v>
      </c>
      <c r="W723" s="5">
        <f>COUNTA(Q709:V723)</f>
        <v>78</v>
      </c>
      <c r="X723" s="10" t="s">
        <v>431</v>
      </c>
      <c r="Y723" s="114">
        <v>15</v>
      </c>
      <c r="Z723" s="107">
        <f>VLOOKUP(AA723,$A$3:$B$36,2,FALSE)</f>
        <v>33</v>
      </c>
      <c r="AA723" s="112" t="s">
        <v>766</v>
      </c>
      <c r="AB723" s="5">
        <v>15</v>
      </c>
      <c r="AC723" s="24">
        <f>VLOOKUP(AD723,$A$3:$B$36,2,FALSE)</f>
        <v>34.200000000000003</v>
      </c>
      <c r="AD723" s="80" t="s">
        <v>765</v>
      </c>
      <c r="AK723" s="114">
        <v>15</v>
      </c>
      <c r="AL723" s="107">
        <f>VLOOKUP(AM723,$A$3:$B$36,2,FALSE)</f>
        <v>33.700000000000003</v>
      </c>
      <c r="AM723" s="112" t="s">
        <v>791</v>
      </c>
    </row>
    <row r="724" spans="7:66" x14ac:dyDescent="0.45">
      <c r="AB724" s="114">
        <v>16</v>
      </c>
      <c r="AC724" s="107">
        <f>VLOOKUP(AD724,$A$3:$B$36,2,FALSE)</f>
        <v>33.4</v>
      </c>
      <c r="AD724" s="112" t="s">
        <v>787</v>
      </c>
    </row>
    <row r="725" spans="7:66" x14ac:dyDescent="0.45">
      <c r="G725" s="5" t="s">
        <v>975</v>
      </c>
    </row>
    <row r="726" spans="7:66" x14ac:dyDescent="0.45">
      <c r="H726" s="5" t="s">
        <v>216</v>
      </c>
    </row>
    <row r="727" spans="7:66" x14ac:dyDescent="0.45">
      <c r="G727" s="7" t="s">
        <v>5</v>
      </c>
      <c r="H727" s="8" t="s">
        <v>28</v>
      </c>
      <c r="I727" s="8" t="s">
        <v>29</v>
      </c>
      <c r="J727" s="8" t="s">
        <v>110</v>
      </c>
      <c r="K727" s="8" t="s">
        <v>217</v>
      </c>
      <c r="L727" s="8" t="s">
        <v>218</v>
      </c>
      <c r="M727" s="8" t="s">
        <v>219</v>
      </c>
      <c r="N727" s="8"/>
      <c r="P727" s="78">
        <v>35</v>
      </c>
      <c r="Q727" s="78" t="s">
        <v>28</v>
      </c>
      <c r="R727" s="78" t="s">
        <v>29</v>
      </c>
      <c r="S727" s="78" t="s">
        <v>110</v>
      </c>
      <c r="T727" s="78" t="s">
        <v>217</v>
      </c>
      <c r="U727" s="78" t="s">
        <v>218</v>
      </c>
      <c r="V727" s="78" t="s">
        <v>219</v>
      </c>
      <c r="Y727" s="7" t="s">
        <v>5</v>
      </c>
      <c r="AA727" s="102" t="s">
        <v>28</v>
      </c>
      <c r="AB727" s="102"/>
      <c r="AC727" s="102"/>
      <c r="AD727" s="102" t="s">
        <v>29</v>
      </c>
      <c r="AE727" s="102"/>
      <c r="AF727" s="102"/>
      <c r="AG727" s="102" t="s">
        <v>110</v>
      </c>
      <c r="AH727" s="102"/>
      <c r="AI727" s="102"/>
      <c r="AJ727" s="102" t="s">
        <v>217</v>
      </c>
      <c r="AL727" s="102"/>
      <c r="AM727" s="102" t="s">
        <v>218</v>
      </c>
      <c r="AO727" s="102"/>
      <c r="AP727" s="102" t="s">
        <v>219</v>
      </c>
    </row>
    <row r="728" spans="7:66" x14ac:dyDescent="0.45">
      <c r="G728" s="5">
        <v>1</v>
      </c>
      <c r="H728" s="6" t="s">
        <v>114</v>
      </c>
      <c r="I728" s="6" t="s">
        <v>118</v>
      </c>
      <c r="J728" s="6" t="s">
        <v>126</v>
      </c>
      <c r="K728" s="6" t="s">
        <v>136</v>
      </c>
      <c r="L728" s="6" t="s">
        <v>148</v>
      </c>
      <c r="M728" s="6" t="s">
        <v>155</v>
      </c>
      <c r="N728" s="6"/>
      <c r="P728" s="79"/>
      <c r="Q728" s="5" t="s">
        <v>114</v>
      </c>
      <c r="R728" s="5" t="s">
        <v>118</v>
      </c>
      <c r="S728" s="5" t="s">
        <v>126</v>
      </c>
      <c r="T728" s="5" t="s">
        <v>136</v>
      </c>
      <c r="U728" s="5" t="s">
        <v>148</v>
      </c>
      <c r="V728" s="5" t="s">
        <v>155</v>
      </c>
      <c r="Y728" s="5">
        <v>1</v>
      </c>
      <c r="Z728" s="31">
        <f>VLOOKUP(AA728,$A$3:$B$36,2,FALSE)</f>
        <v>25.9</v>
      </c>
      <c r="AA728" s="80" t="s">
        <v>871</v>
      </c>
      <c r="AB728" s="5">
        <v>1</v>
      </c>
      <c r="AC728" s="31">
        <f>VLOOKUP(AD728,$A$3:$B$36,2,FALSE)</f>
        <v>25.9</v>
      </c>
      <c r="AD728" s="80" t="s">
        <v>871</v>
      </c>
      <c r="AE728" s="5">
        <v>1</v>
      </c>
      <c r="AF728" s="31">
        <f>VLOOKUP(AG728,$A$3:$B$36,2,FALSE)</f>
        <v>25.9</v>
      </c>
      <c r="AG728" s="80" t="s">
        <v>871</v>
      </c>
      <c r="AH728" s="5">
        <v>1</v>
      </c>
      <c r="AI728" s="31">
        <f>VLOOKUP(AJ728,$A$3:$B$36,2,FALSE)</f>
        <v>25.9</v>
      </c>
      <c r="AJ728" s="80" t="s">
        <v>871</v>
      </c>
      <c r="AK728" s="5">
        <v>1</v>
      </c>
      <c r="AL728" s="31">
        <f>VLOOKUP(AM728,$A$3:$B$36,2,FALSE)</f>
        <v>25.9</v>
      </c>
      <c r="AM728" s="80" t="s">
        <v>871</v>
      </c>
      <c r="AN728" s="5">
        <v>1</v>
      </c>
      <c r="AO728" s="24">
        <f>VLOOKUP(AP728,$A$3:$B$36,2,FALSE)</f>
        <v>25.9</v>
      </c>
      <c r="AP728" s="80" t="s">
        <v>871</v>
      </c>
    </row>
    <row r="729" spans="7:66" x14ac:dyDescent="0.45">
      <c r="G729" s="5">
        <v>2</v>
      </c>
      <c r="H729" s="6" t="s">
        <v>116</v>
      </c>
      <c r="I729" s="6" t="s">
        <v>119</v>
      </c>
      <c r="J729" s="6" t="s">
        <v>128</v>
      </c>
      <c r="K729" s="6" t="s">
        <v>137</v>
      </c>
      <c r="L729" s="6" t="s">
        <v>96</v>
      </c>
      <c r="M729" s="11" t="s">
        <v>466</v>
      </c>
      <c r="N729" s="11"/>
      <c r="P729" s="79"/>
      <c r="Q729" s="5" t="s">
        <v>116</v>
      </c>
      <c r="R729" s="5" t="s">
        <v>119</v>
      </c>
      <c r="S729" s="5" t="s">
        <v>128</v>
      </c>
      <c r="T729" s="5" t="s">
        <v>137</v>
      </c>
      <c r="U729" s="5" t="s">
        <v>96</v>
      </c>
      <c r="V729" s="5" t="s">
        <v>16</v>
      </c>
      <c r="Y729" s="5">
        <v>2</v>
      </c>
      <c r="Z729" s="31">
        <f>VLOOKUP(AA729,$A$3:$B$36,2,FALSE)</f>
        <v>29.2</v>
      </c>
      <c r="AA729" s="80" t="s">
        <v>792</v>
      </c>
      <c r="AB729" s="5">
        <v>2</v>
      </c>
      <c r="AC729" s="31">
        <f>VLOOKUP(AD729,$A$3:$B$36,2,FALSE)</f>
        <v>29.2</v>
      </c>
      <c r="AD729" s="80" t="s">
        <v>792</v>
      </c>
      <c r="AE729" s="5">
        <v>2</v>
      </c>
      <c r="AF729" s="31">
        <f>VLOOKUP(AG729,$A$3:$B$36,2,FALSE)</f>
        <v>29.2</v>
      </c>
      <c r="AG729" s="80" t="s">
        <v>792</v>
      </c>
      <c r="AH729" s="5">
        <v>2</v>
      </c>
      <c r="AI729" s="31">
        <f>VLOOKUP(AJ729,$A$3:$B$36,2,FALSE)</f>
        <v>29.2</v>
      </c>
      <c r="AJ729" s="80" t="s">
        <v>792</v>
      </c>
      <c r="AK729" s="5">
        <v>2</v>
      </c>
      <c r="AL729" s="31">
        <f>VLOOKUP(AM729,$A$3:$B$36,2,FALSE)</f>
        <v>29.2</v>
      </c>
      <c r="AM729" s="80" t="s">
        <v>792</v>
      </c>
      <c r="AN729" s="5">
        <v>2</v>
      </c>
      <c r="AO729" s="24">
        <f>VLOOKUP(AP729,$A$3:$B$36,2,FALSE)</f>
        <v>29.2</v>
      </c>
      <c r="AP729" s="80" t="s">
        <v>792</v>
      </c>
    </row>
    <row r="730" spans="7:66" x14ac:dyDescent="0.45">
      <c r="G730" s="5">
        <v>3</v>
      </c>
      <c r="H730" s="6" t="s">
        <v>66</v>
      </c>
      <c r="I730" s="6" t="s">
        <v>120</v>
      </c>
      <c r="J730" s="6" t="s">
        <v>234</v>
      </c>
      <c r="K730" s="6" t="s">
        <v>199</v>
      </c>
      <c r="L730" s="16" t="s">
        <v>345</v>
      </c>
      <c r="M730" s="6" t="s">
        <v>467</v>
      </c>
      <c r="N730" s="6"/>
      <c r="P730" s="79"/>
      <c r="Q730" s="5" t="s">
        <v>66</v>
      </c>
      <c r="R730" s="5" t="s">
        <v>120</v>
      </c>
      <c r="S730" s="5" t="s">
        <v>856</v>
      </c>
      <c r="T730" s="5" t="s">
        <v>507</v>
      </c>
      <c r="U730" s="5" t="s">
        <v>782</v>
      </c>
      <c r="V730" s="5" t="s">
        <v>356</v>
      </c>
      <c r="Y730" s="5">
        <v>3</v>
      </c>
      <c r="Z730" s="31">
        <f>VLOOKUP(AA730,$A$3:$B$36,2,FALSE)</f>
        <v>33</v>
      </c>
      <c r="AA730" s="80" t="s">
        <v>766</v>
      </c>
      <c r="AB730" s="5">
        <v>3</v>
      </c>
      <c r="AC730" s="31">
        <f>VLOOKUP(AD730,$A$3:$B$36,2,FALSE)</f>
        <v>33</v>
      </c>
      <c r="AD730" s="80" t="s">
        <v>766</v>
      </c>
      <c r="AE730" s="5">
        <v>3</v>
      </c>
      <c r="AF730" s="31">
        <f>VLOOKUP(AG730,$A$3:$B$36,2,FALSE)</f>
        <v>33</v>
      </c>
      <c r="AG730" s="80" t="s">
        <v>766</v>
      </c>
      <c r="AH730" s="5">
        <v>3</v>
      </c>
      <c r="AI730" s="31">
        <f>VLOOKUP(AJ730,$A$3:$B$36,2,FALSE)</f>
        <v>33</v>
      </c>
      <c r="AJ730" s="80" t="s">
        <v>766</v>
      </c>
      <c r="AK730" s="5">
        <v>3</v>
      </c>
      <c r="AL730" s="31">
        <f>VLOOKUP(AM730,$A$3:$B$36,2,FALSE)</f>
        <v>33</v>
      </c>
      <c r="AM730" s="80" t="s">
        <v>766</v>
      </c>
      <c r="AN730" s="5">
        <v>3</v>
      </c>
      <c r="AO730" s="24">
        <f>VLOOKUP(AP730,$A$3:$B$36,2,FALSE)</f>
        <v>27.1</v>
      </c>
      <c r="AP730" s="80" t="s">
        <v>769</v>
      </c>
    </row>
    <row r="731" spans="7:66" x14ac:dyDescent="0.45">
      <c r="G731" s="5">
        <v>4</v>
      </c>
      <c r="H731" s="6" t="s">
        <v>27</v>
      </c>
      <c r="I731" s="6" t="s">
        <v>121</v>
      </c>
      <c r="J731" s="6" t="s">
        <v>45</v>
      </c>
      <c r="K731" s="6" t="s">
        <v>508</v>
      </c>
      <c r="L731" s="11" t="s">
        <v>404</v>
      </c>
      <c r="M731" s="6" t="s">
        <v>468</v>
      </c>
      <c r="N731" s="6"/>
      <c r="P731" s="79"/>
      <c r="Q731" s="5" t="s">
        <v>27</v>
      </c>
      <c r="R731" s="5" t="s">
        <v>121</v>
      </c>
      <c r="S731" s="5" t="s">
        <v>45</v>
      </c>
      <c r="T731" s="5" t="s">
        <v>508</v>
      </c>
      <c r="U731" s="5" t="s">
        <v>98</v>
      </c>
      <c r="V731" s="5" t="s">
        <v>19</v>
      </c>
      <c r="Y731" s="5">
        <v>4</v>
      </c>
      <c r="Z731" s="31">
        <f>VLOOKUP(AA731,$A$3:$B$36,2,FALSE)</f>
        <v>34.700000000000003</v>
      </c>
      <c r="AA731" s="80" t="s">
        <v>776</v>
      </c>
      <c r="AB731" s="5">
        <v>4</v>
      </c>
      <c r="AC731" s="31">
        <f>VLOOKUP(AD731,$A$3:$B$36,2,FALSE)</f>
        <v>34.700000000000003</v>
      </c>
      <c r="AD731" s="80" t="s">
        <v>776</v>
      </c>
      <c r="AE731" s="5">
        <v>4</v>
      </c>
      <c r="AF731" s="31">
        <f>VLOOKUP(AG731,$A$3:$B$36,2,FALSE)</f>
        <v>31.4</v>
      </c>
      <c r="AG731" s="80" t="s">
        <v>774</v>
      </c>
      <c r="AH731" s="5">
        <v>4</v>
      </c>
      <c r="AI731" s="31">
        <f>VLOOKUP(AJ731,$A$3:$B$36,2,FALSE)</f>
        <v>31.4</v>
      </c>
      <c r="AJ731" s="80" t="s">
        <v>774</v>
      </c>
      <c r="AK731" s="5">
        <v>4</v>
      </c>
      <c r="AL731" s="31">
        <f>VLOOKUP(AM731,$A$3:$B$36,2,FALSE)</f>
        <v>31.4</v>
      </c>
      <c r="AM731" s="80" t="s">
        <v>774</v>
      </c>
      <c r="AN731" s="5">
        <v>4</v>
      </c>
      <c r="AO731" s="24">
        <f>VLOOKUP(AP731,$A$3:$B$36,2,FALSE)</f>
        <v>27.5</v>
      </c>
      <c r="AP731" s="80" t="s">
        <v>853</v>
      </c>
    </row>
    <row r="732" spans="7:66" x14ac:dyDescent="0.45">
      <c r="G732" s="5">
        <v>5</v>
      </c>
      <c r="H732" s="6" t="s">
        <v>25</v>
      </c>
      <c r="I732" s="13" t="s">
        <v>564</v>
      </c>
      <c r="J732" s="6" t="s">
        <v>942</v>
      </c>
      <c r="K732" s="11" t="s">
        <v>625</v>
      </c>
      <c r="L732" s="6" t="s">
        <v>292</v>
      </c>
      <c r="M732" s="6" t="s">
        <v>469</v>
      </c>
      <c r="N732" s="6"/>
      <c r="P732" s="79"/>
      <c r="Q732" s="5" t="s">
        <v>25</v>
      </c>
      <c r="R732" s="5" t="s">
        <v>34</v>
      </c>
      <c r="S732" s="5" t="s">
        <v>128</v>
      </c>
      <c r="T732" s="5" t="s">
        <v>137</v>
      </c>
      <c r="U732" s="5" t="s">
        <v>92</v>
      </c>
      <c r="V732" s="5" t="s">
        <v>469</v>
      </c>
      <c r="Y732" s="5">
        <v>5</v>
      </c>
      <c r="Z732" s="31">
        <f>VLOOKUP(AA732,$A$3:$B$36,2,FALSE)</f>
        <v>39.700000000000003</v>
      </c>
      <c r="AA732" s="80" t="s">
        <v>764</v>
      </c>
      <c r="AB732" s="5">
        <v>5</v>
      </c>
      <c r="AC732" s="31">
        <f>VLOOKUP(AD732,$A$3:$B$36,2,FALSE)</f>
        <v>39.700000000000003</v>
      </c>
      <c r="AD732" s="80" t="s">
        <v>764</v>
      </c>
      <c r="AE732" s="5">
        <v>5</v>
      </c>
      <c r="AF732" s="31">
        <f>VLOOKUP(AG732,$A$3:$B$36,2,FALSE)</f>
        <v>29.2</v>
      </c>
      <c r="AG732" s="80" t="s">
        <v>792</v>
      </c>
      <c r="AH732" s="5">
        <v>5</v>
      </c>
      <c r="AI732" s="31">
        <f>VLOOKUP(AJ732,$A$3:$B$36,2,FALSE)</f>
        <v>29.2</v>
      </c>
      <c r="AJ732" s="80" t="s">
        <v>792</v>
      </c>
      <c r="AK732" s="5">
        <v>5</v>
      </c>
      <c r="AL732" s="31">
        <f>VLOOKUP(AM732,$A$3:$B$36,2,FALSE)</f>
        <v>32</v>
      </c>
      <c r="AM732" s="80" t="s">
        <v>770</v>
      </c>
      <c r="AN732" s="5">
        <v>5</v>
      </c>
      <c r="AO732" s="24">
        <f>VLOOKUP(AP732,$A$3:$B$36,2,FALSE)</f>
        <v>27.1</v>
      </c>
      <c r="AP732" s="80" t="s">
        <v>769</v>
      </c>
    </row>
    <row r="733" spans="7:66" x14ac:dyDescent="0.45">
      <c r="G733" s="5">
        <v>6</v>
      </c>
      <c r="H733" s="6" t="s">
        <v>255</v>
      </c>
      <c r="I733" s="11" t="s">
        <v>565</v>
      </c>
      <c r="J733" s="6" t="s">
        <v>40</v>
      </c>
      <c r="K733" s="6" t="s">
        <v>89</v>
      </c>
      <c r="L733" s="11" t="s">
        <v>293</v>
      </c>
      <c r="M733" s="6" t="s">
        <v>470</v>
      </c>
      <c r="N733" s="6"/>
      <c r="P733" s="79"/>
      <c r="Q733" s="5" t="s">
        <v>981</v>
      </c>
      <c r="R733" s="5" t="s">
        <v>174</v>
      </c>
      <c r="S733" s="5" t="s">
        <v>40</v>
      </c>
      <c r="T733" s="5" t="s">
        <v>89</v>
      </c>
      <c r="U733" s="5" t="s">
        <v>98</v>
      </c>
      <c r="V733" s="5" t="s">
        <v>515</v>
      </c>
      <c r="Y733" s="5">
        <v>6</v>
      </c>
      <c r="Z733" s="31">
        <f>VLOOKUP(AA733,$A$3:$B$36,2,FALSE)</f>
        <v>45.9</v>
      </c>
      <c r="AA733" s="80" t="s">
        <v>768</v>
      </c>
      <c r="AB733" s="5">
        <v>6</v>
      </c>
      <c r="AC733" s="31">
        <f>VLOOKUP(AD733,$A$3:$B$36,2,FALSE)</f>
        <v>37.200000000000003</v>
      </c>
      <c r="AD733" s="80" t="s">
        <v>772</v>
      </c>
      <c r="AE733" s="5">
        <v>6</v>
      </c>
      <c r="AF733" s="31">
        <f>VLOOKUP(AG733,$A$3:$B$36,2,FALSE)</f>
        <v>30.4</v>
      </c>
      <c r="AG733" s="80" t="s">
        <v>773</v>
      </c>
      <c r="AH733" s="5">
        <v>6</v>
      </c>
      <c r="AI733" s="31">
        <f>VLOOKUP(AJ733,$A$3:$B$36,2,FALSE)</f>
        <v>30.4</v>
      </c>
      <c r="AJ733" s="80" t="s">
        <v>773</v>
      </c>
      <c r="AK733" s="5">
        <v>6</v>
      </c>
      <c r="AL733" s="31">
        <f>VLOOKUP(AM733,$A$3:$B$36,2,FALSE)</f>
        <v>31.4</v>
      </c>
      <c r="AM733" s="80" t="s">
        <v>774</v>
      </c>
      <c r="AN733" s="5">
        <v>6</v>
      </c>
      <c r="AO733" s="24">
        <f>VLOOKUP(AP733,$A$3:$B$36,2,FALSE)</f>
        <v>26.1</v>
      </c>
      <c r="AP733" s="80" t="s">
        <v>873</v>
      </c>
    </row>
    <row r="734" spans="7:66" x14ac:dyDescent="0.45">
      <c r="G734" s="5">
        <v>7</v>
      </c>
      <c r="H734" s="13" t="s">
        <v>519</v>
      </c>
      <c r="I734" s="6" t="s">
        <v>36</v>
      </c>
      <c r="J734" s="11" t="s">
        <v>943</v>
      </c>
      <c r="K734" s="6" t="s">
        <v>90</v>
      </c>
      <c r="L734" s="6" t="s">
        <v>53</v>
      </c>
      <c r="M734" s="6" t="s">
        <v>356</v>
      </c>
      <c r="N734" s="6"/>
      <c r="P734" s="79"/>
      <c r="Q734" s="5" t="s">
        <v>70</v>
      </c>
      <c r="R734" s="5" t="s">
        <v>36</v>
      </c>
      <c r="S734" s="5" t="s">
        <v>45</v>
      </c>
      <c r="T734" s="5" t="s">
        <v>90</v>
      </c>
      <c r="U734" s="5" t="s">
        <v>53</v>
      </c>
      <c r="V734" s="5" t="s">
        <v>356</v>
      </c>
      <c r="Y734" s="5">
        <v>7</v>
      </c>
      <c r="Z734" s="31">
        <f>VLOOKUP(AA734,$A$3:$B$36,2,FALSE)</f>
        <v>43.6</v>
      </c>
      <c r="AA734" s="80" t="s">
        <v>784</v>
      </c>
      <c r="AB734" s="5">
        <v>7</v>
      </c>
      <c r="AC734" s="31">
        <f>VLOOKUP(AD734,$A$3:$B$36,2,FALSE)</f>
        <v>38.5</v>
      </c>
      <c r="AD734" s="80" t="s">
        <v>767</v>
      </c>
      <c r="AE734" s="5">
        <v>7</v>
      </c>
      <c r="AF734" s="31">
        <f>VLOOKUP(AG734,$A$3:$B$36,2,FALSE)</f>
        <v>31.4</v>
      </c>
      <c r="AG734" s="80" t="s">
        <v>774</v>
      </c>
      <c r="AH734" s="5">
        <v>7</v>
      </c>
      <c r="AI734" s="31">
        <f>VLOOKUP(AJ734,$A$3:$B$36,2,FALSE)</f>
        <v>31.4</v>
      </c>
      <c r="AJ734" s="80" t="s">
        <v>774</v>
      </c>
      <c r="AK734" s="5">
        <v>7</v>
      </c>
      <c r="AL734" s="31">
        <f>VLOOKUP(AM734,$A$3:$B$36,2,FALSE)</f>
        <v>32</v>
      </c>
      <c r="AM734" s="80" t="s">
        <v>770</v>
      </c>
      <c r="AN734" s="5">
        <v>7</v>
      </c>
      <c r="AO734" s="24">
        <f>VLOOKUP(AP734,$A$3:$B$36,2,FALSE)</f>
        <v>27.1</v>
      </c>
      <c r="AP734" s="80" t="s">
        <v>769</v>
      </c>
    </row>
    <row r="735" spans="7:66" x14ac:dyDescent="0.45">
      <c r="G735" s="5">
        <v>8</v>
      </c>
      <c r="H735" s="11" t="s">
        <v>976</v>
      </c>
      <c r="I735" s="6" t="s">
        <v>33</v>
      </c>
      <c r="J735" s="6" t="s">
        <v>239</v>
      </c>
      <c r="K735" s="6" t="s">
        <v>201</v>
      </c>
      <c r="L735" s="16" t="s">
        <v>512</v>
      </c>
      <c r="M735" s="6" t="s">
        <v>428</v>
      </c>
      <c r="N735" s="6"/>
      <c r="P735" s="79"/>
      <c r="Q735" s="5" t="s">
        <v>520</v>
      </c>
      <c r="R735" s="5" t="s">
        <v>33</v>
      </c>
      <c r="S735" s="5" t="s">
        <v>40</v>
      </c>
      <c r="T735" s="5" t="s">
        <v>88</v>
      </c>
      <c r="U735" s="5" t="s">
        <v>782</v>
      </c>
      <c r="V735" s="5" t="s">
        <v>428</v>
      </c>
      <c r="Y735" s="5">
        <v>8</v>
      </c>
      <c r="Z735" s="31">
        <f>VLOOKUP(AA735,$A$3:$B$36,2,FALSE)</f>
        <v>44.6</v>
      </c>
      <c r="AA735" s="80" t="s">
        <v>785</v>
      </c>
      <c r="AB735" s="5">
        <v>8</v>
      </c>
      <c r="AC735" s="31">
        <f>VLOOKUP(AD735,$A$3:$B$36,2,FALSE)</f>
        <v>39.700000000000003</v>
      </c>
      <c r="AD735" s="80" t="s">
        <v>764</v>
      </c>
      <c r="AE735" s="5">
        <v>8</v>
      </c>
      <c r="AF735" s="31">
        <f>VLOOKUP(AG735,$A$3:$B$36,2,FALSE)</f>
        <v>30.4</v>
      </c>
      <c r="AG735" s="80" t="s">
        <v>773</v>
      </c>
      <c r="AH735" s="5">
        <v>8</v>
      </c>
      <c r="AI735" s="31">
        <f>VLOOKUP(AJ735,$A$3:$B$36,2,FALSE)</f>
        <v>32</v>
      </c>
      <c r="AJ735" s="80" t="s">
        <v>770</v>
      </c>
      <c r="AK735" s="5">
        <v>8</v>
      </c>
      <c r="AL735" s="31">
        <f>VLOOKUP(AM735,$A$3:$B$36,2,FALSE)</f>
        <v>33</v>
      </c>
      <c r="AM735" s="80" t="s">
        <v>766</v>
      </c>
      <c r="AN735" s="5">
        <v>8</v>
      </c>
      <c r="AO735" s="24">
        <f>VLOOKUP(AP735,$A$3:$B$36,2,FALSE)</f>
        <v>27.5</v>
      </c>
      <c r="AP735" s="80" t="s">
        <v>853</v>
      </c>
    </row>
    <row r="736" spans="7:66" x14ac:dyDescent="0.45">
      <c r="G736" s="5">
        <v>9</v>
      </c>
      <c r="H736" s="13" t="s">
        <v>521</v>
      </c>
      <c r="I736" s="6" t="s">
        <v>934</v>
      </c>
      <c r="J736" s="11" t="s">
        <v>397</v>
      </c>
      <c r="K736" s="6" t="s">
        <v>508</v>
      </c>
      <c r="L736" s="6"/>
      <c r="M736" s="11" t="s">
        <v>854</v>
      </c>
      <c r="N736" s="11"/>
      <c r="P736" s="79"/>
      <c r="Q736" s="5" t="s">
        <v>70</v>
      </c>
      <c r="R736" s="5" t="s">
        <v>73</v>
      </c>
      <c r="S736" s="5" t="s">
        <v>45</v>
      </c>
      <c r="T736" s="5" t="s">
        <v>508</v>
      </c>
      <c r="V736" s="5" t="s">
        <v>16</v>
      </c>
      <c r="Y736" s="5">
        <v>9</v>
      </c>
      <c r="Z736" s="31">
        <f>VLOOKUP(AA736,$A$3:$B$36,2,FALSE)</f>
        <v>43.6</v>
      </c>
      <c r="AA736" s="80" t="s">
        <v>784</v>
      </c>
      <c r="AB736" s="5">
        <v>9</v>
      </c>
      <c r="AC736" s="31">
        <f>VLOOKUP(AD736,$A$3:$B$36,2,FALSE)</f>
        <v>41.3</v>
      </c>
      <c r="AD736" s="80" t="s">
        <v>786</v>
      </c>
      <c r="AE736" s="5">
        <v>9</v>
      </c>
      <c r="AF736" s="31">
        <f>VLOOKUP(AG736,$A$3:$B$36,2,FALSE)</f>
        <v>31.4</v>
      </c>
      <c r="AG736" s="80" t="s">
        <v>774</v>
      </c>
      <c r="AH736" s="5">
        <v>9</v>
      </c>
      <c r="AI736" s="31">
        <f>VLOOKUP(AJ736,$A$3:$B$36,2,FALSE)</f>
        <v>31.4</v>
      </c>
      <c r="AJ736" s="80" t="s">
        <v>774</v>
      </c>
      <c r="AK736" s="114">
        <v>9</v>
      </c>
      <c r="AL736" s="107">
        <f>VLOOKUP(AM736,$A$3:$B$36,2,FALSE)</f>
        <v>32</v>
      </c>
      <c r="AM736" s="112" t="s">
        <v>770</v>
      </c>
      <c r="AN736" s="5">
        <v>9</v>
      </c>
      <c r="AO736" s="24">
        <f>VLOOKUP(AP736,$A$3:$B$36,2,FALSE)</f>
        <v>29.2</v>
      </c>
      <c r="AP736" s="80" t="s">
        <v>792</v>
      </c>
    </row>
    <row r="737" spans="7:66" x14ac:dyDescent="0.45">
      <c r="G737" s="5">
        <v>10</v>
      </c>
      <c r="H737" s="11" t="s">
        <v>522</v>
      </c>
      <c r="I737" s="6" t="s">
        <v>34</v>
      </c>
      <c r="J737" s="6"/>
      <c r="K737" s="6" t="s">
        <v>802</v>
      </c>
      <c r="L737" s="6"/>
      <c r="M737" s="6"/>
      <c r="N737" s="6"/>
      <c r="P737" s="79"/>
      <c r="Q737" s="5" t="s">
        <v>520</v>
      </c>
      <c r="R737" s="5" t="s">
        <v>34</v>
      </c>
      <c r="T737" s="5" t="s">
        <v>802</v>
      </c>
      <c r="Y737" s="5">
        <v>10</v>
      </c>
      <c r="Z737" s="31">
        <f>VLOOKUP(AA737,$A$3:$B$36,2,FALSE)</f>
        <v>44.6</v>
      </c>
      <c r="AA737" s="80" t="s">
        <v>785</v>
      </c>
      <c r="AB737" s="5">
        <v>10</v>
      </c>
      <c r="AC737" s="31">
        <f>VLOOKUP(AD737,$A$3:$B$36,2,FALSE)</f>
        <v>39.700000000000003</v>
      </c>
      <c r="AD737" s="80" t="s">
        <v>764</v>
      </c>
      <c r="AE737" s="114">
        <v>10</v>
      </c>
      <c r="AF737" s="107">
        <f>VLOOKUP(AG737,$A$3:$B$36,2,FALSE)</f>
        <v>30.4</v>
      </c>
      <c r="AG737" s="112" t="s">
        <v>773</v>
      </c>
      <c r="AH737" s="5">
        <v>10</v>
      </c>
      <c r="AI737" s="31">
        <f>VLOOKUP(AJ737,$A$3:$B$36,2,FALSE)</f>
        <v>30.4</v>
      </c>
      <c r="AJ737" s="80" t="s">
        <v>773</v>
      </c>
      <c r="AN737" s="114">
        <v>10</v>
      </c>
      <c r="AO737" s="107">
        <f>VLOOKUP(AP737,$A$3:$B$36,2,FALSE)</f>
        <v>27.5</v>
      </c>
      <c r="AP737" s="112" t="s">
        <v>853</v>
      </c>
    </row>
    <row r="738" spans="7:66" x14ac:dyDescent="0.45">
      <c r="G738" s="5">
        <v>11</v>
      </c>
      <c r="H738" s="6"/>
      <c r="I738" s="6" t="s">
        <v>35</v>
      </c>
      <c r="J738" s="6"/>
      <c r="K738" s="11" t="s">
        <v>288</v>
      </c>
      <c r="L738" s="6"/>
      <c r="M738" s="6"/>
      <c r="N738" s="6"/>
      <c r="P738" s="79"/>
      <c r="R738" s="5" t="s">
        <v>35</v>
      </c>
      <c r="T738" s="5" t="s">
        <v>137</v>
      </c>
      <c r="Y738" s="114">
        <v>11</v>
      </c>
      <c r="Z738" s="107">
        <f>VLOOKUP(AA738,$A$3:$B$36,2,FALSE)</f>
        <v>43.6</v>
      </c>
      <c r="AA738" s="112" t="s">
        <v>784</v>
      </c>
      <c r="AB738" s="5">
        <v>11</v>
      </c>
      <c r="AC738" s="31">
        <f>VLOOKUP(AD738,$A$3:$B$36,2,FALSE)</f>
        <v>38.5</v>
      </c>
      <c r="AD738" s="80" t="s">
        <v>767</v>
      </c>
      <c r="AF738" s="31"/>
      <c r="AH738" s="5">
        <v>11</v>
      </c>
      <c r="AI738" s="31">
        <f>VLOOKUP(AJ738,$A$3:$B$36,2,FALSE)</f>
        <v>29.2</v>
      </c>
      <c r="AJ738" s="80" t="s">
        <v>792</v>
      </c>
    </row>
    <row r="739" spans="7:66" x14ac:dyDescent="0.45">
      <c r="G739" s="5">
        <v>12</v>
      </c>
      <c r="H739" s="6"/>
      <c r="I739" s="11" t="s">
        <v>935</v>
      </c>
      <c r="J739" s="6"/>
      <c r="K739" s="6" t="s">
        <v>977</v>
      </c>
      <c r="L739" s="6"/>
      <c r="M739" s="6"/>
      <c r="N739" s="6"/>
      <c r="P739" s="79"/>
      <c r="R739" s="5" t="s">
        <v>174</v>
      </c>
      <c r="T739" s="5" t="s">
        <v>802</v>
      </c>
      <c r="AB739" s="5">
        <v>12</v>
      </c>
      <c r="AC739" s="31">
        <f>VLOOKUP(AD739,$A$3:$B$36,2,FALSE)</f>
        <v>37.200000000000003</v>
      </c>
      <c r="AD739" s="80" t="s">
        <v>772</v>
      </c>
      <c r="AF739" s="31"/>
      <c r="AH739" s="5">
        <v>12</v>
      </c>
      <c r="AI739" s="31">
        <f>VLOOKUP(AJ739,$A$3:$B$36,2,FALSE)</f>
        <v>30.4</v>
      </c>
      <c r="AJ739" s="80" t="s">
        <v>773</v>
      </c>
    </row>
    <row r="740" spans="7:66" x14ac:dyDescent="0.45">
      <c r="G740" s="5">
        <v>13</v>
      </c>
      <c r="H740" s="6"/>
      <c r="I740" s="6" t="s">
        <v>36</v>
      </c>
      <c r="J740" s="6"/>
      <c r="K740" s="6"/>
      <c r="L740" s="6"/>
      <c r="M740" s="6"/>
      <c r="N740" s="6"/>
      <c r="P740" s="79"/>
      <c r="R740" s="5" t="s">
        <v>36</v>
      </c>
      <c r="AB740" s="5">
        <v>13</v>
      </c>
      <c r="AC740" s="31">
        <f>VLOOKUP(AD740,$A$3:$B$36,2,FALSE)</f>
        <v>38.5</v>
      </c>
      <c r="AD740" s="80" t="s">
        <v>767</v>
      </c>
      <c r="AF740" s="31"/>
      <c r="AH740" s="114">
        <v>13</v>
      </c>
      <c r="AI740" s="107">
        <f>VLOOKUP(AJ740,$A$3:$B$36,2,FALSE)</f>
        <v>29.2</v>
      </c>
      <c r="AJ740" s="112" t="s">
        <v>792</v>
      </c>
    </row>
    <row r="741" spans="7:66" ht="13.8" x14ac:dyDescent="0.45">
      <c r="G741" s="5">
        <v>14</v>
      </c>
      <c r="H741" s="6"/>
      <c r="I741" s="13" t="s">
        <v>394</v>
      </c>
      <c r="J741" s="6"/>
      <c r="K741" s="6"/>
      <c r="L741" s="6"/>
      <c r="M741" s="6"/>
      <c r="N741" s="6"/>
      <c r="O741" s="10" t="s">
        <v>431</v>
      </c>
      <c r="P741" s="79"/>
      <c r="R741" s="5" t="s">
        <v>34</v>
      </c>
      <c r="W741" s="5">
        <f>COUNTA(Q728:V741)</f>
        <v>62</v>
      </c>
      <c r="X741" s="10" t="s">
        <v>431</v>
      </c>
      <c r="AB741" s="5">
        <v>14</v>
      </c>
      <c r="AC741" s="31">
        <f>VLOOKUP(AD741,$A$3:$B$36,2,FALSE)</f>
        <v>39.700000000000003</v>
      </c>
      <c r="AD741" s="80" t="s">
        <v>764</v>
      </c>
      <c r="AF741" s="31"/>
    </row>
    <row r="742" spans="7:66" x14ac:dyDescent="0.45">
      <c r="I742" s="68"/>
      <c r="AB742" s="114">
        <v>15</v>
      </c>
      <c r="AC742" s="107">
        <f>VLOOKUP(AD742,$A$3:$B$36,2,FALSE)</f>
        <v>38.5</v>
      </c>
      <c r="AD742" s="112" t="s">
        <v>767</v>
      </c>
    </row>
    <row r="743" spans="7:66" ht="13.8" x14ac:dyDescent="0.45">
      <c r="W743" s="77">
        <f>SUM(W22:W741)</f>
        <v>2654</v>
      </c>
      <c r="BN743" s="10" t="s">
        <v>431</v>
      </c>
    </row>
    <row r="744" spans="7:66" x14ac:dyDescent="0.45">
      <c r="H744" s="5" t="s">
        <v>216</v>
      </c>
    </row>
    <row r="745" spans="7:66" x14ac:dyDescent="0.45">
      <c r="H745" s="8" t="s">
        <v>28</v>
      </c>
      <c r="I745" s="8" t="s">
        <v>29</v>
      </c>
      <c r="J745" s="8" t="s">
        <v>110</v>
      </c>
      <c r="K745" s="8" t="s">
        <v>217</v>
      </c>
      <c r="L745" s="8" t="s">
        <v>218</v>
      </c>
      <c r="M745" s="8" t="s">
        <v>219</v>
      </c>
    </row>
    <row r="746" spans="7:66" x14ac:dyDescent="0.45">
      <c r="P746" s="77" t="s">
        <v>874</v>
      </c>
    </row>
    <row r="747" spans="7:66" x14ac:dyDescent="0.45">
      <c r="G747" s="77" t="s">
        <v>220</v>
      </c>
      <c r="Q747" s="80" t="s">
        <v>877</v>
      </c>
      <c r="R747" s="80" t="s">
        <v>878</v>
      </c>
      <c r="S747" s="80" t="s">
        <v>879</v>
      </c>
      <c r="T747" s="80" t="s">
        <v>790</v>
      </c>
      <c r="U747" s="80" t="s">
        <v>771</v>
      </c>
      <c r="V747" s="80" t="s">
        <v>432</v>
      </c>
      <c r="W747" s="80" t="s">
        <v>819</v>
      </c>
      <c r="X747" s="80" t="s">
        <v>434</v>
      </c>
      <c r="Y747" s="80" t="s">
        <v>871</v>
      </c>
      <c r="Z747" s="80" t="s">
        <v>873</v>
      </c>
      <c r="AA747" s="80" t="s">
        <v>769</v>
      </c>
      <c r="AB747" s="80" t="s">
        <v>853</v>
      </c>
      <c r="AC747" s="80" t="s">
        <v>792</v>
      </c>
      <c r="AD747" s="80" t="s">
        <v>773</v>
      </c>
      <c r="AE747" s="80" t="s">
        <v>774</v>
      </c>
      <c r="AF747" s="80" t="s">
        <v>770</v>
      </c>
      <c r="AG747" s="80" t="s">
        <v>766</v>
      </c>
      <c r="AH747" s="80" t="s">
        <v>791</v>
      </c>
      <c r="AI747" s="80" t="s">
        <v>787</v>
      </c>
      <c r="AJ747" s="80" t="s">
        <v>765</v>
      </c>
      <c r="AK747" s="80" t="s">
        <v>776</v>
      </c>
      <c r="AL747" s="80" t="s">
        <v>775</v>
      </c>
      <c r="AM747" s="80" t="s">
        <v>772</v>
      </c>
      <c r="AN747" s="80" t="s">
        <v>767</v>
      </c>
      <c r="AO747" s="80" t="s">
        <v>764</v>
      </c>
      <c r="AP747" s="80" t="s">
        <v>786</v>
      </c>
      <c r="AQ747" s="80" t="s">
        <v>784</v>
      </c>
      <c r="AR747" s="80" t="s">
        <v>785</v>
      </c>
      <c r="AS747" s="80" t="s">
        <v>768</v>
      </c>
    </row>
    <row r="748" spans="7:66" x14ac:dyDescent="0.45">
      <c r="G748" s="5" t="s">
        <v>1430</v>
      </c>
      <c r="O748" s="5" t="s">
        <v>1029</v>
      </c>
      <c r="P748" s="5" t="s">
        <v>1031</v>
      </c>
      <c r="Q748" s="81">
        <f>COUNTIF($Q$3:$V$741, "C1 - M00 : 1")</f>
        <v>1</v>
      </c>
      <c r="R748" s="81">
        <f>COUNTIF($Q$3:$V$741, "C1 - M01 : 1")</f>
        <v>0</v>
      </c>
      <c r="S748" s="81">
        <f>COUNTIF($Q$3:$V$741, "C1 - M02 : 1")</f>
        <v>2</v>
      </c>
      <c r="T748" s="81">
        <f>COUNTIF($Q$3:$V$741, "C1 - M03 : 1")</f>
        <v>1</v>
      </c>
      <c r="U748" s="81">
        <f>COUNTIF($Q$3:$V$741, "C1 - M04 : 1")</f>
        <v>2</v>
      </c>
      <c r="V748" s="81">
        <f>COUNTIF($Q$3:$V$741, "C1 - M05 : 1")</f>
        <v>3</v>
      </c>
      <c r="W748" s="81">
        <f>COUNTIF($Q$3:$V$741, "C1 - M06 : 1")</f>
        <v>2</v>
      </c>
      <c r="X748" s="81">
        <f>COUNTIF($Q$3:$V$741, "C1 - M07 : 1")</f>
        <v>0</v>
      </c>
      <c r="Y748" s="81">
        <f>COUNTIF($Q$3:$V$741, "C1 - M08 : 1")</f>
        <v>33</v>
      </c>
      <c r="Z748" s="81">
        <f>COUNTIF($Q$3:$V$741, "C1 - M09 : 1")</f>
        <v>0</v>
      </c>
      <c r="AA748" s="81">
        <f>COUNTIF($Q$3:$V$741, "C1 - M10 : 1")</f>
        <v>3</v>
      </c>
      <c r="AB748" s="81">
        <f>COUNTIF($Q$3:$V$741, "C1 - M11 : 1")</f>
        <v>3</v>
      </c>
      <c r="AC748" s="81">
        <f>COUNTIF($Q$3:$V$741, "C1 - M12 : 1")</f>
        <v>34</v>
      </c>
      <c r="AD748" s="81">
        <f>COUNTIF($Q$3:$V$741, "C1 - M13 : 1")</f>
        <v>6</v>
      </c>
      <c r="AE748" s="81">
        <f>COUNTIF($Q$3:$V$741, "C1 - M14 : 1")</f>
        <v>14</v>
      </c>
      <c r="AF748" s="81">
        <f>COUNTIF($Q$3:$V$741, "C1 - M15 : 1")</f>
        <v>12</v>
      </c>
      <c r="AG748" s="81">
        <f>COUNTIF($Q$3:$V$741, "C1 - M16 : 1")</f>
        <v>29</v>
      </c>
      <c r="AH748" s="81">
        <f>COUNTIF($Q$3:$V$741, "C1 - M17 : 1")</f>
        <v>8</v>
      </c>
      <c r="AI748" s="81">
        <f>COUNTIF($Q$3:$V$741, "C1 - M18 : 1")</f>
        <v>12</v>
      </c>
      <c r="AJ748" s="81">
        <f>COUNTIF($Q$3:$V$741, "C1 - M19 : 1")</f>
        <v>13</v>
      </c>
      <c r="AK748" s="81">
        <f>COUNTIF($Q$3:$V$741, "C1 - M20 : 1")</f>
        <v>37</v>
      </c>
      <c r="AL748" s="81">
        <f>COUNTIF($Q$3:$V$741, "C1 - M21 : 1")</f>
        <v>14</v>
      </c>
      <c r="AM748" s="81">
        <f>COUNTIF($Q$3:$V$741, "C1 - M22 : 1")</f>
        <v>20</v>
      </c>
      <c r="AN748" s="81">
        <f>COUNTIF($Q$3:$V$741, "C1 - M23 : 1")</f>
        <v>12</v>
      </c>
      <c r="AO748" s="81">
        <f>COUNTIF($Q$3:$V$741, "C1 - M24 : 1")</f>
        <v>11</v>
      </c>
      <c r="AP748" s="81">
        <f>COUNTIF($Q$3:$V$741, "C1 - M25 : 1")</f>
        <v>3</v>
      </c>
      <c r="AQ748" s="81">
        <f>COUNTIF($Q$3:$V$741, "C1 - M26 : 1")</f>
        <v>6</v>
      </c>
      <c r="AR748" s="81">
        <f>COUNTIF($Q$3:$V$741, "C1 - M27 : 1")</f>
        <v>4</v>
      </c>
      <c r="AS748" s="81">
        <f>COUNTIF($Q$3:$V$741, "C1 - M28 : 1")</f>
        <v>12</v>
      </c>
    </row>
    <row r="749" spans="7:66" x14ac:dyDescent="0.45">
      <c r="G749" s="5" t="s">
        <v>1429</v>
      </c>
      <c r="O749" s="5" t="s">
        <v>1027</v>
      </c>
      <c r="P749" s="5" t="s">
        <v>1031</v>
      </c>
      <c r="Q749" s="82">
        <f>COUNTIF($Q$3:$V$741, "C1 - M00 : 2")</f>
        <v>0</v>
      </c>
      <c r="R749" s="82">
        <f>COUNTIF($Q$3:$V$741, "C1 - M01 : 2")</f>
        <v>0</v>
      </c>
      <c r="S749" s="82">
        <f>COUNTIF($Q$3:$V$741, "C1 - M02 : 2")</f>
        <v>0</v>
      </c>
      <c r="T749" s="82">
        <f>COUNTIF($Q$3:$V$741, "C1 - M03 : 2")</f>
        <v>1</v>
      </c>
      <c r="U749" s="82">
        <f>COUNTIF($Q$3:$V$741, "C1 - M04 : 2")</f>
        <v>1</v>
      </c>
      <c r="V749" s="82">
        <f>COUNTIF($Q$3:$V$741, "C1 - M05 : 2")</f>
        <v>0</v>
      </c>
      <c r="W749" s="82">
        <f>COUNTIF($Q$3:$V$741, "C1 - M06 : 2")</f>
        <v>2</v>
      </c>
      <c r="X749" s="82">
        <f>COUNTIF($Q$3:$V$741, "C1 - M07 : 2")</f>
        <v>1</v>
      </c>
      <c r="Y749" s="82">
        <f>COUNTIF($Q$3:$V$741, "C1 - M08 : 2")</f>
        <v>2</v>
      </c>
      <c r="Z749" s="82">
        <f>COUNTIF($Q$3:$V$741, "C1 - M09 : 2")</f>
        <v>0</v>
      </c>
      <c r="AA749" s="82">
        <f>COUNTIF($Q$3:$V$741, "C1 - M10 : 2")</f>
        <v>0</v>
      </c>
      <c r="AB749" s="82">
        <f>COUNTIF($Q$3:$V$741, "C1 - M11 : 2")</f>
        <v>0</v>
      </c>
      <c r="AC749" s="82">
        <f>COUNTIF($Q$3:$V$741, "C1 - M12 : 2")</f>
        <v>3</v>
      </c>
      <c r="AD749" s="82">
        <f>COUNTIF($Q$3:$V$741, "C1 - M13 : 2")</f>
        <v>0</v>
      </c>
      <c r="AE749" s="82">
        <f>COUNTIF($Q$3:$V$741, "C1 - M14 : 2")</f>
        <v>5</v>
      </c>
      <c r="AF749" s="82">
        <f>COUNTIF($Q$3:$V$741, "C1 - M15 : 2")</f>
        <v>7</v>
      </c>
      <c r="AG749" s="82">
        <f>COUNTIF($Q$3:$V$741, "C1 - M16 : 2")</f>
        <v>16</v>
      </c>
      <c r="AH749" s="82">
        <f>COUNTIF($Q$3:$V$741, "C1 - M17 : 2")</f>
        <v>1</v>
      </c>
      <c r="AI749" s="82">
        <f>COUNTIF($Q$3:$V$741, "C1 - M18 : 2")</f>
        <v>7</v>
      </c>
      <c r="AJ749" s="82">
        <f>COUNTIF($Q$3:$V$741, "C1 - M19 : 2")</f>
        <v>7</v>
      </c>
      <c r="AK749" s="82">
        <f>COUNTIF($Q$3:$V$741, "C1 - M20 : 2")</f>
        <v>19</v>
      </c>
      <c r="AL749" s="82">
        <f>COUNTIF($Q$3:$V$741, "C1 - M21 : 2")</f>
        <v>9</v>
      </c>
      <c r="AM749" s="82">
        <f>COUNTIF($Q$3:$V$741, "C1 - M22 : 2")</f>
        <v>24</v>
      </c>
      <c r="AN749" s="82">
        <f>COUNTIF($Q$3:$V$741, "C1 - M23 : 2")</f>
        <v>13</v>
      </c>
      <c r="AO749" s="82">
        <f>COUNTIF($Q$3:$V$741, "C1 - M24 : 2")</f>
        <v>27</v>
      </c>
      <c r="AP749" s="82">
        <f>COUNTIF($Q$3:$V$741, "C1 - M25 : 2")</f>
        <v>4</v>
      </c>
      <c r="AQ749" s="82">
        <f>COUNTIF($Q$3:$V$741, "C1 - M26 : 2")</f>
        <v>3</v>
      </c>
      <c r="AR749" s="82">
        <f>COUNTIF($Q$3:$V$741, "C1 - M27 : 2")</f>
        <v>4</v>
      </c>
      <c r="AS749" s="82">
        <f>COUNTIF($Q$3:$V$741, "C1 - M28 : 2")</f>
        <v>6</v>
      </c>
    </row>
    <row r="750" spans="7:66" x14ac:dyDescent="0.45">
      <c r="O750" s="5" t="s">
        <v>1030</v>
      </c>
      <c r="P750" s="5" t="s">
        <v>1031</v>
      </c>
      <c r="Q750" s="81">
        <f>COUNTIF($Q$3:$V$741, "M00 - C1 : 2")</f>
        <v>0</v>
      </c>
      <c r="R750" s="81">
        <f>COUNTIF($Q$3:$V$741, "M01 - C1 : 2")</f>
        <v>0</v>
      </c>
      <c r="S750" s="81">
        <f>COUNTIF($Q$3:$V$741, "M02 - C1 : 2")</f>
        <v>0</v>
      </c>
      <c r="T750" s="81">
        <f>COUNTIF($Q$3:$V$741, "M03 - C1 : 2")</f>
        <v>0</v>
      </c>
      <c r="U750" s="81">
        <f>COUNTIF($Q$3:$V$741, "M04 - C1 : 2")</f>
        <v>4</v>
      </c>
      <c r="V750" s="81">
        <f>COUNTIF($Q$3:$V$741, "M05 - C1 : 2")</f>
        <v>1</v>
      </c>
      <c r="W750" s="81">
        <f>COUNTIF($Q$3:$V$741, "M06 - C1 : 2")</f>
        <v>4</v>
      </c>
      <c r="X750" s="81">
        <f>COUNTIF($Q$3:$V$741, "M07 - C1 : 2")</f>
        <v>1</v>
      </c>
      <c r="Y750" s="81">
        <f>COUNTIF($Q$3:$V$741, "M08 - C1 : 2")</f>
        <v>35</v>
      </c>
      <c r="Z750" s="81">
        <f>COUNTIF($Q$3:$V$741, "M09 - C1 : 2")</f>
        <v>1</v>
      </c>
      <c r="AA750" s="81">
        <f>COUNTIF($Q$3:$V$741, "M10 - C1 : 2")</f>
        <v>9</v>
      </c>
      <c r="AB750" s="81">
        <f>COUNTIF($Q$3:$V$741, "M11 - C1 : 2")</f>
        <v>7</v>
      </c>
      <c r="AC750" s="81">
        <f>COUNTIF($Q$3:$V$741, "M12 - C1 : 2")</f>
        <v>44</v>
      </c>
      <c r="AD750" s="81">
        <f>COUNTIF($Q$3:$V$741, "M13 - C1 : 2")</f>
        <v>12</v>
      </c>
      <c r="AE750" s="81">
        <f>COUNTIF($Q$3:$V$741, "M14 - C1 : 2")</f>
        <v>24</v>
      </c>
      <c r="AF750" s="81">
        <f>COUNTIF($Q$3:$V$741, "M15 - C1 : 2")</f>
        <v>16</v>
      </c>
      <c r="AG750" s="81">
        <f>COUNTIF($Q$3:$V$741, "M16 - C1 : 2")</f>
        <v>29</v>
      </c>
      <c r="AH750" s="81">
        <f>COUNTIF($Q$3:$V$741, "M17 - C1 : 2")</f>
        <v>10</v>
      </c>
      <c r="AI750" s="81">
        <f>COUNTIF($Q$3:$V$741, "M18 - C1 : 2")</f>
        <v>12</v>
      </c>
      <c r="AJ750" s="81">
        <f>COUNTIF($Q$3:$V$741, "M19 - C1 : 2")</f>
        <v>11</v>
      </c>
      <c r="AK750" s="81">
        <f>COUNTIF($Q$3:$V$741, "M20 - C1 : 2")</f>
        <v>19</v>
      </c>
      <c r="AL750" s="81">
        <f>COUNTIF($Q$3:$V$741, "M21 - C1 : 2")</f>
        <v>8</v>
      </c>
      <c r="AM750" s="81">
        <f>COUNTIF($Q$3:$V$741, "M22 - C1 : 2")</f>
        <v>17</v>
      </c>
      <c r="AN750" s="81">
        <f>COUNTIF($Q$3:$V$741, "M23 - C1 : 2")</f>
        <v>10</v>
      </c>
      <c r="AO750" s="81">
        <f>COUNTIF($Q$3:$V$741, "M24 - C1 : 2")</f>
        <v>6</v>
      </c>
      <c r="AP750" s="81">
        <f>COUNTIF($Q$3:$V$741, "M25 - C1 : 2")</f>
        <v>3</v>
      </c>
      <c r="AQ750" s="81">
        <f>COUNTIF($Q$3:$V$741, "M26 - C1 : 2")</f>
        <v>4</v>
      </c>
      <c r="AR750" s="81">
        <f>COUNTIF($Q$3:$V$741, "M27 - C1 : 2")</f>
        <v>4</v>
      </c>
      <c r="AS750" s="81">
        <f>COUNTIF($Q$3:$V$741, "M28 - C1 : 2")</f>
        <v>6</v>
      </c>
    </row>
    <row r="751" spans="7:66" x14ac:dyDescent="0.45">
      <c r="G751" s="77" t="s">
        <v>221</v>
      </c>
      <c r="O751" s="5" t="s">
        <v>1027</v>
      </c>
      <c r="P751" s="5" t="s">
        <v>1031</v>
      </c>
      <c r="Q751" s="82">
        <f>COUNTIF($Q$3:$V$741, "M00 - C1 : 1")</f>
        <v>0</v>
      </c>
      <c r="R751" s="82">
        <f>COUNTIF($Q$3:$V$741, "M01 - C1 : 1")</f>
        <v>0</v>
      </c>
      <c r="S751" s="82">
        <f>COUNTIF($Q$3:$V$741, "M02 - C1 : 1")</f>
        <v>0</v>
      </c>
      <c r="T751" s="82">
        <f>COUNTIF($Q$3:$V$741, "M03 - C1 : 1")</f>
        <v>0</v>
      </c>
      <c r="U751" s="82">
        <f>COUNTIF($Q$3:$V$741, "M04 - C1 : 1")</f>
        <v>0</v>
      </c>
      <c r="V751" s="82">
        <f>COUNTIF($Q$3:$V$741, "M05 - C1 : 1")</f>
        <v>0</v>
      </c>
      <c r="W751" s="82">
        <f>COUNTIF($Q$3:$V$741, "M06 - C1 : 1")</f>
        <v>1</v>
      </c>
      <c r="X751" s="82">
        <f>COUNTIF($Q$3:$V$741, "M07 - C1 : 1")</f>
        <v>0</v>
      </c>
      <c r="Y751" s="82">
        <f>COUNTIF($Q$3:$V$741, "M08 - C1 : 1")</f>
        <v>4</v>
      </c>
      <c r="Z751" s="82">
        <f>COUNTIF($Q$3:$V$741, "M09 - C1 : 1")</f>
        <v>0</v>
      </c>
      <c r="AA751" s="82">
        <f>COUNTIF($Q$3:$V$741, "M10 - C1 : 1")</f>
        <v>0</v>
      </c>
      <c r="AB751" s="82">
        <f>COUNTIF($Q$3:$V$741, "M11 - C1 : 1")</f>
        <v>1</v>
      </c>
      <c r="AC751" s="82">
        <f>COUNTIF($Q$3:$V$741, "M12 - C1 : 1")</f>
        <v>6</v>
      </c>
      <c r="AD751" s="82">
        <f>COUNTIF($Q$3:$V$741, "M13 - C1 : 1")</f>
        <v>7</v>
      </c>
      <c r="AE751" s="82">
        <f>COUNTIF($Q$3:$V$741, "M14 - C1 : 1")</f>
        <v>11</v>
      </c>
      <c r="AF751" s="82">
        <f>COUNTIF($Q$3:$V$741, "M15 - C1 : 1")</f>
        <v>9</v>
      </c>
      <c r="AG751" s="82">
        <f>COUNTIF($Q$3:$V$741, "M16 - C1 : 1")</f>
        <v>20</v>
      </c>
      <c r="AH751" s="82">
        <f>COUNTIF($Q$3:$V$741, "M17 - C1 : 1")</f>
        <v>7</v>
      </c>
      <c r="AI751" s="82">
        <f>COUNTIF($Q$3:$V$741, "M18 - C1 : 1")</f>
        <v>9</v>
      </c>
      <c r="AJ751" s="82">
        <f>COUNTIF($Q$3:$V$741, "M19 - C1 : 1")</f>
        <v>3</v>
      </c>
      <c r="AK751" s="82">
        <f>COUNTIF($Q$3:$V$741, "M20 - C1 : 1")</f>
        <v>11</v>
      </c>
      <c r="AL751" s="82">
        <f>COUNTIF($Q$3:$V$741, "M21 - C1 : 1")</f>
        <v>4</v>
      </c>
      <c r="AM751" s="82">
        <f>COUNTIF($Q$3:$V$741, "M22 - C1 : 1")</f>
        <v>5</v>
      </c>
      <c r="AN751" s="82">
        <f>COUNTIF($Q$3:$V$741, "M23 - C1 : 1")</f>
        <v>10</v>
      </c>
      <c r="AO751" s="82">
        <f>COUNTIF($Q$3:$V$741, "M24 - C1 : 1")</f>
        <v>16</v>
      </c>
      <c r="AP751" s="82">
        <f>COUNTIF($Q$3:$V$741, "M25 - C1 : 1")</f>
        <v>1</v>
      </c>
      <c r="AQ751" s="82">
        <f>COUNTIF($Q$3:$V$741, "M26 - C1 : 1")</f>
        <v>4</v>
      </c>
      <c r="AR751" s="82">
        <f>COUNTIF($Q$3:$V$741, "M27 - C1 : 1")</f>
        <v>1</v>
      </c>
      <c r="AS751" s="82">
        <f>COUNTIF($Q$3:$V$741, "M28 - C1 : 1")</f>
        <v>6</v>
      </c>
    </row>
    <row r="752" spans="7:66" x14ac:dyDescent="0.45">
      <c r="G752" s="5" t="s">
        <v>1430</v>
      </c>
      <c r="O752" s="5" t="s">
        <v>1025</v>
      </c>
      <c r="P752" s="5" t="s">
        <v>1031</v>
      </c>
      <c r="Q752" s="80">
        <f>SUM(Q748:Q751)</f>
        <v>1</v>
      </c>
      <c r="R752" s="80">
        <f>SUM(R748:R751)</f>
        <v>0</v>
      </c>
      <c r="S752" s="80">
        <f>SUM(S748:S751)</f>
        <v>2</v>
      </c>
      <c r="T752" s="80">
        <f>SUM(T748:T751)</f>
        <v>2</v>
      </c>
      <c r="U752" s="80">
        <f>SUM(U748:U751)</f>
        <v>7</v>
      </c>
      <c r="V752" s="80">
        <f>SUM(V748:V751)</f>
        <v>4</v>
      </c>
      <c r="W752" s="80">
        <f>SUM(W748:W751)</f>
        <v>9</v>
      </c>
      <c r="X752" s="80">
        <f>SUM(X748:X751)</f>
        <v>2</v>
      </c>
      <c r="Y752" s="80">
        <f>SUM(Y748:Y751)</f>
        <v>74</v>
      </c>
      <c r="Z752" s="80">
        <f>SUM(Z748:Z751)</f>
        <v>1</v>
      </c>
      <c r="AA752" s="80">
        <f>SUM(AA748:AA751)</f>
        <v>12</v>
      </c>
      <c r="AB752" s="80">
        <f>SUM(AB748:AB751)</f>
        <v>11</v>
      </c>
      <c r="AC752" s="80">
        <f>SUM(AC748:AC751)</f>
        <v>87</v>
      </c>
      <c r="AD752" s="80">
        <f>SUM(AD748:AD751)</f>
        <v>25</v>
      </c>
      <c r="AE752" s="80">
        <f>SUM(AE748:AE751)</f>
        <v>54</v>
      </c>
      <c r="AF752" s="80">
        <f>SUM(AF748:AF751)</f>
        <v>44</v>
      </c>
      <c r="AG752" s="80">
        <f>SUM(AG748:AG751)</f>
        <v>94</v>
      </c>
      <c r="AH752" s="80">
        <f>SUM(AH748:AH751)</f>
        <v>26</v>
      </c>
      <c r="AI752" s="80">
        <f>SUM(AI748:AI751)</f>
        <v>40</v>
      </c>
      <c r="AJ752" s="80">
        <f>SUM(AJ748:AJ751)</f>
        <v>34</v>
      </c>
      <c r="AK752" s="80">
        <f>SUM(AK748:AK751)</f>
        <v>86</v>
      </c>
      <c r="AL752" s="80">
        <f>SUM(AL748:AL751)</f>
        <v>35</v>
      </c>
      <c r="AM752" s="80">
        <f>SUM(AM748:AM751)</f>
        <v>66</v>
      </c>
      <c r="AN752" s="80">
        <f>SUM(AN748:AN751)</f>
        <v>45</v>
      </c>
      <c r="AO752" s="80">
        <f>SUM(AO748:AO751)</f>
        <v>60</v>
      </c>
      <c r="AP752" s="80">
        <f>SUM(AP748:AP751)</f>
        <v>11</v>
      </c>
      <c r="AQ752" s="80">
        <f>SUM(AQ748:AQ751)</f>
        <v>17</v>
      </c>
      <c r="AR752" s="80">
        <f>SUM(AR748:AR751)</f>
        <v>13</v>
      </c>
      <c r="AS752" s="80">
        <f>SUM(AS748:AS751)</f>
        <v>30</v>
      </c>
      <c r="AT752" s="5">
        <f>SUM(Q752:AS752)</f>
        <v>892</v>
      </c>
    </row>
    <row r="753" spans="7:46" x14ac:dyDescent="0.45">
      <c r="G753" s="5" t="s">
        <v>1429</v>
      </c>
      <c r="O753" s="5" t="s">
        <v>1033</v>
      </c>
      <c r="P753" s="5" t="s">
        <v>1032</v>
      </c>
      <c r="Q753" s="83">
        <f>(SUM(Q748,Q750))/Q752</f>
        <v>1</v>
      </c>
      <c r="R753" s="83">
        <v>0</v>
      </c>
      <c r="S753" s="83">
        <f>(SUM(S748,S750))/S752</f>
        <v>1</v>
      </c>
      <c r="T753" s="83">
        <f>(SUM(T748,T750))/T752</f>
        <v>0.5</v>
      </c>
      <c r="U753" s="83">
        <f>(SUM(U748,U750))/U752</f>
        <v>0.8571428571428571</v>
      </c>
      <c r="V753" s="83">
        <f>(SUM(V748,V750))/V752</f>
        <v>1</v>
      </c>
      <c r="W753" s="83">
        <f>(SUM(W748,W750))/W752</f>
        <v>0.66666666666666663</v>
      </c>
      <c r="X753" s="83">
        <f>(SUM(X748,X750))/X752</f>
        <v>0.5</v>
      </c>
      <c r="Y753" s="83">
        <f>(SUM(Y748,Y750))/Y752</f>
        <v>0.91891891891891897</v>
      </c>
      <c r="Z753" s="83">
        <v>0</v>
      </c>
      <c r="AA753" s="83">
        <f>(SUM(AA748,AA750))/AA752</f>
        <v>1</v>
      </c>
      <c r="AB753" s="83">
        <f>(SUM(AB748,AB750))/AB752</f>
        <v>0.90909090909090906</v>
      </c>
      <c r="AC753" s="83">
        <f>(SUM(AC748,AC750))/AC752</f>
        <v>0.89655172413793105</v>
      </c>
      <c r="AD753" s="83">
        <f>(SUM(AD748,AD750))/AD752</f>
        <v>0.72</v>
      </c>
      <c r="AE753" s="83">
        <f>(SUM(AE748,AE750))/AE752</f>
        <v>0.70370370370370372</v>
      </c>
      <c r="AF753" s="83">
        <f>(SUM(AF748,AF750))/AF752</f>
        <v>0.63636363636363635</v>
      </c>
      <c r="AG753" s="83">
        <f>(SUM(AG748,AG750))/AG752</f>
        <v>0.61702127659574468</v>
      </c>
      <c r="AH753" s="83">
        <f>(SUM(AH748,AH750))/AH752</f>
        <v>0.69230769230769229</v>
      </c>
      <c r="AI753" s="83">
        <f>(SUM(AI748,AI750))/AI752</f>
        <v>0.6</v>
      </c>
      <c r="AJ753" s="83">
        <f>(SUM(AJ748,AJ750))/AJ752</f>
        <v>0.70588235294117652</v>
      </c>
      <c r="AK753" s="83">
        <f>(SUM(AK748,AK750))/AK752</f>
        <v>0.65116279069767447</v>
      </c>
      <c r="AL753" s="83">
        <f>(SUM(AL748,AL750))/AL752</f>
        <v>0.62857142857142856</v>
      </c>
      <c r="AM753" s="83">
        <f>(SUM(AM748,AM750))/AM752</f>
        <v>0.56060606060606055</v>
      </c>
      <c r="AN753" s="83">
        <f>(SUM(AN748,AN750))/AN752</f>
        <v>0.48888888888888887</v>
      </c>
      <c r="AO753" s="83">
        <f>(SUM(AO748,AO750))/AO752</f>
        <v>0.28333333333333333</v>
      </c>
      <c r="AP753" s="83">
        <f>(SUM(AP748,AP750))/AP752</f>
        <v>0.54545454545454541</v>
      </c>
      <c r="AQ753" s="83">
        <f>(SUM(AQ748,AQ750))/AQ752</f>
        <v>0.58823529411764708</v>
      </c>
      <c r="AR753" s="83">
        <f>(SUM(AR748,AR750))/AR752</f>
        <v>0.61538461538461542</v>
      </c>
      <c r="AS753" s="83">
        <f>(SUM(AS748,AS750))/AS752</f>
        <v>0.6</v>
      </c>
    </row>
    <row r="754" spans="7:46" x14ac:dyDescent="0.45">
      <c r="O754" s="5" t="s">
        <v>1026</v>
      </c>
      <c r="P754" s="5" t="s">
        <v>1032</v>
      </c>
      <c r="Q754" s="84">
        <f>(SUM(Q749,Q751))/Q752</f>
        <v>0</v>
      </c>
      <c r="R754" s="84">
        <v>0</v>
      </c>
      <c r="S754" s="84">
        <f>(SUM(S749,S751))/S752</f>
        <v>0</v>
      </c>
      <c r="T754" s="84">
        <f>(SUM(T749,T751))/T752</f>
        <v>0.5</v>
      </c>
      <c r="U754" s="84">
        <f>(SUM(U749,U751))/U752</f>
        <v>0.14285714285714285</v>
      </c>
      <c r="V754" s="84">
        <f>(SUM(V749,V751))/V752</f>
        <v>0</v>
      </c>
      <c r="W754" s="84">
        <f>(SUM(W749,W751))/W752</f>
        <v>0.33333333333333331</v>
      </c>
      <c r="X754" s="84">
        <f>(SUM(X749,X751))/X752</f>
        <v>0.5</v>
      </c>
      <c r="Y754" s="84">
        <f>(SUM(Y749,Y751))/Y752</f>
        <v>8.1081081081081086E-2</v>
      </c>
      <c r="Z754" s="84">
        <v>0</v>
      </c>
      <c r="AA754" s="84">
        <f>(SUM(AA749,AA751))/AA752</f>
        <v>0</v>
      </c>
      <c r="AB754" s="84">
        <f>(SUM(AB749,AB751))/AB752</f>
        <v>9.0909090909090912E-2</v>
      </c>
      <c r="AC754" s="84">
        <f>(SUM(AC749,AC751))/AC752</f>
        <v>0.10344827586206896</v>
      </c>
      <c r="AD754" s="84">
        <f>(SUM(AD749,AD751))/AD752</f>
        <v>0.28000000000000003</v>
      </c>
      <c r="AE754" s="84">
        <f>(SUM(AE749,AE751))/AE752</f>
        <v>0.29629629629629628</v>
      </c>
      <c r="AF754" s="84">
        <f>(SUM(AF749,AF751))/AF752</f>
        <v>0.36363636363636365</v>
      </c>
      <c r="AG754" s="84">
        <f>(SUM(AG749,AG751))/AG752</f>
        <v>0.38297872340425532</v>
      </c>
      <c r="AH754" s="84">
        <f>(SUM(AH749,AH751))/AH752</f>
        <v>0.30769230769230771</v>
      </c>
      <c r="AI754" s="84">
        <f>(SUM(AI749,AI751))/AI752</f>
        <v>0.4</v>
      </c>
      <c r="AJ754" s="84">
        <f>(SUM(AJ749,AJ751))/AJ752</f>
        <v>0.29411764705882354</v>
      </c>
      <c r="AK754" s="84">
        <f>(SUM(AK749,AK751))/AK752</f>
        <v>0.34883720930232559</v>
      </c>
      <c r="AL754" s="84">
        <f>(SUM(AL749,AL751))/AL752</f>
        <v>0.37142857142857144</v>
      </c>
      <c r="AM754" s="84">
        <f>(SUM(AM749,AM751))/AM752</f>
        <v>0.43939393939393939</v>
      </c>
      <c r="AN754" s="84">
        <f>(SUM(AN749,AN751))/AN752</f>
        <v>0.51111111111111107</v>
      </c>
      <c r="AO754" s="84">
        <f>(SUM(AO749,AO751))/AO752</f>
        <v>0.71666666666666667</v>
      </c>
      <c r="AP754" s="84">
        <f>(SUM(AP749,AP751))/AP752</f>
        <v>0.45454545454545453</v>
      </c>
      <c r="AQ754" s="84">
        <f>(SUM(AQ749,AQ751))/AQ752</f>
        <v>0.41176470588235292</v>
      </c>
      <c r="AR754" s="84">
        <f>(SUM(AR749,AR751))/AR752</f>
        <v>0.38461538461538464</v>
      </c>
      <c r="AS754" s="84">
        <f>(SUM(AS749,AS751))/AS752</f>
        <v>0.4</v>
      </c>
    </row>
    <row r="755" spans="7:46" x14ac:dyDescent="0.45">
      <c r="G755" s="77" t="s">
        <v>254</v>
      </c>
      <c r="X755" s="80"/>
      <c r="AD755" s="5"/>
      <c r="AE755" s="80"/>
      <c r="AG755" s="5"/>
      <c r="AL755" s="5"/>
      <c r="AP755" s="5"/>
    </row>
    <row r="756" spans="7:46" x14ac:dyDescent="0.45">
      <c r="G756" s="5" t="s">
        <v>1430</v>
      </c>
      <c r="P756" s="77" t="s">
        <v>875</v>
      </c>
      <c r="X756" s="85"/>
      <c r="AD756" s="5"/>
      <c r="AE756" s="80"/>
      <c r="AG756" s="5"/>
      <c r="AL756" s="5"/>
      <c r="AP756" s="5"/>
    </row>
    <row r="757" spans="7:46" x14ac:dyDescent="0.45">
      <c r="G757" s="5" t="s">
        <v>1429</v>
      </c>
      <c r="Q757" s="80" t="s">
        <v>877</v>
      </c>
      <c r="R757" s="80" t="s">
        <v>878</v>
      </c>
      <c r="S757" s="80" t="s">
        <v>879</v>
      </c>
      <c r="T757" s="80" t="s">
        <v>790</v>
      </c>
      <c r="U757" s="80" t="s">
        <v>771</v>
      </c>
      <c r="V757" s="80" t="s">
        <v>432</v>
      </c>
      <c r="W757" s="80" t="s">
        <v>819</v>
      </c>
      <c r="X757" s="80" t="s">
        <v>434</v>
      </c>
      <c r="Y757" s="80" t="s">
        <v>871</v>
      </c>
      <c r="Z757" s="80" t="s">
        <v>873</v>
      </c>
      <c r="AA757" s="80" t="s">
        <v>769</v>
      </c>
      <c r="AB757" s="80" t="s">
        <v>853</v>
      </c>
      <c r="AC757" s="80" t="s">
        <v>792</v>
      </c>
      <c r="AD757" s="80" t="s">
        <v>773</v>
      </c>
      <c r="AE757" s="80" t="s">
        <v>774</v>
      </c>
      <c r="AF757" s="80" t="s">
        <v>770</v>
      </c>
      <c r="AG757" s="80" t="s">
        <v>766</v>
      </c>
      <c r="AH757" s="80" t="s">
        <v>791</v>
      </c>
      <c r="AI757" s="80" t="s">
        <v>787</v>
      </c>
      <c r="AJ757" s="80" t="s">
        <v>765</v>
      </c>
      <c r="AK757" s="80" t="s">
        <v>776</v>
      </c>
      <c r="AL757" s="80" t="s">
        <v>775</v>
      </c>
      <c r="AM757" s="80" t="s">
        <v>772</v>
      </c>
      <c r="AN757" s="80" t="s">
        <v>767</v>
      </c>
      <c r="AO757" s="80" t="s">
        <v>764</v>
      </c>
      <c r="AP757" s="80" t="s">
        <v>786</v>
      </c>
      <c r="AQ757" s="80" t="s">
        <v>784</v>
      </c>
      <c r="AR757" s="80" t="s">
        <v>785</v>
      </c>
      <c r="AS757" s="80" t="s">
        <v>768</v>
      </c>
    </row>
    <row r="758" spans="7:46" x14ac:dyDescent="0.45">
      <c r="O758" s="5" t="s">
        <v>1006</v>
      </c>
      <c r="Q758" s="81">
        <f>COUNTIF($Q$3:$V$741, "C2 - M00 : 1")</f>
        <v>0</v>
      </c>
      <c r="R758" s="81">
        <f>COUNTIF($Q$3:$V$741, "C2 - M01 : 1")</f>
        <v>0</v>
      </c>
      <c r="S758" s="81">
        <f>COUNTIF($Q$3:$V$741, "C2 - M02 : 1")</f>
        <v>0</v>
      </c>
      <c r="T758" s="81">
        <f>COUNTIF($Q$3:$V$741, "C2 - M03 : 1")</f>
        <v>0</v>
      </c>
      <c r="U758" s="81">
        <f>COUNTIF($Q$3:$V$741, "C2 - M04 : 1")</f>
        <v>1</v>
      </c>
      <c r="V758" s="81">
        <f>COUNTIF($Q$3:$V$741, "C2 - M05 : 1")</f>
        <v>1</v>
      </c>
      <c r="W758" s="81">
        <f>COUNTIF($Q$3:$V$741, "C2 - M06 : 1")</f>
        <v>4</v>
      </c>
      <c r="X758" s="81">
        <f>COUNTIF($Q$3:$V$741, "C2 - M07 : 1")</f>
        <v>1</v>
      </c>
      <c r="Y758" s="81">
        <f>COUNTIF($Q$3:$V$741, "C2 - M08 : 1")</f>
        <v>37</v>
      </c>
      <c r="Z758" s="81">
        <f>COUNTIF($Q$3:$V$741, "C2 - M09 : 1")</f>
        <v>2</v>
      </c>
      <c r="AA758" s="81">
        <f>COUNTIF($Q$3:$V$741, "C2 - M10 : 1")</f>
        <v>5</v>
      </c>
      <c r="AB758" s="81">
        <f>COUNTIF($Q$3:$V$741, "C2 - M11 : 1")</f>
        <v>6</v>
      </c>
      <c r="AC758" s="81">
        <f>COUNTIF($Q$3:$V$741, "C2 - M12 : 1")</f>
        <v>44</v>
      </c>
      <c r="AD758" s="81">
        <f>COUNTIF($Q$3:$V$741, "C2 - M13 : 1")</f>
        <v>10</v>
      </c>
      <c r="AE758" s="81">
        <f>COUNTIF($Q$3:$V$741, "C2 - M14 : 1")</f>
        <v>20</v>
      </c>
      <c r="AF758" s="81">
        <f>COUNTIF($Q$3:$V$741, "C2 - M15 : 1")</f>
        <v>11</v>
      </c>
      <c r="AG758" s="81">
        <f>COUNTIF($Q$3:$V$741, "C2 - M16 : 1")</f>
        <v>30</v>
      </c>
      <c r="AH758" s="81">
        <f>COUNTIF($Q$3:$V$741, "C2 - M17 : 1")</f>
        <v>9</v>
      </c>
      <c r="AI758" s="81">
        <f>COUNTIF($Q$3:$V$741, "C2 - M18 : 1")</f>
        <v>13</v>
      </c>
      <c r="AJ758" s="81">
        <f>COUNTIF($Q$3:$V$741, "C2 - M19 : 1")</f>
        <v>9</v>
      </c>
      <c r="AK758" s="81">
        <f>COUNTIF($Q$3:$V$741, "C2 - M20 : 1")</f>
        <v>23</v>
      </c>
      <c r="AL758" s="81">
        <f>COUNTIF($Q$3:$V$741, "C2 - M21 : 1")</f>
        <v>8</v>
      </c>
      <c r="AM758" s="81">
        <f>COUNTIF($Q$3:$V$741, "C2 - M22 : 1")</f>
        <v>10</v>
      </c>
      <c r="AN758" s="81">
        <f>COUNTIF($Q$3:$V$741, "C2 - M23 : 1")</f>
        <v>11</v>
      </c>
      <c r="AO758" s="81">
        <f>COUNTIF($Q$3:$V$741, "C2 - M24 : 1")</f>
        <v>11</v>
      </c>
      <c r="AP758" s="81">
        <f>COUNTIF($Q$3:$V$741, "C2 - M25 : 1")</f>
        <v>17</v>
      </c>
      <c r="AQ758" s="81">
        <f>COUNTIF($Q$3:$V$741, "C2 - M26 : 1")</f>
        <v>2</v>
      </c>
      <c r="AR758" s="81">
        <f>COUNTIF($Q$3:$V$741, "C2 - M27 : 1")</f>
        <v>3</v>
      </c>
      <c r="AS758" s="81">
        <f>COUNTIF($Q$3:$V$741, "C2 - M28 : 1")</f>
        <v>14</v>
      </c>
    </row>
    <row r="759" spans="7:46" x14ac:dyDescent="0.45">
      <c r="G759" s="77" t="s">
        <v>295</v>
      </c>
      <c r="O759" s="5" t="s">
        <v>1027</v>
      </c>
      <c r="Q759" s="82">
        <f>COUNTIF($Q$3:$V$741, "C2 - M00 : 2")</f>
        <v>0</v>
      </c>
      <c r="R759" s="82">
        <f>COUNTIF($Q$3:$V$741, "C2 - M01 : 2")</f>
        <v>0</v>
      </c>
      <c r="S759" s="82">
        <f>COUNTIF($Q$3:$V$741, "C2 - M02 : 2")</f>
        <v>0</v>
      </c>
      <c r="T759" s="82">
        <f>COUNTIF($Q$3:$V$741, "C2 - M03 : 2")</f>
        <v>0</v>
      </c>
      <c r="U759" s="82">
        <f>COUNTIF($Q$3:$V$741, "C2 - M04 : 2")</f>
        <v>0</v>
      </c>
      <c r="V759" s="82">
        <f>COUNTIF($Q$3:$V$741, "C2 - M05 : 2")</f>
        <v>0</v>
      </c>
      <c r="W759" s="82">
        <f>COUNTIF($Q$3:$V$741, "C2 - M06 : 2")</f>
        <v>1</v>
      </c>
      <c r="X759" s="82">
        <f>COUNTIF($Q$3:$V$741, "C2 - M07 : 2")</f>
        <v>2</v>
      </c>
      <c r="Y759" s="82">
        <f>COUNTIF($Q$3:$V$741, "C2 - M08 : 2")</f>
        <v>2</v>
      </c>
      <c r="Z759" s="82">
        <f>COUNTIF($Q$3:$V$741, "C2 - M09 : 2")</f>
        <v>2</v>
      </c>
      <c r="AA759" s="82">
        <f>COUNTIF($Q$3:$V$741, "C2 - M10 : 2")</f>
        <v>3</v>
      </c>
      <c r="AB759" s="82">
        <f>COUNTIF($Q$3:$V$741, "C2 - M11 : 2")</f>
        <v>0</v>
      </c>
      <c r="AC759" s="82">
        <f>COUNTIF($Q$3:$V$741, "C2 - M12 : 2")</f>
        <v>7</v>
      </c>
      <c r="AD759" s="82">
        <f>COUNTIF($Q$3:$V$741, "C2 - M13 : 2")</f>
        <v>9</v>
      </c>
      <c r="AE759" s="82">
        <f>COUNTIF($Q$3:$V$741, "C2 - M14 : 2")</f>
        <v>13</v>
      </c>
      <c r="AF759" s="82">
        <f>COUNTIF($Q$3:$V$741, "C2 - M15 : 2")</f>
        <v>12</v>
      </c>
      <c r="AG759" s="82">
        <f>COUNTIF($Q$3:$V$741, "C2 - M16 : 2")</f>
        <v>20</v>
      </c>
      <c r="AH759" s="82">
        <f>COUNTIF($Q$3:$V$741, "C2 - M17 : 2")</f>
        <v>5</v>
      </c>
      <c r="AI759" s="82">
        <f>COUNTIF($Q$3:$V$741, "C2 - M18 : 2")</f>
        <v>10</v>
      </c>
      <c r="AJ759" s="82">
        <f>COUNTIF($Q$3:$V$741, "C2 - M19 : 2")</f>
        <v>6</v>
      </c>
      <c r="AK759" s="82">
        <f>COUNTIF($Q$3:$V$741, "C2 - M20 : 2")</f>
        <v>13</v>
      </c>
      <c r="AL759" s="82">
        <f>COUNTIF($Q$3:$V$741, "C2 - M21 : 2")</f>
        <v>8</v>
      </c>
      <c r="AM759" s="82">
        <f>COUNTIF($Q$3:$V$741, "C2 - M22 : 2")</f>
        <v>7</v>
      </c>
      <c r="AN759" s="82">
        <f>COUNTIF($Q$3:$V$741, "C2 - M23 : 2")</f>
        <v>4</v>
      </c>
      <c r="AO759" s="82">
        <f>COUNTIF($Q$3:$V$741, "C2 - M24 : 2")</f>
        <v>13</v>
      </c>
      <c r="AP759" s="82">
        <f>COUNTIF($Q$3:$V$741, "C2 - M25 : 2")</f>
        <v>7</v>
      </c>
      <c r="AQ759" s="82">
        <f>COUNTIF($Q$3:$V$741, "C2 - M26 : 2")</f>
        <v>1</v>
      </c>
      <c r="AR759" s="82">
        <f>COUNTIF($Q$3:$V$741, "C2 - M27 : 2")</f>
        <v>0</v>
      </c>
      <c r="AS759" s="82">
        <f>COUNTIF($Q$3:$V$741, "C2 - M28 : 2")</f>
        <v>5</v>
      </c>
    </row>
    <row r="760" spans="7:46" x14ac:dyDescent="0.45">
      <c r="G760" s="5" t="s">
        <v>1430</v>
      </c>
      <c r="O760" s="5" t="s">
        <v>1007</v>
      </c>
      <c r="Q760" s="81">
        <f>COUNTIF($Q$3:$V$741, "M00 - C2 : 2")</f>
        <v>0</v>
      </c>
      <c r="R760" s="81">
        <f>COUNTIF($Q$3:$V$741, "M01 - C2 : 2")</f>
        <v>0</v>
      </c>
      <c r="S760" s="81">
        <f>COUNTIF($Q$3:$V$741, "M02 - C2 : 2")</f>
        <v>0</v>
      </c>
      <c r="T760" s="81">
        <f>COUNTIF($Q$3:$V$741, "M03 - C2 : 2")</f>
        <v>0</v>
      </c>
      <c r="U760" s="81">
        <f>COUNTIF($Q$3:$V$741, "M04 - C2 : 2")</f>
        <v>3</v>
      </c>
      <c r="V760" s="81">
        <f>COUNTIF($Q$3:$V$741, "M05 - C2 : 2")</f>
        <v>0</v>
      </c>
      <c r="W760" s="81">
        <f>COUNTIF($Q$3:$V$741, "M06 - C2 : 2")</f>
        <v>3</v>
      </c>
      <c r="X760" s="81">
        <f>COUNTIF($Q$3:$V$741, "M07 - C2 : 2")</f>
        <v>2</v>
      </c>
      <c r="Y760" s="81">
        <f>COUNTIF($Q$3:$V$741, "M08 - C2 : 2")</f>
        <v>38</v>
      </c>
      <c r="Z760" s="81">
        <f>COUNTIF($Q$3:$V$741, "M09 - C2 : 2")</f>
        <v>4</v>
      </c>
      <c r="AA760" s="81">
        <f>COUNTIF($Q$3:$V$741, "M10 - C2 : 2")</f>
        <v>14</v>
      </c>
      <c r="AB760" s="81">
        <f>COUNTIF($Q$3:$V$741, "M11 - C2 : 2")</f>
        <v>10</v>
      </c>
      <c r="AC760" s="81">
        <f>COUNTIF($Q$3:$V$741, "M12 - C2 : 2")</f>
        <v>44</v>
      </c>
      <c r="AD760" s="81">
        <f>COUNTIF($Q$3:$V$741, "M13 - C2 : 2")</f>
        <v>14</v>
      </c>
      <c r="AE760" s="81">
        <f>COUNTIF($Q$3:$V$741, "M14 - C2 : 2")</f>
        <v>18</v>
      </c>
      <c r="AF760" s="81">
        <f>COUNTIF($Q$3:$V$741, "M15 - C2 : 2")</f>
        <v>13</v>
      </c>
      <c r="AG760" s="81">
        <f>COUNTIF($Q$3:$V$741, "M16 - C2 : 2")</f>
        <v>32</v>
      </c>
      <c r="AH760" s="81">
        <f>COUNTIF($Q$3:$V$741, "M17 - C2 : 2")</f>
        <v>12</v>
      </c>
      <c r="AI760" s="81">
        <f>COUNTIF($Q$3:$V$741, "M18 - C2 : 2")</f>
        <v>12</v>
      </c>
      <c r="AJ760" s="81">
        <f>COUNTIF($Q$3:$V$741, "M19 - C2 : 2")</f>
        <v>8</v>
      </c>
      <c r="AK760" s="81">
        <f>COUNTIF($Q$3:$V$741, "M20 - C2 : 2")</f>
        <v>18</v>
      </c>
      <c r="AL760" s="81">
        <f>COUNTIF($Q$3:$V$741, "M21 - C2 : 2")</f>
        <v>11</v>
      </c>
      <c r="AM760" s="81">
        <f>COUNTIF($Q$3:$V$741, "M22 - C2 : 2")</f>
        <v>9</v>
      </c>
      <c r="AN760" s="81">
        <f>COUNTIF($Q$3:$V$741, "M23 - C2 : 2")</f>
        <v>5</v>
      </c>
      <c r="AO760" s="81">
        <f>COUNTIF($Q$3:$V$741, "M24 - C2 : 2")</f>
        <v>9</v>
      </c>
      <c r="AP760" s="81">
        <f>COUNTIF($Q$3:$V$741, "M25 - C2 : 2")</f>
        <v>7</v>
      </c>
      <c r="AQ760" s="81">
        <f>COUNTIF($Q$3:$V$741, "M26 - C2 : 2")</f>
        <v>6</v>
      </c>
      <c r="AR760" s="81">
        <f>COUNTIF($Q$3:$V$741, "M27 - C2 : 2")</f>
        <v>3</v>
      </c>
      <c r="AS760" s="81">
        <f>COUNTIF($Q$3:$V$741, "M28 - C2 : 2")</f>
        <v>16</v>
      </c>
    </row>
    <row r="761" spans="7:46" x14ac:dyDescent="0.45">
      <c r="G761" s="5" t="s">
        <v>1429</v>
      </c>
      <c r="O761" s="5" t="s">
        <v>1027</v>
      </c>
      <c r="Q761" s="82">
        <f>COUNTIF($Q$3:$V$741, "M00 - C2 : 1")</f>
        <v>0</v>
      </c>
      <c r="R761" s="82">
        <f>COUNTIF($Q$3:$V$741, "M01 - C2 : 1")</f>
        <v>0</v>
      </c>
      <c r="S761" s="82">
        <f>COUNTIF($Q$3:$V$741, "M02 - C2 : 1")</f>
        <v>0</v>
      </c>
      <c r="T761" s="82">
        <f>COUNTIF($Q$3:$V$741, "M03 - C2 : 1")</f>
        <v>0</v>
      </c>
      <c r="U761" s="82">
        <f>COUNTIF($Q$3:$V$741, "M04 - C2 : 1")</f>
        <v>0</v>
      </c>
      <c r="V761" s="82">
        <f>COUNTIF($Q$3:$V$741, "M05 - C2 : 1")</f>
        <v>0</v>
      </c>
      <c r="W761" s="82">
        <f>COUNTIF($Q$3:$V$741, "M06 - C2 : 1")</f>
        <v>0</v>
      </c>
      <c r="X761" s="82">
        <f>COUNTIF($Q$3:$V$741, "M07 - C2 : 1")</f>
        <v>0</v>
      </c>
      <c r="Y761" s="82">
        <f>COUNTIF($Q$3:$V$741, "M08 - C2 : 1")</f>
        <v>5</v>
      </c>
      <c r="Z761" s="82">
        <f>COUNTIF($Q$3:$V$741, "M09 - C2 : 1")</f>
        <v>3</v>
      </c>
      <c r="AA761" s="82">
        <f>COUNTIF($Q$3:$V$741, "M10 - C2 : 1")</f>
        <v>5</v>
      </c>
      <c r="AB761" s="82">
        <f>COUNTIF($Q$3:$V$741, "M11 - C2 : 1")</f>
        <v>4</v>
      </c>
      <c r="AC761" s="82">
        <f>COUNTIF($Q$3:$V$741, "M12 - C2 : 1")</f>
        <v>12</v>
      </c>
      <c r="AD761" s="82">
        <f>COUNTIF($Q$3:$V$741, "M13 - C2 : 1")</f>
        <v>7</v>
      </c>
      <c r="AE761" s="82">
        <f>COUNTIF($Q$3:$V$741, "M14 - C2 : 1")</f>
        <v>16</v>
      </c>
      <c r="AF761" s="82">
        <f>COUNTIF($Q$3:$V$741, "M15 - C2 : 1")</f>
        <v>8</v>
      </c>
      <c r="AG761" s="82">
        <f>COUNTIF($Q$3:$V$741, "M16 - C2 : 1")</f>
        <v>19</v>
      </c>
      <c r="AH761" s="82">
        <f>COUNTIF($Q$3:$V$741, "M17 - C2 : 1")</f>
        <v>8</v>
      </c>
      <c r="AI761" s="82">
        <f>COUNTIF($Q$3:$V$741, "M18 - C2 : 1")</f>
        <v>13</v>
      </c>
      <c r="AJ761" s="82">
        <f>COUNTIF($Q$3:$V$741, "M19 - C2 : 1")</f>
        <v>6</v>
      </c>
      <c r="AK761" s="82">
        <f>COUNTIF($Q$3:$V$741, "M20 - C2 : 1")</f>
        <v>13</v>
      </c>
      <c r="AL761" s="82">
        <f>COUNTIF($Q$3:$V$741, "M21 - C2 : 1")</f>
        <v>7</v>
      </c>
      <c r="AM761" s="82">
        <f>COUNTIF($Q$3:$V$741, "M22 - C2 : 1")</f>
        <v>8</v>
      </c>
      <c r="AN761" s="82">
        <f>COUNTIF($Q$3:$V$741, "M23 - C2 : 1")</f>
        <v>7</v>
      </c>
      <c r="AO761" s="82">
        <f>COUNTIF($Q$3:$V$741, "M24 - C2 : 1")</f>
        <v>4</v>
      </c>
      <c r="AP761" s="82">
        <f>COUNTIF($Q$3:$V$741, "M25 - C2 : 1")</f>
        <v>4</v>
      </c>
      <c r="AQ761" s="82">
        <f>COUNTIF($Q$3:$V$741, "M26 - C2 : 1")</f>
        <v>1</v>
      </c>
      <c r="AR761" s="82">
        <f>COUNTIF($Q$3:$V$741, "M27 - C2 : 1")</f>
        <v>3</v>
      </c>
      <c r="AS761" s="82">
        <f>COUNTIF($Q$3:$V$741, "M28 - C2 : 1")</f>
        <v>4</v>
      </c>
    </row>
    <row r="762" spans="7:46" x14ac:dyDescent="0.45">
      <c r="O762" s="5" t="s">
        <v>1025</v>
      </c>
      <c r="Q762" s="80">
        <f>SUM(Q758:Q761)</f>
        <v>0</v>
      </c>
      <c r="R762" s="80">
        <f>SUM(R758:R761)</f>
        <v>0</v>
      </c>
      <c r="S762" s="80">
        <f>SUM(S758:S761)</f>
        <v>0</v>
      </c>
      <c r="T762" s="80">
        <f>SUM(T758:T761)</f>
        <v>0</v>
      </c>
      <c r="U762" s="80">
        <f>SUM(U758:U761)</f>
        <v>4</v>
      </c>
      <c r="V762" s="80">
        <f>SUM(V758:V761)</f>
        <v>1</v>
      </c>
      <c r="W762" s="80">
        <f>SUM(W758:W761)</f>
        <v>8</v>
      </c>
      <c r="X762" s="80">
        <f>SUM(X758:X761)</f>
        <v>5</v>
      </c>
      <c r="Y762" s="80">
        <f>SUM(Y758:Y761)</f>
        <v>82</v>
      </c>
      <c r="Z762" s="80">
        <f>SUM(Z758:Z761)</f>
        <v>11</v>
      </c>
      <c r="AA762" s="80">
        <f>SUM(AA758:AA761)</f>
        <v>27</v>
      </c>
      <c r="AB762" s="80">
        <f>SUM(AB758:AB761)</f>
        <v>20</v>
      </c>
      <c r="AC762" s="80">
        <f>SUM(AC758:AC761)</f>
        <v>107</v>
      </c>
      <c r="AD762" s="80">
        <f>SUM(AD758:AD761)</f>
        <v>40</v>
      </c>
      <c r="AE762" s="80">
        <f>SUM(AE758:AE761)</f>
        <v>67</v>
      </c>
      <c r="AF762" s="80">
        <f>SUM(AF758:AF761)</f>
        <v>44</v>
      </c>
      <c r="AG762" s="80">
        <f>SUM(AG758:AG761)</f>
        <v>101</v>
      </c>
      <c r="AH762" s="80">
        <f>SUM(AH758:AH761)</f>
        <v>34</v>
      </c>
      <c r="AI762" s="80">
        <f>SUM(AI758:AI761)</f>
        <v>48</v>
      </c>
      <c r="AJ762" s="80">
        <f>SUM(AJ758:AJ761)</f>
        <v>29</v>
      </c>
      <c r="AK762" s="80">
        <f>SUM(AK758:AK761)</f>
        <v>67</v>
      </c>
      <c r="AL762" s="80">
        <f>SUM(AL758:AL761)</f>
        <v>34</v>
      </c>
      <c r="AM762" s="80">
        <f>SUM(AM758:AM761)</f>
        <v>34</v>
      </c>
      <c r="AN762" s="80">
        <f>SUM(AN758:AN761)</f>
        <v>27</v>
      </c>
      <c r="AO762" s="80">
        <f>SUM(AO758:AO761)</f>
        <v>37</v>
      </c>
      <c r="AP762" s="80">
        <f>SUM(AP758:AP761)</f>
        <v>35</v>
      </c>
      <c r="AQ762" s="80">
        <f>SUM(AQ758:AQ761)</f>
        <v>10</v>
      </c>
      <c r="AR762" s="80">
        <f>SUM(AR758:AR761)</f>
        <v>9</v>
      </c>
      <c r="AS762" s="80">
        <f>SUM(AS758:AS761)</f>
        <v>39</v>
      </c>
      <c r="AT762" s="5">
        <f>SUM(Q762:AS762)</f>
        <v>920</v>
      </c>
    </row>
    <row r="763" spans="7:46" x14ac:dyDescent="0.45">
      <c r="O763" s="5" t="s">
        <v>1028</v>
      </c>
      <c r="Q763" s="83">
        <v>0</v>
      </c>
      <c r="R763" s="83">
        <v>0</v>
      </c>
      <c r="S763" s="83">
        <v>0</v>
      </c>
      <c r="T763" s="83">
        <v>0</v>
      </c>
      <c r="U763" s="83">
        <f>(SUM(U758,U760))/U762</f>
        <v>1</v>
      </c>
      <c r="V763" s="83">
        <f>(SUM(V758,V760))/V762</f>
        <v>1</v>
      </c>
      <c r="W763" s="83">
        <f>(SUM(W758,W760))/W762</f>
        <v>0.875</v>
      </c>
      <c r="X763" s="83">
        <f>(SUM(X758,X760))/X762</f>
        <v>0.6</v>
      </c>
      <c r="Y763" s="83">
        <f>(SUM(Y758,Y760))/Y762</f>
        <v>0.91463414634146345</v>
      </c>
      <c r="Z763" s="83">
        <v>0</v>
      </c>
      <c r="AA763" s="83">
        <f>(SUM(AA758,AA760))/AA762</f>
        <v>0.70370370370370372</v>
      </c>
      <c r="AB763" s="83">
        <f>(SUM(AB758,AB760))/AB762</f>
        <v>0.8</v>
      </c>
      <c r="AC763" s="83">
        <f>(SUM(AC758,AC760))/AC762</f>
        <v>0.82242990654205606</v>
      </c>
      <c r="AD763" s="83">
        <f>(SUM(AD758,AD760))/AD762</f>
        <v>0.6</v>
      </c>
      <c r="AE763" s="83">
        <f>(SUM(AE758,AE760))/AE762</f>
        <v>0.56716417910447758</v>
      </c>
      <c r="AF763" s="83">
        <f>(SUM(AF758,AF760))/AF762</f>
        <v>0.54545454545454541</v>
      </c>
      <c r="AG763" s="83">
        <f>(SUM(AG758,AG760))/AG762</f>
        <v>0.61386138613861385</v>
      </c>
      <c r="AH763" s="83">
        <f>(SUM(AH758,AH760))/AH762</f>
        <v>0.61764705882352944</v>
      </c>
      <c r="AI763" s="83">
        <f>(SUM(AI758,AI760))/AI762</f>
        <v>0.52083333333333337</v>
      </c>
      <c r="AJ763" s="83">
        <f>(SUM(AJ758,AJ760))/AJ762</f>
        <v>0.58620689655172409</v>
      </c>
      <c r="AK763" s="83">
        <f>(SUM(AK758,AK760))/AK762</f>
        <v>0.61194029850746268</v>
      </c>
      <c r="AL763" s="83">
        <f>(SUM(AL758,AL760))/AL762</f>
        <v>0.55882352941176472</v>
      </c>
      <c r="AM763" s="83">
        <f>(SUM(AM758,AM760))/AM762</f>
        <v>0.55882352941176472</v>
      </c>
      <c r="AN763" s="83">
        <f>(SUM(AN758,AN760))/AN762</f>
        <v>0.59259259259259256</v>
      </c>
      <c r="AO763" s="83">
        <f>(SUM(AO758,AO760))/AO762</f>
        <v>0.54054054054054057</v>
      </c>
      <c r="AP763" s="83">
        <f>(SUM(AP758,AP760))/AP762</f>
        <v>0.68571428571428572</v>
      </c>
      <c r="AQ763" s="83">
        <f>(SUM(AQ758,AQ760))/AQ762</f>
        <v>0.8</v>
      </c>
      <c r="AR763" s="83">
        <f>(SUM(AR758,AR760))/AR762</f>
        <v>0.66666666666666663</v>
      </c>
      <c r="AS763" s="83">
        <f>(SUM(AS758,AS760))/AS762</f>
        <v>0.76923076923076927</v>
      </c>
    </row>
    <row r="764" spans="7:46" x14ac:dyDescent="0.45">
      <c r="O764" s="5" t="s">
        <v>1026</v>
      </c>
      <c r="Q764" s="84">
        <v>0</v>
      </c>
      <c r="R764" s="84">
        <v>0</v>
      </c>
      <c r="S764" s="84">
        <v>0</v>
      </c>
      <c r="T764" s="84">
        <v>0</v>
      </c>
      <c r="U764" s="84">
        <f>(SUM(U759,U761))/U762</f>
        <v>0</v>
      </c>
      <c r="V764" s="84">
        <f>(SUM(V759,V761))/V762</f>
        <v>0</v>
      </c>
      <c r="W764" s="84">
        <f>(SUM(W759,W761))/W762</f>
        <v>0.125</v>
      </c>
      <c r="X764" s="84">
        <f>(SUM(X759,X761))/X762</f>
        <v>0.4</v>
      </c>
      <c r="Y764" s="84">
        <f>(SUM(Y759,Y761))/Y762</f>
        <v>8.5365853658536592E-2</v>
      </c>
      <c r="Z764" s="84">
        <v>0</v>
      </c>
      <c r="AA764" s="84">
        <f>(SUM(AA759,AA761))/AA762</f>
        <v>0.29629629629629628</v>
      </c>
      <c r="AB764" s="84">
        <f>(SUM(AB759,AB761))/AB762</f>
        <v>0.2</v>
      </c>
      <c r="AC764" s="84">
        <f>(SUM(AC759,AC761))/AC762</f>
        <v>0.17757009345794392</v>
      </c>
      <c r="AD764" s="84">
        <f>(SUM(AD759,AD761))/AD762</f>
        <v>0.4</v>
      </c>
      <c r="AE764" s="84">
        <f>(SUM(AE759,AE761))/AE762</f>
        <v>0.43283582089552236</v>
      </c>
      <c r="AF764" s="84">
        <f>(SUM(AF759,AF761))/AF762</f>
        <v>0.45454545454545453</v>
      </c>
      <c r="AG764" s="84">
        <f>(SUM(AG759,AG761))/AG762</f>
        <v>0.38613861386138615</v>
      </c>
      <c r="AH764" s="84">
        <f>(SUM(AH759,AH761))/AH762</f>
        <v>0.38235294117647056</v>
      </c>
      <c r="AI764" s="84">
        <f>(SUM(AI759,AI761))/AI762</f>
        <v>0.47916666666666669</v>
      </c>
      <c r="AJ764" s="84">
        <f>(SUM(AJ759,AJ761))/AJ762</f>
        <v>0.41379310344827586</v>
      </c>
      <c r="AK764" s="84">
        <f>(SUM(AK759,AK761))/AK762</f>
        <v>0.38805970149253732</v>
      </c>
      <c r="AL764" s="84">
        <f>(SUM(AL759,AL761))/AL762</f>
        <v>0.44117647058823528</v>
      </c>
      <c r="AM764" s="84">
        <f>(SUM(AM759,AM761))/AM762</f>
        <v>0.44117647058823528</v>
      </c>
      <c r="AN764" s="84">
        <f>(SUM(AN759,AN761))/AN762</f>
        <v>0.40740740740740738</v>
      </c>
      <c r="AO764" s="84">
        <f>(SUM(AO759,AO761))/AO762</f>
        <v>0.45945945945945948</v>
      </c>
      <c r="AP764" s="84">
        <f>(SUM(AP759,AP761))/AP762</f>
        <v>0.31428571428571428</v>
      </c>
      <c r="AQ764" s="84">
        <f>(SUM(AQ759,AQ761))/AQ762</f>
        <v>0.2</v>
      </c>
      <c r="AR764" s="84">
        <f>(SUM(AR759,AR761))/AR762</f>
        <v>0.33333333333333331</v>
      </c>
      <c r="AS764" s="84">
        <f>(SUM(AS759,AS761))/AS762</f>
        <v>0.23076923076923078</v>
      </c>
    </row>
    <row r="765" spans="7:46" x14ac:dyDescent="0.45">
      <c r="AD765" s="5"/>
      <c r="AE765" s="80"/>
      <c r="AG765" s="5"/>
      <c r="AL765" s="5"/>
      <c r="AP765" s="5"/>
    </row>
    <row r="766" spans="7:46" x14ac:dyDescent="0.45">
      <c r="P766" s="77" t="s">
        <v>876</v>
      </c>
      <c r="X766" s="85"/>
      <c r="AD766" s="5"/>
      <c r="AE766" s="80"/>
      <c r="AG766" s="5"/>
      <c r="AL766" s="5"/>
      <c r="AP766" s="5"/>
    </row>
    <row r="767" spans="7:46" x14ac:dyDescent="0.45">
      <c r="Q767" s="80" t="s">
        <v>877</v>
      </c>
      <c r="R767" s="80" t="s">
        <v>878</v>
      </c>
      <c r="S767" s="80" t="s">
        <v>879</v>
      </c>
      <c r="T767" s="80" t="s">
        <v>790</v>
      </c>
      <c r="U767" s="80" t="s">
        <v>771</v>
      </c>
      <c r="V767" s="80" t="s">
        <v>432</v>
      </c>
      <c r="W767" s="80" t="s">
        <v>819</v>
      </c>
      <c r="X767" s="80" t="s">
        <v>434</v>
      </c>
      <c r="Y767" s="80" t="s">
        <v>871</v>
      </c>
      <c r="Z767" s="80" t="s">
        <v>873</v>
      </c>
      <c r="AA767" s="80" t="s">
        <v>769</v>
      </c>
      <c r="AB767" s="80" t="s">
        <v>853</v>
      </c>
      <c r="AC767" s="80" t="s">
        <v>792</v>
      </c>
      <c r="AD767" s="80" t="s">
        <v>773</v>
      </c>
      <c r="AE767" s="80" t="s">
        <v>774</v>
      </c>
      <c r="AF767" s="80" t="s">
        <v>770</v>
      </c>
      <c r="AG767" s="80" t="s">
        <v>766</v>
      </c>
      <c r="AH767" s="80" t="s">
        <v>791</v>
      </c>
      <c r="AI767" s="80" t="s">
        <v>787</v>
      </c>
      <c r="AJ767" s="80" t="s">
        <v>765</v>
      </c>
      <c r="AK767" s="80" t="s">
        <v>776</v>
      </c>
      <c r="AL767" s="80" t="s">
        <v>775</v>
      </c>
      <c r="AM767" s="80" t="s">
        <v>772</v>
      </c>
      <c r="AN767" s="80" t="s">
        <v>767</v>
      </c>
      <c r="AO767" s="80" t="s">
        <v>764</v>
      </c>
      <c r="AP767" s="80" t="s">
        <v>786</v>
      </c>
      <c r="AQ767" s="80" t="s">
        <v>784</v>
      </c>
      <c r="AR767" s="80" t="s">
        <v>785</v>
      </c>
      <c r="AS767" s="80" t="s">
        <v>768</v>
      </c>
    </row>
    <row r="768" spans="7:46" x14ac:dyDescent="0.45">
      <c r="O768" s="5" t="s">
        <v>1006</v>
      </c>
      <c r="Q768" s="81">
        <f>COUNTIF($Q$3:$V$741, "C3 - M00 : 1")</f>
        <v>1</v>
      </c>
      <c r="R768" s="81">
        <f>COUNTIF($Q$3:$V$741, "C3 - M01 : 1")</f>
        <v>2</v>
      </c>
      <c r="S768" s="81">
        <f>COUNTIF($Q$3:$V$741, "C3 - M02 : 1")</f>
        <v>0</v>
      </c>
      <c r="T768" s="81">
        <f>COUNTIF($Q$3:$V$741, "C3 - M03 : 1")</f>
        <v>1</v>
      </c>
      <c r="U768" s="81">
        <f>COUNTIF($Q$3:$V$741, "C3 - M04 : 1")</f>
        <v>7</v>
      </c>
      <c r="V768" s="81">
        <f>COUNTIF($Q$3:$V$741, "C3 - M05 : 1")</f>
        <v>2</v>
      </c>
      <c r="W768" s="81">
        <f>COUNTIF($Q$3:$V$741, "C3 - M06 : 1")</f>
        <v>7</v>
      </c>
      <c r="X768" s="81">
        <f>COUNTIF($Q$3:$V$741, "C3 - M07 : 1")</f>
        <v>7</v>
      </c>
      <c r="Y768" s="81">
        <f>COUNTIF($Q$3:$V$741, "C3 - M08 : 1")</f>
        <v>48</v>
      </c>
      <c r="Z768" s="81">
        <f>COUNTIF($Q$3:$V$741, "C3 - M09 : 1")</f>
        <v>13</v>
      </c>
      <c r="AA768" s="81">
        <f>COUNTIF($Q$3:$V$741, "C3 - M10 : 1")</f>
        <v>19</v>
      </c>
      <c r="AB768" s="81">
        <f>COUNTIF($Q$3:$V$741, "C3 - M11 : 1")</f>
        <v>13</v>
      </c>
      <c r="AC768" s="81">
        <f>COUNTIF($Q$3:$V$741, "C3 - M12 : 1")</f>
        <v>29</v>
      </c>
      <c r="AD768" s="81">
        <f>COUNTIF($Q$3:$V$741, "C3 - M13 : 1")</f>
        <v>15</v>
      </c>
      <c r="AE768" s="81">
        <f>COUNTIF($Q$3:$V$741, "C3 - M14 : 1")</f>
        <v>14</v>
      </c>
      <c r="AF768" s="81">
        <f>COUNTIF($Q$3:$V$741, "C3 - M15 : 1")</f>
        <v>12</v>
      </c>
      <c r="AG768" s="81">
        <f>COUNTIF($Q$3:$V$741, "C3 - M16 : 1")</f>
        <v>13</v>
      </c>
      <c r="AH768" s="81">
        <f>COUNTIF($Q$3:$V$741, "C3 - M17 : 1")</f>
        <v>2</v>
      </c>
      <c r="AI768" s="81">
        <f>COUNTIF($Q$3:$V$741, "C3 - M18 : 1")</f>
        <v>5</v>
      </c>
      <c r="AJ768" s="81">
        <f>COUNTIF($Q$3:$V$741, "C3 - M19 : 1")</f>
        <v>3</v>
      </c>
      <c r="AK768" s="81">
        <f>COUNTIF($Q$3:$V$741, "C3 - M20 : 1")</f>
        <v>10</v>
      </c>
      <c r="AL768" s="81">
        <f>COUNTIF($Q$3:$V$741, "C3 - M21 : 1")</f>
        <v>3</v>
      </c>
      <c r="AM768" s="81">
        <f>COUNTIF($Q$3:$V$741, "C3 - M22 : 1")</f>
        <v>3</v>
      </c>
      <c r="AN768" s="81">
        <f>COUNTIF($Q$3:$V$741, "C3 - M23 : 1")</f>
        <v>2</v>
      </c>
      <c r="AO768" s="81">
        <f>COUNTIF($Q$3:$V$741, "C3 - M24 : 1")</f>
        <v>4</v>
      </c>
      <c r="AP768" s="81">
        <f>COUNTIF($Q$3:$V$741, "C3 - M25 : 1")</f>
        <v>1</v>
      </c>
      <c r="AQ768" s="81">
        <f>COUNTIF($Q$3:$V$741, "C3 - M26 : 1")</f>
        <v>3</v>
      </c>
      <c r="AR768" s="81">
        <f>COUNTIF($Q$3:$V$741, "C3 - M27 : 1")</f>
        <v>2</v>
      </c>
      <c r="AS768" s="81">
        <f>COUNTIF($Q$3:$V$741, "C3 - M28 : 1")</f>
        <v>13</v>
      </c>
    </row>
    <row r="769" spans="15:46" x14ac:dyDescent="0.45">
      <c r="O769" s="5" t="s">
        <v>1027</v>
      </c>
      <c r="Q769" s="82">
        <f>COUNTIF($Q$3:$V$741, "C3 - M00 : 2")</f>
        <v>0</v>
      </c>
      <c r="R769" s="82">
        <f>COUNTIF($Q$3:$V$741, "C3 - M01 : 2")</f>
        <v>0</v>
      </c>
      <c r="S769" s="82">
        <f>COUNTIF($Q$3:$V$741, "C3 - M02 : 2")</f>
        <v>3</v>
      </c>
      <c r="T769" s="82">
        <f>COUNTIF($Q$3:$V$741, "C3 - M03 : 2")</f>
        <v>0</v>
      </c>
      <c r="U769" s="82">
        <f>COUNTIF($Q$3:$V$741, "C3 - M04 : 2")</f>
        <v>3</v>
      </c>
      <c r="V769" s="82">
        <f>COUNTIF($Q$3:$V$741, "C3 - M05 : 2")</f>
        <v>2</v>
      </c>
      <c r="W769" s="82">
        <f>COUNTIF($Q$3:$V$741, "C3 - M06 : 2")</f>
        <v>4</v>
      </c>
      <c r="X769" s="82">
        <f>COUNTIF($Q$3:$V$741, "C3 - M07 : 2")</f>
        <v>1</v>
      </c>
      <c r="Y769" s="82">
        <f>COUNTIF($Q$3:$V$741, "C3 - M08 : 2")</f>
        <v>12</v>
      </c>
      <c r="Z769" s="82">
        <f>COUNTIF($Q$3:$V$741, "C3 - M09 : 2")</f>
        <v>7</v>
      </c>
      <c r="AA769" s="82">
        <f>COUNTIF($Q$3:$V$741, "C3 - M10 : 2")</f>
        <v>18</v>
      </c>
      <c r="AB769" s="82">
        <f>COUNTIF($Q$3:$V$741, "C3 - M11 : 2")</f>
        <v>7</v>
      </c>
      <c r="AC769" s="82">
        <f>COUNTIF($Q$3:$V$741, "C3 - M12 : 2")</f>
        <v>23</v>
      </c>
      <c r="AD769" s="82">
        <f>COUNTIF($Q$3:$V$741, "C3 - M13 : 2")</f>
        <v>2</v>
      </c>
      <c r="AE769" s="82">
        <f>COUNTIF($Q$3:$V$741, "C3 - M14 : 2")</f>
        <v>17</v>
      </c>
      <c r="AF769" s="82">
        <f>COUNTIF($Q$3:$V$741, "C3 - M15 : 2")</f>
        <v>7</v>
      </c>
      <c r="AG769" s="82">
        <f>COUNTIF($Q$3:$V$741, "C3 - M16 : 2")</f>
        <v>20</v>
      </c>
      <c r="AH769" s="82">
        <f>COUNTIF($Q$3:$V$741, "C3 - M17 : 2")</f>
        <v>4</v>
      </c>
      <c r="AI769" s="82">
        <f>COUNTIF($Q$3:$V$741, "C3 - M18 : 2")</f>
        <v>3</v>
      </c>
      <c r="AJ769" s="82">
        <f>COUNTIF($Q$3:$V$741, "C3 - M19 : 2")</f>
        <v>3</v>
      </c>
      <c r="AK769" s="82">
        <f>COUNTIF($Q$3:$V$741, "C3 - M20 : 2")</f>
        <v>5</v>
      </c>
      <c r="AL769" s="82">
        <f>COUNTIF($Q$3:$V$741, "C3 - M21 : 2")</f>
        <v>2</v>
      </c>
      <c r="AM769" s="82">
        <f>COUNTIF($Q$3:$V$741, "C3 - M22 : 2")</f>
        <v>4</v>
      </c>
      <c r="AN769" s="82">
        <f>COUNTIF($Q$3:$V$741, "C3 - M23 : 2")</f>
        <v>1</v>
      </c>
      <c r="AO769" s="82">
        <f>COUNTIF($Q$3:$V$741, "C3 - M24 : 2")</f>
        <v>4</v>
      </c>
      <c r="AP769" s="82">
        <f>COUNTIF($Q$3:$V$741, "C3 - M25 : 2")</f>
        <v>2</v>
      </c>
      <c r="AQ769" s="82">
        <f>COUNTIF($Q$3:$V$741, "C3 - M26 : 2")</f>
        <v>0</v>
      </c>
      <c r="AR769" s="82">
        <f>COUNTIF($Q$3:$V$741, "C3 - M27 : 2")</f>
        <v>1</v>
      </c>
      <c r="AS769" s="82">
        <f>COUNTIF($Q$3:$V$741, "C3 - M28 : 2")</f>
        <v>1</v>
      </c>
    </row>
    <row r="770" spans="15:46" x14ac:dyDescent="0.45">
      <c r="O770" s="5" t="s">
        <v>1007</v>
      </c>
      <c r="Q770" s="81">
        <f>COUNTIF($Q$3:$V$741, "M00 - C3 : 2")</f>
        <v>3</v>
      </c>
      <c r="R770" s="81">
        <f>COUNTIF($Q$3:$V$741, "M01 - C3 : 2")</f>
        <v>1</v>
      </c>
      <c r="S770" s="81">
        <f>COUNTIF($Q$3:$V$741, "M02 - C3 : 2")</f>
        <v>2</v>
      </c>
      <c r="T770" s="81">
        <f>COUNTIF($Q$3:$V$741, "M03 - C3 : 2")</f>
        <v>1</v>
      </c>
      <c r="U770" s="81">
        <f>COUNTIF($Q$3:$V$741, "M04 - C3 : 2")</f>
        <v>6</v>
      </c>
      <c r="V770" s="81">
        <f>COUNTIF($Q$3:$V$741, "M05 - C3 : 2")</f>
        <v>1</v>
      </c>
      <c r="W770" s="81">
        <f>COUNTIF($Q$3:$V$741, "M06 - C3 : 2")</f>
        <v>7</v>
      </c>
      <c r="X770" s="81">
        <f>COUNTIF($Q$3:$V$741, "M07 - C3 : 2")</f>
        <v>2</v>
      </c>
      <c r="Y770" s="81">
        <f>COUNTIF($Q$3:$V$741, "M08 - C3 : 2")</f>
        <v>39</v>
      </c>
      <c r="Z770" s="81">
        <f>COUNTIF($Q$3:$V$741, "M09 - C3 : 2")</f>
        <v>12</v>
      </c>
      <c r="AA770" s="81">
        <f>COUNTIF($Q$3:$V$741, "M10 - C3 : 2")</f>
        <v>23</v>
      </c>
      <c r="AB770" s="81">
        <f>COUNTIF($Q$3:$V$741, "M11 - C3 : 2")</f>
        <v>15</v>
      </c>
      <c r="AC770" s="81">
        <f>COUNTIF($Q$3:$V$741, "M12 - C3 : 2")</f>
        <v>35</v>
      </c>
      <c r="AD770" s="81">
        <f>COUNTIF($Q$3:$V$741, "M13 - C3 : 2")</f>
        <v>10</v>
      </c>
      <c r="AE770" s="81">
        <f>COUNTIF($Q$3:$V$741, "M14 - C3 : 2")</f>
        <v>15</v>
      </c>
      <c r="AF770" s="81">
        <f>COUNTIF($Q$3:$V$741, "M15 - C3 : 2")</f>
        <v>10</v>
      </c>
      <c r="AG770" s="81">
        <f>COUNTIF($Q$3:$V$741, "M16 - C3 : 2")</f>
        <v>23</v>
      </c>
      <c r="AH770" s="81">
        <f>COUNTIF($Q$3:$V$741, "M17 - C3 : 2")</f>
        <v>8</v>
      </c>
      <c r="AI770" s="81">
        <f>COUNTIF($Q$3:$V$741, "M18 - C3 : 2")</f>
        <v>10</v>
      </c>
      <c r="AJ770" s="81">
        <f>COUNTIF($Q$3:$V$741, "M19 - C3 : 2")</f>
        <v>3</v>
      </c>
      <c r="AK770" s="81">
        <f>COUNTIF($Q$3:$V$741, "M20 - C3 : 2")</f>
        <v>7</v>
      </c>
      <c r="AL770" s="81">
        <f>COUNTIF($Q$3:$V$741, "M21 - C3 : 2")</f>
        <v>1</v>
      </c>
      <c r="AM770" s="81">
        <f>COUNTIF($Q$3:$V$741, "M22 - C3 : 2")</f>
        <v>4</v>
      </c>
      <c r="AN770" s="81">
        <f>COUNTIF($Q$3:$V$741, "M23 - C3 : 2")</f>
        <v>2</v>
      </c>
      <c r="AO770" s="81">
        <f>COUNTIF($Q$3:$V$741, "M24 - C3 : 2")</f>
        <v>4</v>
      </c>
      <c r="AP770" s="81">
        <f>COUNTIF($Q$3:$V$741, "M25 - C3 : 2")</f>
        <v>3</v>
      </c>
      <c r="AQ770" s="81">
        <f>COUNTIF($Q$3:$V$741, "M26 - C3 : 2")</f>
        <v>4</v>
      </c>
      <c r="AR770" s="81">
        <f>COUNTIF($Q$3:$V$741, "M27 - C3 : 2")</f>
        <v>2</v>
      </c>
      <c r="AS770" s="81">
        <f>COUNTIF($Q$3:$V$741, "M28 - C3 : 2")</f>
        <v>6</v>
      </c>
    </row>
    <row r="771" spans="15:46" x14ac:dyDescent="0.45">
      <c r="O771" s="5" t="s">
        <v>1027</v>
      </c>
      <c r="Q771" s="82">
        <f>COUNTIF($Q$3:$V$741, "M00 - C3 : 1")</f>
        <v>1</v>
      </c>
      <c r="R771" s="82">
        <f>COUNTIF($Q$3:$V$741, "M01 - C3 : 1")</f>
        <v>1</v>
      </c>
      <c r="S771" s="82">
        <f>COUNTIF($Q$3:$V$741, "M02 - C3 : 1")</f>
        <v>3</v>
      </c>
      <c r="T771" s="82">
        <f>COUNTIF($Q$3:$V$741, "M03 - C3 : 1")</f>
        <v>1</v>
      </c>
      <c r="U771" s="82">
        <f>COUNTIF($Q$3:$V$741, "M04 - C3 : 1")</f>
        <v>2</v>
      </c>
      <c r="V771" s="82">
        <f>COUNTIF($Q$3:$V$741, "M05 - C3 : 1")</f>
        <v>0</v>
      </c>
      <c r="W771" s="82">
        <f>COUNTIF($Q$3:$V$741, "M06 - C3 : 1")</f>
        <v>1</v>
      </c>
      <c r="X771" s="82">
        <f>COUNTIF($Q$3:$V$741, "M07 - C3 : 1")</f>
        <v>0</v>
      </c>
      <c r="Y771" s="82">
        <f>COUNTIF($Q$3:$V$741, "M08 - C3 : 1")</f>
        <v>9</v>
      </c>
      <c r="Z771" s="82">
        <f>COUNTIF($Q$3:$V$741, "M09 - C3 : 1")</f>
        <v>1</v>
      </c>
      <c r="AA771" s="82">
        <f>COUNTIF($Q$3:$V$741, "M10 - C3 : 1")</f>
        <v>13</v>
      </c>
      <c r="AB771" s="82">
        <f>COUNTIF($Q$3:$V$741, "M11 - C3 : 1")</f>
        <v>10</v>
      </c>
      <c r="AC771" s="82">
        <f>COUNTIF($Q$3:$V$741, "M12 - C3 : 1")</f>
        <v>22</v>
      </c>
      <c r="AD771" s="82">
        <f>COUNTIF($Q$3:$V$741, "M13 - C3 : 1")</f>
        <v>8</v>
      </c>
      <c r="AE771" s="82">
        <f>COUNTIF($Q$3:$V$741, "M14 - C3 : 1")</f>
        <v>16</v>
      </c>
      <c r="AF771" s="82">
        <f>COUNTIF($Q$3:$V$741, "M15 - C3 : 1")</f>
        <v>6</v>
      </c>
      <c r="AG771" s="82">
        <f>COUNTIF($Q$3:$V$741, "M16 - C3 : 1")</f>
        <v>18</v>
      </c>
      <c r="AH771" s="82">
        <f>COUNTIF($Q$3:$V$741, "M17 - C3 : 1")</f>
        <v>8</v>
      </c>
      <c r="AI771" s="82">
        <f>COUNTIF($Q$3:$V$741, "M18 - C3 : 1")</f>
        <v>14</v>
      </c>
      <c r="AJ771" s="82">
        <f>COUNTIF($Q$3:$V$741, "M19 - C3 : 1")</f>
        <v>7</v>
      </c>
      <c r="AK771" s="82">
        <f>COUNTIF($Q$3:$V$741, "M20 - C3 : 1")</f>
        <v>11</v>
      </c>
      <c r="AL771" s="82">
        <f>COUNTIF($Q$3:$V$741, "M21 - C3 : 1")</f>
        <v>0</v>
      </c>
      <c r="AM771" s="82">
        <f>COUNTIF($Q$3:$V$741, "M22 - C3 : 1")</f>
        <v>3</v>
      </c>
      <c r="AN771" s="82">
        <f>COUNTIF($Q$3:$V$741, "M23 - C3 : 1")</f>
        <v>1</v>
      </c>
      <c r="AO771" s="82">
        <f>COUNTIF($Q$3:$V$741, "M24 - C3 : 1")</f>
        <v>5</v>
      </c>
      <c r="AP771" s="82">
        <f>COUNTIF($Q$3:$V$741, "M25 - C3 : 1")</f>
        <v>0</v>
      </c>
      <c r="AQ771" s="82">
        <f>COUNTIF($Q$3:$V$741, "M26 - C3 : 1")</f>
        <v>3</v>
      </c>
      <c r="AR771" s="82">
        <f>COUNTIF($Q$3:$V$741, "M27 - C3 : 1")</f>
        <v>2</v>
      </c>
      <c r="AS771" s="82">
        <f>COUNTIF($Q$3:$V$741, "M28 - C3 : 1")</f>
        <v>1</v>
      </c>
    </row>
    <row r="772" spans="15:46" x14ac:dyDescent="0.45">
      <c r="O772" s="5" t="s">
        <v>1025</v>
      </c>
      <c r="Q772" s="80">
        <f>SUM(Q768:Q771)</f>
        <v>5</v>
      </c>
      <c r="R772" s="80">
        <f>SUM(R768:R771)</f>
        <v>4</v>
      </c>
      <c r="S772" s="80">
        <f>SUM(S768:S771)</f>
        <v>8</v>
      </c>
      <c r="T772" s="80">
        <f>SUM(T768:T771)</f>
        <v>3</v>
      </c>
      <c r="U772" s="80">
        <f>SUM(U768:U771)</f>
        <v>18</v>
      </c>
      <c r="V772" s="80">
        <f>SUM(V768:V771)</f>
        <v>5</v>
      </c>
      <c r="W772" s="80">
        <f>SUM(W768:W771)</f>
        <v>19</v>
      </c>
      <c r="X772" s="80">
        <f>SUM(X768:X771)</f>
        <v>10</v>
      </c>
      <c r="Y772" s="80">
        <f>SUM(Y768:Y771)</f>
        <v>108</v>
      </c>
      <c r="Z772" s="80">
        <f>SUM(Z768:Z771)</f>
        <v>33</v>
      </c>
      <c r="AA772" s="80">
        <f>SUM(AA768:AA771)</f>
        <v>73</v>
      </c>
      <c r="AB772" s="80">
        <f>SUM(AB768:AB771)</f>
        <v>45</v>
      </c>
      <c r="AC772" s="80">
        <f>SUM(AC768:AC771)</f>
        <v>109</v>
      </c>
      <c r="AD772" s="80">
        <f>SUM(AD768:AD771)</f>
        <v>35</v>
      </c>
      <c r="AE772" s="80">
        <f>SUM(AE768:AE771)</f>
        <v>62</v>
      </c>
      <c r="AF772" s="80">
        <f>SUM(AF768:AF771)</f>
        <v>35</v>
      </c>
      <c r="AG772" s="80">
        <f>SUM(AG768:AG771)</f>
        <v>74</v>
      </c>
      <c r="AH772" s="80">
        <f>SUM(AH768:AH771)</f>
        <v>22</v>
      </c>
      <c r="AI772" s="80">
        <f>SUM(AI768:AI771)</f>
        <v>32</v>
      </c>
      <c r="AJ772" s="80">
        <f>SUM(AJ768:AJ771)</f>
        <v>16</v>
      </c>
      <c r="AK772" s="80">
        <f>SUM(AK768:AK771)</f>
        <v>33</v>
      </c>
      <c r="AL772" s="80">
        <f>SUM(AL768:AL771)</f>
        <v>6</v>
      </c>
      <c r="AM772" s="80">
        <f>SUM(AM768:AM771)</f>
        <v>14</v>
      </c>
      <c r="AN772" s="80">
        <f>SUM(AN768:AN771)</f>
        <v>6</v>
      </c>
      <c r="AO772" s="80">
        <f>SUM(AO768:AO771)</f>
        <v>17</v>
      </c>
      <c r="AP772" s="80">
        <f>SUM(AP768:AP771)</f>
        <v>6</v>
      </c>
      <c r="AQ772" s="80">
        <f>SUM(AQ768:AQ771)</f>
        <v>10</v>
      </c>
      <c r="AR772" s="80">
        <f>SUM(AR768:AR771)</f>
        <v>7</v>
      </c>
      <c r="AS772" s="80">
        <f>SUM(AS768:AS771)</f>
        <v>21</v>
      </c>
      <c r="AT772" s="5">
        <f>SUM(Q772:AS772)</f>
        <v>836</v>
      </c>
    </row>
    <row r="773" spans="15:46" x14ac:dyDescent="0.45">
      <c r="O773" s="5" t="s">
        <v>1028</v>
      </c>
      <c r="Q773" s="83">
        <f>(SUM(Q768,Q770))/Q772</f>
        <v>0.8</v>
      </c>
      <c r="R773" s="83">
        <f>(SUM(R768,R770))/R772</f>
        <v>0.75</v>
      </c>
      <c r="S773" s="83">
        <f>(SUM(S768,S770))/S772</f>
        <v>0.25</v>
      </c>
      <c r="T773" s="83">
        <f>(SUM(T768,T770))/T772</f>
        <v>0.66666666666666663</v>
      </c>
      <c r="U773" s="83">
        <f>(SUM(U768,U770))/U772</f>
        <v>0.72222222222222221</v>
      </c>
      <c r="V773" s="83">
        <f>(SUM(V768,V770))/V772</f>
        <v>0.6</v>
      </c>
      <c r="W773" s="83">
        <f>(SUM(W768,W770))/W772</f>
        <v>0.73684210526315785</v>
      </c>
      <c r="X773" s="83">
        <f>(SUM(X768,X770))/X772</f>
        <v>0.9</v>
      </c>
      <c r="Y773" s="83">
        <f>(SUM(Y768,Y770))/Y772</f>
        <v>0.80555555555555558</v>
      </c>
      <c r="Z773" s="83">
        <v>0</v>
      </c>
      <c r="AA773" s="83">
        <f>(SUM(AA768,AA770))/AA772</f>
        <v>0.57534246575342463</v>
      </c>
      <c r="AB773" s="83">
        <f>(SUM(AB768,AB770))/AB772</f>
        <v>0.62222222222222223</v>
      </c>
      <c r="AC773" s="83">
        <f>(SUM(AC768,AC770))/AC772</f>
        <v>0.58715596330275233</v>
      </c>
      <c r="AD773" s="83">
        <f>(SUM(AD768,AD770))/AD772</f>
        <v>0.7142857142857143</v>
      </c>
      <c r="AE773" s="83">
        <f>(SUM(AE768,AE770))/AE772</f>
        <v>0.46774193548387094</v>
      </c>
      <c r="AF773" s="83">
        <f>(SUM(AF768,AF770))/AF772</f>
        <v>0.62857142857142856</v>
      </c>
      <c r="AG773" s="83">
        <f>(SUM(AG768,AG770))/AG772</f>
        <v>0.48648648648648651</v>
      </c>
      <c r="AH773" s="83">
        <f>(SUM(AH768,AH770))/AH772</f>
        <v>0.45454545454545453</v>
      </c>
      <c r="AI773" s="83">
        <f>(SUM(AI768,AI770))/AI772</f>
        <v>0.46875</v>
      </c>
      <c r="AJ773" s="83">
        <f>(SUM(AJ768,AJ770))/AJ772</f>
        <v>0.375</v>
      </c>
      <c r="AK773" s="83">
        <f>(SUM(AK768,AK770))/AK772</f>
        <v>0.51515151515151514</v>
      </c>
      <c r="AL773" s="83">
        <f>(SUM(AL768,AL770))/AL772</f>
        <v>0.66666666666666663</v>
      </c>
      <c r="AM773" s="83">
        <f>(SUM(AM768,AM770))/AM772</f>
        <v>0.5</v>
      </c>
      <c r="AN773" s="83">
        <f>(SUM(AN768,AN770))/AN772</f>
        <v>0.66666666666666663</v>
      </c>
      <c r="AO773" s="83">
        <f>(SUM(AO768,AO770))/AO772</f>
        <v>0.47058823529411764</v>
      </c>
      <c r="AP773" s="83">
        <f>(SUM(AP768,AP770))/AP772</f>
        <v>0.66666666666666663</v>
      </c>
      <c r="AQ773" s="83">
        <f>(SUM(AQ768,AQ770))/AQ772</f>
        <v>0.7</v>
      </c>
      <c r="AR773" s="83">
        <f>(SUM(AR768,AR770))/AR772</f>
        <v>0.5714285714285714</v>
      </c>
      <c r="AS773" s="83">
        <f>(SUM(AS768,AS770))/AS772</f>
        <v>0.90476190476190477</v>
      </c>
    </row>
    <row r="774" spans="15:46" x14ac:dyDescent="0.45">
      <c r="O774" s="5" t="s">
        <v>1026</v>
      </c>
      <c r="Q774" s="84">
        <f>(SUM(Q769,Q771))/Q772</f>
        <v>0.2</v>
      </c>
      <c r="R774" s="84">
        <f>(SUM(R769,R771))/R772</f>
        <v>0.25</v>
      </c>
      <c r="S774" s="84">
        <f>(SUM(S769,S771))/S772</f>
        <v>0.75</v>
      </c>
      <c r="T774" s="84">
        <f>(SUM(T769,T771))/T772</f>
        <v>0.33333333333333331</v>
      </c>
      <c r="U774" s="84">
        <f>(SUM(U769,U771))/U772</f>
        <v>0.27777777777777779</v>
      </c>
      <c r="V774" s="84">
        <f>(SUM(V769,V771))/V772</f>
        <v>0.4</v>
      </c>
      <c r="W774" s="84">
        <f>(SUM(W769,W771))/W772</f>
        <v>0.26315789473684209</v>
      </c>
      <c r="X774" s="84">
        <f>(SUM(X769,X771))/X772</f>
        <v>0.1</v>
      </c>
      <c r="Y774" s="84">
        <f>(SUM(Y769,Y771))/Y772</f>
        <v>0.19444444444444445</v>
      </c>
      <c r="Z774" s="84">
        <v>0</v>
      </c>
      <c r="AA774" s="84">
        <f>(SUM(AA769,AA771))/AA772</f>
        <v>0.42465753424657532</v>
      </c>
      <c r="AB774" s="84">
        <f>(SUM(AB769,AB771))/AB772</f>
        <v>0.37777777777777777</v>
      </c>
      <c r="AC774" s="84">
        <f>(SUM(AC769,AC771))/AC772</f>
        <v>0.41284403669724773</v>
      </c>
      <c r="AD774" s="84">
        <f>(SUM(AD769,AD771))/AD772</f>
        <v>0.2857142857142857</v>
      </c>
      <c r="AE774" s="84">
        <f>(SUM(AE769,AE771))/AE772</f>
        <v>0.532258064516129</v>
      </c>
      <c r="AF774" s="84">
        <f>(SUM(AF769,AF771))/AF772</f>
        <v>0.37142857142857144</v>
      </c>
      <c r="AG774" s="84">
        <f>(SUM(AG769,AG771))/AG772</f>
        <v>0.51351351351351349</v>
      </c>
      <c r="AH774" s="84">
        <f>(SUM(AH769,AH771))/AH772</f>
        <v>0.54545454545454541</v>
      </c>
      <c r="AI774" s="84">
        <f>(SUM(AI769,AI771))/AI772</f>
        <v>0.53125</v>
      </c>
      <c r="AJ774" s="84">
        <f>(SUM(AJ769,AJ771))/AJ772</f>
        <v>0.625</v>
      </c>
      <c r="AK774" s="84">
        <f>(SUM(AK769,AK771))/AK772</f>
        <v>0.48484848484848486</v>
      </c>
      <c r="AL774" s="84">
        <f>(SUM(AL769,AL771))/AL772</f>
        <v>0.33333333333333331</v>
      </c>
      <c r="AM774" s="84">
        <f>(SUM(AM769,AM771))/AM772</f>
        <v>0.5</v>
      </c>
      <c r="AN774" s="84">
        <f>(SUM(AN769,AN771))/AN772</f>
        <v>0.33333333333333331</v>
      </c>
      <c r="AO774" s="84">
        <f>(SUM(AO769,AO771))/AO772</f>
        <v>0.52941176470588236</v>
      </c>
      <c r="AP774" s="84">
        <f>(SUM(AP769,AP771))/AP772</f>
        <v>0.33333333333333331</v>
      </c>
      <c r="AQ774" s="84">
        <f>(SUM(AQ769,AQ771))/AQ772</f>
        <v>0.3</v>
      </c>
      <c r="AR774" s="84">
        <f>(SUM(AR769,AR771))/AR772</f>
        <v>0.42857142857142855</v>
      </c>
      <c r="AS774" s="84">
        <f>(SUM(AS769,AS771))/AS772</f>
        <v>9.5238095238095233E-2</v>
      </c>
    </row>
    <row r="775" spans="15:46" x14ac:dyDescent="0.45">
      <c r="AE775" s="80"/>
      <c r="AG775" s="5"/>
      <c r="AL775" s="5"/>
      <c r="AP775" s="5"/>
    </row>
    <row r="776" spans="15:46" x14ac:dyDescent="0.45">
      <c r="AE776" s="80"/>
      <c r="AG776" s="5"/>
      <c r="AL776" s="5"/>
      <c r="AP776" s="5"/>
      <c r="AT776" s="77">
        <f>SUM(AT752:AT772)</f>
        <v>2648</v>
      </c>
    </row>
  </sheetData>
  <conditionalFormatting sqref="AA4:AA18">
    <cfRule type="duplicateValues" dxfId="1" priority="2"/>
  </conditionalFormatting>
  <conditionalFormatting sqref="Q4:Q18">
    <cfRule type="duplicateValues" dxfId="0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76"/>
  <sheetViews>
    <sheetView zoomScale="50" zoomScaleNormal="50" workbookViewId="0">
      <selection activeCell="M60" sqref="M60"/>
    </sheetView>
  </sheetViews>
  <sheetFormatPr defaultColWidth="8.83984375" defaultRowHeight="11.7" x14ac:dyDescent="0.45"/>
  <cols>
    <col min="1" max="2" width="8.83984375" style="5"/>
    <col min="3" max="3" width="4" style="5" customWidth="1"/>
    <col min="4" max="4" width="8.83984375" style="5"/>
    <col min="5" max="5" width="10.26171875" style="5" bestFit="1" customWidth="1"/>
    <col min="6" max="6" width="10.26171875" style="5" customWidth="1"/>
    <col min="7" max="7" width="10.578125" style="5" bestFit="1" customWidth="1"/>
    <col min="8" max="11" width="13.26171875" style="5" customWidth="1"/>
    <col min="12" max="13" width="13.83984375" style="5" customWidth="1"/>
    <col min="14" max="14" width="18.41796875" style="5" bestFit="1" customWidth="1"/>
    <col min="15" max="15" width="11.83984375" style="5" bestFit="1" customWidth="1"/>
    <col min="16" max="19" width="9.83984375" style="5" bestFit="1" customWidth="1"/>
    <col min="20" max="21" width="10.26171875" style="5" bestFit="1" customWidth="1"/>
    <col min="22" max="22" width="8.83984375" style="5" customWidth="1"/>
    <col min="23" max="24" width="8.83984375" style="5"/>
    <col min="25" max="25" width="10" style="80" bestFit="1" customWidth="1"/>
    <col min="26" max="26" width="8.83984375" style="5"/>
    <col min="27" max="27" width="8.83984375" style="5" bestFit="1" customWidth="1"/>
    <col min="28" max="28" width="10" style="5" bestFit="1" customWidth="1"/>
    <col min="29" max="29" width="8.83984375" style="80"/>
    <col min="30" max="30" width="8.83984375" style="5" bestFit="1" customWidth="1"/>
    <col min="31" max="31" width="9.15625" style="5" bestFit="1" customWidth="1"/>
    <col min="32" max="32" width="8.83984375" style="80"/>
    <col min="33" max="36" width="8.83984375" style="5"/>
    <col min="37" max="37" width="8.83984375" style="80"/>
    <col min="38" max="38" width="8.83984375" style="5"/>
    <col min="39" max="39" width="8.83984375" style="5" bestFit="1" customWidth="1"/>
    <col min="40" max="40" width="10" style="5" bestFit="1" customWidth="1"/>
    <col min="41" max="41" width="8.83984375" style="80"/>
    <col min="42" max="45" width="8.83984375" style="5"/>
    <col min="46" max="46" width="9.26171875" style="5" bestFit="1" customWidth="1"/>
    <col min="47" max="16384" width="8.83984375" style="5"/>
  </cols>
  <sheetData>
    <row r="1" spans="1:47" x14ac:dyDescent="0.45">
      <c r="A1" s="5" t="s">
        <v>1439</v>
      </c>
    </row>
    <row r="2" spans="1:47" x14ac:dyDescent="0.45">
      <c r="D2" s="5" t="s">
        <v>1063</v>
      </c>
      <c r="G2" s="9" t="s">
        <v>220</v>
      </c>
    </row>
    <row r="3" spans="1:47" ht="23.1" x14ac:dyDescent="0.45">
      <c r="A3" s="5" t="str">
        <f>'[1]Analysis col'!A18</f>
        <v>C1</v>
      </c>
      <c r="B3" s="5">
        <v>36.1</v>
      </c>
      <c r="H3" s="5" t="s">
        <v>216</v>
      </c>
      <c r="O3" s="77">
        <v>1</v>
      </c>
      <c r="P3" s="77" t="s">
        <v>28</v>
      </c>
      <c r="Q3" s="77" t="s">
        <v>29</v>
      </c>
      <c r="R3" s="77" t="s">
        <v>110</v>
      </c>
      <c r="S3" s="77" t="s">
        <v>217</v>
      </c>
      <c r="T3" s="77" t="s">
        <v>218</v>
      </c>
      <c r="U3" s="77" t="s">
        <v>219</v>
      </c>
      <c r="X3" s="7" t="s">
        <v>5</v>
      </c>
      <c r="Y3" s="102"/>
      <c r="Z3" s="102" t="s">
        <v>28</v>
      </c>
      <c r="AA3" s="102"/>
      <c r="AB3" s="102"/>
      <c r="AC3" s="102" t="s">
        <v>29</v>
      </c>
      <c r="AD3" s="102"/>
      <c r="AE3" s="102"/>
      <c r="AF3" s="102" t="s">
        <v>110</v>
      </c>
      <c r="AG3" s="102"/>
      <c r="AH3" s="102"/>
      <c r="AI3" s="102" t="s">
        <v>217</v>
      </c>
      <c r="AJ3" s="102"/>
      <c r="AK3" s="102"/>
      <c r="AL3" s="102" t="s">
        <v>218</v>
      </c>
      <c r="AM3" s="102"/>
      <c r="AN3" s="102"/>
      <c r="AO3" s="102" t="s">
        <v>219</v>
      </c>
      <c r="AT3" s="45" t="s">
        <v>1</v>
      </c>
      <c r="AU3" s="45" t="s">
        <v>0</v>
      </c>
    </row>
    <row r="4" spans="1:47" x14ac:dyDescent="0.45">
      <c r="A4" s="5" t="str">
        <f>'[1]Analysis col'!A19</f>
        <v>C2</v>
      </c>
      <c r="B4" s="5">
        <v>39.200000000000003</v>
      </c>
      <c r="G4" s="7" t="s">
        <v>5</v>
      </c>
      <c r="H4" s="8" t="s">
        <v>28</v>
      </c>
      <c r="I4" s="8" t="s">
        <v>29</v>
      </c>
      <c r="J4" s="8" t="s">
        <v>110</v>
      </c>
      <c r="K4" s="8" t="s">
        <v>217</v>
      </c>
      <c r="L4" s="8" t="s">
        <v>218</v>
      </c>
      <c r="M4" s="8" t="s">
        <v>219</v>
      </c>
      <c r="P4" s="5" t="s">
        <v>114</v>
      </c>
      <c r="Q4" s="5" t="s">
        <v>118</v>
      </c>
      <c r="R4" s="5" t="s">
        <v>126</v>
      </c>
      <c r="S4" s="5" t="s">
        <v>136</v>
      </c>
      <c r="T4" s="5" t="s">
        <v>148</v>
      </c>
      <c r="U4" s="5" t="s">
        <v>155</v>
      </c>
      <c r="X4" s="5">
        <v>1</v>
      </c>
      <c r="Y4" s="31">
        <f>VLOOKUP(Z4,$A$3:$B$36,2,FALSE)</f>
        <v>21.5</v>
      </c>
      <c r="Z4" s="31" t="s">
        <v>871</v>
      </c>
      <c r="AA4" s="5">
        <v>1</v>
      </c>
      <c r="AB4" s="31">
        <f>VLOOKUP(AC4,$A$3:$B$36,2,FALSE)</f>
        <v>21.5</v>
      </c>
      <c r="AC4" s="102" t="s">
        <v>871</v>
      </c>
      <c r="AD4" s="5">
        <v>1</v>
      </c>
      <c r="AE4" s="31">
        <f>VLOOKUP(AF4,$A$3:$B$36,2,FALSE)</f>
        <v>21.5</v>
      </c>
      <c r="AF4" s="102" t="s">
        <v>871</v>
      </c>
      <c r="AG4" s="5">
        <v>1</v>
      </c>
      <c r="AH4" s="31">
        <f>VLOOKUP(AI4,$A$3:$B$36,2,FALSE)</f>
        <v>21.5</v>
      </c>
      <c r="AI4" s="102" t="s">
        <v>871</v>
      </c>
      <c r="AJ4" s="5">
        <v>1</v>
      </c>
      <c r="AK4" s="31">
        <f>VLOOKUP(AL4,$A$3:$B$36,2,FALSE)</f>
        <v>21.5</v>
      </c>
      <c r="AL4" s="102" t="s">
        <v>871</v>
      </c>
      <c r="AM4" s="5">
        <v>1</v>
      </c>
      <c r="AN4" s="31">
        <f>VLOOKUP(AO4,$A$3:$B$36,2,FALSE)</f>
        <v>21.5</v>
      </c>
      <c r="AO4" s="102" t="s">
        <v>871</v>
      </c>
    </row>
    <row r="5" spans="1:47" x14ac:dyDescent="0.45">
      <c r="A5" s="5" t="str">
        <f>'[1]Analysis col'!A20</f>
        <v>C3</v>
      </c>
      <c r="B5" s="5">
        <v>36.299999999999997</v>
      </c>
      <c r="G5" s="5">
        <v>1</v>
      </c>
      <c r="H5" s="6" t="s">
        <v>114</v>
      </c>
      <c r="I5" s="6" t="s">
        <v>118</v>
      </c>
      <c r="J5" s="6" t="s">
        <v>126</v>
      </c>
      <c r="K5" s="6" t="s">
        <v>136</v>
      </c>
      <c r="L5" s="6" t="s">
        <v>148</v>
      </c>
      <c r="M5" s="6" t="s">
        <v>155</v>
      </c>
      <c r="P5" s="5" t="s">
        <v>116</v>
      </c>
      <c r="Q5" s="5" t="s">
        <v>119</v>
      </c>
      <c r="R5" s="5" t="s">
        <v>128</v>
      </c>
      <c r="S5" s="5" t="s">
        <v>137</v>
      </c>
      <c r="T5" s="5" t="s">
        <v>96</v>
      </c>
      <c r="U5" s="5" t="s">
        <v>18</v>
      </c>
      <c r="X5" s="5">
        <v>2</v>
      </c>
      <c r="Y5" s="31">
        <f>VLOOKUP(Z5,$A$3:$B$36,2,FALSE)</f>
        <v>28.4</v>
      </c>
      <c r="Z5" s="31" t="s">
        <v>792</v>
      </c>
      <c r="AA5" s="5">
        <v>2</v>
      </c>
      <c r="AB5" s="31">
        <f>VLOOKUP(AC5,$A$3:$B$36,2,FALSE)</f>
        <v>28.4</v>
      </c>
      <c r="AC5" s="102" t="s">
        <v>792</v>
      </c>
      <c r="AD5" s="5">
        <v>2</v>
      </c>
      <c r="AE5" s="31">
        <f>VLOOKUP(AF5,$A$3:$B$36,2,FALSE)</f>
        <v>28.4</v>
      </c>
      <c r="AF5" s="102" t="s">
        <v>792</v>
      </c>
      <c r="AG5" s="5">
        <v>2</v>
      </c>
      <c r="AH5" s="31">
        <f>VLOOKUP(AI5,$A$3:$B$36,2,FALSE)</f>
        <v>28.4</v>
      </c>
      <c r="AI5" s="102" t="s">
        <v>792</v>
      </c>
      <c r="AJ5" s="5">
        <v>2</v>
      </c>
      <c r="AK5" s="31">
        <f>VLOOKUP(AL5,$A$3:$B$36,2,FALSE)</f>
        <v>28.4</v>
      </c>
      <c r="AL5" s="102" t="s">
        <v>792</v>
      </c>
      <c r="AM5" s="5">
        <v>2</v>
      </c>
      <c r="AN5" s="31">
        <f>VLOOKUP(AO5,$A$3:$B$36,2,FALSE)</f>
        <v>28.4</v>
      </c>
      <c r="AO5" s="102" t="s">
        <v>792</v>
      </c>
    </row>
    <row r="6" spans="1:47" x14ac:dyDescent="0.45">
      <c r="G6" s="5">
        <v>2</v>
      </c>
      <c r="H6" s="6" t="s">
        <v>116</v>
      </c>
      <c r="I6" s="6" t="s">
        <v>119</v>
      </c>
      <c r="J6" s="6" t="s">
        <v>128</v>
      </c>
      <c r="K6" s="6" t="s">
        <v>137</v>
      </c>
      <c r="L6" s="6" t="s">
        <v>96</v>
      </c>
      <c r="M6" s="6" t="s">
        <v>18</v>
      </c>
      <c r="P6" s="5" t="s">
        <v>66</v>
      </c>
      <c r="Q6" s="5" t="s">
        <v>120</v>
      </c>
      <c r="R6" s="5" t="s">
        <v>130</v>
      </c>
      <c r="S6" s="5" t="s">
        <v>507</v>
      </c>
      <c r="T6" s="5" t="s">
        <v>99</v>
      </c>
      <c r="U6" s="5" t="s">
        <v>61</v>
      </c>
      <c r="X6" s="5">
        <v>3</v>
      </c>
      <c r="Y6" s="31">
        <f>VLOOKUP(Z6,$A$3:$B$36,2,FALSE)</f>
        <v>35.9</v>
      </c>
      <c r="Z6" s="31" t="s">
        <v>766</v>
      </c>
      <c r="AA6" s="5">
        <v>3</v>
      </c>
      <c r="AB6" s="31">
        <f>VLOOKUP(AC6,$A$3:$B$36,2,FALSE)</f>
        <v>35.9</v>
      </c>
      <c r="AC6" s="102" t="s">
        <v>766</v>
      </c>
      <c r="AD6" s="5">
        <v>3</v>
      </c>
      <c r="AE6" s="31">
        <f>VLOOKUP(AF6,$A$3:$B$36,2,FALSE)</f>
        <v>35.9</v>
      </c>
      <c r="AF6" s="102" t="s">
        <v>766</v>
      </c>
      <c r="AG6" s="5">
        <v>3</v>
      </c>
      <c r="AH6" s="31">
        <f>VLOOKUP(AI6,$A$3:$B$36,2,FALSE)</f>
        <v>35.9</v>
      </c>
      <c r="AI6" s="102" t="s">
        <v>766</v>
      </c>
      <c r="AJ6" s="5">
        <v>3</v>
      </c>
      <c r="AK6" s="31">
        <f>VLOOKUP(AL6,$A$3:$B$36,2,FALSE)</f>
        <v>35.9</v>
      </c>
      <c r="AL6" s="102" t="s">
        <v>766</v>
      </c>
      <c r="AM6" s="5">
        <v>3</v>
      </c>
      <c r="AN6" s="31">
        <f>VLOOKUP(AO6,$A$3:$B$36,2,FALSE)</f>
        <v>35.9</v>
      </c>
      <c r="AO6" s="102" t="s">
        <v>766</v>
      </c>
    </row>
    <row r="7" spans="1:47" x14ac:dyDescent="0.45">
      <c r="G7" s="5">
        <v>3</v>
      </c>
      <c r="H7" s="6" t="s">
        <v>66</v>
      </c>
      <c r="I7" s="6" t="s">
        <v>120</v>
      </c>
      <c r="J7" s="6" t="s">
        <v>130</v>
      </c>
      <c r="K7" s="6" t="s">
        <v>199</v>
      </c>
      <c r="L7" s="6" t="s">
        <v>99</v>
      </c>
      <c r="M7" s="11" t="s">
        <v>210</v>
      </c>
      <c r="P7" s="5" t="s">
        <v>27</v>
      </c>
      <c r="Q7" s="5" t="s">
        <v>121</v>
      </c>
      <c r="R7" s="5" t="s">
        <v>81</v>
      </c>
      <c r="S7" s="5" t="s">
        <v>90</v>
      </c>
      <c r="T7" s="5" t="s">
        <v>57</v>
      </c>
      <c r="U7" s="5" t="s">
        <v>211</v>
      </c>
      <c r="X7" s="5">
        <v>4</v>
      </c>
      <c r="Y7" s="31">
        <f>VLOOKUP(Z7,$A$3:$B$36,2,FALSE)</f>
        <v>41.9</v>
      </c>
      <c r="Z7" s="31" t="s">
        <v>776</v>
      </c>
      <c r="AA7" s="5">
        <v>4</v>
      </c>
      <c r="AB7" s="31">
        <f>VLOOKUP(AC7,$A$3:$B$36,2,FALSE)</f>
        <v>41.9</v>
      </c>
      <c r="AC7" s="102" t="s">
        <v>776</v>
      </c>
      <c r="AD7" s="5">
        <v>4</v>
      </c>
      <c r="AE7" s="31">
        <f>VLOOKUP(AF7,$A$3:$B$36,2,FALSE)</f>
        <v>41.9</v>
      </c>
      <c r="AF7" s="102" t="s">
        <v>776</v>
      </c>
      <c r="AG7" s="5">
        <v>4</v>
      </c>
      <c r="AH7" s="31">
        <f>VLOOKUP(AI7,$A$3:$B$36,2,FALSE)</f>
        <v>32.5</v>
      </c>
      <c r="AI7" s="102" t="s">
        <v>774</v>
      </c>
      <c r="AJ7" s="5">
        <v>4</v>
      </c>
      <c r="AK7" s="31">
        <f>VLOOKUP(AL7,$A$3:$B$36,2,FALSE)</f>
        <v>41.9</v>
      </c>
      <c r="AL7" s="102" t="s">
        <v>776</v>
      </c>
      <c r="AM7" s="5">
        <v>4</v>
      </c>
      <c r="AN7" s="31">
        <f>VLOOKUP(AO7,$A$3:$B$36,2,FALSE)</f>
        <v>32.5</v>
      </c>
      <c r="AO7" s="102" t="s">
        <v>774</v>
      </c>
    </row>
    <row r="8" spans="1:47" x14ac:dyDescent="0.45">
      <c r="A8" s="5" t="str">
        <f>'[1]Analysis col'!A23</f>
        <v>M00</v>
      </c>
      <c r="B8" s="259">
        <v>13</v>
      </c>
      <c r="D8" s="116">
        <f>B9-B8</f>
        <v>1</v>
      </c>
      <c r="G8" s="5">
        <v>4</v>
      </c>
      <c r="H8" s="6" t="s">
        <v>27</v>
      </c>
      <c r="I8" s="6" t="s">
        <v>121</v>
      </c>
      <c r="J8" s="6" t="s">
        <v>81</v>
      </c>
      <c r="K8" s="11" t="s">
        <v>200</v>
      </c>
      <c r="L8" s="6" t="s">
        <v>57</v>
      </c>
      <c r="M8" s="6" t="s">
        <v>211</v>
      </c>
      <c r="P8" s="5" t="s">
        <v>257</v>
      </c>
      <c r="Q8" s="5" t="s">
        <v>33</v>
      </c>
      <c r="R8" s="5" t="s">
        <v>978</v>
      </c>
      <c r="S8" s="5" t="s">
        <v>88</v>
      </c>
      <c r="T8" s="5" t="s">
        <v>149</v>
      </c>
      <c r="U8" s="5" t="s">
        <v>18</v>
      </c>
      <c r="X8" s="5">
        <v>5</v>
      </c>
      <c r="Y8" s="31">
        <f>VLOOKUP(Z8,$A$3:$B$36,2,FALSE)</f>
        <v>52.3</v>
      </c>
      <c r="Z8" s="31" t="s">
        <v>764</v>
      </c>
      <c r="AA8" s="5">
        <v>5</v>
      </c>
      <c r="AB8" s="31">
        <f>VLOOKUP(AC8,$A$3:$B$36,2,FALSE)</f>
        <v>52.3</v>
      </c>
      <c r="AC8" s="102" t="s">
        <v>764</v>
      </c>
      <c r="AD8" s="5">
        <v>5</v>
      </c>
      <c r="AE8" s="31">
        <f>VLOOKUP(AF8,$A$3:$B$36,2,FALSE)</f>
        <v>52.3</v>
      </c>
      <c r="AF8" s="102" t="s">
        <v>764</v>
      </c>
      <c r="AG8" s="5">
        <v>5</v>
      </c>
      <c r="AH8" s="31">
        <f>VLOOKUP(AI8,$A$3:$B$36,2,FALSE)</f>
        <v>34.1</v>
      </c>
      <c r="AI8" s="102" t="s">
        <v>770</v>
      </c>
      <c r="AJ8" s="5">
        <v>5</v>
      </c>
      <c r="AK8" s="31">
        <f>VLOOKUP(AL8,$A$3:$B$36,2,FALSE)</f>
        <v>52.3</v>
      </c>
      <c r="AL8" s="102" t="s">
        <v>764</v>
      </c>
      <c r="AM8" s="5">
        <v>5</v>
      </c>
      <c r="AN8" s="31">
        <f>VLOOKUP(AO8,$A$3:$B$36,2,FALSE)</f>
        <v>28.4</v>
      </c>
      <c r="AO8" s="102" t="s">
        <v>792</v>
      </c>
    </row>
    <row r="9" spans="1:47" x14ac:dyDescent="0.45">
      <c r="A9" s="5" t="str">
        <f>'[1]Analysis col'!A24</f>
        <v>M01</v>
      </c>
      <c r="B9" s="259">
        <v>14</v>
      </c>
      <c r="D9" s="116">
        <f>B10-B9</f>
        <v>0.69999999999999929</v>
      </c>
      <c r="G9" s="5">
        <v>5</v>
      </c>
      <c r="H9" s="6" t="s">
        <v>185</v>
      </c>
      <c r="I9" s="6" t="s">
        <v>33</v>
      </c>
      <c r="J9" s="13" t="s">
        <v>194</v>
      </c>
      <c r="K9" s="6" t="s">
        <v>201</v>
      </c>
      <c r="L9" s="6" t="s">
        <v>149</v>
      </c>
      <c r="M9" s="6" t="s">
        <v>212</v>
      </c>
      <c r="P9" s="5" t="s">
        <v>186</v>
      </c>
      <c r="Q9" s="5" t="s">
        <v>37</v>
      </c>
      <c r="R9" s="5" t="s">
        <v>78</v>
      </c>
      <c r="S9" s="5" t="s">
        <v>90</v>
      </c>
      <c r="T9" s="5" t="s">
        <v>980</v>
      </c>
      <c r="U9" s="5" t="s">
        <v>17</v>
      </c>
      <c r="X9" s="5">
        <v>6</v>
      </c>
      <c r="Y9" s="31">
        <f>VLOOKUP(Z9,$A$3:$B$36,2,FALSE)</f>
        <v>46.8</v>
      </c>
      <c r="Z9" s="31" t="s">
        <v>772</v>
      </c>
      <c r="AA9" s="5">
        <v>6</v>
      </c>
      <c r="AB9" s="31">
        <f>VLOOKUP(AC9,$A$3:$B$36,2,FALSE)</f>
        <v>55.5</v>
      </c>
      <c r="AC9" s="102" t="s">
        <v>786</v>
      </c>
      <c r="AD9" s="5">
        <v>6</v>
      </c>
      <c r="AE9" s="31">
        <f>VLOOKUP(AF9,$A$3:$B$36,2,FALSE)</f>
        <v>46.8</v>
      </c>
      <c r="AF9" s="102" t="s">
        <v>772</v>
      </c>
      <c r="AG9" s="5">
        <v>6</v>
      </c>
      <c r="AH9" s="31">
        <f>VLOOKUP(AI9,$A$3:$B$36,2,FALSE)</f>
        <v>32.5</v>
      </c>
      <c r="AI9" s="102" t="s">
        <v>774</v>
      </c>
      <c r="AJ9" s="5">
        <v>6</v>
      </c>
      <c r="AK9" s="31">
        <f>VLOOKUP(AL9,$A$3:$B$36,2,FALSE)</f>
        <v>55.5</v>
      </c>
      <c r="AL9" s="102" t="s">
        <v>786</v>
      </c>
      <c r="AM9" s="5">
        <v>6</v>
      </c>
      <c r="AN9" s="31">
        <f>VLOOKUP(AO9,$A$3:$B$36,2,FALSE)</f>
        <v>30.7</v>
      </c>
      <c r="AO9" s="102" t="s">
        <v>773</v>
      </c>
    </row>
    <row r="10" spans="1:47" x14ac:dyDescent="0.45">
      <c r="A10" s="5" t="str">
        <f>'[1]Analysis col'!A25</f>
        <v>M02</v>
      </c>
      <c r="B10" s="259">
        <v>14.7</v>
      </c>
      <c r="D10" s="116">
        <f>B11-B10</f>
        <v>1.3000000000000007</v>
      </c>
      <c r="G10" s="5">
        <v>6</v>
      </c>
      <c r="H10" s="6" t="s">
        <v>186</v>
      </c>
      <c r="I10" s="6" t="s">
        <v>37</v>
      </c>
      <c r="J10" s="6" t="s">
        <v>78</v>
      </c>
      <c r="K10" s="11" t="s">
        <v>202</v>
      </c>
      <c r="L10" s="11" t="s">
        <v>205</v>
      </c>
      <c r="M10" s="6" t="s">
        <v>17</v>
      </c>
      <c r="P10" s="5" t="s">
        <v>187</v>
      </c>
      <c r="Q10" s="5" t="s">
        <v>73</v>
      </c>
      <c r="R10" s="5" t="s">
        <v>81</v>
      </c>
      <c r="S10" s="5" t="s">
        <v>46</v>
      </c>
      <c r="T10" s="5" t="s">
        <v>180</v>
      </c>
      <c r="U10" s="5" t="s">
        <v>15</v>
      </c>
      <c r="X10" s="5">
        <v>7</v>
      </c>
      <c r="Y10" s="31">
        <f>VLOOKUP(Z10,$A$3:$B$36,2,FALSE)</f>
        <v>41.9</v>
      </c>
      <c r="Z10" s="31" t="s">
        <v>776</v>
      </c>
      <c r="AA10" s="5">
        <v>7</v>
      </c>
      <c r="AB10" s="31">
        <f>VLOOKUP(AC10,$A$3:$B$36,2,FALSE)</f>
        <v>55.5</v>
      </c>
      <c r="AC10" s="102" t="s">
        <v>786</v>
      </c>
      <c r="AD10" s="5">
        <v>7</v>
      </c>
      <c r="AE10" s="31">
        <f>VLOOKUP(AF10,$A$3:$B$36,2,FALSE)</f>
        <v>41.9</v>
      </c>
      <c r="AF10" s="102" t="s">
        <v>776</v>
      </c>
      <c r="AG10" s="5">
        <v>7</v>
      </c>
      <c r="AH10" s="31">
        <f>VLOOKUP(AI10,$A$3:$B$36,2,FALSE)</f>
        <v>34.1</v>
      </c>
      <c r="AI10" s="102" t="s">
        <v>770</v>
      </c>
      <c r="AJ10" s="5">
        <v>7</v>
      </c>
      <c r="AK10" s="31">
        <f>VLOOKUP(AL10,$A$3:$B$36,2,FALSE)</f>
        <v>49.5</v>
      </c>
      <c r="AL10" s="102" t="s">
        <v>767</v>
      </c>
      <c r="AM10" s="5">
        <v>7</v>
      </c>
      <c r="AN10" s="31">
        <f>VLOOKUP(AO10,$A$3:$B$36,2,FALSE)</f>
        <v>32.5</v>
      </c>
      <c r="AO10" s="102" t="s">
        <v>774</v>
      </c>
    </row>
    <row r="11" spans="1:47" x14ac:dyDescent="0.45">
      <c r="A11" s="5" t="str">
        <f>'[1]Analysis col'!A26</f>
        <v>M03</v>
      </c>
      <c r="B11" s="259">
        <v>16</v>
      </c>
      <c r="D11" s="116">
        <f>B12-B11</f>
        <v>1.8999999999999986</v>
      </c>
      <c r="G11" s="5">
        <v>7</v>
      </c>
      <c r="H11" s="6" t="s">
        <v>187</v>
      </c>
      <c r="I11" s="6" t="s">
        <v>192</v>
      </c>
      <c r="J11" s="6" t="s">
        <v>195</v>
      </c>
      <c r="K11" s="6" t="s">
        <v>46</v>
      </c>
      <c r="L11" s="6" t="s">
        <v>180</v>
      </c>
      <c r="M11" s="6" t="s">
        <v>15</v>
      </c>
      <c r="P11" s="5" t="s">
        <v>21</v>
      </c>
      <c r="Q11" s="5" t="s">
        <v>36</v>
      </c>
      <c r="R11" s="5" t="s">
        <v>76</v>
      </c>
      <c r="S11" s="5" t="s">
        <v>138</v>
      </c>
      <c r="T11" s="5" t="s">
        <v>56</v>
      </c>
      <c r="U11" s="5" t="s">
        <v>59</v>
      </c>
      <c r="X11" s="5">
        <v>8</v>
      </c>
      <c r="Y11" s="31">
        <f>VLOOKUP(Z11,$A$3:$B$36,2,FALSE)</f>
        <v>38.299999999999997</v>
      </c>
      <c r="Z11" s="31" t="s">
        <v>787</v>
      </c>
      <c r="AA11" s="5">
        <v>8</v>
      </c>
      <c r="AB11" s="31">
        <f>VLOOKUP(AC11,$A$3:$B$36,2,FALSE)</f>
        <v>49.5</v>
      </c>
      <c r="AC11" s="102" t="s">
        <v>767</v>
      </c>
      <c r="AD11" s="5">
        <v>8</v>
      </c>
      <c r="AE11" s="31">
        <f>VLOOKUP(AF11,$A$3:$B$36,2,FALSE)</f>
        <v>44.5</v>
      </c>
      <c r="AF11" s="102" t="s">
        <v>775</v>
      </c>
      <c r="AG11" s="5">
        <v>8</v>
      </c>
      <c r="AH11" s="31">
        <f>VLOOKUP(AI11,$A$3:$B$36,2,FALSE)</f>
        <v>35.9</v>
      </c>
      <c r="AI11" s="102" t="s">
        <v>766</v>
      </c>
      <c r="AJ11" s="5">
        <v>8</v>
      </c>
      <c r="AK11" s="31">
        <f>VLOOKUP(AL11,$A$3:$B$36,2,FALSE)</f>
        <v>44.5</v>
      </c>
      <c r="AL11" s="102" t="s">
        <v>775</v>
      </c>
      <c r="AM11" s="5">
        <v>8</v>
      </c>
      <c r="AN11" s="31">
        <f>VLOOKUP(AO11,$A$3:$B$36,2,FALSE)</f>
        <v>34.1</v>
      </c>
      <c r="AO11" s="102" t="s">
        <v>770</v>
      </c>
    </row>
    <row r="12" spans="1:47" x14ac:dyDescent="0.45">
      <c r="A12" s="5" t="str">
        <f>'[1]Analysis col'!A27</f>
        <v>M04</v>
      </c>
      <c r="B12" s="259">
        <v>17.899999999999999</v>
      </c>
      <c r="D12" s="116">
        <f>B13-B12</f>
        <v>0.5</v>
      </c>
      <c r="G12" s="5">
        <v>8</v>
      </c>
      <c r="H12" s="6" t="s">
        <v>188</v>
      </c>
      <c r="I12" s="6" t="s">
        <v>193</v>
      </c>
      <c r="J12" s="6" t="s">
        <v>76</v>
      </c>
      <c r="K12" s="6" t="s">
        <v>138</v>
      </c>
      <c r="L12" s="6" t="s">
        <v>56</v>
      </c>
      <c r="M12" s="6" t="s">
        <v>59</v>
      </c>
      <c r="P12" s="5" t="s">
        <v>68</v>
      </c>
      <c r="Q12" s="5" t="s">
        <v>33</v>
      </c>
      <c r="R12" s="5" t="s">
        <v>82</v>
      </c>
      <c r="S12" s="5" t="s">
        <v>203</v>
      </c>
      <c r="T12" s="5" t="s">
        <v>1435</v>
      </c>
      <c r="U12" s="5" t="s">
        <v>14</v>
      </c>
      <c r="X12" s="5">
        <v>9</v>
      </c>
      <c r="Y12" s="31">
        <f>VLOOKUP(Z12,$A$3:$B$36,2,FALSE)</f>
        <v>40.4</v>
      </c>
      <c r="Z12" s="31" t="s">
        <v>765</v>
      </c>
      <c r="AA12" s="5">
        <v>9</v>
      </c>
      <c r="AB12" s="31">
        <f>VLOOKUP(AC12,$A$3:$B$36,2,FALSE)</f>
        <v>52.3</v>
      </c>
      <c r="AC12" s="102" t="s">
        <v>764</v>
      </c>
      <c r="AD12" s="5">
        <v>9</v>
      </c>
      <c r="AE12" s="31">
        <f>VLOOKUP(AF12,$A$3:$B$36,2,FALSE)</f>
        <v>46.8</v>
      </c>
      <c r="AF12" s="102" t="s">
        <v>772</v>
      </c>
      <c r="AG12" s="5">
        <v>9</v>
      </c>
      <c r="AH12" s="31">
        <f>VLOOKUP(AI12,$A$3:$B$36,2,FALSE)</f>
        <v>38.1</v>
      </c>
      <c r="AI12" s="102" t="s">
        <v>791</v>
      </c>
      <c r="AJ12" s="5">
        <v>9</v>
      </c>
      <c r="AK12" s="31">
        <f>VLOOKUP(AL12,$A$3:$B$36,2,FALSE)</f>
        <v>40.4</v>
      </c>
      <c r="AL12" s="102" t="s">
        <v>765</v>
      </c>
      <c r="AM12" s="5">
        <v>9</v>
      </c>
      <c r="AN12" s="31">
        <f>VLOOKUP(AO12,$A$3:$B$36,2,FALSE)</f>
        <v>35.9</v>
      </c>
      <c r="AO12" s="102" t="s">
        <v>766</v>
      </c>
    </row>
    <row r="13" spans="1:47" x14ac:dyDescent="0.45">
      <c r="A13" s="5" t="str">
        <f>'[1]Analysis col'!A28</f>
        <v>M05</v>
      </c>
      <c r="B13" s="259">
        <v>18.399999999999999</v>
      </c>
      <c r="D13" s="116">
        <f>B14-B13</f>
        <v>0.90000000000000213</v>
      </c>
      <c r="G13" s="5">
        <v>9</v>
      </c>
      <c r="H13" s="6" t="s">
        <v>68</v>
      </c>
      <c r="I13" s="6" t="s">
        <v>33</v>
      </c>
      <c r="J13" s="6" t="s">
        <v>82</v>
      </c>
      <c r="K13" s="6" t="s">
        <v>203</v>
      </c>
      <c r="L13" s="6" t="s">
        <v>206</v>
      </c>
      <c r="M13" s="6" t="s">
        <v>14</v>
      </c>
      <c r="P13" s="5" t="s">
        <v>187</v>
      </c>
      <c r="Q13" s="5" t="s">
        <v>37</v>
      </c>
      <c r="R13" s="5" t="s">
        <v>83</v>
      </c>
      <c r="S13" s="5" t="s">
        <v>47</v>
      </c>
      <c r="T13" s="5" t="s">
        <v>57</v>
      </c>
      <c r="U13" s="5" t="s">
        <v>63</v>
      </c>
      <c r="X13" s="5">
        <v>10</v>
      </c>
      <c r="Y13" s="31">
        <f>VLOOKUP(Z13,$A$3:$B$36,2,FALSE)</f>
        <v>41.9</v>
      </c>
      <c r="Z13" s="31" t="s">
        <v>776</v>
      </c>
      <c r="AA13" s="5">
        <v>10</v>
      </c>
      <c r="AB13" s="31">
        <f>VLOOKUP(AC13,$A$3:$B$36,2,FALSE)</f>
        <v>55.5</v>
      </c>
      <c r="AC13" s="102" t="s">
        <v>786</v>
      </c>
      <c r="AD13" s="5">
        <v>10</v>
      </c>
      <c r="AE13" s="31">
        <f>VLOOKUP(AF13,$A$3:$B$36,2,FALSE)</f>
        <v>49.5</v>
      </c>
      <c r="AF13" s="102" t="s">
        <v>767</v>
      </c>
      <c r="AG13" s="5">
        <v>10</v>
      </c>
      <c r="AH13" s="31">
        <f>VLOOKUP(AI13,$A$3:$B$36,2,FALSE)</f>
        <v>38.299999999999997</v>
      </c>
      <c r="AI13" s="102" t="s">
        <v>787</v>
      </c>
      <c r="AJ13" s="5">
        <v>10</v>
      </c>
      <c r="AK13" s="31">
        <f>VLOOKUP(AL13,$A$3:$B$36,2,FALSE)</f>
        <v>41.9</v>
      </c>
      <c r="AL13" s="102" t="s">
        <v>776</v>
      </c>
      <c r="AM13" s="5">
        <v>10</v>
      </c>
      <c r="AN13" s="31">
        <f>VLOOKUP(AO13,$A$3:$B$36,2,FALSE)</f>
        <v>38.1</v>
      </c>
      <c r="AO13" s="102" t="s">
        <v>791</v>
      </c>
    </row>
    <row r="14" spans="1:47" x14ac:dyDescent="0.45">
      <c r="A14" s="5" t="str">
        <f>'[1]Analysis col'!A29</f>
        <v>M06</v>
      </c>
      <c r="B14" s="259">
        <v>19.3</v>
      </c>
      <c r="D14" s="116">
        <f>B15-B14</f>
        <v>1.1999999999999993</v>
      </c>
      <c r="G14" s="5">
        <v>10</v>
      </c>
      <c r="H14" s="6" t="s">
        <v>189</v>
      </c>
      <c r="I14" s="6" t="s">
        <v>37</v>
      </c>
      <c r="J14" s="6" t="s">
        <v>83</v>
      </c>
      <c r="K14" s="6" t="s">
        <v>47</v>
      </c>
      <c r="L14" s="6" t="s">
        <v>57</v>
      </c>
      <c r="M14" s="6" t="s">
        <v>63</v>
      </c>
      <c r="P14" s="5" t="s">
        <v>68</v>
      </c>
      <c r="Q14" s="5" t="s">
        <v>37</v>
      </c>
      <c r="R14" s="5" t="s">
        <v>84</v>
      </c>
      <c r="S14" s="5" t="s">
        <v>50</v>
      </c>
      <c r="T14" s="5" t="s">
        <v>177</v>
      </c>
      <c r="U14" s="5" t="s">
        <v>64</v>
      </c>
      <c r="X14" s="5">
        <v>11</v>
      </c>
      <c r="Y14" s="31">
        <f>VLOOKUP(Z14,$A$3:$B$36,2,FALSE)</f>
        <v>40.4</v>
      </c>
      <c r="Z14" s="31" t="s">
        <v>765</v>
      </c>
      <c r="AA14" s="5">
        <v>11</v>
      </c>
      <c r="AB14" s="31">
        <f>VLOOKUP(AC14,$A$3:$B$36,2,FALSE)</f>
        <v>55.5</v>
      </c>
      <c r="AC14" s="102" t="s">
        <v>786</v>
      </c>
      <c r="AD14" s="5">
        <v>11</v>
      </c>
      <c r="AE14" s="31">
        <f>VLOOKUP(AF14,$A$3:$B$36,2,FALSE)</f>
        <v>52.3</v>
      </c>
      <c r="AF14" s="102" t="s">
        <v>764</v>
      </c>
      <c r="AG14" s="5">
        <v>11</v>
      </c>
      <c r="AH14" s="31">
        <f>VLOOKUP(AI14,$A$3:$B$36,2,FALSE)</f>
        <v>40.4</v>
      </c>
      <c r="AI14" s="102" t="s">
        <v>765</v>
      </c>
      <c r="AJ14" s="5">
        <v>11</v>
      </c>
      <c r="AK14" s="31">
        <f>VLOOKUP(AL14,$A$3:$B$36,2,FALSE)</f>
        <v>44.5</v>
      </c>
      <c r="AL14" s="102" t="s">
        <v>775</v>
      </c>
      <c r="AM14" s="5">
        <v>11</v>
      </c>
      <c r="AN14" s="31">
        <f>VLOOKUP(AO14,$A$3:$B$36,2,FALSE)</f>
        <v>38.299999999999997</v>
      </c>
      <c r="AO14" s="102" t="s">
        <v>787</v>
      </c>
    </row>
    <row r="15" spans="1:47" x14ac:dyDescent="0.45">
      <c r="A15" s="5" t="str">
        <f>'[1]Analysis col'!A30</f>
        <v>M07</v>
      </c>
      <c r="B15" s="259">
        <v>20.5</v>
      </c>
      <c r="D15" s="116">
        <f>B16-B15</f>
        <v>1</v>
      </c>
      <c r="G15" s="5">
        <v>11</v>
      </c>
      <c r="H15" s="6" t="s">
        <v>190</v>
      </c>
      <c r="I15" s="6" t="s">
        <v>37</v>
      </c>
      <c r="J15" s="6" t="s">
        <v>84</v>
      </c>
      <c r="K15" s="6" t="s">
        <v>50</v>
      </c>
      <c r="L15" s="6" t="s">
        <v>177</v>
      </c>
      <c r="M15" s="6" t="s">
        <v>213</v>
      </c>
      <c r="P15" s="5" t="s">
        <v>27</v>
      </c>
      <c r="Q15" s="5" t="s">
        <v>37</v>
      </c>
      <c r="R15" s="5" t="s">
        <v>979</v>
      </c>
      <c r="S15" s="5" t="s">
        <v>51</v>
      </c>
      <c r="T15" s="5" t="s">
        <v>181</v>
      </c>
      <c r="U15" s="5" t="s">
        <v>60</v>
      </c>
      <c r="X15" s="5">
        <v>12</v>
      </c>
      <c r="Y15" s="31">
        <f>VLOOKUP(Z15,$A$3:$B$36,2,FALSE)</f>
        <v>41.9</v>
      </c>
      <c r="Z15" s="31" t="s">
        <v>776</v>
      </c>
      <c r="AA15" s="5">
        <v>12</v>
      </c>
      <c r="AB15" s="31">
        <f>VLOOKUP(AC15,$A$3:$B$36,2,FALSE)</f>
        <v>55.5</v>
      </c>
      <c r="AC15" s="102" t="s">
        <v>786</v>
      </c>
      <c r="AD15" s="5">
        <v>12</v>
      </c>
      <c r="AE15" s="31">
        <f>VLOOKUP(AF15,$A$3:$B$36,2,FALSE)</f>
        <v>55.5</v>
      </c>
      <c r="AF15" s="102" t="s">
        <v>786</v>
      </c>
      <c r="AG15" s="5">
        <v>12</v>
      </c>
      <c r="AH15" s="31">
        <f>VLOOKUP(AI15,$A$3:$B$36,2,FALSE)</f>
        <v>41.9</v>
      </c>
      <c r="AI15" s="102" t="s">
        <v>776</v>
      </c>
      <c r="AJ15" s="5">
        <v>12</v>
      </c>
      <c r="AK15" s="31">
        <f>VLOOKUP(AL15,$A$3:$B$36,2,FALSE)</f>
        <v>46.8</v>
      </c>
      <c r="AL15" s="102" t="s">
        <v>772</v>
      </c>
      <c r="AM15" s="5">
        <v>12</v>
      </c>
      <c r="AN15" s="31">
        <f>VLOOKUP(AO15,$A$3:$B$36,2,FALSE)</f>
        <v>38.1</v>
      </c>
      <c r="AO15" s="102" t="s">
        <v>791</v>
      </c>
    </row>
    <row r="16" spans="1:47" x14ac:dyDescent="0.45">
      <c r="A16" s="5" t="str">
        <f>'[1]Analysis col'!A31</f>
        <v>M08</v>
      </c>
      <c r="B16" s="259">
        <v>21.5</v>
      </c>
      <c r="D16" s="116">
        <f>B17-B16</f>
        <v>1.1000000000000014</v>
      </c>
      <c r="G16" s="5">
        <v>12</v>
      </c>
      <c r="H16" s="6" t="s">
        <v>27</v>
      </c>
      <c r="I16" s="6" t="s">
        <v>37</v>
      </c>
      <c r="J16" s="11" t="s">
        <v>196</v>
      </c>
      <c r="K16" s="6" t="s">
        <v>51</v>
      </c>
      <c r="L16" s="6" t="s">
        <v>207</v>
      </c>
      <c r="M16" s="6" t="s">
        <v>60</v>
      </c>
      <c r="P16" s="5" t="s">
        <v>22</v>
      </c>
      <c r="Q16" s="5" t="s">
        <v>37</v>
      </c>
      <c r="R16" s="5" t="s">
        <v>84</v>
      </c>
      <c r="S16" s="5" t="s">
        <v>52</v>
      </c>
      <c r="T16" s="5" t="s">
        <v>56</v>
      </c>
      <c r="U16" s="5" t="s">
        <v>14</v>
      </c>
      <c r="X16" s="5">
        <v>13</v>
      </c>
      <c r="Y16" s="31">
        <f>VLOOKUP(Z16,$A$3:$B$36,2,FALSE)</f>
        <v>44.5</v>
      </c>
      <c r="Z16" s="31" t="s">
        <v>775</v>
      </c>
      <c r="AA16" s="5">
        <v>13</v>
      </c>
      <c r="AB16" s="31">
        <f>VLOOKUP(AC16,$A$3:$B$36,2,FALSE)</f>
        <v>55.5</v>
      </c>
      <c r="AC16" s="102" t="s">
        <v>786</v>
      </c>
      <c r="AD16" s="5">
        <v>13</v>
      </c>
      <c r="AE16" s="31">
        <f>VLOOKUP(AF16,$A$3:$B$36,2,FALSE)</f>
        <v>52.3</v>
      </c>
      <c r="AF16" s="102" t="s">
        <v>764</v>
      </c>
      <c r="AG16" s="5">
        <v>13</v>
      </c>
      <c r="AH16" s="31">
        <f>VLOOKUP(AI16,$A$3:$B$36,2,FALSE)</f>
        <v>44.5</v>
      </c>
      <c r="AI16" s="102" t="s">
        <v>775</v>
      </c>
      <c r="AJ16" s="5">
        <v>13</v>
      </c>
      <c r="AK16" s="31">
        <f>VLOOKUP(AL16,$A$3:$B$36,2,FALSE)</f>
        <v>44.5</v>
      </c>
      <c r="AL16" s="102" t="s">
        <v>775</v>
      </c>
      <c r="AM16" s="5">
        <v>13</v>
      </c>
      <c r="AN16" s="31">
        <f>VLOOKUP(AO16,$A$3:$B$36,2,FALSE)</f>
        <v>35.9</v>
      </c>
      <c r="AO16" s="102" t="s">
        <v>766</v>
      </c>
    </row>
    <row r="17" spans="1:43" x14ac:dyDescent="0.45">
      <c r="A17" s="5" t="str">
        <f>'[1]Analysis col'!A32</f>
        <v>M09</v>
      </c>
      <c r="B17" s="259">
        <v>22.6</v>
      </c>
      <c r="D17" s="116">
        <f>B18-B17</f>
        <v>1.5</v>
      </c>
      <c r="G17" s="5">
        <v>13</v>
      </c>
      <c r="H17" s="6" t="s">
        <v>22</v>
      </c>
      <c r="I17" s="6" t="s">
        <v>37</v>
      </c>
      <c r="J17" s="13" t="s">
        <v>197</v>
      </c>
      <c r="K17" s="6" t="s">
        <v>204</v>
      </c>
      <c r="L17" s="6" t="s">
        <v>56</v>
      </c>
      <c r="M17" s="11" t="s">
        <v>214</v>
      </c>
      <c r="P17" s="5" t="s">
        <v>23</v>
      </c>
      <c r="Q17" s="5" t="s">
        <v>37</v>
      </c>
      <c r="R17" s="5" t="s">
        <v>85</v>
      </c>
      <c r="T17" s="5" t="s">
        <v>1434</v>
      </c>
      <c r="U17" s="5" t="s">
        <v>60</v>
      </c>
      <c r="X17" s="5">
        <v>14</v>
      </c>
      <c r="Y17" s="31">
        <f>VLOOKUP(Z17,$A$3:$B$36,2,FALSE)</f>
        <v>46.8</v>
      </c>
      <c r="Z17" s="31" t="s">
        <v>772</v>
      </c>
      <c r="AA17" s="5">
        <v>14</v>
      </c>
      <c r="AB17" s="31">
        <f>VLOOKUP(AC17,$A$3:$B$36,2,FALSE)</f>
        <v>55.5</v>
      </c>
      <c r="AC17" s="102" t="s">
        <v>786</v>
      </c>
      <c r="AD17" s="5">
        <v>14</v>
      </c>
      <c r="AE17" s="31">
        <f>VLOOKUP(AF17,$A$3:$B$36,2,FALSE)</f>
        <v>55.5</v>
      </c>
      <c r="AF17" s="102" t="s">
        <v>786</v>
      </c>
      <c r="AJ17" s="5">
        <v>14</v>
      </c>
      <c r="AK17" s="31">
        <f>VLOOKUP(AL17,$A$3:$B$36,2,FALSE)</f>
        <v>41.9</v>
      </c>
      <c r="AL17" s="102" t="s">
        <v>776</v>
      </c>
      <c r="AM17" s="5">
        <v>14</v>
      </c>
      <c r="AN17" s="31">
        <f>VLOOKUP(AO17,$A$3:$B$36,2,FALSE)</f>
        <v>38.1</v>
      </c>
      <c r="AO17" s="102" t="s">
        <v>791</v>
      </c>
    </row>
    <row r="18" spans="1:43" x14ac:dyDescent="0.45">
      <c r="A18" s="5" t="str">
        <f>'[1]Analysis col'!A33</f>
        <v>M10</v>
      </c>
      <c r="B18" s="259">
        <v>24.1</v>
      </c>
      <c r="D18" s="116">
        <f>B19-B18</f>
        <v>1.5999999999999979</v>
      </c>
      <c r="G18" s="5">
        <v>14</v>
      </c>
      <c r="H18" s="6" t="s">
        <v>23</v>
      </c>
      <c r="I18" s="6" t="s">
        <v>37</v>
      </c>
      <c r="J18" s="6" t="s">
        <v>85</v>
      </c>
      <c r="L18" s="6" t="s">
        <v>208</v>
      </c>
      <c r="M18" s="6" t="s">
        <v>215</v>
      </c>
      <c r="P18" s="5" t="s">
        <v>548</v>
      </c>
      <c r="Q18" s="5" t="s">
        <v>37</v>
      </c>
      <c r="R18" s="5" t="s">
        <v>979</v>
      </c>
      <c r="T18" s="5" t="s">
        <v>177</v>
      </c>
      <c r="X18" s="5">
        <v>15</v>
      </c>
      <c r="Y18" s="31">
        <f>VLOOKUP(Z18,$A$3:$B$36,2,FALSE)</f>
        <v>49.5</v>
      </c>
      <c r="Z18" s="31" t="s">
        <v>767</v>
      </c>
      <c r="AA18" s="5">
        <v>15</v>
      </c>
      <c r="AB18" s="31">
        <f>VLOOKUP(AC18,$A$3:$B$36,2,FALSE)</f>
        <v>55.5</v>
      </c>
      <c r="AC18" s="102" t="s">
        <v>786</v>
      </c>
      <c r="AD18" s="5">
        <v>15</v>
      </c>
      <c r="AE18" s="31">
        <f>VLOOKUP(AF18,$A$3:$B$36,2,FALSE)</f>
        <v>55.5</v>
      </c>
      <c r="AF18" s="102" t="s">
        <v>786</v>
      </c>
      <c r="AJ18" s="5">
        <v>15</v>
      </c>
      <c r="AK18" s="31">
        <f>VLOOKUP(AL18,$A$3:$B$36,2,FALSE)</f>
        <v>44.5</v>
      </c>
      <c r="AL18" s="102" t="s">
        <v>775</v>
      </c>
    </row>
    <row r="19" spans="1:43" x14ac:dyDescent="0.45">
      <c r="A19" s="5" t="str">
        <f>'[1]Analysis col'!A34</f>
        <v>M11</v>
      </c>
      <c r="B19" s="259">
        <v>25.7</v>
      </c>
      <c r="D19" s="116">
        <f>B20-B19</f>
        <v>2.6999999999999993</v>
      </c>
      <c r="G19" s="5">
        <v>15</v>
      </c>
      <c r="H19" s="6" t="s">
        <v>191</v>
      </c>
      <c r="I19" s="6" t="s">
        <v>37</v>
      </c>
      <c r="J19" s="11" t="s">
        <v>198</v>
      </c>
      <c r="L19" s="6" t="s">
        <v>177</v>
      </c>
      <c r="Q19" s="5" t="s">
        <v>37</v>
      </c>
      <c r="T19" s="5" t="s">
        <v>178</v>
      </c>
      <c r="AA19" s="5">
        <v>16</v>
      </c>
      <c r="AB19" s="31">
        <f>VLOOKUP(AC19,$A$3:$B$36,2,FALSE)</f>
        <v>55.5</v>
      </c>
      <c r="AC19" s="102" t="s">
        <v>786</v>
      </c>
      <c r="AJ19" s="5">
        <v>16</v>
      </c>
      <c r="AK19" s="31">
        <f>VLOOKUP(AL19,$A$3:$B$36,2,FALSE)</f>
        <v>46.8</v>
      </c>
      <c r="AL19" s="102" t="s">
        <v>772</v>
      </c>
      <c r="AQ19" s="5" t="s">
        <v>1051</v>
      </c>
    </row>
    <row r="20" spans="1:43" x14ac:dyDescent="0.45">
      <c r="A20" s="5" t="str">
        <f>'[1]Analysis col'!A35</f>
        <v>M12</v>
      </c>
      <c r="B20" s="259">
        <v>28.4</v>
      </c>
      <c r="D20" s="116">
        <f>B21-B20</f>
        <v>2.3000000000000007</v>
      </c>
      <c r="G20" s="5">
        <v>16</v>
      </c>
      <c r="I20" s="6" t="s">
        <v>37</v>
      </c>
      <c r="L20" s="6" t="s">
        <v>178</v>
      </c>
      <c r="Q20" s="5" t="s">
        <v>37</v>
      </c>
      <c r="T20" s="5" t="s">
        <v>179</v>
      </c>
      <c r="AA20" s="5">
        <v>17</v>
      </c>
      <c r="AB20" s="31">
        <f>VLOOKUP(AC20,$A$3:$B$36,2,FALSE)</f>
        <v>55.5</v>
      </c>
      <c r="AC20" s="102" t="s">
        <v>786</v>
      </c>
      <c r="AJ20" s="5">
        <v>17</v>
      </c>
      <c r="AK20" s="31">
        <f>VLOOKUP(AL20,$A$3:$B$36,2,FALSE)</f>
        <v>49.5</v>
      </c>
      <c r="AL20" s="102" t="s">
        <v>767</v>
      </c>
    </row>
    <row r="21" spans="1:43" x14ac:dyDescent="0.45">
      <c r="A21" s="5" t="str">
        <f>'[1]Analysis col'!A36</f>
        <v>M13</v>
      </c>
      <c r="B21" s="259">
        <v>30.7</v>
      </c>
      <c r="D21" s="116">
        <f>B22-B21</f>
        <v>1.8000000000000007</v>
      </c>
      <c r="G21" s="5">
        <v>17</v>
      </c>
      <c r="I21" s="6" t="s">
        <v>37</v>
      </c>
      <c r="L21" s="6" t="s">
        <v>179</v>
      </c>
      <c r="Q21" s="5" t="s">
        <v>37</v>
      </c>
      <c r="T21" s="5" t="s">
        <v>149</v>
      </c>
      <c r="AA21" s="5">
        <v>18</v>
      </c>
      <c r="AB21" s="31">
        <f>VLOOKUP(AC21,$A$3:$B$36,2,FALSE)</f>
        <v>55.5</v>
      </c>
      <c r="AC21" s="102" t="s">
        <v>786</v>
      </c>
      <c r="AJ21" s="5">
        <v>18</v>
      </c>
      <c r="AK21" s="31">
        <f>VLOOKUP(AL21,$A$3:$B$36,2,FALSE)</f>
        <v>52.3</v>
      </c>
      <c r="AL21" s="102" t="s">
        <v>764</v>
      </c>
    </row>
    <row r="22" spans="1:43" ht="13.8" x14ac:dyDescent="0.45">
      <c r="A22" s="5" t="str">
        <f>'[1]Analysis col'!A37</f>
        <v>M14</v>
      </c>
      <c r="B22" s="259">
        <v>32.5</v>
      </c>
      <c r="D22" s="116">
        <f>B23-B22</f>
        <v>1.6000000000000014</v>
      </c>
      <c r="G22" s="5">
        <v>18</v>
      </c>
      <c r="I22" s="6" t="s">
        <v>37</v>
      </c>
      <c r="L22" s="6" t="s">
        <v>149</v>
      </c>
      <c r="T22" s="5" t="s">
        <v>980</v>
      </c>
      <c r="V22" s="5">
        <f>COUNTA(P4:U22)</f>
        <v>94</v>
      </c>
      <c r="W22" s="10" t="s">
        <v>431</v>
      </c>
      <c r="AJ22" s="5">
        <v>19</v>
      </c>
      <c r="AK22" s="31">
        <f>VLOOKUP(AL22,$A$3:$B$36,2,FALSE)</f>
        <v>55.5</v>
      </c>
      <c r="AL22" s="102" t="s">
        <v>786</v>
      </c>
    </row>
    <row r="23" spans="1:43" ht="13.8" x14ac:dyDescent="0.45">
      <c r="A23" s="5" t="str">
        <f>'[1]Analysis col'!A38</f>
        <v>M15</v>
      </c>
      <c r="B23" s="259">
        <v>34.1</v>
      </c>
      <c r="D23" s="116">
        <f>B24-B23</f>
        <v>1.7999999999999972</v>
      </c>
      <c r="G23" s="5">
        <v>19</v>
      </c>
      <c r="L23" s="11" t="s">
        <v>209</v>
      </c>
      <c r="N23" s="10" t="s">
        <v>431</v>
      </c>
      <c r="AL23" s="102"/>
    </row>
    <row r="24" spans="1:43" ht="13.8" x14ac:dyDescent="0.45">
      <c r="A24" s="5" t="str">
        <f>'[1]Analysis col'!A39</f>
        <v>M16</v>
      </c>
      <c r="B24" s="259">
        <v>35.9</v>
      </c>
      <c r="D24" s="116">
        <f>B25-B24</f>
        <v>2.2000000000000028</v>
      </c>
      <c r="H24" s="72"/>
      <c r="I24" s="72"/>
      <c r="J24" s="72"/>
      <c r="K24" s="72"/>
      <c r="L24" s="72"/>
      <c r="M24" s="72"/>
      <c r="N24" s="10"/>
    </row>
    <row r="25" spans="1:43" x14ac:dyDescent="0.45">
      <c r="A25" s="5" t="str">
        <f>'[1]Analysis col'!A40</f>
        <v>M17</v>
      </c>
      <c r="B25" s="259">
        <v>38.1</v>
      </c>
      <c r="D25" s="116">
        <f>B26-B25</f>
        <v>0.19999999999999574</v>
      </c>
    </row>
    <row r="26" spans="1:43" x14ac:dyDescent="0.45">
      <c r="A26" s="5" t="str">
        <f>'[1]Analysis col'!A41</f>
        <v>M18</v>
      </c>
      <c r="B26" s="259">
        <v>38.299999999999997</v>
      </c>
      <c r="D26" s="116">
        <f>B27-B26</f>
        <v>2.1000000000000014</v>
      </c>
      <c r="G26" s="9" t="s">
        <v>221</v>
      </c>
    </row>
    <row r="27" spans="1:43" x14ac:dyDescent="0.45">
      <c r="A27" s="5" t="str">
        <f>'[1]Analysis col'!A42</f>
        <v>M19</v>
      </c>
      <c r="B27" s="259">
        <v>40.4</v>
      </c>
      <c r="D27" s="116">
        <f>B28-B27</f>
        <v>1.5</v>
      </c>
      <c r="H27" s="5" t="s">
        <v>216</v>
      </c>
    </row>
    <row r="28" spans="1:43" x14ac:dyDescent="0.45">
      <c r="A28" s="5" t="str">
        <f>'[1]Analysis col'!A43</f>
        <v>M20</v>
      </c>
      <c r="B28" s="259">
        <v>41.9</v>
      </c>
      <c r="D28" s="116">
        <f>B29-B28</f>
        <v>2.6000000000000014</v>
      </c>
      <c r="G28" s="7" t="s">
        <v>5</v>
      </c>
      <c r="H28" s="8" t="s">
        <v>28</v>
      </c>
      <c r="I28" s="8" t="s">
        <v>29</v>
      </c>
      <c r="J28" s="8" t="s">
        <v>110</v>
      </c>
      <c r="K28" s="8" t="s">
        <v>217</v>
      </c>
      <c r="L28" s="8" t="s">
        <v>218</v>
      </c>
      <c r="M28" s="8" t="s">
        <v>219</v>
      </c>
      <c r="O28" s="77">
        <v>2</v>
      </c>
      <c r="P28" s="77" t="s">
        <v>28</v>
      </c>
      <c r="Q28" s="77" t="s">
        <v>29</v>
      </c>
      <c r="R28" s="77" t="s">
        <v>110</v>
      </c>
      <c r="S28" s="77" t="s">
        <v>217</v>
      </c>
      <c r="T28" s="77" t="s">
        <v>218</v>
      </c>
      <c r="U28" s="77" t="s">
        <v>219</v>
      </c>
      <c r="X28" s="7" t="s">
        <v>5</v>
      </c>
      <c r="Y28" s="102"/>
      <c r="Z28" s="102" t="s">
        <v>28</v>
      </c>
      <c r="AA28" s="102"/>
      <c r="AB28" s="102"/>
      <c r="AC28" s="102" t="s">
        <v>29</v>
      </c>
      <c r="AD28" s="102"/>
      <c r="AE28" s="102"/>
      <c r="AF28" s="102" t="s">
        <v>110</v>
      </c>
      <c r="AG28" s="102"/>
      <c r="AH28" s="102"/>
      <c r="AI28" s="102" t="s">
        <v>217</v>
      </c>
      <c r="AJ28" s="102"/>
      <c r="AK28" s="102"/>
      <c r="AL28" s="102" t="s">
        <v>218</v>
      </c>
      <c r="AM28" s="102"/>
      <c r="AN28" s="102"/>
      <c r="AO28" s="102" t="s">
        <v>219</v>
      </c>
    </row>
    <row r="29" spans="1:43" x14ac:dyDescent="0.45">
      <c r="A29" s="5" t="str">
        <f>'[1]Analysis col'!A44</f>
        <v>M21</v>
      </c>
      <c r="B29" s="259">
        <v>44.5</v>
      </c>
      <c r="D29" s="116">
        <f>B30-B29</f>
        <v>2.2999999999999972</v>
      </c>
      <c r="G29" s="5">
        <v>1</v>
      </c>
      <c r="H29" s="6" t="s">
        <v>114</v>
      </c>
      <c r="I29" s="6" t="s">
        <v>118</v>
      </c>
      <c r="J29" s="6" t="s">
        <v>126</v>
      </c>
      <c r="K29" s="6" t="s">
        <v>136</v>
      </c>
      <c r="L29" s="6" t="s">
        <v>148</v>
      </c>
      <c r="M29" s="6" t="s">
        <v>155</v>
      </c>
      <c r="P29" s="5" t="s">
        <v>114</v>
      </c>
      <c r="Q29" s="5" t="s">
        <v>118</v>
      </c>
      <c r="R29" s="5" t="s">
        <v>126</v>
      </c>
      <c r="S29" s="5" t="s">
        <v>136</v>
      </c>
      <c r="T29" s="5" t="s">
        <v>148</v>
      </c>
      <c r="U29" s="5" t="s">
        <v>155</v>
      </c>
      <c r="X29" s="5">
        <v>1</v>
      </c>
      <c r="Y29" s="31">
        <f>VLOOKUP(Z29,$A$3:$B$36,2,FALSE)</f>
        <v>21.5</v>
      </c>
      <c r="Z29" s="31" t="s">
        <v>871</v>
      </c>
      <c r="AA29" s="5">
        <v>1</v>
      </c>
      <c r="AB29" s="31">
        <f>VLOOKUP(AC29,$A$3:$B$36,2,FALSE)</f>
        <v>21.5</v>
      </c>
      <c r="AC29" s="31" t="s">
        <v>871</v>
      </c>
      <c r="AD29" s="5">
        <v>1</v>
      </c>
      <c r="AE29" s="31">
        <f>VLOOKUP(AF29,$A$3:$B$36,2,FALSE)</f>
        <v>21.5</v>
      </c>
      <c r="AF29" s="31" t="s">
        <v>871</v>
      </c>
      <c r="AG29" s="5">
        <v>1</v>
      </c>
      <c r="AH29" s="31">
        <f>VLOOKUP(AI29,$A$3:$B$36,2,FALSE)</f>
        <v>21.5</v>
      </c>
      <c r="AI29" s="31" t="s">
        <v>871</v>
      </c>
      <c r="AJ29" s="5">
        <v>1</v>
      </c>
      <c r="AK29" s="31">
        <f>VLOOKUP(AL29,$A$3:$B$36,2,FALSE)</f>
        <v>21.5</v>
      </c>
      <c r="AL29" s="31" t="s">
        <v>871</v>
      </c>
      <c r="AM29" s="5">
        <v>1</v>
      </c>
      <c r="AN29" s="31">
        <f>VLOOKUP(AO29,$A$3:$B$36,2,FALSE)</f>
        <v>21.5</v>
      </c>
      <c r="AO29" s="31" t="s">
        <v>871</v>
      </c>
    </row>
    <row r="30" spans="1:43" x14ac:dyDescent="0.45">
      <c r="A30" s="5" t="str">
        <f>'[1]Analysis col'!A45</f>
        <v>M22</v>
      </c>
      <c r="B30" s="259">
        <v>46.8</v>
      </c>
      <c r="D30" s="116">
        <f>B31-B30</f>
        <v>2.7000000000000028</v>
      </c>
      <c r="G30" s="5">
        <v>2</v>
      </c>
      <c r="H30" s="6" t="s">
        <v>116</v>
      </c>
      <c r="I30" s="6" t="s">
        <v>119</v>
      </c>
      <c r="J30" s="6" t="s">
        <v>128</v>
      </c>
      <c r="K30" s="6" t="s">
        <v>137</v>
      </c>
      <c r="L30" s="6" t="s">
        <v>96</v>
      </c>
      <c r="M30" s="6" t="s">
        <v>18</v>
      </c>
      <c r="P30" s="5" t="s">
        <v>116</v>
      </c>
      <c r="Q30" s="5" t="s">
        <v>119</v>
      </c>
      <c r="R30" s="5" t="s">
        <v>128</v>
      </c>
      <c r="S30" s="5" t="s">
        <v>137</v>
      </c>
      <c r="T30" s="5" t="s">
        <v>96</v>
      </c>
      <c r="U30" s="5" t="s">
        <v>18</v>
      </c>
      <c r="X30" s="5">
        <v>2</v>
      </c>
      <c r="Y30" s="31">
        <f>VLOOKUP(Z30,$A$3:$B$36,2,FALSE)</f>
        <v>28.4</v>
      </c>
      <c r="Z30" s="31" t="s">
        <v>792</v>
      </c>
      <c r="AA30" s="5">
        <v>2</v>
      </c>
      <c r="AB30" s="31">
        <f>VLOOKUP(AC30,$A$3:$B$36,2,FALSE)</f>
        <v>28.4</v>
      </c>
      <c r="AC30" s="31" t="s">
        <v>792</v>
      </c>
      <c r="AD30" s="5">
        <v>2</v>
      </c>
      <c r="AE30" s="31">
        <f>VLOOKUP(AF30,$A$3:$B$36,2,FALSE)</f>
        <v>28.4</v>
      </c>
      <c r="AF30" s="31" t="s">
        <v>792</v>
      </c>
      <c r="AG30" s="5">
        <v>2</v>
      </c>
      <c r="AH30" s="31">
        <f>VLOOKUP(AI30,$A$3:$B$36,2,FALSE)</f>
        <v>28.4</v>
      </c>
      <c r="AI30" s="31" t="s">
        <v>792</v>
      </c>
      <c r="AJ30" s="5">
        <v>2</v>
      </c>
      <c r="AK30" s="31">
        <f>VLOOKUP(AL30,$A$3:$B$36,2,FALSE)</f>
        <v>28.4</v>
      </c>
      <c r="AL30" s="31" t="s">
        <v>792</v>
      </c>
      <c r="AM30" s="5">
        <v>2</v>
      </c>
      <c r="AN30" s="31">
        <f>VLOOKUP(AO30,$A$3:$B$36,2,FALSE)</f>
        <v>28.4</v>
      </c>
      <c r="AO30" s="31" t="s">
        <v>792</v>
      </c>
    </row>
    <row r="31" spans="1:43" x14ac:dyDescent="0.45">
      <c r="A31" s="5" t="str">
        <f>'[1]Analysis col'!A46</f>
        <v>M23</v>
      </c>
      <c r="B31" s="259">
        <v>49.5</v>
      </c>
      <c r="D31" s="116">
        <f>B32-B31</f>
        <v>2.7999999999999972</v>
      </c>
      <c r="G31" s="5">
        <v>3</v>
      </c>
      <c r="H31" s="11" t="s">
        <v>163</v>
      </c>
      <c r="I31" s="6" t="s">
        <v>120</v>
      </c>
      <c r="J31" s="6" t="s">
        <v>234</v>
      </c>
      <c r="K31" s="6" t="s">
        <v>138</v>
      </c>
      <c r="L31" s="6" t="s">
        <v>99</v>
      </c>
      <c r="M31" s="6" t="s">
        <v>14</v>
      </c>
      <c r="P31" s="5" t="s">
        <v>72</v>
      </c>
      <c r="Q31" s="5" t="s">
        <v>120</v>
      </c>
      <c r="R31" s="5" t="s">
        <v>856</v>
      </c>
      <c r="S31" s="5" t="s">
        <v>138</v>
      </c>
      <c r="T31" s="5" t="s">
        <v>99</v>
      </c>
      <c r="U31" s="5" t="s">
        <v>14</v>
      </c>
      <c r="X31" s="5">
        <v>3</v>
      </c>
      <c r="Y31" s="31">
        <f>VLOOKUP(Z31,$A$3:$B$36,2,FALSE)</f>
        <v>35.9</v>
      </c>
      <c r="Z31" s="31" t="s">
        <v>766</v>
      </c>
      <c r="AA31" s="5">
        <v>3</v>
      </c>
      <c r="AB31" s="31">
        <f>VLOOKUP(AC31,$A$3:$B$36,2,FALSE)</f>
        <v>35.9</v>
      </c>
      <c r="AC31" s="31" t="s">
        <v>766</v>
      </c>
      <c r="AD31" s="5">
        <v>3</v>
      </c>
      <c r="AE31" s="31">
        <f>VLOOKUP(AF31,$A$3:$B$36,2,FALSE)</f>
        <v>35.9</v>
      </c>
      <c r="AF31" s="31" t="s">
        <v>766</v>
      </c>
      <c r="AG31" s="5">
        <v>3</v>
      </c>
      <c r="AH31" s="31">
        <f>VLOOKUP(AI31,$A$3:$B$36,2,FALSE)</f>
        <v>35.9</v>
      </c>
      <c r="AI31" s="31" t="s">
        <v>766</v>
      </c>
      <c r="AJ31" s="5">
        <v>3</v>
      </c>
      <c r="AK31" s="31">
        <f>VLOOKUP(AL31,$A$3:$B$36,2,FALSE)</f>
        <v>35.9</v>
      </c>
      <c r="AL31" s="31" t="s">
        <v>766</v>
      </c>
      <c r="AM31" s="5">
        <v>3</v>
      </c>
      <c r="AN31" s="31">
        <f>VLOOKUP(AO31,$A$3:$B$36,2,FALSE)</f>
        <v>35.9</v>
      </c>
      <c r="AO31" s="31" t="s">
        <v>766</v>
      </c>
    </row>
    <row r="32" spans="1:43" x14ac:dyDescent="0.45">
      <c r="A32" s="5" t="str">
        <f>'[1]Analysis col'!A47</f>
        <v>M24</v>
      </c>
      <c r="B32" s="259">
        <v>52.3</v>
      </c>
      <c r="D32" s="116">
        <f>B33-B32</f>
        <v>3.2000000000000028</v>
      </c>
      <c r="G32" s="5">
        <v>4</v>
      </c>
      <c r="H32" s="6" t="s">
        <v>222</v>
      </c>
      <c r="I32" s="6" t="s">
        <v>121</v>
      </c>
      <c r="J32" s="6" t="s">
        <v>45</v>
      </c>
      <c r="K32" s="6" t="s">
        <v>243</v>
      </c>
      <c r="L32" s="6" t="s">
        <v>57</v>
      </c>
      <c r="M32" s="6" t="s">
        <v>156</v>
      </c>
      <c r="P32" s="5" t="s">
        <v>222</v>
      </c>
      <c r="Q32" s="5" t="s">
        <v>121</v>
      </c>
      <c r="R32" s="5" t="s">
        <v>45</v>
      </c>
      <c r="S32" s="5" t="s">
        <v>48</v>
      </c>
      <c r="T32" s="5" t="s">
        <v>57</v>
      </c>
      <c r="U32" s="5" t="s">
        <v>319</v>
      </c>
      <c r="X32" s="5">
        <v>4</v>
      </c>
      <c r="Y32" s="31">
        <f>VLOOKUP(Z32,$A$3:$B$36,2,FALSE)</f>
        <v>32.5</v>
      </c>
      <c r="Z32" s="31" t="s">
        <v>774</v>
      </c>
      <c r="AA32" s="5">
        <v>4</v>
      </c>
      <c r="AB32" s="31">
        <f>VLOOKUP(AC32,$A$3:$B$36,2,FALSE)</f>
        <v>41.9</v>
      </c>
      <c r="AC32" s="31" t="s">
        <v>776</v>
      </c>
      <c r="AD32" s="5">
        <v>4</v>
      </c>
      <c r="AE32" s="31">
        <f>VLOOKUP(AF32,$A$3:$B$36,2,FALSE)</f>
        <v>32.5</v>
      </c>
      <c r="AF32" s="31" t="s">
        <v>774</v>
      </c>
      <c r="AG32" s="5">
        <v>4</v>
      </c>
      <c r="AH32" s="31">
        <f>VLOOKUP(AI32,$A$3:$B$36,2,FALSE)</f>
        <v>41.9</v>
      </c>
      <c r="AI32" s="31" t="s">
        <v>776</v>
      </c>
      <c r="AJ32" s="5">
        <v>4</v>
      </c>
      <c r="AK32" s="31">
        <f>VLOOKUP(AL32,$A$3:$B$36,2,FALSE)</f>
        <v>41.9</v>
      </c>
      <c r="AL32" s="31" t="s">
        <v>776</v>
      </c>
      <c r="AM32" s="5">
        <v>4</v>
      </c>
      <c r="AN32" s="31">
        <f>VLOOKUP(AO32,$A$3:$B$36,2,FALSE)</f>
        <v>41.9</v>
      </c>
      <c r="AO32" s="31" t="s">
        <v>776</v>
      </c>
    </row>
    <row r="33" spans="1:41" x14ac:dyDescent="0.45">
      <c r="A33" s="5" t="str">
        <f>'[1]Analysis col'!A48</f>
        <v>M25</v>
      </c>
      <c r="B33" s="259">
        <v>55.5</v>
      </c>
      <c r="D33" s="116">
        <f>B34-B33</f>
        <v>3.5</v>
      </c>
      <c r="G33" s="5">
        <v>5</v>
      </c>
      <c r="H33" s="6" t="s">
        <v>223</v>
      </c>
      <c r="I33" s="6" t="s">
        <v>33</v>
      </c>
      <c r="J33" s="6" t="s">
        <v>42</v>
      </c>
      <c r="K33" s="6" t="s">
        <v>244</v>
      </c>
      <c r="L33" s="6" t="s">
        <v>149</v>
      </c>
      <c r="M33" s="11" t="s">
        <v>157</v>
      </c>
      <c r="P33" s="5" t="s">
        <v>223</v>
      </c>
      <c r="Q33" s="5" t="s">
        <v>33</v>
      </c>
      <c r="R33" s="5" t="s">
        <v>42</v>
      </c>
      <c r="S33" s="5" t="s">
        <v>244</v>
      </c>
      <c r="T33" s="5" t="s">
        <v>149</v>
      </c>
      <c r="U33" s="5" t="s">
        <v>13</v>
      </c>
      <c r="X33" s="5">
        <v>5</v>
      </c>
      <c r="Y33" s="31">
        <f>VLOOKUP(Z33,$A$3:$B$36,2,FALSE)</f>
        <v>28.4</v>
      </c>
      <c r="Z33" s="31" t="s">
        <v>792</v>
      </c>
      <c r="AA33" s="5">
        <v>5</v>
      </c>
      <c r="AB33" s="31">
        <f>VLOOKUP(AC33,$A$3:$B$36,2,FALSE)</f>
        <v>52.3</v>
      </c>
      <c r="AC33" s="31" t="s">
        <v>764</v>
      </c>
      <c r="AD33" s="5">
        <v>5</v>
      </c>
      <c r="AE33" s="31">
        <f>VLOOKUP(AF33,$A$3:$B$36,2,FALSE)</f>
        <v>28.4</v>
      </c>
      <c r="AF33" s="31" t="s">
        <v>792</v>
      </c>
      <c r="AG33" s="5">
        <v>5</v>
      </c>
      <c r="AH33" s="31">
        <f>VLOOKUP(AI33,$A$3:$B$36,2,FALSE)</f>
        <v>38.299999999999997</v>
      </c>
      <c r="AI33" s="31" t="s">
        <v>787</v>
      </c>
      <c r="AJ33" s="5">
        <v>5</v>
      </c>
      <c r="AK33" s="31">
        <f>VLOOKUP(AL33,$A$3:$B$36,2,FALSE)</f>
        <v>52.3</v>
      </c>
      <c r="AL33" s="31" t="s">
        <v>764</v>
      </c>
      <c r="AM33" s="5">
        <v>5</v>
      </c>
      <c r="AN33" s="31">
        <f>VLOOKUP(AO33,$A$3:$B$36,2,FALSE)</f>
        <v>38.299999999999997</v>
      </c>
      <c r="AO33" s="31" t="s">
        <v>787</v>
      </c>
    </row>
    <row r="34" spans="1:41" x14ac:dyDescent="0.45">
      <c r="A34" s="5" t="str">
        <f>'[1]Analysis col'!A49</f>
        <v>M26</v>
      </c>
      <c r="B34" s="259">
        <v>59</v>
      </c>
      <c r="D34" s="116">
        <f>B35-B34</f>
        <v>2.7999999999999972</v>
      </c>
      <c r="G34" s="5">
        <v>6</v>
      </c>
      <c r="H34" s="6" t="s">
        <v>224</v>
      </c>
      <c r="I34" s="6" t="s">
        <v>37</v>
      </c>
      <c r="J34" s="6" t="s">
        <v>44</v>
      </c>
      <c r="K34" s="11" t="s">
        <v>245</v>
      </c>
      <c r="L34" s="6" t="s">
        <v>152</v>
      </c>
      <c r="M34" s="6" t="s">
        <v>158</v>
      </c>
      <c r="P34" s="5" t="s">
        <v>115</v>
      </c>
      <c r="Q34" s="5" t="s">
        <v>37</v>
      </c>
      <c r="R34" s="5" t="s">
        <v>44</v>
      </c>
      <c r="S34" s="5" t="s">
        <v>138</v>
      </c>
      <c r="T34" s="5" t="s">
        <v>152</v>
      </c>
      <c r="U34" s="5" t="s">
        <v>183</v>
      </c>
      <c r="X34" s="5">
        <v>6</v>
      </c>
      <c r="Y34" s="31">
        <f>VLOOKUP(Z34,$A$3:$B$36,2,FALSE)</f>
        <v>24.1</v>
      </c>
      <c r="Z34" s="31" t="s">
        <v>769</v>
      </c>
      <c r="AA34" s="5">
        <v>6</v>
      </c>
      <c r="AB34" s="31">
        <f>VLOOKUP(AC34,$A$3:$B$36,2,FALSE)</f>
        <v>55.5</v>
      </c>
      <c r="AC34" s="31" t="s">
        <v>786</v>
      </c>
      <c r="AD34" s="5">
        <v>6</v>
      </c>
      <c r="AE34" s="31">
        <f>VLOOKUP(AF34,$A$3:$B$36,2,FALSE)</f>
        <v>24.1</v>
      </c>
      <c r="AF34" s="31" t="s">
        <v>769</v>
      </c>
      <c r="AG34" s="5">
        <v>6</v>
      </c>
      <c r="AH34" s="31">
        <f>VLOOKUP(AI34,$A$3:$B$36,2,FALSE)</f>
        <v>35.9</v>
      </c>
      <c r="AI34" s="31" t="s">
        <v>766</v>
      </c>
      <c r="AJ34" s="5">
        <v>6</v>
      </c>
      <c r="AK34" s="31">
        <f>VLOOKUP(AL34,$A$3:$B$36,2,FALSE)</f>
        <v>55.5</v>
      </c>
      <c r="AL34" s="31" t="s">
        <v>786</v>
      </c>
      <c r="AM34" s="5">
        <v>6</v>
      </c>
      <c r="AN34" s="31">
        <f>VLOOKUP(AO34,$A$3:$B$36,2,FALSE)</f>
        <v>40.4</v>
      </c>
      <c r="AO34" s="31" t="s">
        <v>765</v>
      </c>
    </row>
    <row r="35" spans="1:41" x14ac:dyDescent="0.45">
      <c r="A35" s="5" t="str">
        <f>'[1]Analysis col'!A50</f>
        <v>M27</v>
      </c>
      <c r="B35" s="259">
        <v>61.8</v>
      </c>
      <c r="D35" s="116">
        <f>B36-B35</f>
        <v>0.80000000000000426</v>
      </c>
      <c r="G35" s="5">
        <v>7</v>
      </c>
      <c r="H35" s="6" t="s">
        <v>225</v>
      </c>
      <c r="I35" s="6" t="s">
        <v>37</v>
      </c>
      <c r="J35" s="6" t="s">
        <v>235</v>
      </c>
      <c r="K35" s="13" t="s">
        <v>246</v>
      </c>
      <c r="L35" s="6" t="s">
        <v>152</v>
      </c>
      <c r="M35" s="6" t="s">
        <v>64</v>
      </c>
      <c r="P35" s="5" t="s">
        <v>225</v>
      </c>
      <c r="Q35" s="5" t="s">
        <v>37</v>
      </c>
      <c r="R35" s="5" t="s">
        <v>126</v>
      </c>
      <c r="S35" s="5" t="s">
        <v>87</v>
      </c>
      <c r="T35" s="5" t="s">
        <v>152</v>
      </c>
      <c r="U35" s="5" t="s">
        <v>64</v>
      </c>
      <c r="X35" s="5">
        <v>7</v>
      </c>
      <c r="Y35" s="31">
        <f>VLOOKUP(Z35,$A$3:$B$36,2,FALSE)</f>
        <v>25.7</v>
      </c>
      <c r="Z35" s="31" t="s">
        <v>853</v>
      </c>
      <c r="AA35" s="5">
        <v>7</v>
      </c>
      <c r="AB35" s="31">
        <f>VLOOKUP(AC35,$A$3:$B$36,2,FALSE)</f>
        <v>55.5</v>
      </c>
      <c r="AC35" s="31" t="s">
        <v>786</v>
      </c>
      <c r="AD35" s="5">
        <v>7</v>
      </c>
      <c r="AE35" s="31">
        <f>VLOOKUP(AF35,$A$3:$B$36,2,FALSE)</f>
        <v>21.5</v>
      </c>
      <c r="AF35" s="31" t="s">
        <v>871</v>
      </c>
      <c r="AG35" s="5">
        <v>7</v>
      </c>
      <c r="AH35" s="31">
        <f>VLOOKUP(AI35,$A$3:$B$36,2,FALSE)</f>
        <v>38.1</v>
      </c>
      <c r="AI35" s="31" t="s">
        <v>791</v>
      </c>
      <c r="AJ35" s="5">
        <v>7</v>
      </c>
      <c r="AK35" s="31">
        <f>VLOOKUP(AL35,$A$3:$B$36,2,FALSE)</f>
        <v>55.5</v>
      </c>
      <c r="AL35" s="31" t="s">
        <v>786</v>
      </c>
      <c r="AM35" s="5">
        <v>7</v>
      </c>
      <c r="AN35" s="31">
        <f>VLOOKUP(AO35,$A$3:$B$36,2,FALSE)</f>
        <v>38.299999999999997</v>
      </c>
      <c r="AO35" s="31" t="s">
        <v>787</v>
      </c>
    </row>
    <row r="36" spans="1:41" x14ac:dyDescent="0.45">
      <c r="A36" s="5" t="str">
        <f>'[1]Analysis col'!A51</f>
        <v>M28</v>
      </c>
      <c r="B36" s="259">
        <v>62.6</v>
      </c>
      <c r="G36" s="5">
        <v>8</v>
      </c>
      <c r="H36" s="6" t="s">
        <v>116</v>
      </c>
      <c r="I36" s="6" t="s">
        <v>37</v>
      </c>
      <c r="J36" s="6" t="s">
        <v>236</v>
      </c>
      <c r="K36" s="11" t="s">
        <v>247</v>
      </c>
      <c r="L36" s="11" t="s">
        <v>205</v>
      </c>
      <c r="M36" s="6" t="s">
        <v>252</v>
      </c>
      <c r="P36" s="5" t="s">
        <v>116</v>
      </c>
      <c r="Q36" s="5" t="s">
        <v>37</v>
      </c>
      <c r="R36" s="5" t="s">
        <v>236</v>
      </c>
      <c r="S36" s="5" t="s">
        <v>138</v>
      </c>
      <c r="T36" s="5" t="s">
        <v>980</v>
      </c>
      <c r="U36" s="5" t="s">
        <v>63</v>
      </c>
      <c r="X36" s="5">
        <v>8</v>
      </c>
      <c r="Y36" s="31">
        <f>VLOOKUP(Z36,$A$3:$B$36,2,FALSE)</f>
        <v>28.4</v>
      </c>
      <c r="Z36" s="31" t="s">
        <v>792</v>
      </c>
      <c r="AA36" s="5">
        <v>8</v>
      </c>
      <c r="AB36" s="31">
        <f>VLOOKUP(AC36,$A$3:$B$36,2,FALSE)</f>
        <v>55.5</v>
      </c>
      <c r="AC36" s="31" t="s">
        <v>786</v>
      </c>
      <c r="AD36" s="5">
        <v>8</v>
      </c>
      <c r="AE36" s="31">
        <f>VLOOKUP(AF36,$A$3:$B$36,2,FALSE)</f>
        <v>22.6</v>
      </c>
      <c r="AF36" s="31" t="s">
        <v>873</v>
      </c>
      <c r="AG36" s="5">
        <v>8</v>
      </c>
      <c r="AH36" s="31">
        <f>VLOOKUP(AI36,$A$3:$B$36,2,FALSE)</f>
        <v>35.9</v>
      </c>
      <c r="AI36" s="31" t="s">
        <v>766</v>
      </c>
      <c r="AJ36" s="5">
        <v>8</v>
      </c>
      <c r="AK36" s="31">
        <f>VLOOKUP(AL36,$A$3:$B$36,2,FALSE)</f>
        <v>55.5</v>
      </c>
      <c r="AL36" s="31" t="s">
        <v>786</v>
      </c>
      <c r="AM36" s="5">
        <v>8</v>
      </c>
      <c r="AN36" s="31">
        <f>VLOOKUP(AO36,$A$3:$B$36,2,FALSE)</f>
        <v>38.1</v>
      </c>
      <c r="AO36" s="31" t="s">
        <v>791</v>
      </c>
    </row>
    <row r="37" spans="1:41" x14ac:dyDescent="0.45">
      <c r="G37" s="5">
        <v>9</v>
      </c>
      <c r="H37" s="6" t="s">
        <v>226</v>
      </c>
      <c r="I37" s="6" t="s">
        <v>37</v>
      </c>
      <c r="J37" s="6" t="s">
        <v>127</v>
      </c>
      <c r="K37" s="14" t="s">
        <v>248</v>
      </c>
      <c r="L37" s="6" t="s">
        <v>180</v>
      </c>
      <c r="M37" s="11" t="s">
        <v>253</v>
      </c>
      <c r="P37" s="5" t="s">
        <v>226</v>
      </c>
      <c r="Q37" s="5" t="s">
        <v>37</v>
      </c>
      <c r="R37" s="5" t="s">
        <v>127</v>
      </c>
      <c r="S37" s="5" t="s">
        <v>87</v>
      </c>
      <c r="T37" s="5" t="s">
        <v>180</v>
      </c>
      <c r="U37" s="5" t="s">
        <v>64</v>
      </c>
      <c r="X37" s="5">
        <v>9</v>
      </c>
      <c r="Y37" s="31">
        <f>VLOOKUP(Z37,$A$3:$B$36,2,FALSE)</f>
        <v>30.7</v>
      </c>
      <c r="Z37" s="31" t="s">
        <v>773</v>
      </c>
      <c r="AA37" s="5">
        <v>9</v>
      </c>
      <c r="AB37" s="31">
        <f>VLOOKUP(AC37,$A$3:$B$36,2,FALSE)</f>
        <v>55.5</v>
      </c>
      <c r="AC37" s="31" t="s">
        <v>786</v>
      </c>
      <c r="AD37" s="5">
        <v>9</v>
      </c>
      <c r="AE37" s="31">
        <f>VLOOKUP(AF37,$A$3:$B$36,2,FALSE)</f>
        <v>24.1</v>
      </c>
      <c r="AF37" s="31" t="s">
        <v>769</v>
      </c>
      <c r="AG37" s="5">
        <v>9</v>
      </c>
      <c r="AH37" s="31">
        <f>VLOOKUP(AI37,$A$3:$B$36,2,FALSE)</f>
        <v>38.1</v>
      </c>
      <c r="AI37" s="31" t="s">
        <v>791</v>
      </c>
      <c r="AJ37" s="5">
        <v>9</v>
      </c>
      <c r="AK37" s="31">
        <f>VLOOKUP(AL37,$A$3:$B$36,2,FALSE)</f>
        <v>49.5</v>
      </c>
      <c r="AL37" s="31" t="s">
        <v>767</v>
      </c>
      <c r="AM37" s="5">
        <v>9</v>
      </c>
      <c r="AN37" s="31">
        <f>VLOOKUP(AO37,$A$3:$B$36,2,FALSE)</f>
        <v>38.299999999999997</v>
      </c>
      <c r="AO37" s="31" t="s">
        <v>787</v>
      </c>
    </row>
    <row r="38" spans="1:41" x14ac:dyDescent="0.45">
      <c r="A38" s="5" t="s">
        <v>1061</v>
      </c>
      <c r="B38" s="5">
        <f>MAX(B8:B36)-MIN(B8:B36)</f>
        <v>49.6</v>
      </c>
      <c r="G38" s="5">
        <v>10</v>
      </c>
      <c r="H38" s="6" t="s">
        <v>117</v>
      </c>
      <c r="I38" s="11" t="s">
        <v>192</v>
      </c>
      <c r="J38" s="6" t="s">
        <v>237</v>
      </c>
      <c r="K38" s="6"/>
      <c r="L38" s="6" t="s">
        <v>249</v>
      </c>
      <c r="M38" s="6"/>
      <c r="P38" s="5" t="s">
        <v>117</v>
      </c>
      <c r="Q38" s="5" t="s">
        <v>73</v>
      </c>
      <c r="R38" s="5" t="s">
        <v>237</v>
      </c>
      <c r="T38" s="5" t="s">
        <v>177</v>
      </c>
      <c r="X38" s="5">
        <v>10</v>
      </c>
      <c r="Y38" s="31">
        <f>VLOOKUP(Z38,$A$3:$B$36,2,FALSE)</f>
        <v>32.5</v>
      </c>
      <c r="Z38" s="31" t="s">
        <v>774</v>
      </c>
      <c r="AA38" s="5">
        <v>10</v>
      </c>
      <c r="AB38" s="31">
        <f>VLOOKUP(AC38,$A$3:$B$36,2,FALSE)</f>
        <v>55.5</v>
      </c>
      <c r="AC38" s="31" t="s">
        <v>786</v>
      </c>
      <c r="AD38" s="5">
        <v>10</v>
      </c>
      <c r="AE38" s="31">
        <f>VLOOKUP(AF38,$A$3:$B$36,2,FALSE)</f>
        <v>25.7</v>
      </c>
      <c r="AF38" s="31" t="s">
        <v>853</v>
      </c>
      <c r="AH38" s="31"/>
      <c r="AJ38" s="5">
        <v>10</v>
      </c>
      <c r="AK38" s="31">
        <f>VLOOKUP(AL38,$A$3:$B$36,2,FALSE)</f>
        <v>44.5</v>
      </c>
      <c r="AL38" s="31" t="s">
        <v>775</v>
      </c>
    </row>
    <row r="39" spans="1:41" x14ac:dyDescent="0.45">
      <c r="G39" s="5">
        <v>11</v>
      </c>
      <c r="H39" s="6" t="s">
        <v>20</v>
      </c>
      <c r="I39" s="6" t="s">
        <v>35</v>
      </c>
      <c r="J39" s="6" t="s">
        <v>128</v>
      </c>
      <c r="K39" s="6"/>
      <c r="L39" s="6" t="s">
        <v>178</v>
      </c>
      <c r="M39" s="6"/>
      <c r="P39" s="5" t="s">
        <v>20</v>
      </c>
      <c r="Q39" s="5" t="s">
        <v>35</v>
      </c>
      <c r="R39" s="5" t="s">
        <v>128</v>
      </c>
      <c r="T39" s="5" t="s">
        <v>178</v>
      </c>
      <c r="X39" s="5">
        <v>11</v>
      </c>
      <c r="Y39" s="31">
        <f>VLOOKUP(Z39,$A$3:$B$36,2,FALSE)</f>
        <v>34.1</v>
      </c>
      <c r="Z39" s="31" t="s">
        <v>770</v>
      </c>
      <c r="AA39" s="5">
        <v>11</v>
      </c>
      <c r="AB39" s="31">
        <f>VLOOKUP(AC39,$A$3:$B$36,2,FALSE)</f>
        <v>49.5</v>
      </c>
      <c r="AC39" s="31" t="s">
        <v>767</v>
      </c>
      <c r="AD39" s="5">
        <v>11</v>
      </c>
      <c r="AE39" s="31">
        <f>VLOOKUP(AF39,$A$3:$B$36,2,FALSE)</f>
        <v>28.4</v>
      </c>
      <c r="AF39" s="31" t="s">
        <v>792</v>
      </c>
      <c r="AH39" s="31"/>
      <c r="AJ39" s="5">
        <v>11</v>
      </c>
      <c r="AK39" s="31">
        <f>VLOOKUP(AL39,$A$3:$B$36,2,FALSE)</f>
        <v>46.8</v>
      </c>
      <c r="AL39" s="31" t="s">
        <v>772</v>
      </c>
    </row>
    <row r="40" spans="1:41" x14ac:dyDescent="0.45">
      <c r="G40" s="5">
        <v>12</v>
      </c>
      <c r="H40" s="11" t="s">
        <v>227</v>
      </c>
      <c r="I40" s="6" t="s">
        <v>229</v>
      </c>
      <c r="J40" s="6" t="s">
        <v>40</v>
      </c>
      <c r="K40" s="6"/>
      <c r="L40" s="6" t="s">
        <v>179</v>
      </c>
      <c r="M40" s="6"/>
      <c r="P40" s="5" t="s">
        <v>72</v>
      </c>
      <c r="Q40" s="5" t="s">
        <v>32</v>
      </c>
      <c r="R40" s="5" t="s">
        <v>40</v>
      </c>
      <c r="T40" s="5" t="s">
        <v>179</v>
      </c>
      <c r="X40" s="5">
        <v>12</v>
      </c>
      <c r="Y40" s="31">
        <f>VLOOKUP(Z40,$A$3:$B$36,2,FALSE)</f>
        <v>35.9</v>
      </c>
      <c r="Z40" s="31" t="s">
        <v>766</v>
      </c>
      <c r="AA40" s="5">
        <v>12</v>
      </c>
      <c r="AB40" s="31">
        <f>VLOOKUP(AC40,$A$3:$B$36,2,FALSE)</f>
        <v>44.5</v>
      </c>
      <c r="AC40" s="31" t="s">
        <v>775</v>
      </c>
      <c r="AD40" s="5">
        <v>12</v>
      </c>
      <c r="AE40" s="31">
        <f>VLOOKUP(AF40,$A$3:$B$36,2,FALSE)</f>
        <v>30.7</v>
      </c>
      <c r="AF40" s="31" t="s">
        <v>773</v>
      </c>
      <c r="AH40" s="31"/>
      <c r="AJ40" s="5">
        <v>12</v>
      </c>
      <c r="AK40" s="31">
        <f>VLOOKUP(AL40,$A$3:$B$36,2,FALSE)</f>
        <v>49.5</v>
      </c>
      <c r="AL40" s="31" t="s">
        <v>767</v>
      </c>
    </row>
    <row r="41" spans="1:41" x14ac:dyDescent="0.45">
      <c r="G41" s="5">
        <v>13</v>
      </c>
      <c r="H41" s="6" t="s">
        <v>228</v>
      </c>
      <c r="I41" s="6" t="s">
        <v>230</v>
      </c>
      <c r="J41" s="6" t="s">
        <v>129</v>
      </c>
      <c r="K41" s="6"/>
      <c r="L41" s="6" t="s">
        <v>250</v>
      </c>
      <c r="M41" s="6"/>
      <c r="P41" s="5" t="s">
        <v>20</v>
      </c>
      <c r="Q41" s="5" t="s">
        <v>478</v>
      </c>
      <c r="R41" s="5" t="s">
        <v>129</v>
      </c>
      <c r="T41" s="5" t="s">
        <v>946</v>
      </c>
      <c r="X41" s="5">
        <v>13</v>
      </c>
      <c r="Y41" s="31">
        <f>VLOOKUP(Z41,$A$3:$B$36,2,FALSE)</f>
        <v>34.1</v>
      </c>
      <c r="Z41" s="31" t="s">
        <v>770</v>
      </c>
      <c r="AA41" s="5">
        <v>13</v>
      </c>
      <c r="AB41" s="31">
        <f>VLOOKUP(AC41,$A$3:$B$36,2,FALSE)</f>
        <v>46.8</v>
      </c>
      <c r="AC41" s="31" t="s">
        <v>772</v>
      </c>
      <c r="AD41" s="5">
        <v>13</v>
      </c>
      <c r="AE41" s="31">
        <f>VLOOKUP(AF41,$A$3:$B$36,2,FALSE)</f>
        <v>32.5</v>
      </c>
      <c r="AF41" s="31" t="s">
        <v>774</v>
      </c>
      <c r="AH41" s="31"/>
      <c r="AJ41" s="5">
        <v>13</v>
      </c>
      <c r="AK41" s="31">
        <f>VLOOKUP(AL41,$A$3:$B$36,2,FALSE)</f>
        <v>52.3</v>
      </c>
      <c r="AL41" s="31" t="s">
        <v>764</v>
      </c>
    </row>
    <row r="42" spans="1:41" x14ac:dyDescent="0.45">
      <c r="G42" s="5">
        <v>14</v>
      </c>
      <c r="H42" s="6" t="s">
        <v>66</v>
      </c>
      <c r="I42" s="6" t="s">
        <v>231</v>
      </c>
      <c r="J42" s="6" t="s">
        <v>238</v>
      </c>
      <c r="L42" s="6" t="s">
        <v>180</v>
      </c>
      <c r="M42" s="6"/>
      <c r="P42" s="5" t="s">
        <v>66</v>
      </c>
      <c r="Q42" s="5" t="s">
        <v>231</v>
      </c>
      <c r="R42" s="5" t="s">
        <v>39</v>
      </c>
      <c r="T42" s="5" t="s">
        <v>180</v>
      </c>
      <c r="X42" s="5">
        <v>14</v>
      </c>
      <c r="Y42" s="31">
        <f>VLOOKUP(Z42,$A$3:$B$36,2,FALSE)</f>
        <v>35.9</v>
      </c>
      <c r="Z42" s="31" t="s">
        <v>766</v>
      </c>
      <c r="AA42" s="5">
        <v>14</v>
      </c>
      <c r="AB42" s="31">
        <f>VLOOKUP(AC42,$A$3:$B$36,2,FALSE)</f>
        <v>44.5</v>
      </c>
      <c r="AC42" s="31" t="s">
        <v>775</v>
      </c>
      <c r="AD42" s="5">
        <v>14</v>
      </c>
      <c r="AE42" s="31">
        <f>VLOOKUP(AF42,$A$3:$B$36,2,FALSE)</f>
        <v>34.1</v>
      </c>
      <c r="AF42" s="31" t="s">
        <v>770</v>
      </c>
      <c r="AH42" s="31"/>
      <c r="AJ42" s="5">
        <v>14</v>
      </c>
      <c r="AK42" s="31">
        <f>VLOOKUP(AL42,$A$3:$B$36,2,FALSE)</f>
        <v>49.5</v>
      </c>
      <c r="AL42" s="31" t="s">
        <v>767</v>
      </c>
    </row>
    <row r="43" spans="1:41" x14ac:dyDescent="0.45">
      <c r="G43" s="5">
        <v>15</v>
      </c>
      <c r="H43" s="6" t="s">
        <v>67</v>
      </c>
      <c r="I43" s="6" t="s">
        <v>232</v>
      </c>
      <c r="J43" s="6" t="s">
        <v>45</v>
      </c>
      <c r="L43" s="6" t="s">
        <v>251</v>
      </c>
      <c r="P43" s="5" t="s">
        <v>67</v>
      </c>
      <c r="Q43" s="5" t="s">
        <v>121</v>
      </c>
      <c r="R43" s="5" t="s">
        <v>45</v>
      </c>
      <c r="T43" s="5" t="s">
        <v>178</v>
      </c>
      <c r="X43" s="5">
        <v>15</v>
      </c>
      <c r="Y43" s="31">
        <f>VLOOKUP(Z43,$A$3:$B$36,2,FALSE)</f>
        <v>38.1</v>
      </c>
      <c r="Z43" s="31" t="s">
        <v>791</v>
      </c>
      <c r="AA43" s="5">
        <v>15</v>
      </c>
      <c r="AB43" s="31">
        <f>VLOOKUP(AC43,$A$3:$B$36,2,FALSE)</f>
        <v>41.9</v>
      </c>
      <c r="AC43" s="31" t="s">
        <v>776</v>
      </c>
      <c r="AD43" s="5">
        <v>15</v>
      </c>
      <c r="AE43" s="31">
        <f>VLOOKUP(AF43,$A$3:$B$36,2,FALSE)</f>
        <v>32.5</v>
      </c>
      <c r="AF43" s="31" t="s">
        <v>774</v>
      </c>
      <c r="AH43" s="31"/>
      <c r="AJ43" s="5">
        <v>15</v>
      </c>
      <c r="AK43" s="31">
        <f>VLOOKUP(AL43,$A$3:$B$36,2,FALSE)</f>
        <v>46.8</v>
      </c>
      <c r="AL43" s="31" t="s">
        <v>772</v>
      </c>
    </row>
    <row r="44" spans="1:41" x14ac:dyDescent="0.45">
      <c r="G44" s="5">
        <v>16</v>
      </c>
      <c r="H44" s="6" t="s">
        <v>21</v>
      </c>
      <c r="I44" s="6" t="s">
        <v>32</v>
      </c>
      <c r="J44" s="6" t="s">
        <v>239</v>
      </c>
      <c r="L44" s="6" t="s">
        <v>179</v>
      </c>
      <c r="P44" s="5" t="s">
        <v>21</v>
      </c>
      <c r="Q44" s="5" t="s">
        <v>32</v>
      </c>
      <c r="R44" s="5" t="s">
        <v>40</v>
      </c>
      <c r="T44" s="5" t="s">
        <v>179</v>
      </c>
      <c r="X44" s="5">
        <v>16</v>
      </c>
      <c r="Y44" s="31">
        <f>VLOOKUP(Z44,$A$3:$B$36,2,FALSE)</f>
        <v>38.299999999999997</v>
      </c>
      <c r="Z44" s="31" t="s">
        <v>787</v>
      </c>
      <c r="AA44" s="5">
        <v>16</v>
      </c>
      <c r="AB44" s="31">
        <f>VLOOKUP(AC44,$A$3:$B$36,2,FALSE)</f>
        <v>44.5</v>
      </c>
      <c r="AC44" s="31" t="s">
        <v>775</v>
      </c>
      <c r="AD44" s="5">
        <v>16</v>
      </c>
      <c r="AE44" s="31">
        <f>VLOOKUP(AF44,$A$3:$B$36,2,FALSE)</f>
        <v>30.7</v>
      </c>
      <c r="AF44" s="31" t="s">
        <v>773</v>
      </c>
      <c r="AH44" s="31"/>
      <c r="AJ44" s="5">
        <v>16</v>
      </c>
      <c r="AK44" s="31">
        <f>VLOOKUP(AL44,$A$3:$B$36,2,FALSE)</f>
        <v>49.5</v>
      </c>
      <c r="AL44" s="31" t="s">
        <v>767</v>
      </c>
    </row>
    <row r="45" spans="1:41" x14ac:dyDescent="0.45">
      <c r="G45" s="5">
        <v>17</v>
      </c>
      <c r="H45" s="6" t="s">
        <v>68</v>
      </c>
      <c r="I45" s="6" t="s">
        <v>174</v>
      </c>
      <c r="J45" s="6" t="s">
        <v>129</v>
      </c>
      <c r="L45" s="6" t="s">
        <v>149</v>
      </c>
      <c r="P45" s="5" t="s">
        <v>68</v>
      </c>
      <c r="Q45" s="5" t="s">
        <v>174</v>
      </c>
      <c r="R45" s="5" t="s">
        <v>129</v>
      </c>
      <c r="T45" s="5" t="s">
        <v>149</v>
      </c>
      <c r="X45" s="5">
        <v>17</v>
      </c>
      <c r="Y45" s="31">
        <f>VLOOKUP(Z45,$A$3:$B$36,2,FALSE)</f>
        <v>40.4</v>
      </c>
      <c r="Z45" s="31" t="s">
        <v>765</v>
      </c>
      <c r="AA45" s="5">
        <v>17</v>
      </c>
      <c r="AB45" s="31">
        <f>VLOOKUP(AC45,$A$3:$B$36,2,FALSE)</f>
        <v>46.8</v>
      </c>
      <c r="AC45" s="31" t="s">
        <v>772</v>
      </c>
      <c r="AD45" s="5">
        <v>17</v>
      </c>
      <c r="AE45" s="31">
        <f>VLOOKUP(AF45,$A$3:$B$36,2,FALSE)</f>
        <v>32.5</v>
      </c>
      <c r="AF45" s="31" t="s">
        <v>774</v>
      </c>
      <c r="AH45" s="31"/>
      <c r="AJ45" s="5">
        <v>17</v>
      </c>
      <c r="AK45" s="31">
        <f>VLOOKUP(AL45,$A$3:$B$36,2,FALSE)</f>
        <v>52.3</v>
      </c>
      <c r="AL45" s="31" t="s">
        <v>764</v>
      </c>
    </row>
    <row r="46" spans="1:41" x14ac:dyDescent="0.45">
      <c r="G46" s="5">
        <v>18</v>
      </c>
      <c r="H46" s="6" t="s">
        <v>27</v>
      </c>
      <c r="I46" s="6" t="s">
        <v>36</v>
      </c>
      <c r="J46" s="6" t="s">
        <v>240</v>
      </c>
      <c r="L46" s="6" t="s">
        <v>152</v>
      </c>
      <c r="P46" s="5" t="s">
        <v>27</v>
      </c>
      <c r="Q46" s="5" t="s">
        <v>36</v>
      </c>
      <c r="R46" s="5" t="s">
        <v>240</v>
      </c>
      <c r="T46" s="5" t="s">
        <v>152</v>
      </c>
      <c r="X46" s="5">
        <v>18</v>
      </c>
      <c r="Y46" s="31">
        <f>VLOOKUP(Z46,$A$3:$B$36,2,FALSE)</f>
        <v>41.9</v>
      </c>
      <c r="Z46" s="31" t="s">
        <v>776</v>
      </c>
      <c r="AA46" s="5">
        <v>18</v>
      </c>
      <c r="AB46" s="31">
        <f>VLOOKUP(AC46,$A$3:$B$36,2,FALSE)</f>
        <v>49.5</v>
      </c>
      <c r="AC46" s="31" t="s">
        <v>767</v>
      </c>
      <c r="AD46" s="5">
        <v>18</v>
      </c>
      <c r="AE46" s="31">
        <f>VLOOKUP(AF46,$A$3:$B$36,2,FALSE)</f>
        <v>34.1</v>
      </c>
      <c r="AF46" s="31" t="s">
        <v>770</v>
      </c>
      <c r="AH46" s="31"/>
      <c r="AJ46" s="5">
        <v>18</v>
      </c>
      <c r="AK46" s="31">
        <f>VLOOKUP(AL46,$A$3:$B$36,2,FALSE)</f>
        <v>55.5</v>
      </c>
      <c r="AL46" s="31" t="s">
        <v>786</v>
      </c>
    </row>
    <row r="47" spans="1:41" x14ac:dyDescent="0.45">
      <c r="G47" s="5">
        <v>19</v>
      </c>
      <c r="H47" s="6" t="s">
        <v>22</v>
      </c>
      <c r="I47" s="6" t="s">
        <v>33</v>
      </c>
      <c r="J47" s="6" t="s">
        <v>130</v>
      </c>
      <c r="L47" s="6" t="s">
        <v>152</v>
      </c>
      <c r="P47" s="5" t="s">
        <v>22</v>
      </c>
      <c r="Q47" s="5" t="s">
        <v>33</v>
      </c>
      <c r="R47" s="5" t="s">
        <v>130</v>
      </c>
      <c r="T47" s="5" t="s">
        <v>152</v>
      </c>
      <c r="X47" s="5">
        <v>19</v>
      </c>
      <c r="Y47" s="31">
        <f>VLOOKUP(Z47,$A$3:$B$36,2,FALSE)</f>
        <v>44.5</v>
      </c>
      <c r="Z47" s="31" t="s">
        <v>775</v>
      </c>
      <c r="AA47" s="5">
        <v>19</v>
      </c>
      <c r="AB47" s="31">
        <f>VLOOKUP(AC47,$A$3:$B$36,2,FALSE)</f>
        <v>52.3</v>
      </c>
      <c r="AC47" s="31" t="s">
        <v>764</v>
      </c>
      <c r="AD47" s="5">
        <v>19</v>
      </c>
      <c r="AE47" s="31">
        <f>VLOOKUP(AF47,$A$3:$B$36,2,FALSE)</f>
        <v>35.9</v>
      </c>
      <c r="AF47" s="31" t="s">
        <v>766</v>
      </c>
      <c r="AH47" s="31"/>
      <c r="AJ47" s="5">
        <v>19</v>
      </c>
      <c r="AK47" s="31">
        <f>VLOOKUP(AL47,$A$3:$B$36,2,FALSE)</f>
        <v>55.5</v>
      </c>
      <c r="AL47" s="31" t="s">
        <v>786</v>
      </c>
    </row>
    <row r="48" spans="1:41" x14ac:dyDescent="0.45">
      <c r="G48" s="5">
        <v>20</v>
      </c>
      <c r="H48" s="6" t="s">
        <v>23</v>
      </c>
      <c r="I48" s="6" t="s">
        <v>37</v>
      </c>
      <c r="J48" s="6" t="s">
        <v>241</v>
      </c>
      <c r="L48" s="6" t="s">
        <v>152</v>
      </c>
      <c r="P48" s="5" t="s">
        <v>23</v>
      </c>
      <c r="Q48" s="5" t="s">
        <v>37</v>
      </c>
      <c r="R48" s="5" t="s">
        <v>241</v>
      </c>
      <c r="T48" s="5" t="s">
        <v>152</v>
      </c>
      <c r="X48" s="5">
        <v>20</v>
      </c>
      <c r="Y48" s="31">
        <f>VLOOKUP(Z48,$A$3:$B$36,2,FALSE)</f>
        <v>46.8</v>
      </c>
      <c r="Z48" s="31" t="s">
        <v>772</v>
      </c>
      <c r="AA48" s="5">
        <v>20</v>
      </c>
      <c r="AB48" s="31">
        <f>VLOOKUP(AC48,$A$3:$B$36,2,FALSE)</f>
        <v>55.5</v>
      </c>
      <c r="AC48" s="31" t="s">
        <v>786</v>
      </c>
      <c r="AD48" s="5">
        <v>20</v>
      </c>
      <c r="AE48" s="31">
        <f>VLOOKUP(AF48,$A$3:$B$36,2,FALSE)</f>
        <v>38.1</v>
      </c>
      <c r="AF48" s="31" t="s">
        <v>791</v>
      </c>
      <c r="AH48" s="31"/>
      <c r="AJ48" s="5">
        <v>20</v>
      </c>
      <c r="AK48" s="31">
        <f>VLOOKUP(AL48,$A$3:$B$36,2,FALSE)</f>
        <v>55.5</v>
      </c>
      <c r="AL48" s="31" t="s">
        <v>786</v>
      </c>
    </row>
    <row r="49" spans="3:67" ht="23.1" x14ac:dyDescent="0.85">
      <c r="D49" s="5" t="s">
        <v>874</v>
      </c>
      <c r="E49" s="5" t="s">
        <v>875</v>
      </c>
      <c r="F49" s="5" t="s">
        <v>876</v>
      </c>
      <c r="G49" s="5">
        <v>21</v>
      </c>
      <c r="H49" s="6" t="s">
        <v>191</v>
      </c>
      <c r="I49" s="6" t="s">
        <v>37</v>
      </c>
      <c r="J49" s="6" t="s">
        <v>242</v>
      </c>
      <c r="L49" s="6" t="s">
        <v>152</v>
      </c>
      <c r="P49" s="5" t="s">
        <v>548</v>
      </c>
      <c r="Q49" s="5" t="s">
        <v>37</v>
      </c>
      <c r="R49" s="5" t="s">
        <v>620</v>
      </c>
      <c r="T49" s="5" t="s">
        <v>152</v>
      </c>
      <c r="X49" s="5">
        <v>21</v>
      </c>
      <c r="Y49" s="31">
        <f>VLOOKUP(Z49,$A$3:$B$36,2,FALSE)</f>
        <v>49.5</v>
      </c>
      <c r="Z49" s="31" t="s">
        <v>767</v>
      </c>
      <c r="AA49" s="5">
        <v>21</v>
      </c>
      <c r="AB49" s="31">
        <f>VLOOKUP(AC49,$A$3:$B$36,2,FALSE)</f>
        <v>55.5</v>
      </c>
      <c r="AC49" s="31" t="s">
        <v>786</v>
      </c>
      <c r="AD49" s="5">
        <v>21</v>
      </c>
      <c r="AE49" s="31">
        <f>VLOOKUP(AF49,$A$3:$B$36,2,FALSE)</f>
        <v>38.299999999999997</v>
      </c>
      <c r="AF49" s="31" t="s">
        <v>787</v>
      </c>
      <c r="AH49" s="31"/>
      <c r="AJ49" s="5">
        <v>21</v>
      </c>
      <c r="AK49" s="31">
        <f>VLOOKUP(AL49,$A$3:$B$36,2,FALSE)</f>
        <v>55.5</v>
      </c>
      <c r="AL49" s="31" t="s">
        <v>786</v>
      </c>
      <c r="AZ49" s="5" t="s">
        <v>1058</v>
      </c>
      <c r="BA49" s="111" t="s">
        <v>1060</v>
      </c>
    </row>
    <row r="50" spans="3:67" ht="23.1" x14ac:dyDescent="0.85">
      <c r="C50" s="5">
        <v>1</v>
      </c>
      <c r="D50" s="72">
        <v>36.1</v>
      </c>
      <c r="E50" s="72">
        <v>39.200000000000003</v>
      </c>
      <c r="F50" s="72">
        <v>36.299999999999997</v>
      </c>
      <c r="G50" s="5">
        <v>22</v>
      </c>
      <c r="I50" s="6" t="s">
        <v>37</v>
      </c>
      <c r="L50" s="12" t="s">
        <v>209</v>
      </c>
      <c r="N50" s="10" t="s">
        <v>431</v>
      </c>
      <c r="Q50" s="5" t="s">
        <v>37</v>
      </c>
      <c r="T50" s="5" t="s">
        <v>980</v>
      </c>
      <c r="AA50" s="5">
        <v>22</v>
      </c>
      <c r="AB50" s="31">
        <f>VLOOKUP(AC50,$A$3:$B$36,2,FALSE)</f>
        <v>55.5</v>
      </c>
      <c r="AC50" s="31" t="s">
        <v>786</v>
      </c>
      <c r="AJ50" s="5">
        <v>22</v>
      </c>
      <c r="AK50" s="31">
        <f>VLOOKUP(AL50,$A$3:$B$36,2,FALSE)</f>
        <v>55.5</v>
      </c>
      <c r="AL50" s="31" t="s">
        <v>786</v>
      </c>
      <c r="AQ50" s="5" t="s">
        <v>1051</v>
      </c>
      <c r="AZ50" s="5" t="s">
        <v>1059</v>
      </c>
      <c r="BA50" s="110" t="s">
        <v>1060</v>
      </c>
    </row>
    <row r="51" spans="3:67" ht="13.8" x14ac:dyDescent="0.45">
      <c r="C51" s="5">
        <v>2</v>
      </c>
      <c r="D51" s="72">
        <v>36.1</v>
      </c>
      <c r="E51" s="72">
        <v>39.200000000000003</v>
      </c>
      <c r="F51" s="72">
        <v>36.299999999999997</v>
      </c>
      <c r="G51" s="5">
        <v>23</v>
      </c>
      <c r="I51" s="11" t="s">
        <v>233</v>
      </c>
      <c r="Q51" s="5" t="s">
        <v>73</v>
      </c>
      <c r="V51" s="5">
        <f>COUNTA(P29:U51)</f>
        <v>105</v>
      </c>
      <c r="W51" s="10" t="s">
        <v>431</v>
      </c>
      <c r="AA51" s="5">
        <v>23</v>
      </c>
      <c r="AB51" s="31">
        <f>VLOOKUP(AC51,$A$3:$B$36,2,FALSE)</f>
        <v>55.5</v>
      </c>
      <c r="AC51" s="31" t="s">
        <v>786</v>
      </c>
    </row>
    <row r="52" spans="3:67" x14ac:dyDescent="0.45">
      <c r="C52" s="5">
        <v>3</v>
      </c>
      <c r="D52" s="72">
        <v>36.1</v>
      </c>
      <c r="E52" s="72">
        <v>39.200000000000003</v>
      </c>
      <c r="F52" s="72">
        <v>36.299999999999997</v>
      </c>
    </row>
    <row r="53" spans="3:67" x14ac:dyDescent="0.45">
      <c r="C53" s="5">
        <v>4</v>
      </c>
      <c r="D53" s="72">
        <v>36.1</v>
      </c>
      <c r="E53" s="72">
        <v>39.200000000000003</v>
      </c>
      <c r="F53" s="72">
        <v>36.299999999999997</v>
      </c>
    </row>
    <row r="54" spans="3:67" x14ac:dyDescent="0.45">
      <c r="C54" s="5">
        <v>5</v>
      </c>
      <c r="D54" s="72">
        <v>36.1</v>
      </c>
      <c r="E54" s="72">
        <v>39.200000000000003</v>
      </c>
      <c r="F54" s="72">
        <v>36.299999999999997</v>
      </c>
      <c r="G54" s="9" t="s">
        <v>254</v>
      </c>
    </row>
    <row r="55" spans="3:67" x14ac:dyDescent="0.45">
      <c r="C55" s="5">
        <v>6</v>
      </c>
      <c r="D55" s="72">
        <v>36.1</v>
      </c>
      <c r="E55" s="72">
        <v>39.200000000000003</v>
      </c>
      <c r="F55" s="72">
        <v>36.299999999999997</v>
      </c>
      <c r="H55" s="5" t="s">
        <v>216</v>
      </c>
    </row>
    <row r="56" spans="3:67" x14ac:dyDescent="0.45">
      <c r="C56" s="5">
        <v>7</v>
      </c>
      <c r="D56" s="72">
        <v>36.1</v>
      </c>
      <c r="E56" s="72">
        <v>39.200000000000003</v>
      </c>
      <c r="F56" s="72">
        <v>36.299999999999997</v>
      </c>
      <c r="G56" s="7" t="s">
        <v>5</v>
      </c>
      <c r="H56" s="8" t="s">
        <v>28</v>
      </c>
      <c r="I56" s="8" t="s">
        <v>29</v>
      </c>
      <c r="J56" s="8" t="s">
        <v>110</v>
      </c>
      <c r="K56" s="8" t="s">
        <v>217</v>
      </c>
      <c r="L56" s="8" t="s">
        <v>218</v>
      </c>
      <c r="M56" s="8" t="s">
        <v>219</v>
      </c>
      <c r="O56" s="5">
        <v>3</v>
      </c>
      <c r="P56" s="8" t="s">
        <v>28</v>
      </c>
      <c r="Q56" s="8" t="s">
        <v>29</v>
      </c>
      <c r="R56" s="8" t="s">
        <v>110</v>
      </c>
      <c r="S56" s="8" t="s">
        <v>217</v>
      </c>
      <c r="T56" s="8" t="s">
        <v>218</v>
      </c>
      <c r="U56" s="8" t="s">
        <v>219</v>
      </c>
      <c r="X56" s="7" t="s">
        <v>5</v>
      </c>
      <c r="Z56" s="102" t="s">
        <v>28</v>
      </c>
      <c r="AA56" s="102"/>
      <c r="AB56" s="102"/>
      <c r="AC56" s="102" t="s">
        <v>29</v>
      </c>
      <c r="AD56" s="102"/>
      <c r="AE56" s="102"/>
      <c r="AF56" s="102" t="s">
        <v>110</v>
      </c>
      <c r="AG56" s="102"/>
      <c r="AH56" s="102"/>
      <c r="AI56" s="102" t="s">
        <v>217</v>
      </c>
      <c r="AJ56" s="102"/>
      <c r="AK56" s="102"/>
      <c r="AL56" s="102" t="s">
        <v>218</v>
      </c>
      <c r="AM56" s="102"/>
      <c r="AN56" s="102"/>
      <c r="AO56" s="102" t="s">
        <v>219</v>
      </c>
    </row>
    <row r="57" spans="3:67" x14ac:dyDescent="0.45">
      <c r="C57" s="5">
        <v>8</v>
      </c>
      <c r="D57" s="72">
        <v>36.1</v>
      </c>
      <c r="E57" s="72">
        <v>39.200000000000003</v>
      </c>
      <c r="F57" s="72">
        <v>36.299999999999997</v>
      </c>
      <c r="G57" s="5">
        <v>1</v>
      </c>
      <c r="H57" s="6" t="s">
        <v>114</v>
      </c>
      <c r="I57" s="6" t="s">
        <v>118</v>
      </c>
      <c r="J57" s="6" t="s">
        <v>126</v>
      </c>
      <c r="K57" s="6" t="s">
        <v>136</v>
      </c>
      <c r="L57" s="6" t="s">
        <v>148</v>
      </c>
      <c r="M57" s="6" t="s">
        <v>155</v>
      </c>
      <c r="P57" s="5" t="s">
        <v>114</v>
      </c>
      <c r="Q57" s="5" t="s">
        <v>118</v>
      </c>
      <c r="R57" s="5" t="s">
        <v>126</v>
      </c>
      <c r="S57" s="5" t="s">
        <v>136</v>
      </c>
      <c r="T57" s="5" t="s">
        <v>148</v>
      </c>
      <c r="U57" s="5" t="s">
        <v>155</v>
      </c>
      <c r="X57" s="5">
        <v>1</v>
      </c>
      <c r="Y57" s="31">
        <f>VLOOKUP(Z57,$A$3:$B$36,2,FALSE)</f>
        <v>21.5</v>
      </c>
      <c r="Z57" s="80" t="s">
        <v>871</v>
      </c>
      <c r="AA57" s="5">
        <v>1</v>
      </c>
      <c r="AB57" s="31">
        <f>VLOOKUP(AC57,$A$3:$B$36,2,FALSE)</f>
        <v>21.5</v>
      </c>
      <c r="AC57" s="80" t="s">
        <v>871</v>
      </c>
      <c r="AD57" s="5">
        <v>1</v>
      </c>
      <c r="AE57" s="31">
        <f>VLOOKUP(AF57,$A$3:$B$36,2,FALSE)</f>
        <v>21.5</v>
      </c>
      <c r="AF57" s="80" t="s">
        <v>871</v>
      </c>
      <c r="AG57" s="5">
        <v>1</v>
      </c>
      <c r="AH57" s="31">
        <f>VLOOKUP(AI57,$A$3:$B$36,2,FALSE)</f>
        <v>21.5</v>
      </c>
      <c r="AI57" s="80" t="s">
        <v>871</v>
      </c>
      <c r="AJ57" s="5">
        <v>1</v>
      </c>
      <c r="AK57" s="31">
        <f>VLOOKUP(AL57,$A$3:$B$36,2,FALSE)</f>
        <v>21.5</v>
      </c>
      <c r="AL57" s="80" t="s">
        <v>871</v>
      </c>
      <c r="AM57" s="5">
        <v>1</v>
      </c>
      <c r="AN57" s="31">
        <f>VLOOKUP(AO57,$A$3:$B$36,2,FALSE)</f>
        <v>21.5</v>
      </c>
      <c r="AO57" s="80" t="s">
        <v>871</v>
      </c>
      <c r="BO57" s="5" t="s">
        <v>1437</v>
      </c>
    </row>
    <row r="58" spans="3:67" x14ac:dyDescent="0.45">
      <c r="C58" s="5">
        <v>9</v>
      </c>
      <c r="D58" s="72">
        <v>36.1</v>
      </c>
      <c r="E58" s="72">
        <v>39.200000000000003</v>
      </c>
      <c r="F58" s="72">
        <v>36.299999999999997</v>
      </c>
      <c r="G58" s="5">
        <v>2</v>
      </c>
      <c r="H58" s="6" t="s">
        <v>116</v>
      </c>
      <c r="I58" s="6" t="s">
        <v>262</v>
      </c>
      <c r="J58" s="6" t="s">
        <v>275</v>
      </c>
      <c r="K58" s="11" t="s">
        <v>284</v>
      </c>
      <c r="L58" s="6" t="s">
        <v>290</v>
      </c>
      <c r="M58" s="6" t="s">
        <v>18</v>
      </c>
      <c r="P58" s="5" t="s">
        <v>116</v>
      </c>
      <c r="Q58" s="5" t="s">
        <v>549</v>
      </c>
      <c r="R58" s="5" t="s">
        <v>42</v>
      </c>
      <c r="S58" s="5" t="s">
        <v>984</v>
      </c>
      <c r="T58" s="5" t="s">
        <v>93</v>
      </c>
      <c r="U58" s="5" t="s">
        <v>18</v>
      </c>
      <c r="X58" s="5">
        <v>2</v>
      </c>
      <c r="Y58" s="31">
        <f>VLOOKUP(Z58,$A$3:$B$36,2,FALSE)</f>
        <v>28.4</v>
      </c>
      <c r="Z58" s="80" t="s">
        <v>792</v>
      </c>
      <c r="AA58" s="5">
        <v>2</v>
      </c>
      <c r="AB58" s="31">
        <f>VLOOKUP(AC58,$A$3:$B$36,2,FALSE)</f>
        <v>28.4</v>
      </c>
      <c r="AC58" s="80" t="s">
        <v>792</v>
      </c>
      <c r="AD58" s="5">
        <v>2</v>
      </c>
      <c r="AE58" s="31">
        <f>VLOOKUP(AF58,$A$3:$B$36,2,FALSE)</f>
        <v>28.4</v>
      </c>
      <c r="AF58" s="80" t="s">
        <v>792</v>
      </c>
      <c r="AG58" s="5">
        <v>2</v>
      </c>
      <c r="AH58" s="31">
        <f>VLOOKUP(AI58,$A$3:$B$36,2,FALSE)</f>
        <v>28.4</v>
      </c>
      <c r="AI58" s="80" t="s">
        <v>792</v>
      </c>
      <c r="AJ58" s="5">
        <v>2</v>
      </c>
      <c r="AK58" s="31">
        <f>VLOOKUP(AL58,$A$3:$B$36,2,FALSE)</f>
        <v>28.4</v>
      </c>
      <c r="AL58" s="80" t="s">
        <v>792</v>
      </c>
      <c r="AM58" s="5">
        <v>2</v>
      </c>
      <c r="AN58" s="31">
        <f>VLOOKUP(AO58,$A$3:$B$36,2,FALSE)</f>
        <v>28.4</v>
      </c>
      <c r="AO58" s="80" t="s">
        <v>792</v>
      </c>
    </row>
    <row r="59" spans="3:67" x14ac:dyDescent="0.45">
      <c r="C59" s="5">
        <v>10</v>
      </c>
      <c r="D59" s="72">
        <v>36.1</v>
      </c>
      <c r="E59" s="72">
        <v>39.200000000000003</v>
      </c>
      <c r="F59" s="72">
        <v>36.299999999999997</v>
      </c>
      <c r="G59" s="5">
        <v>3</v>
      </c>
      <c r="H59" s="6" t="s">
        <v>66</v>
      </c>
      <c r="I59" s="6" t="s">
        <v>263</v>
      </c>
      <c r="J59" s="6" t="s">
        <v>44</v>
      </c>
      <c r="K59" s="6" t="s">
        <v>285</v>
      </c>
      <c r="L59" s="6" t="s">
        <v>291</v>
      </c>
      <c r="M59" s="6" t="s">
        <v>14</v>
      </c>
      <c r="P59" s="5" t="s">
        <v>66</v>
      </c>
      <c r="Q59" s="5" t="s">
        <v>263</v>
      </c>
      <c r="R59" s="5" t="s">
        <v>44</v>
      </c>
      <c r="S59" s="5" t="s">
        <v>340</v>
      </c>
      <c r="T59" s="5" t="s">
        <v>94</v>
      </c>
      <c r="U59" s="5" t="s">
        <v>14</v>
      </c>
      <c r="X59" s="5">
        <v>3</v>
      </c>
      <c r="Y59" s="31">
        <f>VLOOKUP(Z59,$A$3:$B$36,2,FALSE)</f>
        <v>35.9</v>
      </c>
      <c r="Z59" s="80" t="s">
        <v>766</v>
      </c>
      <c r="AA59" s="5">
        <v>3</v>
      </c>
      <c r="AB59" s="31">
        <f>VLOOKUP(AC59,$A$3:$B$36,2,FALSE)</f>
        <v>24.1</v>
      </c>
      <c r="AC59" s="80" t="s">
        <v>769</v>
      </c>
      <c r="AD59" s="5">
        <v>3</v>
      </c>
      <c r="AE59" s="31">
        <f>VLOOKUP(AF59,$A$3:$B$36,2,FALSE)</f>
        <v>24.1</v>
      </c>
      <c r="AF59" s="80" t="s">
        <v>769</v>
      </c>
      <c r="AG59" s="5">
        <v>3</v>
      </c>
      <c r="AH59" s="31">
        <f>VLOOKUP(AI59,$A$3:$B$36,2,FALSE)</f>
        <v>24.1</v>
      </c>
      <c r="AI59" s="80" t="s">
        <v>769</v>
      </c>
      <c r="AJ59" s="5">
        <v>3</v>
      </c>
      <c r="AK59" s="31">
        <f>VLOOKUP(AL59,$A$3:$B$36,2,FALSE)</f>
        <v>24.1</v>
      </c>
      <c r="AL59" s="80" t="s">
        <v>769</v>
      </c>
      <c r="AM59" s="5">
        <v>3</v>
      </c>
      <c r="AN59" s="31">
        <f>VLOOKUP(AO59,$A$3:$B$36,2,FALSE)</f>
        <v>35.9</v>
      </c>
      <c r="AO59" s="80" t="s">
        <v>766</v>
      </c>
      <c r="BO59" s="5" t="s">
        <v>1436</v>
      </c>
    </row>
    <row r="60" spans="3:67" x14ac:dyDescent="0.45">
      <c r="C60" s="5">
        <v>11</v>
      </c>
      <c r="D60" s="72">
        <v>36.1</v>
      </c>
      <c r="E60" s="72">
        <v>39.200000000000003</v>
      </c>
      <c r="F60" s="72">
        <v>36.299999999999997</v>
      </c>
      <c r="G60" s="5">
        <v>4</v>
      </c>
      <c r="H60" s="6" t="s">
        <v>27</v>
      </c>
      <c r="I60" s="6" t="s">
        <v>264</v>
      </c>
      <c r="J60" s="6" t="s">
        <v>123</v>
      </c>
      <c r="K60" s="6" t="s">
        <v>286</v>
      </c>
      <c r="L60" s="6" t="s">
        <v>95</v>
      </c>
      <c r="M60" s="6" t="s">
        <v>156</v>
      </c>
      <c r="P60" s="5" t="s">
        <v>27</v>
      </c>
      <c r="Q60" s="5" t="s">
        <v>264</v>
      </c>
      <c r="R60" s="5" t="s">
        <v>123</v>
      </c>
      <c r="S60" s="5" t="s">
        <v>286</v>
      </c>
      <c r="T60" s="5" t="s">
        <v>95</v>
      </c>
      <c r="U60" s="5" t="s">
        <v>319</v>
      </c>
      <c r="X60" s="5">
        <v>4</v>
      </c>
      <c r="Y60" s="31">
        <f>VLOOKUP(Z60,$A$3:$B$36,2,FALSE)</f>
        <v>41.9</v>
      </c>
      <c r="Z60" s="80" t="s">
        <v>776</v>
      </c>
      <c r="AA60" s="5">
        <v>4</v>
      </c>
      <c r="AB60" s="31">
        <f>VLOOKUP(AC60,$A$3:$B$36,2,FALSE)</f>
        <v>21.5</v>
      </c>
      <c r="AC60" s="80" t="s">
        <v>871</v>
      </c>
      <c r="AD60" s="5">
        <v>4</v>
      </c>
      <c r="AE60" s="31">
        <f>VLOOKUP(AF60,$A$3:$B$36,2,FALSE)</f>
        <v>21.5</v>
      </c>
      <c r="AF60" s="80" t="s">
        <v>871</v>
      </c>
      <c r="AG60" s="5">
        <v>4</v>
      </c>
      <c r="AH60" s="31">
        <f>VLOOKUP(AI60,$A$3:$B$36,2,FALSE)</f>
        <v>25.7</v>
      </c>
      <c r="AI60" s="80" t="s">
        <v>853</v>
      </c>
      <c r="AJ60" s="5">
        <v>4</v>
      </c>
      <c r="AK60" s="31">
        <f>VLOOKUP(AL60,$A$3:$B$36,2,FALSE)</f>
        <v>25.7</v>
      </c>
      <c r="AL60" s="80" t="s">
        <v>853</v>
      </c>
      <c r="AM60" s="5">
        <v>4</v>
      </c>
      <c r="AN60" s="31">
        <f>VLOOKUP(AO60,$A$3:$B$36,2,FALSE)</f>
        <v>41.9</v>
      </c>
      <c r="AO60" s="80" t="s">
        <v>776</v>
      </c>
    </row>
    <row r="61" spans="3:67" x14ac:dyDescent="0.45">
      <c r="C61" s="5">
        <v>12</v>
      </c>
      <c r="D61" s="72">
        <v>36.1</v>
      </c>
      <c r="E61" s="72">
        <v>39.200000000000003</v>
      </c>
      <c r="F61" s="72">
        <v>36.299999999999997</v>
      </c>
      <c r="G61" s="5">
        <v>5</v>
      </c>
      <c r="H61" s="6" t="s">
        <v>25</v>
      </c>
      <c r="I61" s="11" t="s">
        <v>265</v>
      </c>
      <c r="J61" s="6" t="s">
        <v>276</v>
      </c>
      <c r="K61" s="6" t="s">
        <v>137</v>
      </c>
      <c r="L61" s="6" t="s">
        <v>96</v>
      </c>
      <c r="M61" s="6" t="s">
        <v>157</v>
      </c>
      <c r="P61" s="5" t="s">
        <v>25</v>
      </c>
      <c r="Q61" s="5" t="s">
        <v>369</v>
      </c>
      <c r="R61" s="5" t="s">
        <v>276</v>
      </c>
      <c r="S61" s="5" t="s">
        <v>137</v>
      </c>
      <c r="T61" s="5" t="s">
        <v>96</v>
      </c>
      <c r="U61" s="5" t="s">
        <v>13</v>
      </c>
      <c r="X61" s="5">
        <v>5</v>
      </c>
      <c r="Y61" s="31">
        <f>VLOOKUP(Z61,$A$3:$B$36,2,FALSE)</f>
        <v>52.3</v>
      </c>
      <c r="Z61" s="80" t="s">
        <v>764</v>
      </c>
      <c r="AA61" s="5">
        <v>5</v>
      </c>
      <c r="AB61" s="31">
        <f>VLOOKUP(AC61,$A$3:$B$36,2,FALSE)</f>
        <v>19.3</v>
      </c>
      <c r="AC61" s="80" t="s">
        <v>819</v>
      </c>
      <c r="AD61" s="5">
        <v>5</v>
      </c>
      <c r="AE61" s="31">
        <f>VLOOKUP(AF61,$A$3:$B$36,2,FALSE)</f>
        <v>19.3</v>
      </c>
      <c r="AF61" s="80" t="s">
        <v>819</v>
      </c>
      <c r="AG61" s="5">
        <v>5</v>
      </c>
      <c r="AH61" s="31">
        <f>VLOOKUP(AI61,$A$3:$B$36,2,FALSE)</f>
        <v>28.4</v>
      </c>
      <c r="AI61" s="80" t="s">
        <v>792</v>
      </c>
      <c r="AJ61" s="5">
        <v>5</v>
      </c>
      <c r="AK61" s="31">
        <f>VLOOKUP(AL61,$A$3:$B$36,2,FALSE)</f>
        <v>28.4</v>
      </c>
      <c r="AL61" s="80" t="s">
        <v>792</v>
      </c>
      <c r="AM61" s="5">
        <v>5</v>
      </c>
      <c r="AN61" s="31">
        <f>VLOOKUP(AO61,$A$3:$B$36,2,FALSE)</f>
        <v>38.299999999999997</v>
      </c>
      <c r="AO61" s="80" t="s">
        <v>787</v>
      </c>
    </row>
    <row r="62" spans="3:67" x14ac:dyDescent="0.45">
      <c r="C62" s="5">
        <v>13</v>
      </c>
      <c r="D62" s="72">
        <v>36.1</v>
      </c>
      <c r="E62" s="72">
        <v>39.200000000000003</v>
      </c>
      <c r="F62" s="72">
        <v>36.299999999999997</v>
      </c>
      <c r="G62" s="5">
        <v>6</v>
      </c>
      <c r="H62" s="6" t="s">
        <v>255</v>
      </c>
      <c r="I62" s="6" t="s">
        <v>266</v>
      </c>
      <c r="J62" s="6" t="s">
        <v>277</v>
      </c>
      <c r="K62" s="6" t="s">
        <v>287</v>
      </c>
      <c r="L62" s="6" t="s">
        <v>97</v>
      </c>
      <c r="M62" s="6" t="s">
        <v>158</v>
      </c>
      <c r="P62" s="5" t="s">
        <v>981</v>
      </c>
      <c r="Q62" s="5" t="s">
        <v>982</v>
      </c>
      <c r="R62" s="5" t="s">
        <v>277</v>
      </c>
      <c r="S62" s="5" t="s">
        <v>802</v>
      </c>
      <c r="T62" s="5" t="s">
        <v>97</v>
      </c>
      <c r="U62" s="5" t="s">
        <v>183</v>
      </c>
      <c r="X62" s="5">
        <v>6</v>
      </c>
      <c r="Y62" s="31">
        <f>VLOOKUP(Z62,$A$3:$B$36,2,FALSE)</f>
        <v>62.6</v>
      </c>
      <c r="Z62" s="80" t="s">
        <v>768</v>
      </c>
      <c r="AA62" s="5">
        <v>6</v>
      </c>
      <c r="AB62" s="31">
        <f>VLOOKUP(AC62,$A$3:$B$36,2,FALSE)</f>
        <v>20.5</v>
      </c>
      <c r="AC62" s="80" t="s">
        <v>434</v>
      </c>
      <c r="AD62" s="5">
        <v>6</v>
      </c>
      <c r="AE62" s="31">
        <f>VLOOKUP(AF62,$A$3:$B$36,2,FALSE)</f>
        <v>17.899999999999999</v>
      </c>
      <c r="AF62" s="80" t="s">
        <v>771</v>
      </c>
      <c r="AG62" s="5">
        <v>6</v>
      </c>
      <c r="AH62" s="31">
        <f>VLOOKUP(AI62,$A$3:$B$36,2,FALSE)</f>
        <v>30.7</v>
      </c>
      <c r="AI62" s="80" t="s">
        <v>773</v>
      </c>
      <c r="AJ62" s="5">
        <v>6</v>
      </c>
      <c r="AK62" s="31">
        <f>VLOOKUP(AL62,$A$3:$B$36,2,FALSE)</f>
        <v>30.7</v>
      </c>
      <c r="AL62" s="80" t="s">
        <v>773</v>
      </c>
      <c r="AM62" s="5">
        <v>6</v>
      </c>
      <c r="AN62" s="31">
        <f>VLOOKUP(AO62,$A$3:$B$36,2,FALSE)</f>
        <v>40.4</v>
      </c>
      <c r="AO62" s="80" t="s">
        <v>765</v>
      </c>
    </row>
    <row r="63" spans="3:67" x14ac:dyDescent="0.45">
      <c r="C63" s="5">
        <v>14</v>
      </c>
      <c r="D63" s="72">
        <v>36.1</v>
      </c>
      <c r="E63" s="72">
        <v>39.200000000000003</v>
      </c>
      <c r="F63" s="72">
        <v>36.299999999999997</v>
      </c>
      <c r="G63" s="5">
        <v>7</v>
      </c>
      <c r="H63" s="6" t="s">
        <v>256</v>
      </c>
      <c r="I63" s="11" t="s">
        <v>267</v>
      </c>
      <c r="J63" s="6" t="s">
        <v>278</v>
      </c>
      <c r="K63" s="11" t="s">
        <v>288</v>
      </c>
      <c r="L63" s="6" t="s">
        <v>98</v>
      </c>
      <c r="M63" s="6" t="s">
        <v>159</v>
      </c>
      <c r="P63" s="5" t="s">
        <v>256</v>
      </c>
      <c r="Q63" s="5" t="s">
        <v>369</v>
      </c>
      <c r="R63" s="5" t="s">
        <v>278</v>
      </c>
      <c r="S63" s="5" t="s">
        <v>137</v>
      </c>
      <c r="T63" s="5" t="s">
        <v>98</v>
      </c>
      <c r="U63" s="5" t="s">
        <v>13</v>
      </c>
      <c r="X63" s="5">
        <v>7</v>
      </c>
      <c r="Y63" s="31">
        <f>VLOOKUP(Z63,$A$3:$B$36,2,FALSE)</f>
        <v>59</v>
      </c>
      <c r="Z63" s="80" t="s">
        <v>784</v>
      </c>
      <c r="AA63" s="5">
        <v>7</v>
      </c>
      <c r="AB63" s="31">
        <f>VLOOKUP(AC63,$A$3:$B$36,2,FALSE)</f>
        <v>19.3</v>
      </c>
      <c r="AC63" s="80" t="s">
        <v>819</v>
      </c>
      <c r="AD63" s="5">
        <v>7</v>
      </c>
      <c r="AE63" s="31">
        <f>VLOOKUP(AF63,$A$3:$B$36,2,FALSE)</f>
        <v>14.7</v>
      </c>
      <c r="AF63" s="80" t="s">
        <v>879</v>
      </c>
      <c r="AG63" s="5">
        <v>7</v>
      </c>
      <c r="AH63" s="31">
        <f>VLOOKUP(AI63,$A$3:$B$36,2,FALSE)</f>
        <v>28.4</v>
      </c>
      <c r="AI63" s="80" t="s">
        <v>792</v>
      </c>
      <c r="AJ63" s="5">
        <v>7</v>
      </c>
      <c r="AK63" s="31">
        <f>VLOOKUP(AL63,$A$3:$B$36,2,FALSE)</f>
        <v>32.5</v>
      </c>
      <c r="AL63" s="80" t="s">
        <v>774</v>
      </c>
      <c r="AM63" s="5">
        <v>7</v>
      </c>
      <c r="AN63" s="31">
        <f>VLOOKUP(AO63,$A$3:$B$36,2,FALSE)</f>
        <v>38.299999999999997</v>
      </c>
      <c r="AO63" s="80" t="s">
        <v>787</v>
      </c>
    </row>
    <row r="64" spans="3:67" x14ac:dyDescent="0.45">
      <c r="C64" s="5">
        <v>15</v>
      </c>
      <c r="D64" s="72">
        <v>36.1</v>
      </c>
      <c r="E64" s="72">
        <v>39.200000000000003</v>
      </c>
      <c r="F64" s="72">
        <v>36.299999999999997</v>
      </c>
      <c r="G64" s="5">
        <v>8</v>
      </c>
      <c r="H64" s="6" t="s">
        <v>257</v>
      </c>
      <c r="I64" s="6" t="s">
        <v>268</v>
      </c>
      <c r="J64" s="6" t="s">
        <v>279</v>
      </c>
      <c r="K64" s="6" t="s">
        <v>89</v>
      </c>
      <c r="L64" s="6" t="s">
        <v>292</v>
      </c>
      <c r="M64" s="6" t="s">
        <v>160</v>
      </c>
      <c r="P64" s="5" t="s">
        <v>257</v>
      </c>
      <c r="Q64" s="5" t="s">
        <v>268</v>
      </c>
      <c r="R64" s="5" t="s">
        <v>983</v>
      </c>
      <c r="S64" s="5" t="s">
        <v>89</v>
      </c>
      <c r="T64" s="5" t="s">
        <v>92</v>
      </c>
      <c r="U64" s="5" t="s">
        <v>183</v>
      </c>
      <c r="X64" s="5">
        <v>8</v>
      </c>
      <c r="Y64" s="31">
        <f>VLOOKUP(Z64,$A$3:$B$36,2,FALSE)</f>
        <v>52.3</v>
      </c>
      <c r="Z64" s="80" t="s">
        <v>764</v>
      </c>
      <c r="AA64" s="5">
        <v>8</v>
      </c>
      <c r="AB64" s="31">
        <f>VLOOKUP(AC64,$A$3:$B$36,2,FALSE)</f>
        <v>20.5</v>
      </c>
      <c r="AC64" s="80" t="s">
        <v>434</v>
      </c>
      <c r="AD64" s="5">
        <v>8</v>
      </c>
      <c r="AE64" s="31">
        <f>VLOOKUP(AF64,$A$3:$B$36,2,FALSE)</f>
        <v>13</v>
      </c>
      <c r="AF64" s="80" t="s">
        <v>877</v>
      </c>
      <c r="AG64" s="5">
        <v>8</v>
      </c>
      <c r="AH64" s="31">
        <f>VLOOKUP(AI64,$A$3:$B$36,2,FALSE)</f>
        <v>30.7</v>
      </c>
      <c r="AI64" s="80" t="s">
        <v>773</v>
      </c>
      <c r="AJ64" s="5">
        <v>8</v>
      </c>
      <c r="AK64" s="31">
        <f>VLOOKUP(AL64,$A$3:$B$36,2,FALSE)</f>
        <v>34.1</v>
      </c>
      <c r="AL64" s="80" t="s">
        <v>770</v>
      </c>
      <c r="AM64" s="5">
        <v>8</v>
      </c>
      <c r="AN64" s="31">
        <f>VLOOKUP(AO64,$A$3:$B$36,2,FALSE)</f>
        <v>40.4</v>
      </c>
      <c r="AO64" s="80" t="s">
        <v>765</v>
      </c>
    </row>
    <row r="65" spans="3:65" x14ac:dyDescent="0.45">
      <c r="C65" s="5">
        <v>16</v>
      </c>
      <c r="D65" s="72">
        <v>36.1</v>
      </c>
      <c r="E65" s="72">
        <v>39.200000000000003</v>
      </c>
      <c r="F65" s="72">
        <v>36.299999999999997</v>
      </c>
      <c r="G65" s="5">
        <v>9</v>
      </c>
      <c r="H65" s="6" t="s">
        <v>186</v>
      </c>
      <c r="I65" s="6" t="s">
        <v>118</v>
      </c>
      <c r="J65" s="6" t="s">
        <v>280</v>
      </c>
      <c r="K65" s="6" t="s">
        <v>90</v>
      </c>
      <c r="L65" s="6" t="s">
        <v>293</v>
      </c>
      <c r="P65" s="5" t="s">
        <v>186</v>
      </c>
      <c r="Q65" s="5" t="s">
        <v>118</v>
      </c>
      <c r="R65" s="5" t="s">
        <v>280</v>
      </c>
      <c r="S65" s="5" t="s">
        <v>90</v>
      </c>
      <c r="T65" s="5" t="s">
        <v>98</v>
      </c>
      <c r="X65" s="5">
        <v>9</v>
      </c>
      <c r="Y65" s="31">
        <f>VLOOKUP(Z65,$A$3:$B$36,2,FALSE)</f>
        <v>46.8</v>
      </c>
      <c r="Z65" s="80" t="s">
        <v>772</v>
      </c>
      <c r="AA65" s="5">
        <v>9</v>
      </c>
      <c r="AB65" s="31">
        <f>VLOOKUP(AC65,$A$3:$B$36,2,FALSE)</f>
        <v>21.5</v>
      </c>
      <c r="AC65" s="80" t="s">
        <v>871</v>
      </c>
      <c r="AD65" s="5">
        <v>9</v>
      </c>
      <c r="AE65" s="31">
        <f>VLOOKUP(AF65,$A$3:$B$36,2,FALSE)</f>
        <v>14</v>
      </c>
      <c r="AF65" s="80" t="s">
        <v>878</v>
      </c>
      <c r="AG65" s="5">
        <v>9</v>
      </c>
      <c r="AH65" s="31">
        <f>VLOOKUP(AI65,$A$3:$B$36,2,FALSE)</f>
        <v>32.5</v>
      </c>
      <c r="AI65" s="80" t="s">
        <v>774</v>
      </c>
      <c r="AJ65" s="5">
        <v>9</v>
      </c>
      <c r="AK65" s="31">
        <f>VLOOKUP(AL65,$A$3:$B$36,2,FALSE)</f>
        <v>32.5</v>
      </c>
      <c r="AL65" s="80" t="s">
        <v>774</v>
      </c>
      <c r="AM65" s="108">
        <v>10</v>
      </c>
      <c r="AN65" s="106">
        <f>VLOOKUP(AO65,$A$3:$B$36,2,FALSE)</f>
        <v>38.299999999999997</v>
      </c>
      <c r="AO65" s="106" t="s">
        <v>787</v>
      </c>
    </row>
    <row r="66" spans="3:65" x14ac:dyDescent="0.45">
      <c r="C66" s="5">
        <v>17</v>
      </c>
      <c r="D66" s="72">
        <v>36.1</v>
      </c>
      <c r="E66" s="72">
        <v>39.200000000000003</v>
      </c>
      <c r="F66" s="72">
        <v>36.299999999999997</v>
      </c>
      <c r="G66" s="5">
        <v>10</v>
      </c>
      <c r="H66" s="6" t="s">
        <v>187</v>
      </c>
      <c r="I66" s="6" t="s">
        <v>269</v>
      </c>
      <c r="J66" s="11" t="s">
        <v>281</v>
      </c>
      <c r="K66" s="6" t="s">
        <v>46</v>
      </c>
      <c r="L66" s="6" t="s">
        <v>53</v>
      </c>
      <c r="P66" s="5" t="s">
        <v>187</v>
      </c>
      <c r="Q66" s="5" t="s">
        <v>269</v>
      </c>
      <c r="R66" s="5" t="s">
        <v>278</v>
      </c>
      <c r="S66" s="5" t="s">
        <v>46</v>
      </c>
      <c r="T66" s="5" t="s">
        <v>53</v>
      </c>
      <c r="X66" s="5">
        <v>10</v>
      </c>
      <c r="Y66" s="31">
        <f>VLOOKUP(Z66,$A$3:$B$36,2,FALSE)</f>
        <v>41.9</v>
      </c>
      <c r="Z66" s="80" t="s">
        <v>776</v>
      </c>
      <c r="AA66" s="5">
        <v>10</v>
      </c>
      <c r="AB66" s="31">
        <f>VLOOKUP(AC66,$A$3:$B$36,2,FALSE)</f>
        <v>22.6</v>
      </c>
      <c r="AC66" s="80" t="s">
        <v>873</v>
      </c>
      <c r="AD66" s="5">
        <v>10</v>
      </c>
      <c r="AE66" s="31">
        <f>VLOOKUP(AF66,$A$3:$B$36,2,FALSE)</f>
        <v>14.7</v>
      </c>
      <c r="AF66" s="80" t="s">
        <v>879</v>
      </c>
      <c r="AG66" s="5">
        <v>10</v>
      </c>
      <c r="AH66" s="31">
        <f>VLOOKUP(AI66,$A$3:$B$36,2,FALSE)</f>
        <v>34.1</v>
      </c>
      <c r="AI66" s="80" t="s">
        <v>770</v>
      </c>
      <c r="AJ66" s="5">
        <v>10</v>
      </c>
      <c r="AK66" s="31">
        <f>VLOOKUP(AL66,$A$3:$B$36,2,FALSE)</f>
        <v>34.1</v>
      </c>
      <c r="AL66" s="80" t="s">
        <v>770</v>
      </c>
    </row>
    <row r="67" spans="3:65" x14ac:dyDescent="0.45">
      <c r="C67" s="5">
        <v>18</v>
      </c>
      <c r="D67" s="72">
        <v>36.1</v>
      </c>
      <c r="E67" s="72">
        <v>39.200000000000003</v>
      </c>
      <c r="F67" s="72">
        <v>36.299999999999997</v>
      </c>
      <c r="G67" s="5">
        <v>11</v>
      </c>
      <c r="H67" s="6" t="s">
        <v>65</v>
      </c>
      <c r="I67" s="6" t="s">
        <v>270</v>
      </c>
      <c r="J67" s="6" t="s">
        <v>282</v>
      </c>
      <c r="K67" s="6" t="s">
        <v>289</v>
      </c>
      <c r="L67" s="6" t="s">
        <v>99</v>
      </c>
      <c r="P67" s="5" t="s">
        <v>65</v>
      </c>
      <c r="Q67" s="5" t="s">
        <v>270</v>
      </c>
      <c r="R67" s="5" t="s">
        <v>280</v>
      </c>
      <c r="S67" s="5" t="s">
        <v>507</v>
      </c>
      <c r="T67" s="5" t="s">
        <v>99</v>
      </c>
      <c r="X67" s="5">
        <v>11</v>
      </c>
      <c r="Y67" s="31">
        <f>VLOOKUP(Z67,$A$3:$B$36,2,FALSE)</f>
        <v>38.299999999999997</v>
      </c>
      <c r="Z67" s="80" t="s">
        <v>787</v>
      </c>
      <c r="AA67" s="5">
        <v>11</v>
      </c>
      <c r="AB67" s="31">
        <f>VLOOKUP(AC67,$A$3:$B$36,2,FALSE)</f>
        <v>24.1</v>
      </c>
      <c r="AC67" s="80" t="s">
        <v>769</v>
      </c>
      <c r="AD67" s="5">
        <v>11</v>
      </c>
      <c r="AE67" s="31">
        <f>VLOOKUP(AF67,$A$3:$B$36,2,FALSE)</f>
        <v>14</v>
      </c>
      <c r="AF67" s="80" t="s">
        <v>878</v>
      </c>
      <c r="AG67" s="5">
        <v>11</v>
      </c>
      <c r="AH67" s="31">
        <f>VLOOKUP(AI67,$A$3:$B$36,2,FALSE)</f>
        <v>35.9</v>
      </c>
      <c r="AI67" s="80" t="s">
        <v>766</v>
      </c>
      <c r="AJ67" s="5">
        <v>11</v>
      </c>
      <c r="AK67" s="31">
        <f>VLOOKUP(AL67,$A$3:$B$36,2,FALSE)</f>
        <v>35.9</v>
      </c>
      <c r="AL67" s="80" t="s">
        <v>766</v>
      </c>
    </row>
    <row r="68" spans="3:65" x14ac:dyDescent="0.45">
      <c r="C68" s="5">
        <v>19</v>
      </c>
      <c r="D68" s="72">
        <v>36.1</v>
      </c>
      <c r="E68" s="72">
        <v>39.200000000000003</v>
      </c>
      <c r="F68" s="72">
        <v>36.299999999999997</v>
      </c>
      <c r="G68" s="5">
        <v>12</v>
      </c>
      <c r="H68" s="6" t="s">
        <v>258</v>
      </c>
      <c r="I68" s="6" t="s">
        <v>271</v>
      </c>
      <c r="J68" s="11" t="s">
        <v>283</v>
      </c>
      <c r="L68" s="6" t="s">
        <v>294</v>
      </c>
      <c r="P68" s="5" t="s">
        <v>66</v>
      </c>
      <c r="Q68" s="5" t="s">
        <v>271</v>
      </c>
      <c r="R68" s="5" t="s">
        <v>278</v>
      </c>
      <c r="T68" s="5" t="s">
        <v>930</v>
      </c>
      <c r="X68" s="5">
        <v>12</v>
      </c>
      <c r="Y68" s="31">
        <f>VLOOKUP(Z68,$A$3:$B$36,2,FALSE)</f>
        <v>35.9</v>
      </c>
      <c r="Z68" s="80" t="s">
        <v>766</v>
      </c>
      <c r="AA68" s="5">
        <v>12</v>
      </c>
      <c r="AB68" s="31">
        <f>VLOOKUP(AC68,$A$3:$B$36,2,FALSE)</f>
        <v>25.7</v>
      </c>
      <c r="AC68" s="80" t="s">
        <v>853</v>
      </c>
      <c r="AD68" s="5">
        <v>12</v>
      </c>
      <c r="AE68" s="31">
        <f>VLOOKUP(AF68,$A$3:$B$36,2,FALSE)</f>
        <v>14.7</v>
      </c>
      <c r="AF68" s="80" t="s">
        <v>879</v>
      </c>
      <c r="AG68" s="105">
        <v>12</v>
      </c>
      <c r="AH68" s="105">
        <f>VLOOKUP(AI68,$A$3:$B$36,2,FALSE)</f>
        <v>34.1</v>
      </c>
      <c r="AI68" s="106" t="s">
        <v>770</v>
      </c>
      <c r="AJ68" s="5">
        <v>12</v>
      </c>
      <c r="AK68" s="31">
        <f>VLOOKUP(AL68,$A$3:$B$36,2,FALSE)</f>
        <v>38.1</v>
      </c>
      <c r="AL68" s="80" t="s">
        <v>791</v>
      </c>
    </row>
    <row r="69" spans="3:65" x14ac:dyDescent="0.45">
      <c r="C69" s="5">
        <v>20</v>
      </c>
      <c r="D69" s="72">
        <v>36.1</v>
      </c>
      <c r="E69" s="72">
        <v>39.200000000000003</v>
      </c>
      <c r="F69" s="72">
        <v>36.299999999999997</v>
      </c>
      <c r="G69" s="5">
        <v>13</v>
      </c>
      <c r="H69" s="6" t="s">
        <v>67</v>
      </c>
      <c r="I69" s="6" t="s">
        <v>119</v>
      </c>
      <c r="P69" s="5" t="s">
        <v>67</v>
      </c>
      <c r="Q69" s="5" t="s">
        <v>119</v>
      </c>
      <c r="X69" s="5">
        <v>13</v>
      </c>
      <c r="Y69" s="31">
        <f>VLOOKUP(Z69,$A$3:$B$36,2,FALSE)</f>
        <v>38.1</v>
      </c>
      <c r="Z69" s="80" t="s">
        <v>791</v>
      </c>
      <c r="AA69" s="5">
        <v>13</v>
      </c>
      <c r="AB69" s="31">
        <f>VLOOKUP(AC69,$A$3:$B$36,2,FALSE)</f>
        <v>28.4</v>
      </c>
      <c r="AC69" s="80" t="s">
        <v>792</v>
      </c>
      <c r="AD69" s="105">
        <v>13</v>
      </c>
      <c r="AE69" s="107">
        <f>VLOOKUP(AF69,$A$3:$B$36,2,FALSE)</f>
        <v>14</v>
      </c>
      <c r="AF69" s="106" t="s">
        <v>878</v>
      </c>
      <c r="AJ69" s="105">
        <v>12</v>
      </c>
      <c r="AK69" s="106">
        <f>VLOOKUP(AL69,$A$3:$B$36,2,FALSE)</f>
        <v>35.9</v>
      </c>
      <c r="AL69" s="106" t="s">
        <v>766</v>
      </c>
    </row>
    <row r="70" spans="3:65" x14ac:dyDescent="0.45">
      <c r="G70" s="5">
        <v>14</v>
      </c>
      <c r="H70" s="6" t="s">
        <v>259</v>
      </c>
      <c r="I70" s="6" t="s">
        <v>272</v>
      </c>
      <c r="P70" s="5" t="s">
        <v>65</v>
      </c>
      <c r="Q70" s="5" t="s">
        <v>272</v>
      </c>
      <c r="X70" s="5">
        <v>14</v>
      </c>
      <c r="Y70" s="31">
        <f>VLOOKUP(Z70,$A$3:$B$36,2,FALSE)</f>
        <v>38.299999999999997</v>
      </c>
      <c r="Z70" s="80" t="s">
        <v>787</v>
      </c>
      <c r="AA70" s="5">
        <v>14</v>
      </c>
      <c r="AB70" s="31">
        <f>VLOOKUP(AC70,$A$3:$B$36,2,FALSE)</f>
        <v>30.7</v>
      </c>
      <c r="AC70" s="80" t="s">
        <v>773</v>
      </c>
    </row>
    <row r="71" spans="3:65" x14ac:dyDescent="0.45">
      <c r="G71" s="5">
        <v>15</v>
      </c>
      <c r="H71" s="6" t="s">
        <v>260</v>
      </c>
      <c r="I71" s="6" t="s">
        <v>273</v>
      </c>
      <c r="P71" s="5" t="s">
        <v>67</v>
      </c>
      <c r="Q71" s="5" t="s">
        <v>273</v>
      </c>
      <c r="X71" s="5">
        <v>15</v>
      </c>
      <c r="Y71" s="31">
        <f>VLOOKUP(Z71,$A$3:$B$36,2,FALSE)</f>
        <v>38.1</v>
      </c>
      <c r="Z71" s="80" t="s">
        <v>791</v>
      </c>
      <c r="AA71" s="5">
        <v>15</v>
      </c>
      <c r="AB71" s="31">
        <f>VLOOKUP(AC71,$A$3:$B$36,2,FALSE)</f>
        <v>32.5</v>
      </c>
      <c r="AC71" s="80" t="s">
        <v>774</v>
      </c>
    </row>
    <row r="72" spans="3:65" ht="13.8" x14ac:dyDescent="0.45">
      <c r="G72" s="5">
        <v>16</v>
      </c>
      <c r="H72" s="6" t="s">
        <v>21</v>
      </c>
      <c r="I72" s="6" t="s">
        <v>30</v>
      </c>
      <c r="P72" s="5" t="s">
        <v>21</v>
      </c>
      <c r="Q72" s="5" t="s">
        <v>30</v>
      </c>
      <c r="X72" s="5">
        <v>16</v>
      </c>
      <c r="Y72" s="31">
        <f>VLOOKUP(Z72,$A$3:$B$36,2,FALSE)</f>
        <v>38.299999999999997</v>
      </c>
      <c r="Z72" s="80" t="s">
        <v>787</v>
      </c>
      <c r="AA72" s="5">
        <v>16</v>
      </c>
      <c r="AB72" s="31">
        <f>VLOOKUP(AC72,$A$3:$B$36,2,FALSE)</f>
        <v>34.1</v>
      </c>
      <c r="AC72" s="80" t="s">
        <v>770</v>
      </c>
      <c r="BM72" s="10" t="s">
        <v>431</v>
      </c>
    </row>
    <row r="73" spans="3:65" x14ac:dyDescent="0.45">
      <c r="G73" s="5">
        <v>17</v>
      </c>
      <c r="H73" s="6" t="s">
        <v>261</v>
      </c>
      <c r="I73" s="6" t="s">
        <v>120</v>
      </c>
      <c r="P73" s="5" t="s">
        <v>602</v>
      </c>
      <c r="Q73" s="5" t="s">
        <v>120</v>
      </c>
      <c r="X73" s="5">
        <v>17</v>
      </c>
      <c r="Y73" s="31">
        <f>VLOOKUP(Z73,$A$3:$B$36,2,FALSE)</f>
        <v>40.4</v>
      </c>
      <c r="Z73" s="80" t="s">
        <v>765</v>
      </c>
      <c r="AA73" s="5">
        <v>17</v>
      </c>
      <c r="AB73" s="31">
        <f>VLOOKUP(AC73,$A$3:$B$36,2,FALSE)</f>
        <v>35.9</v>
      </c>
      <c r="AC73" s="80" t="s">
        <v>766</v>
      </c>
    </row>
    <row r="74" spans="3:65" ht="13.8" x14ac:dyDescent="0.45">
      <c r="G74" s="5">
        <v>18</v>
      </c>
      <c r="I74" s="6" t="s">
        <v>274</v>
      </c>
      <c r="N74" s="10" t="s">
        <v>431</v>
      </c>
      <c r="Q74" s="5" t="s">
        <v>501</v>
      </c>
      <c r="V74" s="5">
        <f>COUNTA(P57:U74)</f>
        <v>78</v>
      </c>
      <c r="W74" s="10" t="s">
        <v>431</v>
      </c>
      <c r="X74" s="105">
        <v>18</v>
      </c>
      <c r="Y74" s="105">
        <f>VLOOKUP(Z74,$A$3:$B$36,2,FALSE)</f>
        <v>38.299999999999997</v>
      </c>
      <c r="Z74" s="106" t="s">
        <v>787</v>
      </c>
      <c r="AA74" s="5">
        <v>18</v>
      </c>
      <c r="AB74" s="31">
        <f>VLOOKUP(AC74,$A$3:$B$36,2,FALSE)</f>
        <v>38.1</v>
      </c>
      <c r="AC74" s="80" t="s">
        <v>791</v>
      </c>
    </row>
    <row r="75" spans="3:65" x14ac:dyDescent="0.45">
      <c r="AA75" s="105">
        <v>19</v>
      </c>
      <c r="AB75" s="105">
        <f>VLOOKUP(AC75,$A$3:$B$36,2,FALSE)</f>
        <v>35.9</v>
      </c>
      <c r="AC75" s="106" t="s">
        <v>766</v>
      </c>
    </row>
    <row r="76" spans="3:65" x14ac:dyDescent="0.45">
      <c r="G76" s="5" t="s">
        <v>295</v>
      </c>
    </row>
    <row r="77" spans="3:65" x14ac:dyDescent="0.45">
      <c r="H77" s="5" t="s">
        <v>216</v>
      </c>
    </row>
    <row r="78" spans="3:65" x14ac:dyDescent="0.45">
      <c r="G78" s="7" t="s">
        <v>5</v>
      </c>
      <c r="H78" s="8" t="s">
        <v>28</v>
      </c>
      <c r="I78" s="8" t="s">
        <v>29</v>
      </c>
      <c r="J78" s="8" t="s">
        <v>110</v>
      </c>
      <c r="K78" s="8" t="s">
        <v>217</v>
      </c>
      <c r="L78" s="8" t="s">
        <v>218</v>
      </c>
      <c r="M78" s="8" t="s">
        <v>219</v>
      </c>
      <c r="O78" s="5">
        <v>4</v>
      </c>
      <c r="P78" s="8" t="s">
        <v>28</v>
      </c>
      <c r="Q78" s="8" t="s">
        <v>29</v>
      </c>
      <c r="R78" s="8" t="s">
        <v>110</v>
      </c>
      <c r="S78" s="8" t="s">
        <v>217</v>
      </c>
      <c r="T78" s="8" t="s">
        <v>218</v>
      </c>
      <c r="U78" s="8" t="s">
        <v>219</v>
      </c>
      <c r="X78" s="7" t="s">
        <v>5</v>
      </c>
      <c r="Z78" s="102" t="s">
        <v>28</v>
      </c>
      <c r="AA78" s="102"/>
      <c r="AB78" s="102"/>
      <c r="AC78" s="102" t="s">
        <v>29</v>
      </c>
      <c r="AD78" s="102"/>
      <c r="AE78" s="102"/>
      <c r="AF78" s="102" t="s">
        <v>110</v>
      </c>
      <c r="AG78" s="102"/>
      <c r="AH78" s="102"/>
      <c r="AI78" s="102" t="s">
        <v>217</v>
      </c>
      <c r="AJ78" s="102"/>
      <c r="AK78" s="102"/>
      <c r="AL78" s="102" t="s">
        <v>218</v>
      </c>
      <c r="AM78" s="102"/>
      <c r="AN78" s="102"/>
      <c r="AO78" s="102" t="s">
        <v>219</v>
      </c>
    </row>
    <row r="79" spans="3:65" x14ac:dyDescent="0.45">
      <c r="G79" s="5">
        <v>1</v>
      </c>
      <c r="H79" s="6" t="s">
        <v>114</v>
      </c>
      <c r="I79" s="6" t="s">
        <v>118</v>
      </c>
      <c r="J79" s="6" t="s">
        <v>126</v>
      </c>
      <c r="K79" s="6" t="s">
        <v>136</v>
      </c>
      <c r="L79" s="6" t="s">
        <v>148</v>
      </c>
      <c r="M79" s="6" t="s">
        <v>155</v>
      </c>
      <c r="P79" s="5" t="s">
        <v>114</v>
      </c>
      <c r="Q79" s="5" t="s">
        <v>118</v>
      </c>
      <c r="R79" s="5" t="s">
        <v>126</v>
      </c>
      <c r="S79" s="5" t="s">
        <v>136</v>
      </c>
      <c r="T79" s="5" t="s">
        <v>148</v>
      </c>
      <c r="U79" s="5" t="s">
        <v>155</v>
      </c>
      <c r="X79" s="5">
        <v>1</v>
      </c>
      <c r="Y79" s="31">
        <f>VLOOKUP(Z79,$A$3:$B$36,2,FALSE)</f>
        <v>21.5</v>
      </c>
      <c r="Z79" s="80" t="s">
        <v>871</v>
      </c>
      <c r="AA79" s="5">
        <v>1</v>
      </c>
      <c r="AB79" s="24">
        <f>VLOOKUP(AC79,$A$3:$B$36,2,FALSE)</f>
        <v>21.5</v>
      </c>
      <c r="AC79" s="80" t="s">
        <v>871</v>
      </c>
      <c r="AD79" s="5">
        <v>1</v>
      </c>
      <c r="AE79" s="31">
        <f>VLOOKUP(AF79,$A$3:$B$36,2,FALSE)</f>
        <v>21.5</v>
      </c>
      <c r="AF79" s="80" t="s">
        <v>871</v>
      </c>
      <c r="AG79" s="5">
        <v>1</v>
      </c>
      <c r="AH79" s="31">
        <f>VLOOKUP(AI79,$A$3:$B$36,2,FALSE)</f>
        <v>21.5</v>
      </c>
      <c r="AI79" s="80" t="s">
        <v>871</v>
      </c>
      <c r="AJ79" s="5">
        <v>1</v>
      </c>
      <c r="AK79" s="31">
        <f>VLOOKUP(AL79,$A$3:$B$36,2,FALSE)</f>
        <v>21.5</v>
      </c>
      <c r="AL79" s="80" t="s">
        <v>871</v>
      </c>
      <c r="AM79" s="5">
        <v>1</v>
      </c>
      <c r="AN79" s="31">
        <f>VLOOKUP(AO79,$A$3:$B$36,2,FALSE)</f>
        <v>21.5</v>
      </c>
      <c r="AO79" s="80" t="s">
        <v>871</v>
      </c>
    </row>
    <row r="80" spans="3:65" x14ac:dyDescent="0.45">
      <c r="G80" s="5">
        <v>2</v>
      </c>
      <c r="H80" s="6" t="s">
        <v>116</v>
      </c>
      <c r="I80" s="6" t="s">
        <v>119</v>
      </c>
      <c r="J80" s="6" t="s">
        <v>128</v>
      </c>
      <c r="K80" s="6" t="s">
        <v>137</v>
      </c>
      <c r="L80" s="6" t="s">
        <v>96</v>
      </c>
      <c r="M80" s="6" t="s">
        <v>18</v>
      </c>
      <c r="P80" s="5" t="s">
        <v>116</v>
      </c>
      <c r="Q80" s="5" t="s">
        <v>119</v>
      </c>
      <c r="R80" s="5" t="s">
        <v>128</v>
      </c>
      <c r="S80" s="5" t="s">
        <v>137</v>
      </c>
      <c r="T80" s="5" t="s">
        <v>96</v>
      </c>
      <c r="U80" s="5" t="s">
        <v>18</v>
      </c>
      <c r="X80" s="5">
        <v>2</v>
      </c>
      <c r="Y80" s="31">
        <f>VLOOKUP(Z80,$A$3:$B$36,2,FALSE)</f>
        <v>28.4</v>
      </c>
      <c r="Z80" s="80" t="s">
        <v>792</v>
      </c>
      <c r="AA80" s="5">
        <v>2</v>
      </c>
      <c r="AB80" s="24">
        <f>VLOOKUP(AC80,$A$3:$B$36,2,FALSE)</f>
        <v>28.4</v>
      </c>
      <c r="AC80" s="80" t="s">
        <v>792</v>
      </c>
      <c r="AD80" s="5">
        <v>2</v>
      </c>
      <c r="AE80" s="31">
        <f>VLOOKUP(AF80,$A$3:$B$36,2,FALSE)</f>
        <v>28.4</v>
      </c>
      <c r="AF80" s="80" t="s">
        <v>792</v>
      </c>
      <c r="AG80" s="5">
        <v>2</v>
      </c>
      <c r="AH80" s="31">
        <f>VLOOKUP(AI80,$A$3:$B$36,2,FALSE)</f>
        <v>28.4</v>
      </c>
      <c r="AI80" s="80" t="s">
        <v>792</v>
      </c>
      <c r="AJ80" s="5">
        <v>2</v>
      </c>
      <c r="AK80" s="31">
        <f>VLOOKUP(AL80,$A$3:$B$36,2,FALSE)</f>
        <v>28.4</v>
      </c>
      <c r="AL80" s="80" t="s">
        <v>792</v>
      </c>
      <c r="AM80" s="5">
        <v>2</v>
      </c>
      <c r="AN80" s="31">
        <f>VLOOKUP(AO80,$A$3:$B$36,2,FALSE)</f>
        <v>28.4</v>
      </c>
      <c r="AO80" s="80" t="s">
        <v>792</v>
      </c>
    </row>
    <row r="81" spans="7:65" x14ac:dyDescent="0.45">
      <c r="G81" s="5">
        <v>3</v>
      </c>
      <c r="H81" s="6" t="s">
        <v>66</v>
      </c>
      <c r="I81" s="6" t="s">
        <v>120</v>
      </c>
      <c r="J81" s="6" t="s">
        <v>130</v>
      </c>
      <c r="K81" s="6" t="s">
        <v>138</v>
      </c>
      <c r="L81" s="6" t="s">
        <v>99</v>
      </c>
      <c r="M81" s="6" t="s">
        <v>14</v>
      </c>
      <c r="P81" s="5" t="s">
        <v>66</v>
      </c>
      <c r="Q81" s="5" t="s">
        <v>120</v>
      </c>
      <c r="R81" s="5" t="s">
        <v>130</v>
      </c>
      <c r="S81" s="5" t="s">
        <v>138</v>
      </c>
      <c r="T81" s="5" t="s">
        <v>99</v>
      </c>
      <c r="U81" s="5" t="s">
        <v>14</v>
      </c>
      <c r="X81" s="5">
        <v>3</v>
      </c>
      <c r="Y81" s="31">
        <f>VLOOKUP(Z81,$A$3:$B$36,2,FALSE)</f>
        <v>35.9</v>
      </c>
      <c r="Z81" s="80" t="s">
        <v>766</v>
      </c>
      <c r="AA81" s="5">
        <v>3</v>
      </c>
      <c r="AB81" s="24">
        <f>VLOOKUP(AC81,$A$3:$B$36,2,FALSE)</f>
        <v>35.9</v>
      </c>
      <c r="AC81" s="80" t="s">
        <v>766</v>
      </c>
      <c r="AD81" s="5">
        <v>3</v>
      </c>
      <c r="AE81" s="31">
        <f>VLOOKUP(AF81,$A$3:$B$36,2,FALSE)</f>
        <v>35.9</v>
      </c>
      <c r="AF81" s="80" t="s">
        <v>766</v>
      </c>
      <c r="AG81" s="5">
        <v>3</v>
      </c>
      <c r="AH81" s="31">
        <f>VLOOKUP(AI81,$A$3:$B$36,2,FALSE)</f>
        <v>35.9</v>
      </c>
      <c r="AI81" s="80" t="s">
        <v>766</v>
      </c>
      <c r="AJ81" s="5">
        <v>3</v>
      </c>
      <c r="AK81" s="31">
        <f>VLOOKUP(AL81,$A$3:$B$36,2,FALSE)</f>
        <v>35.9</v>
      </c>
      <c r="AL81" s="80" t="s">
        <v>766</v>
      </c>
      <c r="AM81" s="5">
        <v>3</v>
      </c>
      <c r="AN81" s="31">
        <f>VLOOKUP(AO81,$A$3:$B$36,2,FALSE)</f>
        <v>35.9</v>
      </c>
      <c r="AO81" s="80" t="s">
        <v>766</v>
      </c>
    </row>
    <row r="82" spans="7:65" x14ac:dyDescent="0.45">
      <c r="G82" s="5">
        <v>4</v>
      </c>
      <c r="H82" s="6" t="s">
        <v>27</v>
      </c>
      <c r="I82" s="6" t="s">
        <v>300</v>
      </c>
      <c r="J82" s="6" t="s">
        <v>81</v>
      </c>
      <c r="K82" s="6" t="s">
        <v>307</v>
      </c>
      <c r="L82" s="6" t="s">
        <v>312</v>
      </c>
      <c r="M82" s="6" t="s">
        <v>11</v>
      </c>
      <c r="P82" s="5" t="s">
        <v>27</v>
      </c>
      <c r="Q82" s="5" t="s">
        <v>1433</v>
      </c>
      <c r="R82" s="5" t="s">
        <v>81</v>
      </c>
      <c r="S82" s="5" t="s">
        <v>1432</v>
      </c>
      <c r="T82" s="5" t="s">
        <v>55</v>
      </c>
      <c r="U82" s="5" t="s">
        <v>11</v>
      </c>
      <c r="X82" s="5">
        <v>4</v>
      </c>
      <c r="Y82" s="31">
        <f>VLOOKUP(Z82,$A$3:$B$36,2,FALSE)</f>
        <v>41.9</v>
      </c>
      <c r="Z82" s="80" t="s">
        <v>776</v>
      </c>
      <c r="AA82" s="5">
        <v>4</v>
      </c>
      <c r="AB82" s="24">
        <f>VLOOKUP(AC82,$A$3:$B$36,2,FALSE)</f>
        <v>41.9</v>
      </c>
      <c r="AC82" s="80" t="s">
        <v>776</v>
      </c>
      <c r="AD82" s="5">
        <v>4</v>
      </c>
      <c r="AE82" s="31">
        <f>VLOOKUP(AF82,$A$3:$B$36,2,FALSE)</f>
        <v>41.9</v>
      </c>
      <c r="AF82" s="80" t="s">
        <v>776</v>
      </c>
      <c r="AG82" s="5">
        <v>4</v>
      </c>
      <c r="AH82" s="31">
        <f>VLOOKUP(AI82,$A$3:$B$36,2,FALSE)</f>
        <v>41.9</v>
      </c>
      <c r="AI82" s="80" t="s">
        <v>776</v>
      </c>
      <c r="AJ82" s="5">
        <v>4</v>
      </c>
      <c r="AK82" s="31">
        <f>VLOOKUP(AL82,$A$3:$B$36,2,FALSE)</f>
        <v>41.9</v>
      </c>
      <c r="AL82" s="80" t="s">
        <v>776</v>
      </c>
      <c r="AM82" s="5">
        <v>4</v>
      </c>
      <c r="AN82" s="31">
        <f>VLOOKUP(AO82,$A$3:$B$36,2,FALSE)</f>
        <v>41.9</v>
      </c>
      <c r="AO82" s="80" t="s">
        <v>776</v>
      </c>
    </row>
    <row r="83" spans="7:65" x14ac:dyDescent="0.45">
      <c r="G83" s="5">
        <v>5</v>
      </c>
      <c r="H83" s="6" t="s">
        <v>185</v>
      </c>
      <c r="I83" s="6" t="s">
        <v>301</v>
      </c>
      <c r="J83" s="6" t="s">
        <v>303</v>
      </c>
      <c r="K83" s="6" t="s">
        <v>308</v>
      </c>
      <c r="L83" s="13" t="s">
        <v>313</v>
      </c>
      <c r="M83" s="6" t="s">
        <v>317</v>
      </c>
      <c r="P83" s="5" t="s">
        <v>257</v>
      </c>
      <c r="Q83" s="5" t="s">
        <v>31</v>
      </c>
      <c r="R83" s="5" t="s">
        <v>978</v>
      </c>
      <c r="S83" s="5" t="s">
        <v>47</v>
      </c>
      <c r="T83" s="5" t="s">
        <v>54</v>
      </c>
      <c r="U83" s="5" t="s">
        <v>985</v>
      </c>
      <c r="X83" s="5">
        <v>5</v>
      </c>
      <c r="Y83" s="31">
        <f>VLOOKUP(Z83,$A$3:$B$36,2,FALSE)</f>
        <v>52.3</v>
      </c>
      <c r="Z83" s="80" t="s">
        <v>764</v>
      </c>
      <c r="AA83" s="5">
        <v>5</v>
      </c>
      <c r="AB83" s="24">
        <f>VLOOKUP(AC83,$A$3:$B$36,2,FALSE)</f>
        <v>38.299999999999997</v>
      </c>
      <c r="AC83" s="80" t="s">
        <v>787</v>
      </c>
      <c r="AD83" s="5">
        <v>5</v>
      </c>
      <c r="AE83" s="31">
        <f>VLOOKUP(AF83,$A$3:$B$36,2,FALSE)</f>
        <v>52.3</v>
      </c>
      <c r="AF83" s="80" t="s">
        <v>764</v>
      </c>
      <c r="AG83" s="5">
        <v>5</v>
      </c>
      <c r="AH83" s="31">
        <f>VLOOKUP(AI83,$A$3:$B$36,2,FALSE)</f>
        <v>38.299999999999997</v>
      </c>
      <c r="AI83" s="80" t="s">
        <v>787</v>
      </c>
      <c r="AJ83" s="5">
        <v>5</v>
      </c>
      <c r="AK83" s="31">
        <f>VLOOKUP(AL83,$A$3:$B$36,2,FALSE)</f>
        <v>38.299999999999997</v>
      </c>
      <c r="AL83" s="80" t="s">
        <v>787</v>
      </c>
      <c r="AM83" s="5">
        <v>5</v>
      </c>
      <c r="AN83" s="31">
        <f>VLOOKUP(AO83,$A$3:$B$36,2,FALSE)</f>
        <v>52.3</v>
      </c>
      <c r="AO83" s="80" t="s">
        <v>764</v>
      </c>
    </row>
    <row r="84" spans="7:65" x14ac:dyDescent="0.45">
      <c r="G84" s="5">
        <v>6</v>
      </c>
      <c r="H84" s="6" t="s">
        <v>296</v>
      </c>
      <c r="I84" s="6" t="s">
        <v>170</v>
      </c>
      <c r="J84" s="6" t="s">
        <v>78</v>
      </c>
      <c r="K84" s="6" t="s">
        <v>309</v>
      </c>
      <c r="L84" s="11" t="s">
        <v>314</v>
      </c>
      <c r="M84" s="6" t="s">
        <v>318</v>
      </c>
      <c r="P84" s="5" t="s">
        <v>23</v>
      </c>
      <c r="Q84" s="5" t="s">
        <v>170</v>
      </c>
      <c r="R84" s="5" t="s">
        <v>78</v>
      </c>
      <c r="S84" s="5" t="s">
        <v>49</v>
      </c>
      <c r="T84" s="5" t="s">
        <v>845</v>
      </c>
      <c r="U84" s="5" t="s">
        <v>318</v>
      </c>
      <c r="X84" s="5">
        <v>6</v>
      </c>
      <c r="Y84" s="31">
        <f>VLOOKUP(Z84,$A$3:$B$36,2,FALSE)</f>
        <v>46.8</v>
      </c>
      <c r="Z84" s="80" t="s">
        <v>772</v>
      </c>
      <c r="AA84" s="5">
        <v>6</v>
      </c>
      <c r="AB84" s="24">
        <f>VLOOKUP(AC84,$A$3:$B$36,2,FALSE)</f>
        <v>40.4</v>
      </c>
      <c r="AC84" s="80" t="s">
        <v>765</v>
      </c>
      <c r="AD84" s="5">
        <v>6</v>
      </c>
      <c r="AE84" s="31">
        <f>VLOOKUP(AF84,$A$3:$B$36,2,FALSE)</f>
        <v>46.8</v>
      </c>
      <c r="AF84" s="80" t="s">
        <v>772</v>
      </c>
      <c r="AG84" s="5">
        <v>6</v>
      </c>
      <c r="AH84" s="31">
        <f>VLOOKUP(AI84,$A$3:$B$36,2,FALSE)</f>
        <v>40.4</v>
      </c>
      <c r="AI84" s="80" t="s">
        <v>765</v>
      </c>
      <c r="AJ84" s="5">
        <v>6</v>
      </c>
      <c r="AK84" s="31">
        <f>VLOOKUP(AL84,$A$3:$B$36,2,FALSE)</f>
        <v>40.4</v>
      </c>
      <c r="AL84" s="80" t="s">
        <v>765</v>
      </c>
      <c r="AM84" s="5">
        <v>6</v>
      </c>
      <c r="AN84" s="31">
        <f>VLOOKUP(AO84,$A$3:$B$36,2,FALSE)</f>
        <v>46.8</v>
      </c>
      <c r="AO84" s="80" t="s">
        <v>772</v>
      </c>
    </row>
    <row r="85" spans="7:65" x14ac:dyDescent="0.45">
      <c r="G85" s="5">
        <v>7</v>
      </c>
      <c r="H85" s="6" t="s">
        <v>24</v>
      </c>
      <c r="I85" s="6" t="s">
        <v>121</v>
      </c>
      <c r="J85" s="6" t="s">
        <v>195</v>
      </c>
      <c r="K85" s="6" t="s">
        <v>244</v>
      </c>
      <c r="L85" s="13" t="s">
        <v>315</v>
      </c>
      <c r="M85" s="6" t="s">
        <v>319</v>
      </c>
      <c r="P85" s="5" t="s">
        <v>24</v>
      </c>
      <c r="Q85" s="5" t="s">
        <v>121</v>
      </c>
      <c r="R85" s="5" t="s">
        <v>81</v>
      </c>
      <c r="S85" s="5" t="s">
        <v>244</v>
      </c>
      <c r="T85" s="5" t="s">
        <v>54</v>
      </c>
      <c r="U85" s="5" t="s">
        <v>319</v>
      </c>
      <c r="X85" s="5">
        <v>7</v>
      </c>
      <c r="Y85" s="31">
        <f>VLOOKUP(Z85,$A$3:$B$36,2,FALSE)</f>
        <v>49.5</v>
      </c>
      <c r="Z85" s="80" t="s">
        <v>767</v>
      </c>
      <c r="AA85" s="5">
        <v>7</v>
      </c>
      <c r="AB85" s="24">
        <f>VLOOKUP(AC85,$A$3:$B$36,2,FALSE)</f>
        <v>41.9</v>
      </c>
      <c r="AC85" s="80" t="s">
        <v>776</v>
      </c>
      <c r="AD85" s="5">
        <v>7</v>
      </c>
      <c r="AE85" s="31">
        <f>VLOOKUP(AF85,$A$3:$B$36,2,FALSE)</f>
        <v>41.9</v>
      </c>
      <c r="AF85" s="80" t="s">
        <v>776</v>
      </c>
      <c r="AG85" s="5">
        <v>7</v>
      </c>
      <c r="AH85" s="31">
        <f>VLOOKUP(AI85,$A$3:$B$36,2,FALSE)</f>
        <v>38.299999999999997</v>
      </c>
      <c r="AI85" s="80" t="s">
        <v>787</v>
      </c>
      <c r="AJ85" s="5">
        <v>7</v>
      </c>
      <c r="AK85" s="31">
        <f>VLOOKUP(AL85,$A$3:$B$36,2,FALSE)</f>
        <v>38.299999999999997</v>
      </c>
      <c r="AL85" s="80" t="s">
        <v>787</v>
      </c>
      <c r="AM85" s="5">
        <v>7</v>
      </c>
      <c r="AN85" s="31">
        <f>VLOOKUP(AO85,$A$3:$B$36,2,FALSE)</f>
        <v>41.9</v>
      </c>
      <c r="AO85" s="80" t="s">
        <v>776</v>
      </c>
    </row>
    <row r="86" spans="7:65" x14ac:dyDescent="0.45">
      <c r="G86" s="5">
        <v>8</v>
      </c>
      <c r="H86" s="6" t="s">
        <v>25</v>
      </c>
      <c r="I86" s="6" t="s">
        <v>171</v>
      </c>
      <c r="J86" s="6" t="s">
        <v>304</v>
      </c>
      <c r="K86" s="6" t="s">
        <v>310</v>
      </c>
      <c r="L86" s="11" t="s">
        <v>316</v>
      </c>
      <c r="M86" s="6" t="s">
        <v>64</v>
      </c>
      <c r="P86" s="5" t="s">
        <v>25</v>
      </c>
      <c r="Q86" s="5" t="s">
        <v>231</v>
      </c>
      <c r="R86" s="5" t="s">
        <v>79</v>
      </c>
      <c r="S86" s="5" t="s">
        <v>203</v>
      </c>
      <c r="T86" s="5" t="s">
        <v>845</v>
      </c>
      <c r="U86" s="5" t="s">
        <v>64</v>
      </c>
      <c r="X86" s="5">
        <v>8</v>
      </c>
      <c r="Y86" s="31">
        <f>VLOOKUP(Z86,$A$3:$B$36,2,FALSE)</f>
        <v>52.3</v>
      </c>
      <c r="Z86" s="80" t="s">
        <v>764</v>
      </c>
      <c r="AA86" s="5">
        <v>8</v>
      </c>
      <c r="AB86" s="24">
        <f>VLOOKUP(AC86,$A$3:$B$36,2,FALSE)</f>
        <v>44.5</v>
      </c>
      <c r="AC86" s="80" t="s">
        <v>775</v>
      </c>
      <c r="AD86" s="5">
        <v>8</v>
      </c>
      <c r="AE86" s="31">
        <f>VLOOKUP(AF86,$A$3:$B$36,2,FALSE)</f>
        <v>44.5</v>
      </c>
      <c r="AF86" s="80" t="s">
        <v>775</v>
      </c>
      <c r="AG86" s="5">
        <v>8</v>
      </c>
      <c r="AH86" s="31">
        <f>VLOOKUP(AI86,$A$3:$B$36,2,FALSE)</f>
        <v>38.1</v>
      </c>
      <c r="AI86" s="80" t="s">
        <v>791</v>
      </c>
      <c r="AJ86" s="5">
        <v>8</v>
      </c>
      <c r="AK86" s="31">
        <f>VLOOKUP(AL86,$A$3:$B$36,2,FALSE)</f>
        <v>40.4</v>
      </c>
      <c r="AL86" s="80" t="s">
        <v>765</v>
      </c>
      <c r="AM86" s="5">
        <v>8</v>
      </c>
      <c r="AN86" s="31">
        <f>VLOOKUP(AO86,$A$3:$B$36,2,FALSE)</f>
        <v>38.299999999999997</v>
      </c>
      <c r="AO86" s="80" t="s">
        <v>787</v>
      </c>
    </row>
    <row r="87" spans="7:65" x14ac:dyDescent="0.45">
      <c r="G87" s="5">
        <v>9</v>
      </c>
      <c r="H87" s="6" t="s">
        <v>69</v>
      </c>
      <c r="I87" s="6" t="s">
        <v>232</v>
      </c>
      <c r="J87" s="6" t="s">
        <v>305</v>
      </c>
      <c r="K87" s="6" t="s">
        <v>47</v>
      </c>
      <c r="L87" s="6"/>
      <c r="M87" s="11" t="s">
        <v>320</v>
      </c>
      <c r="P87" s="5" t="s">
        <v>69</v>
      </c>
      <c r="Q87" s="5" t="s">
        <v>121</v>
      </c>
      <c r="R87" s="5" t="s">
        <v>81</v>
      </c>
      <c r="S87" s="5" t="s">
        <v>47</v>
      </c>
      <c r="U87" s="5" t="s">
        <v>14</v>
      </c>
      <c r="X87" s="5">
        <v>9</v>
      </c>
      <c r="Y87" s="31">
        <f>VLOOKUP(Z87,$A$3:$B$36,2,FALSE)</f>
        <v>55.5</v>
      </c>
      <c r="Z87" s="80" t="s">
        <v>786</v>
      </c>
      <c r="AA87" s="5">
        <v>9</v>
      </c>
      <c r="AB87" s="24">
        <f>VLOOKUP(AC87,$A$3:$B$36,2,FALSE)</f>
        <v>41.9</v>
      </c>
      <c r="AC87" s="80" t="s">
        <v>776</v>
      </c>
      <c r="AD87" s="5">
        <v>9</v>
      </c>
      <c r="AE87" s="31">
        <f>VLOOKUP(AF87,$A$3:$B$36,2,FALSE)</f>
        <v>41.9</v>
      </c>
      <c r="AF87" s="80" t="s">
        <v>776</v>
      </c>
      <c r="AG87" s="5">
        <v>9</v>
      </c>
      <c r="AH87" s="31">
        <f>VLOOKUP(AI87,$A$3:$B$36,2,FALSE)</f>
        <v>38.299999999999997</v>
      </c>
      <c r="AI87" s="80" t="s">
        <v>787</v>
      </c>
      <c r="AJ87" s="108">
        <v>9</v>
      </c>
      <c r="AK87" s="106">
        <f>VLOOKUP(AL87,$A$3:$B$36,2,FALSE)</f>
        <v>38.299999999999997</v>
      </c>
      <c r="AL87" s="106" t="s">
        <v>787</v>
      </c>
      <c r="AM87" s="5">
        <v>9</v>
      </c>
      <c r="AN87" s="31">
        <f>VLOOKUP(AO87,$A$3:$B$36,2,FALSE)</f>
        <v>35.9</v>
      </c>
      <c r="AO87" s="80" t="s">
        <v>766</v>
      </c>
    </row>
    <row r="88" spans="7:65" x14ac:dyDescent="0.45">
      <c r="G88" s="5">
        <v>10</v>
      </c>
      <c r="H88" s="6" t="s">
        <v>70</v>
      </c>
      <c r="I88" s="6" t="s">
        <v>32</v>
      </c>
      <c r="J88" s="6" t="s">
        <v>76</v>
      </c>
      <c r="K88" s="6" t="s">
        <v>50</v>
      </c>
      <c r="L88" s="6"/>
      <c r="M88" s="6" t="s">
        <v>63</v>
      </c>
      <c r="P88" s="5" t="s">
        <v>70</v>
      </c>
      <c r="Q88" s="5" t="s">
        <v>32</v>
      </c>
      <c r="R88" s="5" t="s">
        <v>76</v>
      </c>
      <c r="S88" s="5" t="s">
        <v>50</v>
      </c>
      <c r="U88" s="5" t="s">
        <v>63</v>
      </c>
      <c r="X88" s="5">
        <v>10</v>
      </c>
      <c r="Y88" s="31">
        <f>VLOOKUP(Z88,$A$3:$B$36,2,FALSE)</f>
        <v>59</v>
      </c>
      <c r="Z88" s="80" t="s">
        <v>784</v>
      </c>
      <c r="AA88" s="5">
        <v>10</v>
      </c>
      <c r="AB88" s="24">
        <f>VLOOKUP(AC88,$A$3:$B$36,2,FALSE)</f>
        <v>44.5</v>
      </c>
      <c r="AC88" s="80" t="s">
        <v>775</v>
      </c>
      <c r="AD88" s="5">
        <v>10</v>
      </c>
      <c r="AE88" s="31">
        <f>VLOOKUP(AF88,$A$3:$B$36,2,FALSE)</f>
        <v>44.5</v>
      </c>
      <c r="AF88" s="80" t="s">
        <v>775</v>
      </c>
      <c r="AG88" s="5">
        <v>10</v>
      </c>
      <c r="AH88" s="31">
        <f>VLOOKUP(AI88,$A$3:$B$36,2,FALSE)</f>
        <v>40.4</v>
      </c>
      <c r="AI88" s="80" t="s">
        <v>765</v>
      </c>
      <c r="AK88" s="31"/>
      <c r="AM88" s="5">
        <v>10</v>
      </c>
      <c r="AN88" s="31">
        <f>VLOOKUP(AO88,$A$3:$B$36,2,FALSE)</f>
        <v>38.1</v>
      </c>
      <c r="AO88" s="80" t="s">
        <v>791</v>
      </c>
    </row>
    <row r="89" spans="7:65" x14ac:dyDescent="0.45">
      <c r="G89" s="5">
        <v>11</v>
      </c>
      <c r="H89" s="6" t="s">
        <v>297</v>
      </c>
      <c r="I89" s="6" t="s">
        <v>302</v>
      </c>
      <c r="J89" s="6" t="s">
        <v>82</v>
      </c>
      <c r="K89" s="6" t="s">
        <v>311</v>
      </c>
      <c r="L89" s="6"/>
      <c r="M89" s="6" t="s">
        <v>13</v>
      </c>
      <c r="P89" s="5" t="s">
        <v>297</v>
      </c>
      <c r="Q89" s="5" t="s">
        <v>478</v>
      </c>
      <c r="R89" s="5" t="s">
        <v>82</v>
      </c>
      <c r="S89" s="5" t="s">
        <v>48</v>
      </c>
      <c r="U89" s="5" t="s">
        <v>13</v>
      </c>
      <c r="X89" s="5">
        <v>11</v>
      </c>
      <c r="Y89" s="31">
        <f>VLOOKUP(Z89,$A$3:$B$36,2,FALSE)</f>
        <v>61.8</v>
      </c>
      <c r="Z89" s="80" t="s">
        <v>785</v>
      </c>
      <c r="AA89" s="5">
        <v>11</v>
      </c>
      <c r="AB89" s="24">
        <f>VLOOKUP(AC89,$A$3:$B$36,2,FALSE)</f>
        <v>46.8</v>
      </c>
      <c r="AC89" s="80" t="s">
        <v>772</v>
      </c>
      <c r="AD89" s="5">
        <v>11</v>
      </c>
      <c r="AE89" s="31">
        <f>VLOOKUP(AF89,$A$3:$B$36,2,FALSE)</f>
        <v>46.8</v>
      </c>
      <c r="AF89" s="80" t="s">
        <v>772</v>
      </c>
      <c r="AG89" s="5">
        <v>11</v>
      </c>
      <c r="AH89" s="31">
        <f>VLOOKUP(AI89,$A$3:$B$36,2,FALSE)</f>
        <v>41.9</v>
      </c>
      <c r="AI89" s="80" t="s">
        <v>776</v>
      </c>
      <c r="AK89" s="31"/>
      <c r="AM89" s="5">
        <v>11</v>
      </c>
      <c r="AN89" s="31">
        <f>VLOOKUP(AO89,$A$3:$B$36,2,FALSE)</f>
        <v>38.299999999999997</v>
      </c>
      <c r="AO89" s="80" t="s">
        <v>787</v>
      </c>
    </row>
    <row r="90" spans="7:65" x14ac:dyDescent="0.45">
      <c r="G90" s="5">
        <v>12</v>
      </c>
      <c r="H90" s="6" t="s">
        <v>71</v>
      </c>
      <c r="I90" s="6"/>
      <c r="J90" s="6" t="s">
        <v>306</v>
      </c>
      <c r="K90" s="6"/>
      <c r="L90" s="6"/>
      <c r="M90" s="6" t="s">
        <v>158</v>
      </c>
      <c r="P90" s="5" t="s">
        <v>71</v>
      </c>
      <c r="R90" s="5" t="s">
        <v>77</v>
      </c>
      <c r="U90" s="5" t="s">
        <v>183</v>
      </c>
      <c r="X90" s="5">
        <v>12</v>
      </c>
      <c r="Y90" s="31">
        <f>VLOOKUP(Z90,$A$3:$B$36,2,FALSE)</f>
        <v>62.6</v>
      </c>
      <c r="Z90" s="80" t="s">
        <v>768</v>
      </c>
      <c r="AA90" s="105">
        <v>12</v>
      </c>
      <c r="AB90" s="109">
        <f>VLOOKUP(AC90,$A$3:$B$36,2,FALSE)</f>
        <v>44.5</v>
      </c>
      <c r="AC90" s="106" t="s">
        <v>775</v>
      </c>
      <c r="AD90" s="5">
        <v>12</v>
      </c>
      <c r="AE90" s="31">
        <f>VLOOKUP(AF90,$A$3:$B$36,2,FALSE)</f>
        <v>49.5</v>
      </c>
      <c r="AF90" s="80" t="s">
        <v>767</v>
      </c>
      <c r="AG90" s="108">
        <v>12</v>
      </c>
      <c r="AH90" s="106">
        <f>VLOOKUP(AI90,$A$3:$B$36,2,FALSE)</f>
        <v>40.4</v>
      </c>
      <c r="AI90" s="106" t="s">
        <v>765</v>
      </c>
      <c r="AK90" s="31"/>
      <c r="AM90" s="5">
        <v>12</v>
      </c>
      <c r="AN90" s="31">
        <f>VLOOKUP(AO90,$A$3:$B$36,2,FALSE)</f>
        <v>40.4</v>
      </c>
      <c r="AO90" s="80" t="s">
        <v>765</v>
      </c>
    </row>
    <row r="91" spans="7:65" x14ac:dyDescent="0.45">
      <c r="G91" s="5">
        <v>13</v>
      </c>
      <c r="H91" s="6" t="s">
        <v>298</v>
      </c>
      <c r="I91" s="6"/>
      <c r="J91" s="6"/>
      <c r="K91" s="6"/>
      <c r="L91" s="6"/>
      <c r="M91" s="6" t="s">
        <v>64</v>
      </c>
      <c r="P91" s="5" t="s">
        <v>981</v>
      </c>
      <c r="U91" s="5" t="s">
        <v>64</v>
      </c>
      <c r="X91" s="5">
        <v>13</v>
      </c>
      <c r="Y91" s="31">
        <f>VLOOKUP(Z91,$A$3:$B$36,2,FALSE)</f>
        <v>62.6</v>
      </c>
      <c r="Z91" s="80" t="s">
        <v>768</v>
      </c>
      <c r="AD91" s="105">
        <v>13</v>
      </c>
      <c r="AE91" s="105">
        <f>VLOOKUP(AF91,$A$3:$B$36,2,FALSE)</f>
        <v>46.8</v>
      </c>
      <c r="AF91" s="106" t="s">
        <v>772</v>
      </c>
      <c r="AM91" s="5">
        <v>13</v>
      </c>
      <c r="AN91" s="31">
        <f>VLOOKUP(AO91,$A$3:$B$36,2,FALSE)</f>
        <v>38.299999999999997</v>
      </c>
      <c r="AO91" s="80" t="s">
        <v>787</v>
      </c>
    </row>
    <row r="92" spans="7:65" x14ac:dyDescent="0.45">
      <c r="G92" s="5">
        <v>14</v>
      </c>
      <c r="H92" s="6" t="s">
        <v>299</v>
      </c>
      <c r="I92" s="6"/>
      <c r="J92" s="6"/>
      <c r="K92" s="6"/>
      <c r="L92" s="6"/>
      <c r="M92" s="6" t="s">
        <v>60</v>
      </c>
      <c r="P92" s="5" t="s">
        <v>297</v>
      </c>
      <c r="U92" s="5" t="s">
        <v>60</v>
      </c>
      <c r="X92" s="5">
        <v>14</v>
      </c>
      <c r="Y92" s="31">
        <f>VLOOKUP(Z92,$A$3:$B$36,2,FALSE)</f>
        <v>61.8</v>
      </c>
      <c r="Z92" s="80" t="s">
        <v>785</v>
      </c>
      <c r="AM92" s="5">
        <v>14</v>
      </c>
      <c r="AN92" s="31">
        <f>VLOOKUP(AO92,$A$3:$B$36,2,FALSE)</f>
        <v>38.1</v>
      </c>
      <c r="AO92" s="80" t="s">
        <v>791</v>
      </c>
    </row>
    <row r="93" spans="7:65" x14ac:dyDescent="0.45">
      <c r="G93" s="5">
        <v>15</v>
      </c>
      <c r="H93" s="6" t="s">
        <v>71</v>
      </c>
      <c r="I93" s="6"/>
      <c r="J93" s="6"/>
      <c r="K93" s="6"/>
      <c r="L93" s="6"/>
      <c r="M93" s="11" t="s">
        <v>321</v>
      </c>
      <c r="P93" s="5" t="s">
        <v>71</v>
      </c>
      <c r="U93" s="5" t="s">
        <v>14</v>
      </c>
      <c r="X93" s="5">
        <v>15</v>
      </c>
      <c r="Y93" s="31">
        <f>VLOOKUP(Z93,$A$3:$B$36,2,FALSE)</f>
        <v>62.6</v>
      </c>
      <c r="Z93" s="80" t="s">
        <v>768</v>
      </c>
      <c r="AH93" s="80"/>
      <c r="AM93" s="5">
        <v>15</v>
      </c>
      <c r="AN93" s="31">
        <f>VLOOKUP(AO93,$A$3:$B$36,2,FALSE)</f>
        <v>35.9</v>
      </c>
      <c r="AO93" s="80" t="s">
        <v>766</v>
      </c>
    </row>
    <row r="94" spans="7:65" x14ac:dyDescent="0.45">
      <c r="G94" s="5">
        <v>16</v>
      </c>
      <c r="H94" s="6" t="s">
        <v>71</v>
      </c>
      <c r="I94" s="6"/>
      <c r="J94" s="6"/>
      <c r="K94" s="6"/>
      <c r="L94" s="6"/>
      <c r="M94" s="6" t="s">
        <v>63</v>
      </c>
      <c r="P94" s="5" t="s">
        <v>71</v>
      </c>
      <c r="U94" s="5" t="s">
        <v>63</v>
      </c>
      <c r="X94" s="5">
        <v>16</v>
      </c>
      <c r="Y94" s="31">
        <f>VLOOKUP(Z94,$A$3:$B$36,2,FALSE)</f>
        <v>62.6</v>
      </c>
      <c r="Z94" s="80" t="s">
        <v>768</v>
      </c>
      <c r="AM94" s="5">
        <v>16</v>
      </c>
      <c r="AN94" s="31">
        <f>VLOOKUP(AO94,$A$3:$B$36,2,FALSE)</f>
        <v>38.1</v>
      </c>
      <c r="AO94" s="80" t="s">
        <v>791</v>
      </c>
    </row>
    <row r="95" spans="7:65" x14ac:dyDescent="0.45">
      <c r="G95" s="5">
        <v>17</v>
      </c>
      <c r="H95" s="6" t="s">
        <v>71</v>
      </c>
      <c r="I95" s="6"/>
      <c r="J95" s="6"/>
      <c r="K95" s="6"/>
      <c r="L95" s="6"/>
      <c r="M95" s="6" t="s">
        <v>253</v>
      </c>
      <c r="P95" s="5" t="s">
        <v>71</v>
      </c>
      <c r="U95" s="5" t="s">
        <v>64</v>
      </c>
      <c r="X95" s="5">
        <v>17</v>
      </c>
      <c r="Y95" s="31">
        <f>VLOOKUP(Z95,$A$3:$B$36,2,FALSE)</f>
        <v>62.6</v>
      </c>
      <c r="Z95" s="80" t="s">
        <v>768</v>
      </c>
      <c r="AM95" s="5">
        <v>17</v>
      </c>
      <c r="AN95" s="31">
        <f>VLOOKUP(AO95,$A$3:$B$36,2,FALSE)</f>
        <v>38.299999999999997</v>
      </c>
      <c r="AO95" s="80" t="s">
        <v>787</v>
      </c>
    </row>
    <row r="96" spans="7:65" ht="13.8" x14ac:dyDescent="0.45">
      <c r="G96" s="5">
        <v>18</v>
      </c>
      <c r="H96" s="6" t="s">
        <v>71</v>
      </c>
      <c r="I96" s="6"/>
      <c r="J96" s="6"/>
      <c r="K96" s="6"/>
      <c r="L96" s="6"/>
      <c r="M96" s="6"/>
      <c r="P96" s="5" t="s">
        <v>71</v>
      </c>
      <c r="X96" s="5">
        <v>18</v>
      </c>
      <c r="Y96" s="31">
        <f>VLOOKUP(Z96,$A$3:$B$36,2,FALSE)</f>
        <v>62.6</v>
      </c>
      <c r="Z96" s="80" t="s">
        <v>768</v>
      </c>
      <c r="AM96" s="108">
        <v>18</v>
      </c>
      <c r="AN96" s="106">
        <f>VLOOKUP(AO96,$A$3:$B$36,2,FALSE)</f>
        <v>38.1</v>
      </c>
      <c r="AO96" s="106" t="s">
        <v>791</v>
      </c>
      <c r="BM96" s="10" t="s">
        <v>431</v>
      </c>
    </row>
    <row r="97" spans="7:41" ht="13.8" x14ac:dyDescent="0.45">
      <c r="G97" s="5">
        <v>19</v>
      </c>
      <c r="H97" s="6" t="s">
        <v>71</v>
      </c>
      <c r="I97" s="6"/>
      <c r="J97" s="6"/>
      <c r="K97" s="6"/>
      <c r="L97" s="6"/>
      <c r="M97" s="6"/>
      <c r="N97" s="10" t="s">
        <v>431</v>
      </c>
      <c r="P97" s="5" t="s">
        <v>71</v>
      </c>
      <c r="V97" s="5">
        <f>COUNTA(P79:U97)</f>
        <v>78</v>
      </c>
      <c r="W97" s="10" t="s">
        <v>431</v>
      </c>
      <c r="X97" s="5">
        <v>19</v>
      </c>
      <c r="Y97" s="31">
        <f>VLOOKUP(Z97,$A$3:$B$36,2,FALSE)</f>
        <v>62.6</v>
      </c>
      <c r="Z97" s="80" t="s">
        <v>768</v>
      </c>
    </row>
    <row r="98" spans="7:41" x14ac:dyDescent="0.45">
      <c r="I98" s="6"/>
      <c r="J98" s="6"/>
      <c r="K98" s="6"/>
      <c r="L98" s="6"/>
      <c r="M98" s="6"/>
      <c r="X98" s="108" t="s">
        <v>1057</v>
      </c>
    </row>
    <row r="99" spans="7:41" x14ac:dyDescent="0.45">
      <c r="G99" s="5" t="s">
        <v>322</v>
      </c>
    </row>
    <row r="100" spans="7:41" x14ac:dyDescent="0.45">
      <c r="H100" s="5" t="s">
        <v>216</v>
      </c>
    </row>
    <row r="101" spans="7:41" x14ac:dyDescent="0.45">
      <c r="G101" s="7" t="s">
        <v>5</v>
      </c>
      <c r="H101" s="8" t="s">
        <v>28</v>
      </c>
      <c r="I101" s="8" t="s">
        <v>29</v>
      </c>
      <c r="J101" s="8" t="s">
        <v>110</v>
      </c>
      <c r="K101" s="8" t="s">
        <v>217</v>
      </c>
      <c r="L101" s="8" t="s">
        <v>218</v>
      </c>
      <c r="M101" s="8" t="s">
        <v>219</v>
      </c>
      <c r="O101" s="5">
        <v>5</v>
      </c>
      <c r="P101" s="8" t="s">
        <v>28</v>
      </c>
      <c r="Q101" s="8" t="s">
        <v>29</v>
      </c>
      <c r="R101" s="8" t="s">
        <v>110</v>
      </c>
      <c r="S101" s="8" t="s">
        <v>217</v>
      </c>
      <c r="T101" s="8" t="s">
        <v>218</v>
      </c>
      <c r="U101" s="8" t="s">
        <v>219</v>
      </c>
      <c r="X101" s="7" t="s">
        <v>5</v>
      </c>
      <c r="Z101" s="102" t="s">
        <v>28</v>
      </c>
      <c r="AA101" s="102"/>
      <c r="AB101" s="102"/>
      <c r="AC101" s="102" t="s">
        <v>29</v>
      </c>
      <c r="AD101" s="102"/>
      <c r="AE101" s="102"/>
      <c r="AF101" s="102" t="s">
        <v>110</v>
      </c>
      <c r="AG101" s="102"/>
      <c r="AH101" s="102"/>
      <c r="AI101" s="102" t="s">
        <v>217</v>
      </c>
      <c r="AJ101" s="102"/>
      <c r="AK101" s="102"/>
      <c r="AL101" s="102" t="s">
        <v>218</v>
      </c>
      <c r="AM101" s="102"/>
      <c r="AN101" s="102"/>
      <c r="AO101" s="102" t="s">
        <v>219</v>
      </c>
    </row>
    <row r="102" spans="7:41" x14ac:dyDescent="0.45">
      <c r="G102" s="5">
        <v>1</v>
      </c>
      <c r="H102" s="6" t="s">
        <v>114</v>
      </c>
      <c r="I102" s="6" t="s">
        <v>118</v>
      </c>
      <c r="J102" s="6" t="s">
        <v>126</v>
      </c>
      <c r="K102" s="6" t="s">
        <v>337</v>
      </c>
      <c r="L102" s="6" t="s">
        <v>148</v>
      </c>
      <c r="M102" s="6" t="s">
        <v>353</v>
      </c>
      <c r="P102" s="5" t="s">
        <v>114</v>
      </c>
      <c r="Q102" s="5" t="s">
        <v>118</v>
      </c>
      <c r="R102" s="5" t="s">
        <v>126</v>
      </c>
      <c r="S102" s="5" t="s">
        <v>337</v>
      </c>
      <c r="T102" s="5" t="s">
        <v>148</v>
      </c>
      <c r="U102" s="5" t="s">
        <v>353</v>
      </c>
      <c r="X102" s="5">
        <v>1</v>
      </c>
      <c r="Y102" s="31">
        <f>VLOOKUP(Z102,$A$3:$B$36,2,FALSE)</f>
        <v>21.5</v>
      </c>
      <c r="Z102" s="80" t="s">
        <v>871</v>
      </c>
      <c r="AA102" s="5">
        <v>1</v>
      </c>
      <c r="AB102" s="31">
        <f>VLOOKUP(AC102,$A$3:$B$36,2,FALSE)</f>
        <v>21.5</v>
      </c>
      <c r="AC102" s="80" t="s">
        <v>871</v>
      </c>
      <c r="AD102" s="5">
        <v>1</v>
      </c>
      <c r="AE102" s="31">
        <f>VLOOKUP(AF102,$A$3:$B$36,2,FALSE)</f>
        <v>21.5</v>
      </c>
      <c r="AF102" s="80" t="s">
        <v>871</v>
      </c>
      <c r="AG102" s="5">
        <v>1</v>
      </c>
      <c r="AH102" s="31">
        <f>VLOOKUP(AI102,$A$3:$B$36,2,FALSE)</f>
        <v>21.5</v>
      </c>
      <c r="AI102" s="80" t="s">
        <v>871</v>
      </c>
      <c r="AJ102" s="5">
        <v>1</v>
      </c>
      <c r="AK102" s="31">
        <f>VLOOKUP(AL102,$A$3:$B$36,2,FALSE)</f>
        <v>21.5</v>
      </c>
      <c r="AL102" s="80" t="s">
        <v>871</v>
      </c>
      <c r="AM102" s="5">
        <v>1</v>
      </c>
      <c r="AN102" s="31">
        <f>VLOOKUP(AO102,$A$3:$B$36,2,FALSE)</f>
        <v>21.5</v>
      </c>
      <c r="AO102" s="80" t="s">
        <v>871</v>
      </c>
    </row>
    <row r="103" spans="7:41" x14ac:dyDescent="0.45">
      <c r="G103" s="5">
        <v>2</v>
      </c>
      <c r="H103" s="6" t="s">
        <v>323</v>
      </c>
      <c r="I103" s="6" t="s">
        <v>119</v>
      </c>
      <c r="J103" s="6" t="s">
        <v>128</v>
      </c>
      <c r="K103" s="6" t="s">
        <v>338</v>
      </c>
      <c r="L103" s="6" t="s">
        <v>96</v>
      </c>
      <c r="M103" s="6" t="s">
        <v>354</v>
      </c>
      <c r="P103" s="5" t="s">
        <v>223</v>
      </c>
      <c r="Q103" s="5" t="s">
        <v>119</v>
      </c>
      <c r="R103" s="5" t="s">
        <v>128</v>
      </c>
      <c r="S103" s="5" t="s">
        <v>986</v>
      </c>
      <c r="T103" s="5" t="s">
        <v>96</v>
      </c>
      <c r="U103" s="5" t="s">
        <v>988</v>
      </c>
      <c r="X103" s="5">
        <v>2</v>
      </c>
      <c r="Y103" s="31">
        <f>VLOOKUP(Z103,$A$3:$B$36,2,FALSE)</f>
        <v>28.4</v>
      </c>
      <c r="Z103" s="80" t="s">
        <v>792</v>
      </c>
      <c r="AA103" s="5">
        <v>2</v>
      </c>
      <c r="AB103" s="31">
        <f>VLOOKUP(AC103,$A$3:$B$36,2,FALSE)</f>
        <v>28.4</v>
      </c>
      <c r="AC103" s="80" t="s">
        <v>792</v>
      </c>
      <c r="AD103" s="5">
        <v>2</v>
      </c>
      <c r="AE103" s="31">
        <f>VLOOKUP(AF103,$A$3:$B$36,2,FALSE)</f>
        <v>28.4</v>
      </c>
      <c r="AF103" s="80" t="s">
        <v>792</v>
      </c>
      <c r="AG103" s="5">
        <v>2</v>
      </c>
      <c r="AH103" s="31">
        <f>VLOOKUP(AI103,$A$3:$B$36,2,FALSE)</f>
        <v>17.899999999999999</v>
      </c>
      <c r="AI103" s="80" t="s">
        <v>771</v>
      </c>
      <c r="AJ103" s="5">
        <v>2</v>
      </c>
      <c r="AK103" s="31">
        <f>VLOOKUP(AL103,$A$3:$B$36,2,FALSE)</f>
        <v>28.4</v>
      </c>
      <c r="AL103" s="80" t="s">
        <v>792</v>
      </c>
      <c r="AM103" s="5">
        <v>2</v>
      </c>
      <c r="AN103" s="31">
        <f>VLOOKUP(AO103,$A$3:$B$36,2,FALSE)</f>
        <v>17.899999999999999</v>
      </c>
      <c r="AO103" s="80" t="s">
        <v>771</v>
      </c>
    </row>
    <row r="104" spans="7:41" x14ac:dyDescent="0.45">
      <c r="G104" s="5">
        <v>3</v>
      </c>
      <c r="H104" s="6" t="s">
        <v>224</v>
      </c>
      <c r="I104" s="6" t="s">
        <v>120</v>
      </c>
      <c r="J104" s="6" t="s">
        <v>234</v>
      </c>
      <c r="K104" s="6" t="s">
        <v>339</v>
      </c>
      <c r="L104" s="6" t="s">
        <v>345</v>
      </c>
      <c r="M104" s="6" t="s">
        <v>355</v>
      </c>
      <c r="P104" s="5" t="s">
        <v>115</v>
      </c>
      <c r="Q104" s="5" t="s">
        <v>120</v>
      </c>
      <c r="R104" s="5" t="s">
        <v>856</v>
      </c>
      <c r="S104" s="5" t="s">
        <v>339</v>
      </c>
      <c r="T104" s="5" t="s">
        <v>782</v>
      </c>
      <c r="U104" s="5" t="s">
        <v>355</v>
      </c>
      <c r="X104" s="5">
        <v>3</v>
      </c>
      <c r="Y104" s="31">
        <f>VLOOKUP(Z104,$A$3:$B$36,2,FALSE)</f>
        <v>24.1</v>
      </c>
      <c r="Z104" s="80" t="s">
        <v>769</v>
      </c>
      <c r="AA104" s="5">
        <v>3</v>
      </c>
      <c r="AB104" s="31">
        <f>VLOOKUP(AC104,$A$3:$B$36,2,FALSE)</f>
        <v>35.9</v>
      </c>
      <c r="AC104" s="80" t="s">
        <v>766</v>
      </c>
      <c r="AD104" s="5">
        <v>3</v>
      </c>
      <c r="AE104" s="31">
        <f>VLOOKUP(AF104,$A$3:$B$36,2,FALSE)</f>
        <v>35.9</v>
      </c>
      <c r="AF104" s="80" t="s">
        <v>766</v>
      </c>
      <c r="AG104" s="5">
        <v>3</v>
      </c>
      <c r="AH104" s="31">
        <f>VLOOKUP(AI104,$A$3:$B$36,2,FALSE)</f>
        <v>19.3</v>
      </c>
      <c r="AI104" s="80" t="s">
        <v>819</v>
      </c>
      <c r="AJ104" s="5">
        <v>3</v>
      </c>
      <c r="AK104" s="31">
        <f>VLOOKUP(AL104,$A$3:$B$36,2,FALSE)</f>
        <v>35.9</v>
      </c>
      <c r="AL104" s="80" t="s">
        <v>766</v>
      </c>
      <c r="AM104" s="5">
        <v>3</v>
      </c>
      <c r="AN104" s="31">
        <f>VLOOKUP(AO104,$A$3:$B$36,2,FALSE)</f>
        <v>19.3</v>
      </c>
      <c r="AO104" s="80" t="s">
        <v>819</v>
      </c>
    </row>
    <row r="105" spans="7:41" x14ac:dyDescent="0.45">
      <c r="G105" s="5">
        <v>4</v>
      </c>
      <c r="H105" s="6" t="s">
        <v>225</v>
      </c>
      <c r="I105" s="6" t="s">
        <v>327</v>
      </c>
      <c r="J105" s="6" t="s">
        <v>45</v>
      </c>
      <c r="K105" s="6" t="s">
        <v>136</v>
      </c>
      <c r="L105" s="6" t="s">
        <v>346</v>
      </c>
      <c r="M105" s="6" t="s">
        <v>155</v>
      </c>
      <c r="P105" s="5" t="s">
        <v>225</v>
      </c>
      <c r="Q105" s="5" t="s">
        <v>172</v>
      </c>
      <c r="R105" s="5" t="s">
        <v>45</v>
      </c>
      <c r="S105" s="5" t="s">
        <v>136</v>
      </c>
      <c r="T105" s="5" t="s">
        <v>346</v>
      </c>
      <c r="U105" s="5" t="s">
        <v>155</v>
      </c>
      <c r="X105" s="5">
        <v>4</v>
      </c>
      <c r="Y105" s="31">
        <f>VLOOKUP(Z105,$A$3:$B$36,2,FALSE)</f>
        <v>25.7</v>
      </c>
      <c r="Z105" s="80" t="s">
        <v>853</v>
      </c>
      <c r="AA105" s="5">
        <v>4</v>
      </c>
      <c r="AB105" s="31">
        <f>VLOOKUP(AC105,$A$3:$B$36,2,FALSE)</f>
        <v>41.9</v>
      </c>
      <c r="AC105" s="80" t="s">
        <v>776</v>
      </c>
      <c r="AD105" s="5">
        <v>4</v>
      </c>
      <c r="AE105" s="31">
        <f>VLOOKUP(AF105,$A$3:$B$36,2,FALSE)</f>
        <v>32.5</v>
      </c>
      <c r="AF105" s="80" t="s">
        <v>774</v>
      </c>
      <c r="AG105" s="5">
        <v>4</v>
      </c>
      <c r="AH105" s="31">
        <f>VLOOKUP(AI105,$A$3:$B$36,2,FALSE)</f>
        <v>21.5</v>
      </c>
      <c r="AI105" s="80" t="s">
        <v>871</v>
      </c>
      <c r="AJ105" s="5">
        <v>4</v>
      </c>
      <c r="AK105" s="31">
        <f>VLOOKUP(AL105,$A$3:$B$36,2,FALSE)</f>
        <v>32.5</v>
      </c>
      <c r="AL105" s="80" t="s">
        <v>774</v>
      </c>
      <c r="AM105" s="5">
        <v>4</v>
      </c>
      <c r="AN105" s="31">
        <f>VLOOKUP(AO105,$A$3:$B$36,2,FALSE)</f>
        <v>21.5</v>
      </c>
      <c r="AO105" s="80" t="s">
        <v>871</v>
      </c>
    </row>
    <row r="106" spans="7:41" x14ac:dyDescent="0.45">
      <c r="G106" s="5">
        <v>5</v>
      </c>
      <c r="H106" s="6" t="s">
        <v>116</v>
      </c>
      <c r="I106" s="6" t="s">
        <v>328</v>
      </c>
      <c r="J106" s="6" t="s">
        <v>42</v>
      </c>
      <c r="K106" s="6" t="s">
        <v>340</v>
      </c>
      <c r="L106" s="6" t="s">
        <v>93</v>
      </c>
      <c r="M106" s="6" t="s">
        <v>356</v>
      </c>
      <c r="P106" s="5" t="s">
        <v>116</v>
      </c>
      <c r="Q106" s="5" t="s">
        <v>328</v>
      </c>
      <c r="R106" s="5" t="s">
        <v>42</v>
      </c>
      <c r="S106" s="5" t="s">
        <v>340</v>
      </c>
      <c r="T106" s="5" t="s">
        <v>93</v>
      </c>
      <c r="U106" s="5" t="s">
        <v>356</v>
      </c>
      <c r="X106" s="5">
        <v>5</v>
      </c>
      <c r="Y106" s="31">
        <f>VLOOKUP(Z106,$A$3:$B$36,2,FALSE)</f>
        <v>28.4</v>
      </c>
      <c r="Z106" s="80" t="s">
        <v>792</v>
      </c>
      <c r="AA106" s="5">
        <v>5</v>
      </c>
      <c r="AB106" s="31">
        <f>VLOOKUP(AC106,$A$3:$B$36,2,FALSE)</f>
        <v>38.299999999999997</v>
      </c>
      <c r="AC106" s="80" t="s">
        <v>787</v>
      </c>
      <c r="AD106" s="5">
        <v>5</v>
      </c>
      <c r="AE106" s="31">
        <f>VLOOKUP(AF106,$A$3:$B$36,2,FALSE)</f>
        <v>28.4</v>
      </c>
      <c r="AF106" s="80" t="s">
        <v>792</v>
      </c>
      <c r="AG106" s="5">
        <v>5</v>
      </c>
      <c r="AH106" s="31">
        <f>VLOOKUP(AI106,$A$3:$B$36,2,FALSE)</f>
        <v>24.1</v>
      </c>
      <c r="AI106" s="80" t="s">
        <v>769</v>
      </c>
      <c r="AJ106" s="5">
        <v>5</v>
      </c>
      <c r="AK106" s="31">
        <f>VLOOKUP(AL106,$A$3:$B$36,2,FALSE)</f>
        <v>28.4</v>
      </c>
      <c r="AL106" s="80" t="s">
        <v>792</v>
      </c>
      <c r="AM106" s="5">
        <v>5</v>
      </c>
      <c r="AN106" s="31">
        <f>VLOOKUP(AO106,$A$3:$B$36,2,FALSE)</f>
        <v>24.1</v>
      </c>
      <c r="AO106" s="80" t="s">
        <v>769</v>
      </c>
    </row>
    <row r="107" spans="7:41" x14ac:dyDescent="0.45">
      <c r="G107" s="5">
        <v>6</v>
      </c>
      <c r="H107" s="6" t="s">
        <v>226</v>
      </c>
      <c r="I107" s="6" t="s">
        <v>329</v>
      </c>
      <c r="J107" s="6" t="s">
        <v>333</v>
      </c>
      <c r="K107" s="6" t="s">
        <v>137</v>
      </c>
      <c r="L107" s="6" t="s">
        <v>347</v>
      </c>
      <c r="M107" s="6" t="s">
        <v>18</v>
      </c>
      <c r="P107" s="5" t="s">
        <v>226</v>
      </c>
      <c r="Q107" s="5" t="s">
        <v>329</v>
      </c>
      <c r="R107" s="5" t="s">
        <v>127</v>
      </c>
      <c r="S107" s="5" t="s">
        <v>137</v>
      </c>
      <c r="T107" s="5" t="s">
        <v>347</v>
      </c>
      <c r="U107" s="5" t="s">
        <v>18</v>
      </c>
      <c r="X107" s="5">
        <v>6</v>
      </c>
      <c r="Y107" s="31">
        <f>VLOOKUP(Z107,$A$3:$B$36,2,FALSE)</f>
        <v>30.7</v>
      </c>
      <c r="Z107" s="80" t="s">
        <v>773</v>
      </c>
      <c r="AA107" s="5">
        <v>6</v>
      </c>
      <c r="AB107" s="31">
        <f>VLOOKUP(AC107,$A$3:$B$36,2,FALSE)</f>
        <v>35.9</v>
      </c>
      <c r="AC107" s="80" t="s">
        <v>766</v>
      </c>
      <c r="AD107" s="5">
        <v>6</v>
      </c>
      <c r="AE107" s="31">
        <f>VLOOKUP(AF107,$A$3:$B$36,2,FALSE)</f>
        <v>24.1</v>
      </c>
      <c r="AF107" s="80" t="s">
        <v>769</v>
      </c>
      <c r="AG107" s="5">
        <v>6</v>
      </c>
      <c r="AH107" s="31">
        <f>VLOOKUP(AI107,$A$3:$B$36,2,FALSE)</f>
        <v>28.4</v>
      </c>
      <c r="AI107" s="80" t="s">
        <v>792</v>
      </c>
      <c r="AJ107" s="5">
        <v>6</v>
      </c>
      <c r="AK107" s="31">
        <f>VLOOKUP(AL107,$A$3:$B$36,2,FALSE)</f>
        <v>24.1</v>
      </c>
      <c r="AL107" s="80" t="s">
        <v>769</v>
      </c>
      <c r="AM107" s="5">
        <v>6</v>
      </c>
      <c r="AN107" s="31">
        <f>VLOOKUP(AO107,$A$3:$B$36,2,FALSE)</f>
        <v>28.4</v>
      </c>
      <c r="AO107" s="80" t="s">
        <v>792</v>
      </c>
    </row>
    <row r="108" spans="7:41" x14ac:dyDescent="0.45">
      <c r="G108" s="5">
        <v>7</v>
      </c>
      <c r="H108" s="6" t="s">
        <v>117</v>
      </c>
      <c r="I108" s="6" t="s">
        <v>168</v>
      </c>
      <c r="J108" s="6" t="s">
        <v>237</v>
      </c>
      <c r="K108" s="11" t="s">
        <v>341</v>
      </c>
      <c r="L108" s="6" t="s">
        <v>348</v>
      </c>
      <c r="M108" s="6" t="s">
        <v>357</v>
      </c>
      <c r="P108" s="5" t="s">
        <v>117</v>
      </c>
      <c r="Q108" s="5" t="s">
        <v>273</v>
      </c>
      <c r="R108" s="5" t="s">
        <v>237</v>
      </c>
      <c r="S108" s="5" t="s">
        <v>508</v>
      </c>
      <c r="T108" s="5" t="s">
        <v>148</v>
      </c>
      <c r="U108" s="5" t="s">
        <v>211</v>
      </c>
      <c r="X108" s="5">
        <v>7</v>
      </c>
      <c r="Y108" s="31">
        <f>VLOOKUP(Z108,$A$3:$B$36,2,FALSE)</f>
        <v>32.5</v>
      </c>
      <c r="Z108" s="80" t="s">
        <v>774</v>
      </c>
      <c r="AA108" s="5">
        <v>7</v>
      </c>
      <c r="AB108" s="31">
        <f>VLOOKUP(AC108,$A$3:$B$36,2,FALSE)</f>
        <v>32.5</v>
      </c>
      <c r="AC108" s="80" t="s">
        <v>774</v>
      </c>
      <c r="AD108" s="5">
        <v>7</v>
      </c>
      <c r="AE108" s="31">
        <f>VLOOKUP(AF108,$A$3:$B$36,2,FALSE)</f>
        <v>25.7</v>
      </c>
      <c r="AF108" s="80" t="s">
        <v>853</v>
      </c>
      <c r="AG108" s="5">
        <v>7</v>
      </c>
      <c r="AH108" s="31">
        <f>VLOOKUP(AI108,$A$3:$B$36,2,FALSE)</f>
        <v>32.5</v>
      </c>
      <c r="AI108" s="80" t="s">
        <v>774</v>
      </c>
      <c r="AJ108" s="5">
        <v>7</v>
      </c>
      <c r="AK108" s="31">
        <f>VLOOKUP(AL108,$A$3:$B$36,2,FALSE)</f>
        <v>21.5</v>
      </c>
      <c r="AL108" s="80" t="s">
        <v>871</v>
      </c>
      <c r="AM108" s="5">
        <v>7</v>
      </c>
      <c r="AN108" s="31">
        <f>VLOOKUP(AO108,$A$3:$B$36,2,FALSE)</f>
        <v>32.5</v>
      </c>
      <c r="AO108" s="80" t="s">
        <v>774</v>
      </c>
    </row>
    <row r="109" spans="7:41" x14ac:dyDescent="0.45">
      <c r="G109" s="5">
        <v>8</v>
      </c>
      <c r="H109" s="11" t="s">
        <v>324</v>
      </c>
      <c r="I109" s="6" t="s">
        <v>30</v>
      </c>
      <c r="J109" s="6" t="s">
        <v>334</v>
      </c>
      <c r="K109" s="13" t="s">
        <v>342</v>
      </c>
      <c r="L109" s="6" t="s">
        <v>349</v>
      </c>
      <c r="M109" s="6" t="s">
        <v>101</v>
      </c>
      <c r="P109" s="5" t="s">
        <v>453</v>
      </c>
      <c r="Q109" s="5" t="s">
        <v>30</v>
      </c>
      <c r="R109" s="5" t="s">
        <v>42</v>
      </c>
      <c r="S109" s="5" t="s">
        <v>89</v>
      </c>
      <c r="T109" s="5" t="s">
        <v>349</v>
      </c>
      <c r="U109" s="5" t="s">
        <v>101</v>
      </c>
      <c r="X109" s="5">
        <v>8</v>
      </c>
      <c r="Y109" s="31">
        <f>VLOOKUP(Z109,$A$3:$B$36,2,FALSE)</f>
        <v>34.1</v>
      </c>
      <c r="Z109" s="80" t="s">
        <v>770</v>
      </c>
      <c r="AA109" s="5">
        <v>8</v>
      </c>
      <c r="AB109" s="31">
        <f>VLOOKUP(AC109,$A$3:$B$36,2,FALSE)</f>
        <v>34.1</v>
      </c>
      <c r="AC109" s="80" t="s">
        <v>770</v>
      </c>
      <c r="AD109" s="5">
        <v>8</v>
      </c>
      <c r="AE109" s="31">
        <f>VLOOKUP(AF109,$A$3:$B$36,2,FALSE)</f>
        <v>28.4</v>
      </c>
      <c r="AF109" s="80" t="s">
        <v>792</v>
      </c>
      <c r="AG109" s="5">
        <v>8</v>
      </c>
      <c r="AH109" s="31">
        <f>VLOOKUP(AI109,$A$3:$B$36,2,FALSE)</f>
        <v>30.7</v>
      </c>
      <c r="AI109" s="80" t="s">
        <v>773</v>
      </c>
      <c r="AJ109" s="5">
        <v>8</v>
      </c>
      <c r="AK109" s="31">
        <f>VLOOKUP(AL109,$A$3:$B$36,2,FALSE)</f>
        <v>22.6</v>
      </c>
      <c r="AL109" s="80" t="s">
        <v>873</v>
      </c>
      <c r="AM109" s="5">
        <v>8</v>
      </c>
      <c r="AN109" s="31">
        <f>VLOOKUP(AO109,$A$3:$B$36,2,FALSE)</f>
        <v>30.7</v>
      </c>
      <c r="AO109" s="80" t="s">
        <v>773</v>
      </c>
    </row>
    <row r="110" spans="7:41" x14ac:dyDescent="0.45">
      <c r="G110" s="5">
        <v>9</v>
      </c>
      <c r="H110" s="6" t="s">
        <v>325</v>
      </c>
      <c r="I110" s="11" t="s">
        <v>330</v>
      </c>
      <c r="J110" s="6" t="s">
        <v>335</v>
      </c>
      <c r="K110" s="11" t="s">
        <v>343</v>
      </c>
      <c r="L110" s="6" t="s">
        <v>94</v>
      </c>
      <c r="M110" s="11" t="s">
        <v>358</v>
      </c>
      <c r="P110" s="5" t="s">
        <v>117</v>
      </c>
      <c r="Q110" s="5" t="s">
        <v>329</v>
      </c>
      <c r="R110" s="5" t="s">
        <v>237</v>
      </c>
      <c r="S110" s="5" t="s">
        <v>508</v>
      </c>
      <c r="T110" s="5" t="s">
        <v>94</v>
      </c>
      <c r="U110" s="5" t="s">
        <v>18</v>
      </c>
      <c r="X110" s="5">
        <v>9</v>
      </c>
      <c r="Y110" s="31">
        <f>VLOOKUP(Z110,$A$3:$B$36,2,FALSE)</f>
        <v>32.5</v>
      </c>
      <c r="Z110" s="80" t="s">
        <v>774</v>
      </c>
      <c r="AA110" s="5">
        <v>9</v>
      </c>
      <c r="AB110" s="31">
        <f>VLOOKUP(AC110,$A$3:$B$36,2,FALSE)</f>
        <v>35.9</v>
      </c>
      <c r="AC110" s="80" t="s">
        <v>766</v>
      </c>
      <c r="AD110" s="5">
        <v>9</v>
      </c>
      <c r="AE110" s="31">
        <f>VLOOKUP(AF110,$A$3:$B$36,2,FALSE)</f>
        <v>25.7</v>
      </c>
      <c r="AF110" s="80" t="s">
        <v>853</v>
      </c>
      <c r="AG110" s="5">
        <v>9</v>
      </c>
      <c r="AH110" s="31">
        <f>VLOOKUP(AI110,$A$3:$B$36,2,FALSE)</f>
        <v>32.5</v>
      </c>
      <c r="AI110" s="80" t="s">
        <v>774</v>
      </c>
      <c r="AJ110" s="5">
        <v>9</v>
      </c>
      <c r="AK110" s="31">
        <f>VLOOKUP(AL110,$A$3:$B$36,2,FALSE)</f>
        <v>24.1</v>
      </c>
      <c r="AL110" s="80" t="s">
        <v>769</v>
      </c>
      <c r="AM110" s="5">
        <v>9</v>
      </c>
      <c r="AN110" s="31">
        <f>VLOOKUP(AO110,$A$3:$B$36,2,FALSE)</f>
        <v>28.4</v>
      </c>
      <c r="AO110" s="80" t="s">
        <v>792</v>
      </c>
    </row>
    <row r="111" spans="7:41" x14ac:dyDescent="0.45">
      <c r="G111" s="5">
        <v>10</v>
      </c>
      <c r="H111" s="11" t="s">
        <v>326</v>
      </c>
      <c r="I111" s="6" t="s">
        <v>331</v>
      </c>
      <c r="J111" s="6" t="s">
        <v>128</v>
      </c>
      <c r="K111" s="13" t="s">
        <v>344</v>
      </c>
      <c r="L111" s="6" t="s">
        <v>350</v>
      </c>
      <c r="M111" s="6" t="s">
        <v>359</v>
      </c>
      <c r="P111" s="5" t="s">
        <v>453</v>
      </c>
      <c r="Q111" s="5" t="s">
        <v>30</v>
      </c>
      <c r="R111" s="5" t="s">
        <v>128</v>
      </c>
      <c r="S111" s="5" t="s">
        <v>89</v>
      </c>
      <c r="T111" s="5" t="s">
        <v>987</v>
      </c>
      <c r="U111" s="5" t="s">
        <v>101</v>
      </c>
      <c r="X111" s="5">
        <v>10</v>
      </c>
      <c r="Y111" s="31">
        <f>VLOOKUP(Z111,$A$3:$B$36,2,FALSE)</f>
        <v>34.1</v>
      </c>
      <c r="Z111" s="80" t="s">
        <v>770</v>
      </c>
      <c r="AA111" s="5">
        <v>10</v>
      </c>
      <c r="AB111" s="31">
        <f>VLOOKUP(AC111,$A$3:$B$36,2,FALSE)</f>
        <v>34.1</v>
      </c>
      <c r="AC111" s="80" t="s">
        <v>770</v>
      </c>
      <c r="AD111" s="5">
        <v>10</v>
      </c>
      <c r="AE111" s="31">
        <f>VLOOKUP(AF111,$A$3:$B$36,2,FALSE)</f>
        <v>28.4</v>
      </c>
      <c r="AF111" s="80" t="s">
        <v>792</v>
      </c>
      <c r="AG111" s="5">
        <v>10</v>
      </c>
      <c r="AH111" s="31">
        <f>VLOOKUP(AI111,$A$3:$B$36,2,FALSE)</f>
        <v>30.7</v>
      </c>
      <c r="AI111" s="80" t="s">
        <v>773</v>
      </c>
      <c r="AJ111" s="5">
        <v>10</v>
      </c>
      <c r="AK111" s="31">
        <f>VLOOKUP(AL111,$A$3:$B$36,2,FALSE)</f>
        <v>25.7</v>
      </c>
      <c r="AL111" s="80" t="s">
        <v>853</v>
      </c>
      <c r="AM111" s="5">
        <v>10</v>
      </c>
      <c r="AN111" s="31">
        <f>VLOOKUP(AO111,$A$3:$B$36,2,FALSE)</f>
        <v>30.7</v>
      </c>
      <c r="AO111" s="80" t="s">
        <v>773</v>
      </c>
    </row>
    <row r="112" spans="7:41" x14ac:dyDescent="0.45">
      <c r="G112" s="5">
        <v>11</v>
      </c>
      <c r="H112" s="6"/>
      <c r="I112" s="11" t="s">
        <v>332</v>
      </c>
      <c r="J112" s="6" t="s">
        <v>336</v>
      </c>
      <c r="K112" s="6"/>
      <c r="L112" s="6" t="s">
        <v>347</v>
      </c>
      <c r="M112" s="11" t="s">
        <v>360</v>
      </c>
      <c r="Q112" s="5" t="s">
        <v>329</v>
      </c>
      <c r="R112" s="5" t="s">
        <v>41</v>
      </c>
      <c r="T112" s="5" t="s">
        <v>347</v>
      </c>
      <c r="U112" s="5" t="s">
        <v>18</v>
      </c>
      <c r="X112" s="105">
        <v>11</v>
      </c>
      <c r="Y112" s="107">
        <f>VLOOKUP(Z112,$A$3:$B$36,2,FALSE)</f>
        <v>32.5</v>
      </c>
      <c r="Z112" s="106" t="s">
        <v>774</v>
      </c>
      <c r="AA112" s="5">
        <v>11</v>
      </c>
      <c r="AB112" s="31">
        <f>VLOOKUP(AC112,$A$3:$B$36,2,FALSE)</f>
        <v>35.9</v>
      </c>
      <c r="AC112" s="80" t="s">
        <v>766</v>
      </c>
      <c r="AD112" s="5">
        <v>11</v>
      </c>
      <c r="AE112" s="31">
        <f>VLOOKUP(AF112,$A$3:$B$36,2,FALSE)</f>
        <v>30.7</v>
      </c>
      <c r="AF112" s="80" t="s">
        <v>773</v>
      </c>
      <c r="AG112" s="105">
        <v>11</v>
      </c>
      <c r="AH112" s="105">
        <f>VLOOKUP(AI112,$A$3:$B$36,2,FALSE)</f>
        <v>32.5</v>
      </c>
      <c r="AI112" s="106" t="s">
        <v>774</v>
      </c>
      <c r="AJ112" s="5">
        <v>11</v>
      </c>
      <c r="AK112" s="31">
        <f>VLOOKUP(AL112,$A$3:$B$36,2,FALSE)</f>
        <v>24.1</v>
      </c>
      <c r="AL112" s="80" t="s">
        <v>769</v>
      </c>
      <c r="AM112" s="5">
        <v>11</v>
      </c>
      <c r="AN112" s="31">
        <f>VLOOKUP(AO112,$A$3:$B$36,2,FALSE)</f>
        <v>28.4</v>
      </c>
      <c r="AO112" s="80" t="s">
        <v>792</v>
      </c>
    </row>
    <row r="113" spans="7:65" x14ac:dyDescent="0.45">
      <c r="G113" s="5">
        <v>12</v>
      </c>
      <c r="H113" s="6"/>
      <c r="I113" s="6"/>
      <c r="J113" s="6"/>
      <c r="K113" s="6"/>
      <c r="L113" s="6" t="s">
        <v>351</v>
      </c>
      <c r="M113" s="6"/>
      <c r="T113" s="5" t="s">
        <v>349</v>
      </c>
      <c r="Z113" s="80"/>
      <c r="AA113" s="105">
        <v>12</v>
      </c>
      <c r="AB113" s="107">
        <f>VLOOKUP(AC113,$A$3:$B$36,2,FALSE)</f>
        <v>34.1</v>
      </c>
      <c r="AC113" s="106" t="s">
        <v>770</v>
      </c>
      <c r="AD113" s="105">
        <v>12</v>
      </c>
      <c r="AE113" s="105">
        <f>VLOOKUP(AF113,$A$3:$B$36,2,FALSE)</f>
        <v>28.4</v>
      </c>
      <c r="AF113" s="106" t="s">
        <v>792</v>
      </c>
      <c r="AJ113" s="5">
        <v>12</v>
      </c>
      <c r="AK113" s="31">
        <f>VLOOKUP(AL113,$A$3:$B$36,2,FALSE)</f>
        <v>22.6</v>
      </c>
      <c r="AL113" s="80" t="s">
        <v>873</v>
      </c>
      <c r="AM113" s="105">
        <v>12</v>
      </c>
      <c r="AN113" s="107">
        <f>VLOOKUP(AO113,$A$3:$B$36,2,FALSE)</f>
        <v>30.7</v>
      </c>
      <c r="AO113" s="106" t="s">
        <v>773</v>
      </c>
    </row>
    <row r="114" spans="7:65" x14ac:dyDescent="0.45">
      <c r="G114" s="5">
        <v>13</v>
      </c>
      <c r="H114" s="6"/>
      <c r="I114" s="6"/>
      <c r="J114" s="6"/>
      <c r="K114" s="6"/>
      <c r="L114" s="6" t="s">
        <v>94</v>
      </c>
      <c r="M114" s="6"/>
      <c r="T114" s="5" t="s">
        <v>94</v>
      </c>
      <c r="Z114" s="80"/>
      <c r="AJ114" s="5">
        <v>13</v>
      </c>
      <c r="AK114" s="31">
        <f>VLOOKUP(AL114,$A$3:$B$36,2,FALSE)</f>
        <v>24.1</v>
      </c>
      <c r="AL114" s="80" t="s">
        <v>769</v>
      </c>
    </row>
    <row r="115" spans="7:65" x14ac:dyDescent="0.45">
      <c r="G115" s="5">
        <v>14</v>
      </c>
      <c r="H115" s="6"/>
      <c r="I115" s="6"/>
      <c r="J115" s="6"/>
      <c r="K115" s="6"/>
      <c r="L115" s="6" t="s">
        <v>95</v>
      </c>
      <c r="M115" s="6"/>
      <c r="T115" s="5" t="s">
        <v>95</v>
      </c>
      <c r="Z115" s="80"/>
      <c r="AJ115" s="5">
        <v>14</v>
      </c>
      <c r="AK115" s="31">
        <f>VLOOKUP(AL115,$A$3:$B$36,2,FALSE)</f>
        <v>25.7</v>
      </c>
      <c r="AL115" s="80" t="s">
        <v>853</v>
      </c>
    </row>
    <row r="116" spans="7:65" x14ac:dyDescent="0.45">
      <c r="G116" s="5">
        <v>15</v>
      </c>
      <c r="H116" s="6"/>
      <c r="I116" s="6"/>
      <c r="J116" s="6"/>
      <c r="K116" s="6"/>
      <c r="L116" s="6" t="s">
        <v>96</v>
      </c>
      <c r="M116" s="6"/>
      <c r="T116" s="5" t="s">
        <v>96</v>
      </c>
      <c r="Z116" s="80"/>
      <c r="AJ116" s="5">
        <v>15</v>
      </c>
      <c r="AK116" s="31">
        <f>VLOOKUP(AL116,$A$3:$B$36,2,FALSE)</f>
        <v>28.4</v>
      </c>
      <c r="AL116" s="80" t="s">
        <v>792</v>
      </c>
    </row>
    <row r="117" spans="7:65" ht="13.8" x14ac:dyDescent="0.45">
      <c r="G117" s="5">
        <v>16</v>
      </c>
      <c r="H117" s="6"/>
      <c r="I117" s="6"/>
      <c r="J117" s="6"/>
      <c r="K117" s="6"/>
      <c r="L117" s="6" t="s">
        <v>352</v>
      </c>
      <c r="M117" s="6"/>
      <c r="N117" s="10" t="s">
        <v>431</v>
      </c>
      <c r="T117" s="5" t="s">
        <v>1431</v>
      </c>
      <c r="V117" s="5">
        <f>COUNTA(P102:U117)</f>
        <v>69</v>
      </c>
      <c r="W117" s="10" t="s">
        <v>431</v>
      </c>
      <c r="Z117" s="80"/>
      <c r="AJ117" s="5">
        <v>16</v>
      </c>
      <c r="AK117" s="31">
        <f>VLOOKUP(AL117,$A$3:$B$36,2,FALSE)</f>
        <v>30.7</v>
      </c>
      <c r="AL117" s="80" t="s">
        <v>773</v>
      </c>
      <c r="BM117" s="10" t="s">
        <v>431</v>
      </c>
    </row>
    <row r="118" spans="7:65" x14ac:dyDescent="0.45">
      <c r="Z118" s="80"/>
      <c r="AJ118" s="105">
        <v>17</v>
      </c>
      <c r="AK118" s="105">
        <f>VLOOKUP(AL118,$A$3:$B$36,2,FALSE)</f>
        <v>28.4</v>
      </c>
      <c r="AL118" s="106" t="s">
        <v>792</v>
      </c>
    </row>
    <row r="119" spans="7:65" x14ac:dyDescent="0.45">
      <c r="G119" s="5" t="s">
        <v>361</v>
      </c>
      <c r="Z119" s="80"/>
    </row>
    <row r="120" spans="7:65" x14ac:dyDescent="0.45">
      <c r="H120" s="5" t="s">
        <v>216</v>
      </c>
      <c r="Z120" s="80"/>
    </row>
    <row r="121" spans="7:65" x14ac:dyDescent="0.45">
      <c r="G121" s="7" t="s">
        <v>5</v>
      </c>
      <c r="H121" s="8" t="s">
        <v>28</v>
      </c>
      <c r="I121" s="8" t="s">
        <v>29</v>
      </c>
      <c r="J121" s="8" t="s">
        <v>110</v>
      </c>
      <c r="K121" s="8" t="s">
        <v>217</v>
      </c>
      <c r="L121" s="8" t="s">
        <v>218</v>
      </c>
      <c r="M121" s="8" t="s">
        <v>219</v>
      </c>
      <c r="O121" s="77">
        <v>6</v>
      </c>
      <c r="P121" s="77" t="s">
        <v>28</v>
      </c>
      <c r="Q121" s="77" t="s">
        <v>29</v>
      </c>
      <c r="R121" s="77" t="s">
        <v>110</v>
      </c>
      <c r="S121" s="77" t="s">
        <v>217</v>
      </c>
      <c r="T121" s="77" t="s">
        <v>218</v>
      </c>
      <c r="U121" s="77" t="s">
        <v>219</v>
      </c>
      <c r="X121" s="7" t="s">
        <v>5</v>
      </c>
      <c r="Z121" s="102" t="s">
        <v>28</v>
      </c>
      <c r="AA121" s="102"/>
      <c r="AB121" s="102"/>
      <c r="AC121" s="102" t="s">
        <v>29</v>
      </c>
      <c r="AD121" s="102"/>
      <c r="AE121" s="102"/>
      <c r="AF121" s="102" t="s">
        <v>110</v>
      </c>
      <c r="AG121" s="102"/>
      <c r="AH121" s="102"/>
      <c r="AI121" s="102" t="s">
        <v>217</v>
      </c>
      <c r="AJ121" s="102"/>
      <c r="AK121" s="102"/>
      <c r="AL121" s="102" t="s">
        <v>218</v>
      </c>
      <c r="AM121" s="102"/>
      <c r="AN121" s="102"/>
      <c r="AO121" s="102" t="s">
        <v>219</v>
      </c>
    </row>
    <row r="122" spans="7:65" x14ac:dyDescent="0.45">
      <c r="G122" s="5">
        <v>1</v>
      </c>
      <c r="H122" s="6" t="s">
        <v>111</v>
      </c>
      <c r="I122" s="6" t="s">
        <v>264</v>
      </c>
      <c r="J122" s="6" t="s">
        <v>126</v>
      </c>
      <c r="K122" s="6" t="s">
        <v>337</v>
      </c>
      <c r="L122" s="6" t="s">
        <v>148</v>
      </c>
      <c r="M122" s="6" t="s">
        <v>155</v>
      </c>
      <c r="P122" s="5" t="s">
        <v>111</v>
      </c>
      <c r="Q122" s="5" t="s">
        <v>264</v>
      </c>
      <c r="R122" s="5" t="s">
        <v>126</v>
      </c>
      <c r="S122" s="5" t="s">
        <v>337</v>
      </c>
      <c r="T122" s="5" t="s">
        <v>148</v>
      </c>
      <c r="U122" s="5" t="s">
        <v>155</v>
      </c>
      <c r="X122" s="5">
        <v>1</v>
      </c>
      <c r="Y122" s="31">
        <f>VLOOKUP(Z122,$A$3:$B$36,2,FALSE)</f>
        <v>21.5</v>
      </c>
      <c r="Z122" s="80" t="s">
        <v>871</v>
      </c>
      <c r="AA122" s="5">
        <v>1</v>
      </c>
      <c r="AB122" s="31">
        <f>VLOOKUP(AC122,$A$3:$B$36,2,FALSE)</f>
        <v>21.5</v>
      </c>
      <c r="AC122" s="80" t="s">
        <v>871</v>
      </c>
      <c r="AD122" s="5">
        <v>1</v>
      </c>
      <c r="AE122" s="31">
        <f>VLOOKUP(AF122,$A$3:$B$36,2,FALSE)</f>
        <v>21.5</v>
      </c>
      <c r="AF122" s="80" t="s">
        <v>871</v>
      </c>
      <c r="AG122" s="5">
        <v>1</v>
      </c>
      <c r="AH122" s="31">
        <f>VLOOKUP(AI122,$A$3:$B$36,2,FALSE)</f>
        <v>21.5</v>
      </c>
      <c r="AI122" s="80" t="s">
        <v>871</v>
      </c>
      <c r="AJ122" s="5">
        <v>1</v>
      </c>
      <c r="AK122" s="31">
        <f>VLOOKUP(AL122,$A$3:$B$36,2,FALSE)</f>
        <v>21.5</v>
      </c>
      <c r="AL122" s="80" t="s">
        <v>871</v>
      </c>
      <c r="AM122" s="5">
        <v>1</v>
      </c>
      <c r="AN122" s="31">
        <f>VLOOKUP(AO122,$A$3:$B$36,2,FALSE)</f>
        <v>21.5</v>
      </c>
      <c r="AO122" s="80" t="s">
        <v>871</v>
      </c>
    </row>
    <row r="123" spans="7:65" x14ac:dyDescent="0.45">
      <c r="G123" s="5">
        <v>2</v>
      </c>
      <c r="H123" s="6" t="s">
        <v>112</v>
      </c>
      <c r="I123" s="6" t="s">
        <v>366</v>
      </c>
      <c r="J123" s="6" t="s">
        <v>275</v>
      </c>
      <c r="K123" s="6" t="s">
        <v>338</v>
      </c>
      <c r="L123" s="6" t="s">
        <v>96</v>
      </c>
      <c r="M123" s="6" t="s">
        <v>18</v>
      </c>
      <c r="P123" s="5" t="s">
        <v>643</v>
      </c>
      <c r="Q123" s="5" t="s">
        <v>991</v>
      </c>
      <c r="R123" s="5" t="s">
        <v>42</v>
      </c>
      <c r="S123" s="5" t="s">
        <v>986</v>
      </c>
      <c r="T123" s="5" t="s">
        <v>96</v>
      </c>
      <c r="U123" s="5" t="s">
        <v>18</v>
      </c>
      <c r="X123" s="5">
        <v>2</v>
      </c>
      <c r="Y123" s="31">
        <f>VLOOKUP(Z123,$A$3:$B$36,2,FALSE)</f>
        <v>17.899999999999999</v>
      </c>
      <c r="Z123" s="80" t="s">
        <v>771</v>
      </c>
      <c r="AA123" s="5">
        <v>2</v>
      </c>
      <c r="AB123" s="31">
        <f>VLOOKUP(AC123,$A$3:$B$36,2,FALSE)</f>
        <v>17.899999999999999</v>
      </c>
      <c r="AC123" s="80" t="s">
        <v>771</v>
      </c>
      <c r="AD123" s="5">
        <v>2</v>
      </c>
      <c r="AE123" s="31">
        <f>VLOOKUP(AF123,$A$3:$B$36,2,FALSE)</f>
        <v>28.4</v>
      </c>
      <c r="AF123" s="80" t="s">
        <v>792</v>
      </c>
      <c r="AG123" s="5">
        <v>2</v>
      </c>
      <c r="AH123" s="31">
        <f>VLOOKUP(AI123,$A$3:$B$36,2,FALSE)</f>
        <v>17.899999999999999</v>
      </c>
      <c r="AI123" s="80" t="s">
        <v>771</v>
      </c>
      <c r="AJ123" s="5">
        <v>2</v>
      </c>
      <c r="AK123" s="31">
        <f>VLOOKUP(AL123,$A$3:$B$36,2,FALSE)</f>
        <v>28.4</v>
      </c>
      <c r="AL123" s="80" t="s">
        <v>792</v>
      </c>
      <c r="AM123" s="5">
        <v>2</v>
      </c>
      <c r="AN123" s="31">
        <f>VLOOKUP(AO123,$A$3:$B$36,2,FALSE)</f>
        <v>28.4</v>
      </c>
      <c r="AO123" s="80" t="s">
        <v>792</v>
      </c>
    </row>
    <row r="124" spans="7:65" x14ac:dyDescent="0.45">
      <c r="G124" s="5">
        <v>3</v>
      </c>
      <c r="H124" s="11" t="s">
        <v>362</v>
      </c>
      <c r="I124" s="11" t="s">
        <v>367</v>
      </c>
      <c r="J124" s="6" t="s">
        <v>44</v>
      </c>
      <c r="K124" s="6" t="s">
        <v>339</v>
      </c>
      <c r="L124" s="6" t="s">
        <v>99</v>
      </c>
      <c r="M124" s="11" t="s">
        <v>210</v>
      </c>
      <c r="P124" s="5" t="s">
        <v>989</v>
      </c>
      <c r="Q124" s="5" t="s">
        <v>992</v>
      </c>
      <c r="R124" s="5" t="s">
        <v>44</v>
      </c>
      <c r="S124" s="5" t="s">
        <v>339</v>
      </c>
      <c r="T124" s="5" t="s">
        <v>99</v>
      </c>
      <c r="U124" s="5" t="s">
        <v>61</v>
      </c>
      <c r="X124" s="5">
        <v>3</v>
      </c>
      <c r="Y124" s="31">
        <f>VLOOKUP(Z124,$A$3:$B$36,2,FALSE)</f>
        <v>19.3</v>
      </c>
      <c r="Z124" s="80" t="s">
        <v>819</v>
      </c>
      <c r="AA124" s="5">
        <v>3</v>
      </c>
      <c r="AB124" s="31">
        <f>VLOOKUP(AC124,$A$3:$B$36,2,FALSE)</f>
        <v>19.3</v>
      </c>
      <c r="AC124" s="80" t="s">
        <v>819</v>
      </c>
      <c r="AD124" s="5">
        <v>3</v>
      </c>
      <c r="AE124" s="31">
        <f>VLOOKUP(AF124,$A$3:$B$36,2,FALSE)</f>
        <v>24.1</v>
      </c>
      <c r="AF124" s="80" t="s">
        <v>769</v>
      </c>
      <c r="AG124" s="5">
        <v>3</v>
      </c>
      <c r="AH124" s="31">
        <f>VLOOKUP(AI124,$A$3:$B$36,2,FALSE)</f>
        <v>19.3</v>
      </c>
      <c r="AI124" s="80" t="s">
        <v>819</v>
      </c>
      <c r="AJ124" s="5">
        <v>3</v>
      </c>
      <c r="AK124" s="31">
        <f>VLOOKUP(AL124,$A$3:$B$36,2,FALSE)</f>
        <v>35.9</v>
      </c>
      <c r="AL124" s="80" t="s">
        <v>766</v>
      </c>
      <c r="AM124" s="5">
        <v>3</v>
      </c>
      <c r="AN124" s="31">
        <f>VLOOKUP(AO124,$A$3:$B$36,2,FALSE)</f>
        <v>35.9</v>
      </c>
      <c r="AO124" s="80" t="s">
        <v>766</v>
      </c>
    </row>
    <row r="125" spans="7:65" x14ac:dyDescent="0.45">
      <c r="G125" s="5">
        <v>4</v>
      </c>
      <c r="H125" s="6" t="s">
        <v>363</v>
      </c>
      <c r="I125" s="6" t="s">
        <v>368</v>
      </c>
      <c r="J125" s="6" t="s">
        <v>123</v>
      </c>
      <c r="K125" s="6" t="s">
        <v>136</v>
      </c>
      <c r="L125" s="6" t="s">
        <v>312</v>
      </c>
      <c r="M125" s="6" t="s">
        <v>383</v>
      </c>
      <c r="P125" s="5" t="s">
        <v>644</v>
      </c>
      <c r="Q125" s="5" t="s">
        <v>993</v>
      </c>
      <c r="R125" s="5" t="s">
        <v>123</v>
      </c>
      <c r="S125" s="5" t="s">
        <v>136</v>
      </c>
      <c r="T125" s="5" t="s">
        <v>55</v>
      </c>
      <c r="U125" s="5" t="s">
        <v>15</v>
      </c>
      <c r="X125" s="5">
        <v>4</v>
      </c>
      <c r="Y125" s="31">
        <f>VLOOKUP(Z125,$A$3:$B$36,2,FALSE)</f>
        <v>18.399999999999999</v>
      </c>
      <c r="Z125" s="80" t="s">
        <v>432</v>
      </c>
      <c r="AA125" s="5">
        <v>4</v>
      </c>
      <c r="AB125" s="31">
        <f>VLOOKUP(AC125,$A$3:$B$36,2,FALSE)</f>
        <v>18.399999999999999</v>
      </c>
      <c r="AC125" s="80" t="s">
        <v>432</v>
      </c>
      <c r="AD125" s="5">
        <v>4</v>
      </c>
      <c r="AE125" s="31">
        <f>VLOOKUP(AF125,$A$3:$B$36,2,FALSE)</f>
        <v>21.5</v>
      </c>
      <c r="AF125" s="80" t="s">
        <v>871</v>
      </c>
      <c r="AG125" s="5">
        <v>4</v>
      </c>
      <c r="AH125" s="31">
        <f>VLOOKUP(AI125,$A$3:$B$36,2,FALSE)</f>
        <v>21.5</v>
      </c>
      <c r="AI125" s="80" t="s">
        <v>871</v>
      </c>
      <c r="AJ125" s="5">
        <v>4</v>
      </c>
      <c r="AK125" s="31">
        <f>VLOOKUP(AL125,$A$3:$B$36,2,FALSE)</f>
        <v>41.9</v>
      </c>
      <c r="AL125" s="80" t="s">
        <v>776</v>
      </c>
      <c r="AM125" s="5">
        <v>4</v>
      </c>
      <c r="AN125" s="31">
        <f>VLOOKUP(AO125,$A$3:$B$36,2,FALSE)</f>
        <v>32.5</v>
      </c>
      <c r="AO125" s="80" t="s">
        <v>774</v>
      </c>
    </row>
    <row r="126" spans="7:65" x14ac:dyDescent="0.45">
      <c r="G126" s="5">
        <v>5</v>
      </c>
      <c r="H126" s="6" t="s">
        <v>113</v>
      </c>
      <c r="I126" s="6" t="s">
        <v>369</v>
      </c>
      <c r="J126" s="6" t="s">
        <v>276</v>
      </c>
      <c r="K126" s="6" t="s">
        <v>340</v>
      </c>
      <c r="L126" s="6" t="s">
        <v>91</v>
      </c>
      <c r="M126" s="6" t="s">
        <v>59</v>
      </c>
      <c r="P126" s="5" t="s">
        <v>113</v>
      </c>
      <c r="Q126" s="5" t="s">
        <v>369</v>
      </c>
      <c r="R126" s="5" t="s">
        <v>276</v>
      </c>
      <c r="S126" s="5" t="s">
        <v>340</v>
      </c>
      <c r="T126" s="5" t="s">
        <v>91</v>
      </c>
      <c r="U126" s="5" t="s">
        <v>59</v>
      </c>
      <c r="X126" s="5">
        <v>5</v>
      </c>
      <c r="Y126" s="31">
        <f>VLOOKUP(Z126,$A$3:$B$36,2,FALSE)</f>
        <v>19.3</v>
      </c>
      <c r="Z126" s="80" t="s">
        <v>819</v>
      </c>
      <c r="AA126" s="5">
        <v>5</v>
      </c>
      <c r="AB126" s="31">
        <f>VLOOKUP(AC126,$A$3:$B$36,2,FALSE)</f>
        <v>19.3</v>
      </c>
      <c r="AC126" s="80" t="s">
        <v>819</v>
      </c>
      <c r="AD126" s="5">
        <v>5</v>
      </c>
      <c r="AE126" s="31">
        <f>VLOOKUP(AF126,$A$3:$B$36,2,FALSE)</f>
        <v>19.3</v>
      </c>
      <c r="AF126" s="80" t="s">
        <v>819</v>
      </c>
      <c r="AG126" s="5">
        <v>5</v>
      </c>
      <c r="AH126" s="31">
        <f>VLOOKUP(AI126,$A$3:$B$36,2,FALSE)</f>
        <v>24.1</v>
      </c>
      <c r="AI126" s="80" t="s">
        <v>769</v>
      </c>
      <c r="AJ126" s="5">
        <v>5</v>
      </c>
      <c r="AK126" s="31">
        <f>VLOOKUP(AL126,$A$3:$B$36,2,FALSE)</f>
        <v>38.299999999999997</v>
      </c>
      <c r="AL126" s="80" t="s">
        <v>787</v>
      </c>
      <c r="AM126" s="5">
        <v>5</v>
      </c>
      <c r="AN126" s="31">
        <f>VLOOKUP(AO126,$A$3:$B$36,2,FALSE)</f>
        <v>34.1</v>
      </c>
      <c r="AO126" s="80" t="s">
        <v>770</v>
      </c>
    </row>
    <row r="127" spans="7:65" x14ac:dyDescent="0.45">
      <c r="G127" s="5">
        <v>6</v>
      </c>
      <c r="H127" s="6" t="s">
        <v>364</v>
      </c>
      <c r="I127" s="6" t="s">
        <v>370</v>
      </c>
      <c r="J127" s="11" t="s">
        <v>372</v>
      </c>
      <c r="K127" s="11" t="s">
        <v>376</v>
      </c>
      <c r="L127" s="11" t="s">
        <v>380</v>
      </c>
      <c r="M127" s="11" t="s">
        <v>384</v>
      </c>
      <c r="P127" s="5" t="s">
        <v>990</v>
      </c>
      <c r="Q127" s="5" t="s">
        <v>982</v>
      </c>
      <c r="R127" s="5" t="s">
        <v>994</v>
      </c>
      <c r="S127" s="5" t="s">
        <v>984</v>
      </c>
      <c r="T127" s="5" t="s">
        <v>99</v>
      </c>
      <c r="U127" s="5" t="s">
        <v>61</v>
      </c>
      <c r="X127" s="5">
        <v>6</v>
      </c>
      <c r="Y127" s="31">
        <f>VLOOKUP(Z127,$A$3:$B$36,2,FALSE)</f>
        <v>20.5</v>
      </c>
      <c r="Z127" s="80" t="s">
        <v>434</v>
      </c>
      <c r="AA127" s="5">
        <v>6</v>
      </c>
      <c r="AB127" s="31">
        <f>VLOOKUP(AC127,$A$3:$B$36,2,FALSE)</f>
        <v>20.5</v>
      </c>
      <c r="AC127" s="80" t="s">
        <v>434</v>
      </c>
      <c r="AD127" s="5">
        <v>6</v>
      </c>
      <c r="AE127" s="31">
        <f>VLOOKUP(AF127,$A$3:$B$36,2,FALSE)</f>
        <v>17.899999999999999</v>
      </c>
      <c r="AF127" s="80" t="s">
        <v>771</v>
      </c>
      <c r="AG127" s="5">
        <v>6</v>
      </c>
      <c r="AH127" s="31">
        <f>VLOOKUP(AI127,$A$3:$B$36,2,FALSE)</f>
        <v>28.4</v>
      </c>
      <c r="AI127" s="80" t="s">
        <v>792</v>
      </c>
      <c r="AJ127" s="5">
        <v>6</v>
      </c>
      <c r="AK127" s="31">
        <f>VLOOKUP(AL127,$A$3:$B$36,2,FALSE)</f>
        <v>35.9</v>
      </c>
      <c r="AL127" s="80" t="s">
        <v>766</v>
      </c>
      <c r="AM127" s="5">
        <v>6</v>
      </c>
      <c r="AN127" s="31">
        <f>VLOOKUP(AO127,$A$3:$B$36,2,FALSE)</f>
        <v>35.9</v>
      </c>
      <c r="AO127" s="80" t="s">
        <v>766</v>
      </c>
    </row>
    <row r="128" spans="7:65" x14ac:dyDescent="0.45">
      <c r="G128" s="5">
        <v>7</v>
      </c>
      <c r="H128" s="11" t="s">
        <v>365</v>
      </c>
      <c r="I128" s="11" t="s">
        <v>371</v>
      </c>
      <c r="J128" s="6" t="s">
        <v>373</v>
      </c>
      <c r="K128" s="6" t="s">
        <v>377</v>
      </c>
      <c r="L128" s="6" t="s">
        <v>381</v>
      </c>
      <c r="M128" s="6" t="s">
        <v>62</v>
      </c>
      <c r="P128" s="5" t="s">
        <v>113</v>
      </c>
      <c r="Q128" s="5" t="s">
        <v>369</v>
      </c>
      <c r="R128" s="5" t="s">
        <v>936</v>
      </c>
      <c r="S128" s="5" t="s">
        <v>286</v>
      </c>
      <c r="T128" s="5" t="s">
        <v>930</v>
      </c>
      <c r="U128" s="5" t="s">
        <v>62</v>
      </c>
      <c r="X128" s="5">
        <v>7</v>
      </c>
      <c r="Y128" s="31">
        <f>VLOOKUP(Z128,$A$3:$B$36,2,FALSE)</f>
        <v>19.3</v>
      </c>
      <c r="Z128" s="80" t="s">
        <v>819</v>
      </c>
      <c r="AA128" s="5">
        <v>7</v>
      </c>
      <c r="AB128" s="31">
        <f>VLOOKUP(AC128,$A$3:$B$36,2,FALSE)</f>
        <v>19.3</v>
      </c>
      <c r="AC128" s="80" t="s">
        <v>819</v>
      </c>
      <c r="AD128" s="5">
        <v>7</v>
      </c>
      <c r="AE128" s="31">
        <f>VLOOKUP(AF128,$A$3:$B$36,2,FALSE)</f>
        <v>18.399999999999999</v>
      </c>
      <c r="AF128" s="80" t="s">
        <v>432</v>
      </c>
      <c r="AG128" s="5">
        <v>7</v>
      </c>
      <c r="AH128" s="31">
        <f>VLOOKUP(AI128,$A$3:$B$36,2,FALSE)</f>
        <v>25.7</v>
      </c>
      <c r="AI128" s="80" t="s">
        <v>853</v>
      </c>
      <c r="AJ128" s="5">
        <v>7</v>
      </c>
      <c r="AK128" s="31">
        <f>VLOOKUP(AL128,$A$3:$B$36,2,FALSE)</f>
        <v>38.1</v>
      </c>
      <c r="AL128" s="80" t="s">
        <v>791</v>
      </c>
      <c r="AM128" s="5">
        <v>7</v>
      </c>
      <c r="AN128" s="31">
        <f>VLOOKUP(AO128,$A$3:$B$36,2,FALSE)</f>
        <v>34.1</v>
      </c>
      <c r="AO128" s="80" t="s">
        <v>770</v>
      </c>
    </row>
    <row r="129" spans="7:65" x14ac:dyDescent="0.45">
      <c r="G129" s="5">
        <v>8</v>
      </c>
      <c r="I129" s="6"/>
      <c r="J129" s="15" t="s">
        <v>277</v>
      </c>
      <c r="K129" s="6" t="s">
        <v>137</v>
      </c>
      <c r="L129" s="11" t="s">
        <v>382</v>
      </c>
      <c r="M129" s="6" t="s">
        <v>211</v>
      </c>
      <c r="R129" s="5" t="s">
        <v>277</v>
      </c>
      <c r="S129" s="5" t="s">
        <v>137</v>
      </c>
      <c r="T129" s="5" t="s">
        <v>99</v>
      </c>
      <c r="U129" s="5" t="s">
        <v>211</v>
      </c>
      <c r="X129" s="105">
        <v>8</v>
      </c>
      <c r="Y129" s="107">
        <f>VLOOKUP(Z129,$A$3:$B$36,2,FALSE)</f>
        <v>20.5</v>
      </c>
      <c r="Z129" s="112" t="s">
        <v>434</v>
      </c>
      <c r="AA129" s="113">
        <v>8</v>
      </c>
      <c r="AB129" s="112">
        <f>VLOOKUP(AC129,$A$3:$B$36,2,FALSE)</f>
        <v>20.5</v>
      </c>
      <c r="AC129" s="112" t="s">
        <v>434</v>
      </c>
      <c r="AD129" s="5">
        <v>8</v>
      </c>
      <c r="AE129" s="31">
        <f>VLOOKUP(AF129,$A$3:$B$36,2,FALSE)</f>
        <v>17.899999999999999</v>
      </c>
      <c r="AF129" s="80" t="s">
        <v>771</v>
      </c>
      <c r="AG129" s="5">
        <v>8</v>
      </c>
      <c r="AH129" s="31">
        <f>VLOOKUP(AI129,$A$3:$B$36,2,FALSE)</f>
        <v>28.4</v>
      </c>
      <c r="AI129" s="80" t="s">
        <v>792</v>
      </c>
      <c r="AJ129" s="5">
        <v>8</v>
      </c>
      <c r="AK129" s="31">
        <f>VLOOKUP(AL129,$A$3:$B$36,2,FALSE)</f>
        <v>35.9</v>
      </c>
      <c r="AL129" s="80" t="s">
        <v>766</v>
      </c>
      <c r="AM129" s="5">
        <v>8</v>
      </c>
      <c r="AN129" s="31">
        <f>VLOOKUP(AO129,$A$3:$B$36,2,FALSE)</f>
        <v>32.5</v>
      </c>
      <c r="AO129" s="80" t="s">
        <v>774</v>
      </c>
    </row>
    <row r="130" spans="7:65" x14ac:dyDescent="0.45">
      <c r="G130" s="5">
        <v>9</v>
      </c>
      <c r="I130" s="6"/>
      <c r="J130" s="6" t="s">
        <v>374</v>
      </c>
      <c r="K130" s="6" t="s">
        <v>378</v>
      </c>
      <c r="L130" s="6" t="s">
        <v>100</v>
      </c>
      <c r="M130" s="6" t="s">
        <v>101</v>
      </c>
      <c r="R130" s="5" t="s">
        <v>995</v>
      </c>
      <c r="S130" s="5" t="s">
        <v>802</v>
      </c>
      <c r="T130" s="5" t="s">
        <v>100</v>
      </c>
      <c r="U130" s="5" t="s">
        <v>101</v>
      </c>
      <c r="Y130" s="31"/>
      <c r="AD130" s="5">
        <v>9</v>
      </c>
      <c r="AE130" s="31">
        <f>VLOOKUP(AF130,$A$3:$B$36,2,FALSE)</f>
        <v>16</v>
      </c>
      <c r="AF130" s="80" t="s">
        <v>790</v>
      </c>
      <c r="AG130" s="5">
        <v>9</v>
      </c>
      <c r="AH130" s="31">
        <f>VLOOKUP(AI130,$A$3:$B$36,2,FALSE)</f>
        <v>30.7</v>
      </c>
      <c r="AI130" s="80" t="s">
        <v>773</v>
      </c>
      <c r="AJ130" s="5">
        <v>9</v>
      </c>
      <c r="AK130" s="31">
        <f>VLOOKUP(AL130,$A$3:$B$36,2,FALSE)</f>
        <v>38.1</v>
      </c>
      <c r="AL130" s="80" t="s">
        <v>791</v>
      </c>
      <c r="AM130" s="5">
        <v>9</v>
      </c>
      <c r="AN130" s="31">
        <f>VLOOKUP(AO130,$A$3:$B$36,2,FALSE)</f>
        <v>30.7</v>
      </c>
      <c r="AO130" s="80" t="s">
        <v>773</v>
      </c>
    </row>
    <row r="131" spans="7:65" x14ac:dyDescent="0.45">
      <c r="G131" s="5">
        <v>10</v>
      </c>
      <c r="H131" s="6"/>
      <c r="I131" s="6"/>
      <c r="J131" s="11" t="s">
        <v>375</v>
      </c>
      <c r="K131" s="11" t="s">
        <v>379</v>
      </c>
      <c r="L131" s="6" t="s">
        <v>54</v>
      </c>
      <c r="M131" s="6" t="s">
        <v>385</v>
      </c>
      <c r="R131" s="5" t="s">
        <v>277</v>
      </c>
      <c r="S131" s="5" t="s">
        <v>137</v>
      </c>
      <c r="T131" s="5" t="s">
        <v>54</v>
      </c>
      <c r="U131" s="5" t="s">
        <v>18</v>
      </c>
      <c r="Y131" s="31"/>
      <c r="AD131" s="5">
        <v>10</v>
      </c>
      <c r="AE131" s="31">
        <f>VLOOKUP(AF131,$A$3:$B$36,2,FALSE)</f>
        <v>17.899999999999999</v>
      </c>
      <c r="AF131" s="80" t="s">
        <v>771</v>
      </c>
      <c r="AG131" s="5">
        <v>10</v>
      </c>
      <c r="AH131" s="31">
        <f>VLOOKUP(AI131,$A$3:$B$36,2,FALSE)</f>
        <v>28.4</v>
      </c>
      <c r="AI131" s="80" t="s">
        <v>792</v>
      </c>
      <c r="AJ131" s="5">
        <v>10</v>
      </c>
      <c r="AK131" s="31">
        <f>VLOOKUP(AL131,$A$3:$B$36,2,FALSE)</f>
        <v>38.299999999999997</v>
      </c>
      <c r="AL131" s="80" t="s">
        <v>787</v>
      </c>
      <c r="AM131" s="5">
        <v>10</v>
      </c>
      <c r="AN131" s="31">
        <f>VLOOKUP(AO131,$A$3:$B$36,2,FALSE)</f>
        <v>28.4</v>
      </c>
      <c r="AO131" s="80" t="s">
        <v>792</v>
      </c>
    </row>
    <row r="132" spans="7:65" x14ac:dyDescent="0.45">
      <c r="G132" s="5">
        <v>11</v>
      </c>
      <c r="H132" s="6"/>
      <c r="I132" s="6"/>
      <c r="J132" s="6"/>
      <c r="K132" s="6"/>
      <c r="L132" s="6" t="s">
        <v>316</v>
      </c>
      <c r="M132" s="6" t="s">
        <v>17</v>
      </c>
      <c r="T132" s="5" t="s">
        <v>845</v>
      </c>
      <c r="U132" s="5" t="s">
        <v>17</v>
      </c>
      <c r="AD132" s="113">
        <v>11</v>
      </c>
      <c r="AE132" s="112">
        <f>VLOOKUP(AF132,$A$3:$B$36,2,FALSE)</f>
        <v>16</v>
      </c>
      <c r="AF132" s="112" t="s">
        <v>790</v>
      </c>
      <c r="AG132" s="113">
        <v>11</v>
      </c>
      <c r="AH132" s="112">
        <f>VLOOKUP(AI132,$A$3:$B$36,2,FALSE)</f>
        <v>30.7</v>
      </c>
      <c r="AI132" s="112" t="s">
        <v>773</v>
      </c>
      <c r="AJ132" s="5">
        <v>11</v>
      </c>
      <c r="AK132" s="31">
        <f>VLOOKUP(AL132,$A$3:$B$36,2,FALSE)</f>
        <v>40.4</v>
      </c>
      <c r="AL132" s="80" t="s">
        <v>765</v>
      </c>
      <c r="AM132" s="5">
        <v>11</v>
      </c>
      <c r="AN132" s="31">
        <f>VLOOKUP(AO132,$A$3:$B$36,2,FALSE)</f>
        <v>30.7</v>
      </c>
      <c r="AO132" s="80" t="s">
        <v>773</v>
      </c>
    </row>
    <row r="133" spans="7:65" x14ac:dyDescent="0.45">
      <c r="G133" s="5">
        <v>12</v>
      </c>
      <c r="H133" s="6"/>
      <c r="I133" s="6"/>
      <c r="J133" s="6"/>
      <c r="K133" s="6"/>
      <c r="L133" s="6"/>
      <c r="M133" s="6" t="s">
        <v>15</v>
      </c>
      <c r="U133" s="5" t="s">
        <v>15</v>
      </c>
      <c r="AJ133" s="113">
        <v>12</v>
      </c>
      <c r="AK133" s="112">
        <f>VLOOKUP(AL133,$A$3:$B$36,2,FALSE)</f>
        <v>38.299999999999997</v>
      </c>
      <c r="AL133" s="112" t="s">
        <v>787</v>
      </c>
      <c r="AM133" s="5">
        <v>12</v>
      </c>
      <c r="AN133" s="31">
        <f>VLOOKUP(AO133,$A$3:$B$36,2,FALSE)</f>
        <v>32.5</v>
      </c>
      <c r="AO133" s="80" t="s">
        <v>774</v>
      </c>
    </row>
    <row r="134" spans="7:65" x14ac:dyDescent="0.45">
      <c r="G134" s="5">
        <v>13</v>
      </c>
      <c r="H134" s="6"/>
      <c r="I134" s="6"/>
      <c r="J134" s="6"/>
      <c r="K134" s="6"/>
      <c r="L134" s="6"/>
      <c r="M134" s="6" t="s">
        <v>59</v>
      </c>
      <c r="U134" s="5" t="s">
        <v>59</v>
      </c>
      <c r="AM134" s="5">
        <v>13</v>
      </c>
      <c r="AN134" s="31">
        <f>VLOOKUP(AO134,$A$3:$B$36,2,FALSE)</f>
        <v>34.1</v>
      </c>
      <c r="AO134" s="80" t="s">
        <v>770</v>
      </c>
    </row>
    <row r="135" spans="7:65" ht="13.8" x14ac:dyDescent="0.45">
      <c r="G135" s="5">
        <v>14</v>
      </c>
      <c r="H135" s="6"/>
      <c r="I135" s="6"/>
      <c r="J135" s="6"/>
      <c r="K135" s="6"/>
      <c r="L135" s="6"/>
      <c r="M135" s="11" t="s">
        <v>386</v>
      </c>
      <c r="N135" s="10" t="s">
        <v>431</v>
      </c>
      <c r="U135" s="5" t="s">
        <v>61</v>
      </c>
      <c r="V135" s="5">
        <f>COUNTA(P122:U135)</f>
        <v>59</v>
      </c>
      <c r="W135" s="10" t="s">
        <v>431</v>
      </c>
      <c r="AM135" s="5">
        <v>14</v>
      </c>
      <c r="AN135" s="31">
        <f>VLOOKUP(AO135,$A$3:$B$36,2,FALSE)</f>
        <v>35.9</v>
      </c>
      <c r="AO135" s="80" t="s">
        <v>766</v>
      </c>
      <c r="BM135" s="10" t="s">
        <v>431</v>
      </c>
    </row>
    <row r="136" spans="7:65" x14ac:dyDescent="0.45">
      <c r="H136" s="6"/>
      <c r="I136" s="6"/>
      <c r="J136" s="6"/>
      <c r="K136" s="6"/>
      <c r="L136" s="6"/>
      <c r="AM136" s="113">
        <v>15</v>
      </c>
      <c r="AN136" s="112">
        <f>VLOOKUP(AO136,$A$3:$B$36,2,FALSE)</f>
        <v>34.1</v>
      </c>
      <c r="AO136" s="112" t="s">
        <v>770</v>
      </c>
    </row>
    <row r="137" spans="7:65" x14ac:dyDescent="0.45">
      <c r="G137" s="5" t="s">
        <v>387</v>
      </c>
    </row>
    <row r="138" spans="7:65" x14ac:dyDescent="0.45">
      <c r="H138" s="5" t="s">
        <v>216</v>
      </c>
    </row>
    <row r="139" spans="7:65" x14ac:dyDescent="0.45">
      <c r="G139" s="7" t="s">
        <v>5</v>
      </c>
      <c r="H139" s="8" t="s">
        <v>28</v>
      </c>
      <c r="I139" s="8" t="s">
        <v>29</v>
      </c>
      <c r="J139" s="8" t="s">
        <v>110</v>
      </c>
      <c r="K139" s="8" t="s">
        <v>217</v>
      </c>
      <c r="L139" s="8" t="s">
        <v>218</v>
      </c>
      <c r="M139" s="8" t="s">
        <v>219</v>
      </c>
      <c r="O139" s="5">
        <v>7</v>
      </c>
      <c r="P139" s="8" t="s">
        <v>28</v>
      </c>
      <c r="Q139" s="8" t="s">
        <v>29</v>
      </c>
      <c r="R139" s="8" t="s">
        <v>110</v>
      </c>
      <c r="S139" s="8" t="s">
        <v>217</v>
      </c>
      <c r="T139" s="8" t="s">
        <v>218</v>
      </c>
      <c r="U139" s="8" t="s">
        <v>219</v>
      </c>
      <c r="X139" s="7" t="s">
        <v>5</v>
      </c>
      <c r="Z139" s="102" t="s">
        <v>28</v>
      </c>
      <c r="AA139" s="102"/>
      <c r="AB139" s="102"/>
      <c r="AC139" s="102" t="s">
        <v>29</v>
      </c>
      <c r="AD139" s="102"/>
      <c r="AE139" s="102"/>
      <c r="AF139" s="102" t="s">
        <v>110</v>
      </c>
      <c r="AG139" s="102"/>
      <c r="AH139" s="102"/>
      <c r="AI139" s="102" t="s">
        <v>217</v>
      </c>
      <c r="AJ139" s="102"/>
      <c r="AK139" s="102"/>
      <c r="AL139" s="102" t="s">
        <v>218</v>
      </c>
      <c r="AM139" s="102"/>
      <c r="AN139" s="102"/>
      <c r="AO139" s="102" t="s">
        <v>219</v>
      </c>
    </row>
    <row r="140" spans="7:65" x14ac:dyDescent="0.45">
      <c r="G140" s="5">
        <v>1</v>
      </c>
      <c r="H140" s="6" t="s">
        <v>114</v>
      </c>
      <c r="I140" s="6" t="s">
        <v>118</v>
      </c>
      <c r="J140" s="6" t="s">
        <v>126</v>
      </c>
      <c r="K140" s="6" t="s">
        <v>136</v>
      </c>
      <c r="L140" s="6" t="s">
        <v>148</v>
      </c>
      <c r="M140" s="6" t="s">
        <v>155</v>
      </c>
      <c r="P140" s="5" t="s">
        <v>114</v>
      </c>
      <c r="Q140" s="5" t="s">
        <v>118</v>
      </c>
      <c r="R140" s="5" t="s">
        <v>126</v>
      </c>
      <c r="S140" s="5" t="s">
        <v>136</v>
      </c>
      <c r="T140" s="5" t="s">
        <v>148</v>
      </c>
      <c r="U140" s="5" t="s">
        <v>155</v>
      </c>
      <c r="X140" s="5">
        <v>1</v>
      </c>
      <c r="Y140" s="31">
        <f>VLOOKUP(Z140,$A$3:$B$36,2,FALSE)</f>
        <v>21.5</v>
      </c>
      <c r="Z140" s="80" t="s">
        <v>871</v>
      </c>
      <c r="AA140" s="5">
        <v>1</v>
      </c>
      <c r="AB140" s="31">
        <f>VLOOKUP(AC140,$A$3:$B$36,2,FALSE)</f>
        <v>21.5</v>
      </c>
      <c r="AC140" s="80" t="s">
        <v>871</v>
      </c>
      <c r="AD140" s="5">
        <v>1</v>
      </c>
      <c r="AE140" s="31">
        <f>VLOOKUP(AF140,$A$3:$B$36,2,FALSE)</f>
        <v>21.5</v>
      </c>
      <c r="AF140" s="80" t="s">
        <v>871</v>
      </c>
      <c r="AG140" s="5">
        <v>1</v>
      </c>
      <c r="AH140" s="31">
        <f>VLOOKUP(AI140,$A$3:$B$36,2,FALSE)</f>
        <v>21.5</v>
      </c>
      <c r="AI140" s="80" t="s">
        <v>871</v>
      </c>
      <c r="AJ140" s="5">
        <v>1</v>
      </c>
      <c r="AK140" s="31">
        <f>VLOOKUP(AL140,$A$3:$B$36,2,FALSE)</f>
        <v>21.5</v>
      </c>
      <c r="AL140" s="80" t="s">
        <v>871</v>
      </c>
      <c r="AM140" s="5">
        <v>1</v>
      </c>
      <c r="AN140" s="31">
        <f>VLOOKUP(AO140,$A$3:$B$36,2,FALSE)</f>
        <v>21.5</v>
      </c>
      <c r="AO140" s="80" t="s">
        <v>871</v>
      </c>
    </row>
    <row r="141" spans="7:65" x14ac:dyDescent="0.45">
      <c r="G141" s="5">
        <v>2</v>
      </c>
      <c r="H141" s="6" t="s">
        <v>116</v>
      </c>
      <c r="I141" s="6" t="s">
        <v>119</v>
      </c>
      <c r="J141" s="6" t="s">
        <v>275</v>
      </c>
      <c r="K141" s="6" t="s">
        <v>137</v>
      </c>
      <c r="L141" s="6" t="s">
        <v>96</v>
      </c>
      <c r="M141" s="6" t="s">
        <v>18</v>
      </c>
      <c r="P141" s="5" t="s">
        <v>116</v>
      </c>
      <c r="Q141" s="5" t="s">
        <v>119</v>
      </c>
      <c r="R141" s="5" t="s">
        <v>42</v>
      </c>
      <c r="S141" s="5" t="s">
        <v>137</v>
      </c>
      <c r="T141" s="5" t="s">
        <v>96</v>
      </c>
      <c r="U141" s="5" t="s">
        <v>18</v>
      </c>
      <c r="X141" s="5">
        <v>2</v>
      </c>
      <c r="Y141" s="31">
        <f>VLOOKUP(Z141,$A$3:$B$36,2,FALSE)</f>
        <v>28.4</v>
      </c>
      <c r="Z141" s="80" t="s">
        <v>792</v>
      </c>
      <c r="AA141" s="5">
        <v>2</v>
      </c>
      <c r="AB141" s="31">
        <f>VLOOKUP(AC141,$A$3:$B$36,2,FALSE)</f>
        <v>28.4</v>
      </c>
      <c r="AC141" s="80" t="s">
        <v>792</v>
      </c>
      <c r="AD141" s="5">
        <v>2</v>
      </c>
      <c r="AE141" s="31">
        <f>VLOOKUP(AF141,$A$3:$B$36,2,FALSE)</f>
        <v>28.4</v>
      </c>
      <c r="AF141" s="80" t="s">
        <v>792</v>
      </c>
      <c r="AG141" s="5">
        <v>2</v>
      </c>
      <c r="AH141" s="31">
        <f>VLOOKUP(AI141,$A$3:$B$36,2,FALSE)</f>
        <v>28.4</v>
      </c>
      <c r="AI141" s="80" t="s">
        <v>792</v>
      </c>
      <c r="AJ141" s="5">
        <v>2</v>
      </c>
      <c r="AK141" s="31">
        <f>VLOOKUP(AL141,$A$3:$B$36,2,FALSE)</f>
        <v>28.4</v>
      </c>
      <c r="AL141" s="80" t="s">
        <v>792</v>
      </c>
      <c r="AM141" s="5">
        <v>2</v>
      </c>
      <c r="AN141" s="31">
        <f>VLOOKUP(AO141,$A$3:$B$36,2,FALSE)</f>
        <v>28.4</v>
      </c>
      <c r="AO141" s="80" t="s">
        <v>792</v>
      </c>
    </row>
    <row r="142" spans="7:65" x14ac:dyDescent="0.45">
      <c r="G142" s="5">
        <v>3</v>
      </c>
      <c r="H142" s="6" t="s">
        <v>66</v>
      </c>
      <c r="I142" s="6" t="s">
        <v>120</v>
      </c>
      <c r="J142" s="6" t="s">
        <v>44</v>
      </c>
      <c r="K142" s="6" t="s">
        <v>138</v>
      </c>
      <c r="L142" s="6" t="s">
        <v>345</v>
      </c>
      <c r="M142" s="6" t="s">
        <v>210</v>
      </c>
      <c r="P142" s="5" t="s">
        <v>66</v>
      </c>
      <c r="Q142" s="5" t="s">
        <v>120</v>
      </c>
      <c r="R142" s="5" t="s">
        <v>44</v>
      </c>
      <c r="S142" s="5" t="s">
        <v>138</v>
      </c>
      <c r="T142" s="5" t="s">
        <v>782</v>
      </c>
      <c r="U142" s="5" t="s">
        <v>61</v>
      </c>
      <c r="X142" s="5">
        <v>3</v>
      </c>
      <c r="Y142" s="31">
        <f>VLOOKUP(Z142,$A$3:$B$36,2,FALSE)</f>
        <v>35.9</v>
      </c>
      <c r="Z142" s="80" t="s">
        <v>766</v>
      </c>
      <c r="AA142" s="5">
        <v>3</v>
      </c>
      <c r="AB142" s="31">
        <f>VLOOKUP(AC142,$A$3:$B$36,2,FALSE)</f>
        <v>35.9</v>
      </c>
      <c r="AC142" s="80" t="s">
        <v>766</v>
      </c>
      <c r="AD142" s="5">
        <v>3</v>
      </c>
      <c r="AE142" s="31">
        <f>VLOOKUP(AF142,$A$3:$B$36,2,FALSE)</f>
        <v>24.1</v>
      </c>
      <c r="AF142" s="80" t="s">
        <v>769</v>
      </c>
      <c r="AG142" s="5">
        <v>3</v>
      </c>
      <c r="AH142" s="31">
        <f>VLOOKUP(AI142,$A$3:$B$36,2,FALSE)</f>
        <v>35.9</v>
      </c>
      <c r="AI142" s="80" t="s">
        <v>766</v>
      </c>
      <c r="AJ142" s="5">
        <v>3</v>
      </c>
      <c r="AK142" s="31">
        <f>VLOOKUP(AL142,$A$3:$B$36,2,FALSE)</f>
        <v>35.9</v>
      </c>
      <c r="AL142" s="80" t="s">
        <v>766</v>
      </c>
      <c r="AM142" s="5">
        <v>3</v>
      </c>
      <c r="AN142" s="31">
        <f>VLOOKUP(AO142,$A$3:$B$36,2,FALSE)</f>
        <v>35.9</v>
      </c>
      <c r="AO142" s="80" t="s">
        <v>766</v>
      </c>
    </row>
    <row r="143" spans="7:65" x14ac:dyDescent="0.45">
      <c r="G143" s="5">
        <v>4</v>
      </c>
      <c r="H143" s="6" t="s">
        <v>27</v>
      </c>
      <c r="I143" s="6" t="s">
        <v>327</v>
      </c>
      <c r="J143" s="11" t="s">
        <v>235</v>
      </c>
      <c r="K143" s="6" t="s">
        <v>51</v>
      </c>
      <c r="L143" s="6" t="s">
        <v>404</v>
      </c>
      <c r="M143" s="6" t="s">
        <v>211</v>
      </c>
      <c r="P143" s="5" t="s">
        <v>27</v>
      </c>
      <c r="Q143" s="5" t="s">
        <v>172</v>
      </c>
      <c r="R143" s="5" t="s">
        <v>126</v>
      </c>
      <c r="S143" s="5" t="s">
        <v>51</v>
      </c>
      <c r="T143" s="5" t="s">
        <v>98</v>
      </c>
      <c r="U143" s="5" t="s">
        <v>211</v>
      </c>
      <c r="X143" s="5">
        <v>4</v>
      </c>
      <c r="Y143" s="31">
        <f>VLOOKUP(Z143,$A$3:$B$36,2,FALSE)</f>
        <v>41.9</v>
      </c>
      <c r="Z143" s="80" t="s">
        <v>776</v>
      </c>
      <c r="AA143" s="5">
        <v>4</v>
      </c>
      <c r="AB143" s="31">
        <f>VLOOKUP(AC143,$A$3:$B$36,2,FALSE)</f>
        <v>41.9</v>
      </c>
      <c r="AC143" s="80" t="s">
        <v>776</v>
      </c>
      <c r="AD143" s="5">
        <v>4</v>
      </c>
      <c r="AE143" s="31">
        <f>VLOOKUP(AF143,$A$3:$B$36,2,FALSE)</f>
        <v>21.5</v>
      </c>
      <c r="AF143" s="80" t="s">
        <v>871</v>
      </c>
      <c r="AG143" s="5">
        <v>4</v>
      </c>
      <c r="AH143" s="31">
        <f>VLOOKUP(AI143,$A$3:$B$36,2,FALSE)</f>
        <v>41.9</v>
      </c>
      <c r="AI143" s="80" t="s">
        <v>776</v>
      </c>
      <c r="AJ143" s="5">
        <v>4</v>
      </c>
      <c r="AK143" s="31">
        <f>VLOOKUP(AL143,$A$3:$B$36,2,FALSE)</f>
        <v>32.5</v>
      </c>
      <c r="AL143" s="80" t="s">
        <v>774</v>
      </c>
      <c r="AM143" s="5">
        <v>4</v>
      </c>
      <c r="AN143" s="31">
        <f>VLOOKUP(AO143,$A$3:$B$36,2,FALSE)</f>
        <v>32.5</v>
      </c>
      <c r="AO143" s="80" t="s">
        <v>774</v>
      </c>
    </row>
    <row r="144" spans="7:65" x14ac:dyDescent="0.45">
      <c r="G144" s="5">
        <v>5</v>
      </c>
      <c r="H144" s="6" t="s">
        <v>185</v>
      </c>
      <c r="I144" s="11" t="s">
        <v>301</v>
      </c>
      <c r="J144" s="6" t="s">
        <v>395</v>
      </c>
      <c r="K144" s="6" t="s">
        <v>139</v>
      </c>
      <c r="L144" s="6" t="s">
        <v>53</v>
      </c>
      <c r="M144" s="6" t="s">
        <v>212</v>
      </c>
      <c r="P144" s="5" t="s">
        <v>257</v>
      </c>
      <c r="Q144" s="5" t="s">
        <v>31</v>
      </c>
      <c r="R144" s="5" t="s">
        <v>996</v>
      </c>
      <c r="S144" s="5" t="s">
        <v>609</v>
      </c>
      <c r="T144" s="5" t="s">
        <v>53</v>
      </c>
      <c r="U144" s="5" t="s">
        <v>18</v>
      </c>
      <c r="X144" s="5">
        <v>5</v>
      </c>
      <c r="Y144" s="31">
        <f>VLOOKUP(Z144,$A$3:$B$36,2,FALSE)</f>
        <v>52.3</v>
      </c>
      <c r="Z144" s="80" t="s">
        <v>764</v>
      </c>
      <c r="AA144" s="5">
        <v>5</v>
      </c>
      <c r="AB144" s="31">
        <f>VLOOKUP(AC144,$A$3:$B$36,2,FALSE)</f>
        <v>38.299999999999997</v>
      </c>
      <c r="AC144" s="80" t="s">
        <v>787</v>
      </c>
      <c r="AD144" s="5">
        <v>5</v>
      </c>
      <c r="AE144" s="31">
        <f>VLOOKUP(AF144,$A$3:$B$36,2,FALSE)</f>
        <v>22.6</v>
      </c>
      <c r="AF144" s="80" t="s">
        <v>873</v>
      </c>
      <c r="AG144" s="5">
        <v>5</v>
      </c>
      <c r="AH144" s="31">
        <f>VLOOKUP(AI144,$A$3:$B$36,2,FALSE)</f>
        <v>52.3</v>
      </c>
      <c r="AI144" s="80" t="s">
        <v>764</v>
      </c>
      <c r="AJ144" s="5">
        <v>5</v>
      </c>
      <c r="AK144" s="31">
        <f>VLOOKUP(AL144,$A$3:$B$36,2,FALSE)</f>
        <v>34.1</v>
      </c>
      <c r="AL144" s="80" t="s">
        <v>770</v>
      </c>
      <c r="AM144" s="5">
        <v>5</v>
      </c>
      <c r="AN144" s="31">
        <f>VLOOKUP(AO144,$A$3:$B$36,2,FALSE)</f>
        <v>28.4</v>
      </c>
      <c r="AO144" s="80" t="s">
        <v>792</v>
      </c>
    </row>
    <row r="145" spans="7:65" x14ac:dyDescent="0.45">
      <c r="G145" s="5">
        <v>6</v>
      </c>
      <c r="H145" s="6" t="s">
        <v>186</v>
      </c>
      <c r="I145" s="6" t="s">
        <v>392</v>
      </c>
      <c r="J145" s="11" t="s">
        <v>396</v>
      </c>
      <c r="K145" s="6" t="s">
        <v>140</v>
      </c>
      <c r="L145" s="6" t="s">
        <v>99</v>
      </c>
      <c r="M145" s="6" t="s">
        <v>17</v>
      </c>
      <c r="P145" s="5" t="s">
        <v>186</v>
      </c>
      <c r="Q145" s="5" t="s">
        <v>779</v>
      </c>
      <c r="R145" s="5" t="s">
        <v>126</v>
      </c>
      <c r="S145" s="5" t="s">
        <v>402</v>
      </c>
      <c r="T145" s="5" t="s">
        <v>99</v>
      </c>
      <c r="U145" s="5" t="s">
        <v>17</v>
      </c>
      <c r="X145" s="5">
        <v>6</v>
      </c>
      <c r="Y145" s="31">
        <f>VLOOKUP(Z145,$A$3:$B$36,2,FALSE)</f>
        <v>46.8</v>
      </c>
      <c r="Z145" s="80" t="s">
        <v>772</v>
      </c>
      <c r="AA145" s="5">
        <v>6</v>
      </c>
      <c r="AB145" s="31">
        <f>VLOOKUP(AC145,$A$3:$B$36,2,FALSE)</f>
        <v>40.4</v>
      </c>
      <c r="AC145" s="80" t="s">
        <v>765</v>
      </c>
      <c r="AD145" s="5">
        <v>6</v>
      </c>
      <c r="AE145" s="31">
        <f>VLOOKUP(AF145,$A$3:$B$36,2,FALSE)</f>
        <v>21.5</v>
      </c>
      <c r="AF145" s="80" t="s">
        <v>871</v>
      </c>
      <c r="AG145" s="5">
        <v>6</v>
      </c>
      <c r="AH145" s="31">
        <f>VLOOKUP(AI145,$A$3:$B$36,2,FALSE)</f>
        <v>46.8</v>
      </c>
      <c r="AI145" s="80" t="s">
        <v>772</v>
      </c>
      <c r="AJ145" s="5">
        <v>6</v>
      </c>
      <c r="AK145" s="31">
        <f>VLOOKUP(AL145,$A$3:$B$36,2,FALSE)</f>
        <v>35.9</v>
      </c>
      <c r="AL145" s="80" t="s">
        <v>766</v>
      </c>
      <c r="AM145" s="5">
        <v>6</v>
      </c>
      <c r="AN145" s="31">
        <f>VLOOKUP(AO145,$A$3:$B$36,2,FALSE)</f>
        <v>30.7</v>
      </c>
      <c r="AO145" s="80" t="s">
        <v>773</v>
      </c>
    </row>
    <row r="146" spans="7:65" x14ac:dyDescent="0.45">
      <c r="G146" s="5">
        <v>7</v>
      </c>
      <c r="H146" s="11" t="s">
        <v>388</v>
      </c>
      <c r="I146" s="11" t="s">
        <v>393</v>
      </c>
      <c r="J146" s="6" t="s">
        <v>236</v>
      </c>
      <c r="K146" s="11" t="s">
        <v>398</v>
      </c>
      <c r="L146" s="6" t="s">
        <v>100</v>
      </c>
      <c r="M146" s="6" t="s">
        <v>15</v>
      </c>
      <c r="P146" s="5" t="s">
        <v>27</v>
      </c>
      <c r="Q146" s="5" t="s">
        <v>31</v>
      </c>
      <c r="R146" s="5" t="s">
        <v>236</v>
      </c>
      <c r="S146" s="5" t="s">
        <v>488</v>
      </c>
      <c r="T146" s="5" t="s">
        <v>100</v>
      </c>
      <c r="U146" s="5" t="s">
        <v>15</v>
      </c>
      <c r="X146" s="5">
        <v>7</v>
      </c>
      <c r="Y146" s="31">
        <f>VLOOKUP(Z146,$A$3:$B$36,2,FALSE)</f>
        <v>41.9</v>
      </c>
      <c r="Z146" s="80" t="s">
        <v>776</v>
      </c>
      <c r="AA146" s="5">
        <v>7</v>
      </c>
      <c r="AB146" s="31">
        <f>VLOOKUP(AC146,$A$3:$B$36,2,FALSE)</f>
        <v>38.299999999999997</v>
      </c>
      <c r="AC146" s="80" t="s">
        <v>787</v>
      </c>
      <c r="AD146" s="5">
        <v>7</v>
      </c>
      <c r="AE146" s="31">
        <f>VLOOKUP(AF146,$A$3:$B$36,2,FALSE)</f>
        <v>22.6</v>
      </c>
      <c r="AF146" s="80" t="s">
        <v>873</v>
      </c>
      <c r="AG146" s="5">
        <v>7</v>
      </c>
      <c r="AH146" s="31">
        <f>VLOOKUP(AI146,$A$3:$B$36,2,FALSE)</f>
        <v>49.5</v>
      </c>
      <c r="AI146" s="80" t="s">
        <v>767</v>
      </c>
      <c r="AJ146" s="5">
        <v>7</v>
      </c>
      <c r="AK146" s="31">
        <f>VLOOKUP(AL146,$A$3:$B$36,2,FALSE)</f>
        <v>38.1</v>
      </c>
      <c r="AL146" s="80" t="s">
        <v>791</v>
      </c>
      <c r="AM146" s="5">
        <v>7</v>
      </c>
      <c r="AN146" s="31">
        <f>VLOOKUP(AO146,$A$3:$B$36,2,FALSE)</f>
        <v>32.5</v>
      </c>
      <c r="AO146" s="80" t="s">
        <v>774</v>
      </c>
    </row>
    <row r="147" spans="7:65" x14ac:dyDescent="0.45">
      <c r="G147" s="5">
        <v>8</v>
      </c>
      <c r="H147" s="6" t="s">
        <v>22</v>
      </c>
      <c r="I147" s="6" t="s">
        <v>170</v>
      </c>
      <c r="J147" s="6" t="s">
        <v>127</v>
      </c>
      <c r="K147" s="6" t="s">
        <v>399</v>
      </c>
      <c r="L147" s="6" t="s">
        <v>54</v>
      </c>
      <c r="M147" s="6" t="s">
        <v>59</v>
      </c>
      <c r="P147" s="5" t="s">
        <v>22</v>
      </c>
      <c r="Q147" s="5" t="s">
        <v>170</v>
      </c>
      <c r="R147" s="5" t="s">
        <v>127</v>
      </c>
      <c r="S147" s="5" t="s">
        <v>399</v>
      </c>
      <c r="T147" s="5" t="s">
        <v>54</v>
      </c>
      <c r="U147" s="5" t="s">
        <v>59</v>
      </c>
      <c r="X147" s="5">
        <v>8</v>
      </c>
      <c r="Y147" s="31">
        <f>VLOOKUP(Z147,$A$3:$B$36,2,FALSE)</f>
        <v>44.5</v>
      </c>
      <c r="Z147" s="80" t="s">
        <v>775</v>
      </c>
      <c r="AA147" s="5">
        <v>8</v>
      </c>
      <c r="AB147" s="31">
        <f>VLOOKUP(AC147,$A$3:$B$36,2,FALSE)</f>
        <v>40.4</v>
      </c>
      <c r="AC147" s="80" t="s">
        <v>765</v>
      </c>
      <c r="AD147" s="5">
        <v>8</v>
      </c>
      <c r="AE147" s="31">
        <f>VLOOKUP(AF147,$A$3:$B$36,2,FALSE)</f>
        <v>24.1</v>
      </c>
      <c r="AF147" s="80" t="s">
        <v>769</v>
      </c>
      <c r="AG147" s="5">
        <v>8</v>
      </c>
      <c r="AH147" s="31">
        <f>VLOOKUP(AI147,$A$3:$B$36,2,FALSE)</f>
        <v>46.8</v>
      </c>
      <c r="AI147" s="80" t="s">
        <v>772</v>
      </c>
      <c r="AJ147" s="5">
        <v>8</v>
      </c>
      <c r="AK147" s="31">
        <f>VLOOKUP(AL147,$A$3:$B$36,2,FALSE)</f>
        <v>38.299999999999997</v>
      </c>
      <c r="AL147" s="80" t="s">
        <v>787</v>
      </c>
      <c r="AM147" s="5">
        <v>8</v>
      </c>
      <c r="AN147" s="31">
        <f>VLOOKUP(AO147,$A$3:$B$36,2,FALSE)</f>
        <v>34.1</v>
      </c>
      <c r="AO147" s="80" t="s">
        <v>770</v>
      </c>
    </row>
    <row r="148" spans="7:65" x14ac:dyDescent="0.45">
      <c r="G148" s="5">
        <v>9</v>
      </c>
      <c r="H148" s="13" t="s">
        <v>389</v>
      </c>
      <c r="I148" s="6" t="s">
        <v>121</v>
      </c>
      <c r="J148" s="6" t="s">
        <v>237</v>
      </c>
      <c r="K148" s="6" t="s">
        <v>52</v>
      </c>
      <c r="L148" s="6" t="s">
        <v>58</v>
      </c>
      <c r="M148" s="6" t="s">
        <v>14</v>
      </c>
      <c r="P148" s="5" t="s">
        <v>186</v>
      </c>
      <c r="Q148" s="5" t="s">
        <v>121</v>
      </c>
      <c r="R148" s="5" t="s">
        <v>237</v>
      </c>
      <c r="S148" s="5" t="s">
        <v>52</v>
      </c>
      <c r="T148" s="5" t="s">
        <v>58</v>
      </c>
      <c r="U148" s="5" t="s">
        <v>14</v>
      </c>
      <c r="X148" s="5">
        <v>9</v>
      </c>
      <c r="Y148" s="31">
        <f>VLOOKUP(Z148,$A$3:$B$36,2,FALSE)</f>
        <v>46.8</v>
      </c>
      <c r="Z148" s="80" t="s">
        <v>772</v>
      </c>
      <c r="AA148" s="5">
        <v>9</v>
      </c>
      <c r="AB148" s="31">
        <f>VLOOKUP(AC148,$A$3:$B$36,2,FALSE)</f>
        <v>41.9</v>
      </c>
      <c r="AC148" s="80" t="s">
        <v>776</v>
      </c>
      <c r="AD148" s="5">
        <v>9</v>
      </c>
      <c r="AE148" s="31">
        <f>VLOOKUP(AF148,$A$3:$B$36,2,FALSE)</f>
        <v>25.7</v>
      </c>
      <c r="AF148" s="80" t="s">
        <v>853</v>
      </c>
      <c r="AG148" s="5">
        <v>9</v>
      </c>
      <c r="AH148" s="31">
        <f>VLOOKUP(AI148,$A$3:$B$36,2,FALSE)</f>
        <v>44.5</v>
      </c>
      <c r="AI148" s="80" t="s">
        <v>775</v>
      </c>
      <c r="AJ148" s="5">
        <v>9</v>
      </c>
      <c r="AK148" s="31">
        <f>VLOOKUP(AL148,$A$3:$B$36,2,FALSE)</f>
        <v>40.4</v>
      </c>
      <c r="AL148" s="80" t="s">
        <v>765</v>
      </c>
      <c r="AM148" s="5">
        <v>9</v>
      </c>
      <c r="AN148" s="31">
        <f>VLOOKUP(AO148,$A$3:$B$36,2,FALSE)</f>
        <v>35.9</v>
      </c>
      <c r="AO148" s="80" t="s">
        <v>766</v>
      </c>
    </row>
    <row r="149" spans="7:65" x14ac:dyDescent="0.45">
      <c r="G149" s="5">
        <v>10</v>
      </c>
      <c r="H149" s="6" t="s">
        <v>26</v>
      </c>
      <c r="I149" s="6" t="s">
        <v>32</v>
      </c>
      <c r="J149" s="6" t="s">
        <v>128</v>
      </c>
      <c r="K149" s="6" t="s">
        <v>48</v>
      </c>
      <c r="L149" s="6" t="s">
        <v>57</v>
      </c>
      <c r="M149" s="11" t="s">
        <v>408</v>
      </c>
      <c r="P149" s="5" t="s">
        <v>26</v>
      </c>
      <c r="Q149" s="5" t="s">
        <v>32</v>
      </c>
      <c r="R149" s="5" t="s">
        <v>128</v>
      </c>
      <c r="S149" s="5" t="s">
        <v>48</v>
      </c>
      <c r="T149" s="5" t="s">
        <v>57</v>
      </c>
      <c r="U149" s="5" t="s">
        <v>60</v>
      </c>
      <c r="X149" s="5">
        <v>10</v>
      </c>
      <c r="Y149" s="31">
        <f>VLOOKUP(Z149,$A$3:$B$36,2,FALSE)</f>
        <v>44.5</v>
      </c>
      <c r="Z149" s="80" t="s">
        <v>775</v>
      </c>
      <c r="AA149" s="5">
        <v>10</v>
      </c>
      <c r="AB149" s="31">
        <f>VLOOKUP(AC149,$A$3:$B$36,2,FALSE)</f>
        <v>44.5</v>
      </c>
      <c r="AC149" s="80" t="s">
        <v>775</v>
      </c>
      <c r="AD149" s="5">
        <v>10</v>
      </c>
      <c r="AE149" s="31">
        <f>VLOOKUP(AF149,$A$3:$B$36,2,FALSE)</f>
        <v>28.4</v>
      </c>
      <c r="AF149" s="80" t="s">
        <v>792</v>
      </c>
      <c r="AG149" s="5">
        <v>10</v>
      </c>
      <c r="AH149" s="31">
        <f>VLOOKUP(AI149,$A$3:$B$36,2,FALSE)</f>
        <v>41.9</v>
      </c>
      <c r="AI149" s="80" t="s">
        <v>776</v>
      </c>
      <c r="AJ149" s="5">
        <v>10</v>
      </c>
      <c r="AK149" s="31">
        <f>VLOOKUP(AL149,$A$3:$B$36,2,FALSE)</f>
        <v>41.9</v>
      </c>
      <c r="AL149" s="80" t="s">
        <v>776</v>
      </c>
      <c r="AM149" s="5">
        <v>10</v>
      </c>
      <c r="AN149" s="31">
        <f>VLOOKUP(AO149,$A$3:$B$36,2,FALSE)</f>
        <v>38.1</v>
      </c>
      <c r="AO149" s="80" t="s">
        <v>791</v>
      </c>
    </row>
    <row r="150" spans="7:65" x14ac:dyDescent="0.45">
      <c r="G150" s="5">
        <v>11</v>
      </c>
      <c r="H150" s="11" t="s">
        <v>390</v>
      </c>
      <c r="I150" s="6" t="s">
        <v>174</v>
      </c>
      <c r="J150" s="6" t="s">
        <v>40</v>
      </c>
      <c r="K150" s="6" t="s">
        <v>400</v>
      </c>
      <c r="L150" s="6" t="s">
        <v>405</v>
      </c>
      <c r="M150" s="6" t="s">
        <v>321</v>
      </c>
      <c r="P150" s="5" t="s">
        <v>27</v>
      </c>
      <c r="Q150" s="5" t="s">
        <v>174</v>
      </c>
      <c r="R150" s="5" t="s">
        <v>40</v>
      </c>
      <c r="S150" s="5" t="s">
        <v>50</v>
      </c>
      <c r="T150" s="5" t="s">
        <v>56</v>
      </c>
      <c r="U150" s="5" t="s">
        <v>14</v>
      </c>
      <c r="X150" s="5">
        <v>11</v>
      </c>
      <c r="Y150" s="31">
        <f>VLOOKUP(Z150,$A$3:$B$36,2,FALSE)</f>
        <v>41.9</v>
      </c>
      <c r="Z150" s="80" t="s">
        <v>776</v>
      </c>
      <c r="AA150" s="5">
        <v>11</v>
      </c>
      <c r="AB150" s="31">
        <f>VLOOKUP(AC150,$A$3:$B$36,2,FALSE)</f>
        <v>46.8</v>
      </c>
      <c r="AC150" s="80" t="s">
        <v>772</v>
      </c>
      <c r="AD150" s="5">
        <v>11</v>
      </c>
      <c r="AE150" s="31">
        <f>VLOOKUP(AF150,$A$3:$B$36,2,FALSE)</f>
        <v>30.7</v>
      </c>
      <c r="AF150" s="80" t="s">
        <v>773</v>
      </c>
      <c r="AG150" s="5">
        <v>11</v>
      </c>
      <c r="AH150" s="31">
        <f>VLOOKUP(AI150,$A$3:$B$36,2,FALSE)</f>
        <v>40.4</v>
      </c>
      <c r="AI150" s="80" t="s">
        <v>765</v>
      </c>
      <c r="AJ150" s="5">
        <v>11</v>
      </c>
      <c r="AK150" s="31">
        <f>VLOOKUP(AL150,$A$3:$B$36,2,FALSE)</f>
        <v>44.5</v>
      </c>
      <c r="AL150" s="80" t="s">
        <v>775</v>
      </c>
      <c r="AM150" s="5">
        <v>11</v>
      </c>
      <c r="AN150" s="31">
        <f>VLOOKUP(AO150,$A$3:$B$36,2,FALSE)</f>
        <v>35.9</v>
      </c>
      <c r="AO150" s="80" t="s">
        <v>766</v>
      </c>
    </row>
    <row r="151" spans="7:65" x14ac:dyDescent="0.45">
      <c r="G151" s="5">
        <v>12</v>
      </c>
      <c r="H151" s="6" t="s">
        <v>22</v>
      </c>
      <c r="I151" s="6" t="s">
        <v>36</v>
      </c>
      <c r="J151" s="6" t="s">
        <v>397</v>
      </c>
      <c r="K151" s="6" t="s">
        <v>51</v>
      </c>
      <c r="L151" s="6" t="s">
        <v>406</v>
      </c>
      <c r="M151" s="11" t="s">
        <v>215</v>
      </c>
      <c r="P151" s="5" t="s">
        <v>22</v>
      </c>
      <c r="Q151" s="5" t="s">
        <v>36</v>
      </c>
      <c r="R151" s="5" t="s">
        <v>45</v>
      </c>
      <c r="S151" s="5" t="s">
        <v>51</v>
      </c>
      <c r="T151" s="5" t="s">
        <v>57</v>
      </c>
      <c r="U151" s="5" t="s">
        <v>60</v>
      </c>
      <c r="X151" s="5">
        <v>12</v>
      </c>
      <c r="Y151" s="31">
        <f>VLOOKUP(Z151,$A$3:$B$36,2,FALSE)</f>
        <v>44.5</v>
      </c>
      <c r="Z151" s="80" t="s">
        <v>775</v>
      </c>
      <c r="AA151" s="5">
        <v>12</v>
      </c>
      <c r="AB151" s="31">
        <f>VLOOKUP(AC151,$A$3:$B$36,2,FALSE)</f>
        <v>49.5</v>
      </c>
      <c r="AC151" s="80" t="s">
        <v>767</v>
      </c>
      <c r="AD151" s="5">
        <v>12</v>
      </c>
      <c r="AE151" s="31">
        <f>VLOOKUP(AF151,$A$3:$B$36,2,FALSE)</f>
        <v>32.5</v>
      </c>
      <c r="AF151" s="80" t="s">
        <v>774</v>
      </c>
      <c r="AG151" s="5">
        <v>12</v>
      </c>
      <c r="AH151" s="31">
        <f>VLOOKUP(AI151,$A$3:$B$36,2,FALSE)</f>
        <v>41.9</v>
      </c>
      <c r="AI151" s="80" t="s">
        <v>776</v>
      </c>
      <c r="AJ151" s="5">
        <v>12</v>
      </c>
      <c r="AK151" s="31">
        <f>VLOOKUP(AL151,$A$3:$B$36,2,FALSE)</f>
        <v>41.9</v>
      </c>
      <c r="AL151" s="80" t="s">
        <v>776</v>
      </c>
      <c r="AM151" s="5">
        <v>12</v>
      </c>
      <c r="AN151" s="31">
        <f>VLOOKUP(AO151,$A$3:$B$36,2,FALSE)</f>
        <v>38.1</v>
      </c>
      <c r="AO151" s="80" t="s">
        <v>791</v>
      </c>
    </row>
    <row r="152" spans="7:65" x14ac:dyDescent="0.45">
      <c r="G152" s="5">
        <v>13</v>
      </c>
      <c r="H152" s="13" t="s">
        <v>391</v>
      </c>
      <c r="I152" s="6" t="s">
        <v>394</v>
      </c>
      <c r="J152" s="6"/>
      <c r="K152" s="6" t="s">
        <v>401</v>
      </c>
      <c r="L152" s="6" t="s">
        <v>177</v>
      </c>
      <c r="M152" s="6"/>
      <c r="P152" s="5" t="s">
        <v>186</v>
      </c>
      <c r="Q152" s="5" t="s">
        <v>34</v>
      </c>
      <c r="S152" s="5" t="s">
        <v>401</v>
      </c>
      <c r="T152" s="5" t="s">
        <v>177</v>
      </c>
      <c r="X152" s="5">
        <v>13</v>
      </c>
      <c r="Y152" s="31">
        <f>VLOOKUP(Z152,$A$3:$B$36,2,FALSE)</f>
        <v>46.8</v>
      </c>
      <c r="Z152" s="80" t="s">
        <v>772</v>
      </c>
      <c r="AA152" s="5">
        <v>13</v>
      </c>
      <c r="AB152" s="31">
        <f>VLOOKUP(AC152,$A$3:$B$36,2,FALSE)</f>
        <v>52.3</v>
      </c>
      <c r="AC152" s="80" t="s">
        <v>764</v>
      </c>
      <c r="AD152" s="105">
        <v>13</v>
      </c>
      <c r="AE152" s="107">
        <f>VLOOKUP(AF152,$A$3:$B$36,2,FALSE)</f>
        <v>30.7</v>
      </c>
      <c r="AF152" s="112" t="s">
        <v>773</v>
      </c>
      <c r="AG152" s="5">
        <v>13</v>
      </c>
      <c r="AH152" s="31">
        <f>VLOOKUP(AI152,$A$3:$B$36,2,FALSE)</f>
        <v>44.5</v>
      </c>
      <c r="AI152" s="80" t="s">
        <v>775</v>
      </c>
      <c r="AJ152" s="5">
        <v>13</v>
      </c>
      <c r="AK152" s="31">
        <f>VLOOKUP(AL152,$A$3:$B$36,2,FALSE)</f>
        <v>44.5</v>
      </c>
      <c r="AL152" s="80" t="s">
        <v>775</v>
      </c>
      <c r="AM152" s="105">
        <v>13</v>
      </c>
      <c r="AN152" s="107">
        <f>VLOOKUP(AO152,$A$3:$B$36,2,FALSE)</f>
        <v>35.9</v>
      </c>
      <c r="AO152" s="112" t="s">
        <v>766</v>
      </c>
    </row>
    <row r="153" spans="7:65" x14ac:dyDescent="0.45">
      <c r="G153" s="5">
        <v>14</v>
      </c>
      <c r="H153" s="6"/>
      <c r="I153" s="6"/>
      <c r="J153" s="6"/>
      <c r="K153" s="6" t="s">
        <v>402</v>
      </c>
      <c r="L153" s="6" t="s">
        <v>178</v>
      </c>
      <c r="M153" s="6"/>
      <c r="S153" s="5" t="s">
        <v>402</v>
      </c>
      <c r="T153" s="5" t="s">
        <v>178</v>
      </c>
      <c r="X153" s="105">
        <v>14</v>
      </c>
      <c r="Y153" s="107">
        <f>VLOOKUP(Z153,$A$3:$B$36,2,FALSE)</f>
        <v>44.5</v>
      </c>
      <c r="Z153" s="112" t="s">
        <v>775</v>
      </c>
      <c r="AA153" s="105">
        <v>14</v>
      </c>
      <c r="AB153" s="107">
        <f>VLOOKUP(AC153,$A$3:$B$36,2,FALSE)</f>
        <v>49.5</v>
      </c>
      <c r="AC153" s="112" t="s">
        <v>767</v>
      </c>
      <c r="AG153" s="5">
        <v>14</v>
      </c>
      <c r="AH153" s="31">
        <f>VLOOKUP(AI153,$A$3:$B$36,2,FALSE)</f>
        <v>46.8</v>
      </c>
      <c r="AI153" s="80" t="s">
        <v>772</v>
      </c>
      <c r="AJ153" s="5">
        <v>14</v>
      </c>
      <c r="AK153" s="31">
        <f>VLOOKUP(AL153,$A$3:$B$36,2,FALSE)</f>
        <v>46.8</v>
      </c>
      <c r="AL153" s="80" t="s">
        <v>772</v>
      </c>
      <c r="AN153" s="31"/>
    </row>
    <row r="154" spans="7:65" ht="13.8" x14ac:dyDescent="0.45">
      <c r="G154" s="5">
        <v>15</v>
      </c>
      <c r="H154" s="6"/>
      <c r="I154" s="6"/>
      <c r="J154" s="6"/>
      <c r="K154" s="11" t="s">
        <v>403</v>
      </c>
      <c r="L154" s="6" t="s">
        <v>407</v>
      </c>
      <c r="M154" s="6"/>
      <c r="N154" s="10" t="s">
        <v>431</v>
      </c>
      <c r="S154" s="5" t="s">
        <v>488</v>
      </c>
      <c r="T154" s="5" t="s">
        <v>180</v>
      </c>
      <c r="V154" s="5">
        <f>COUNTA(P140:U154)</f>
        <v>80</v>
      </c>
      <c r="W154" s="10" t="s">
        <v>431</v>
      </c>
      <c r="AG154" s="5">
        <v>15</v>
      </c>
      <c r="AH154" s="31">
        <f>VLOOKUP(AI154,$A$3:$B$36,2,FALSE)</f>
        <v>49.5</v>
      </c>
      <c r="AI154" s="80" t="s">
        <v>767</v>
      </c>
      <c r="AJ154" s="5">
        <v>15</v>
      </c>
      <c r="AK154" s="31">
        <f>VLOOKUP(AL154,$A$3:$B$36,2,FALSE)</f>
        <v>49.5</v>
      </c>
      <c r="AL154" s="80" t="s">
        <v>767</v>
      </c>
      <c r="BM154" s="10" t="s">
        <v>431</v>
      </c>
    </row>
    <row r="155" spans="7:65" x14ac:dyDescent="0.45">
      <c r="AG155" s="105">
        <v>16</v>
      </c>
      <c r="AH155" s="107">
        <f>VLOOKUP(AI155,$A$3:$B$36,2,FALSE)</f>
        <v>46.8</v>
      </c>
      <c r="AI155" s="112" t="s">
        <v>772</v>
      </c>
      <c r="AJ155" s="105">
        <v>16</v>
      </c>
      <c r="AK155" s="107">
        <f>VLOOKUP(AL155,$A$3:$B$36,2,FALSE)</f>
        <v>46.8</v>
      </c>
      <c r="AL155" s="112" t="s">
        <v>772</v>
      </c>
    </row>
    <row r="156" spans="7:65" x14ac:dyDescent="0.45">
      <c r="G156" s="5" t="s">
        <v>409</v>
      </c>
    </row>
    <row r="157" spans="7:65" x14ac:dyDescent="0.45">
      <c r="H157" s="5" t="s">
        <v>216</v>
      </c>
    </row>
    <row r="158" spans="7:65" x14ac:dyDescent="0.45">
      <c r="G158" s="7" t="s">
        <v>5</v>
      </c>
      <c r="H158" s="8" t="s">
        <v>28</v>
      </c>
      <c r="I158" s="8" t="s">
        <v>29</v>
      </c>
      <c r="J158" s="8" t="s">
        <v>110</v>
      </c>
      <c r="K158" s="8" t="s">
        <v>217</v>
      </c>
      <c r="L158" s="8" t="s">
        <v>218</v>
      </c>
      <c r="M158" s="8" t="s">
        <v>219</v>
      </c>
      <c r="O158" s="5">
        <v>8</v>
      </c>
      <c r="P158" s="8" t="s">
        <v>28</v>
      </c>
      <c r="Q158" s="8" t="s">
        <v>29</v>
      </c>
      <c r="R158" s="8" t="s">
        <v>110</v>
      </c>
      <c r="S158" s="8" t="s">
        <v>217</v>
      </c>
      <c r="T158" s="8" t="s">
        <v>218</v>
      </c>
      <c r="U158" s="8" t="s">
        <v>219</v>
      </c>
      <c r="X158" s="7" t="s">
        <v>5</v>
      </c>
      <c r="Z158" s="102" t="s">
        <v>28</v>
      </c>
      <c r="AA158" s="102"/>
      <c r="AB158" s="102"/>
      <c r="AC158" s="102" t="s">
        <v>29</v>
      </c>
      <c r="AD158" s="102"/>
      <c r="AE158" s="102"/>
      <c r="AF158" s="102" t="s">
        <v>110</v>
      </c>
      <c r="AG158" s="102"/>
      <c r="AH158" s="102"/>
      <c r="AI158" s="102" t="s">
        <v>217</v>
      </c>
      <c r="AJ158" s="102"/>
      <c r="AK158" s="102"/>
      <c r="AL158" s="102" t="s">
        <v>218</v>
      </c>
      <c r="AM158" s="102"/>
      <c r="AN158" s="102"/>
      <c r="AO158" s="102" t="s">
        <v>219</v>
      </c>
    </row>
    <row r="159" spans="7:65" x14ac:dyDescent="0.45">
      <c r="G159" s="5">
        <v>1</v>
      </c>
      <c r="H159" s="6" t="s">
        <v>114</v>
      </c>
      <c r="I159" s="6" t="s">
        <v>118</v>
      </c>
      <c r="J159" s="6" t="s">
        <v>126</v>
      </c>
      <c r="K159" s="6" t="s">
        <v>136</v>
      </c>
      <c r="L159" s="6" t="s">
        <v>148</v>
      </c>
      <c r="M159" s="6" t="s">
        <v>353</v>
      </c>
      <c r="P159" s="5" t="s">
        <v>114</v>
      </c>
      <c r="Q159" s="5" t="s">
        <v>118</v>
      </c>
      <c r="R159" s="5" t="s">
        <v>126</v>
      </c>
      <c r="S159" s="5" t="s">
        <v>136</v>
      </c>
      <c r="T159" s="5" t="s">
        <v>148</v>
      </c>
      <c r="U159" s="5" t="s">
        <v>353</v>
      </c>
      <c r="X159" s="5">
        <v>1</v>
      </c>
      <c r="Y159" s="31">
        <f>VLOOKUP(Z159,$A$3:$B$36,2,FALSE)</f>
        <v>21.5</v>
      </c>
      <c r="Z159" s="80" t="s">
        <v>871</v>
      </c>
      <c r="AA159" s="5">
        <v>1</v>
      </c>
      <c r="AB159" s="31">
        <f>VLOOKUP(AC159,$A$3:$B$36,2,FALSE)</f>
        <v>21.5</v>
      </c>
      <c r="AC159" s="80" t="s">
        <v>871</v>
      </c>
      <c r="AD159" s="5">
        <v>1</v>
      </c>
      <c r="AE159" s="31">
        <f>VLOOKUP(AF159,$A$3:$B$36,2,FALSE)</f>
        <v>21.5</v>
      </c>
      <c r="AF159" s="80" t="s">
        <v>871</v>
      </c>
      <c r="AG159" s="5">
        <v>1</v>
      </c>
      <c r="AH159" s="31">
        <f>VLOOKUP(AI159,$A$3:$B$36,2,FALSE)</f>
        <v>21.5</v>
      </c>
      <c r="AI159" s="80" t="s">
        <v>871</v>
      </c>
      <c r="AJ159" s="5">
        <v>1</v>
      </c>
      <c r="AK159" s="31">
        <f>VLOOKUP(AL159,$A$3:$B$36,2,FALSE)</f>
        <v>21.5</v>
      </c>
      <c r="AL159" s="80" t="s">
        <v>871</v>
      </c>
      <c r="AM159" s="5">
        <v>1</v>
      </c>
      <c r="AN159" s="31">
        <f>VLOOKUP(AO159,$A$3:$B$36,2,FALSE)</f>
        <v>21.5</v>
      </c>
      <c r="AO159" s="80" t="s">
        <v>871</v>
      </c>
    </row>
    <row r="160" spans="7:65" x14ac:dyDescent="0.45">
      <c r="G160" s="5">
        <v>2</v>
      </c>
      <c r="H160" s="6" t="s">
        <v>116</v>
      </c>
      <c r="I160" s="6" t="s">
        <v>119</v>
      </c>
      <c r="J160" s="6" t="s">
        <v>275</v>
      </c>
      <c r="K160" s="11" t="s">
        <v>284</v>
      </c>
      <c r="L160" s="6" t="s">
        <v>96</v>
      </c>
      <c r="M160" s="6" t="s">
        <v>354</v>
      </c>
      <c r="P160" s="5" t="s">
        <v>116</v>
      </c>
      <c r="Q160" s="5" t="s">
        <v>119</v>
      </c>
      <c r="R160" s="5" t="s">
        <v>42</v>
      </c>
      <c r="S160" s="5" t="s">
        <v>984</v>
      </c>
      <c r="T160" s="5" t="s">
        <v>96</v>
      </c>
      <c r="U160" s="5" t="s">
        <v>988</v>
      </c>
      <c r="X160" s="5">
        <v>2</v>
      </c>
      <c r="Y160" s="31">
        <f>VLOOKUP(Z160,$A$3:$B$36,2,FALSE)</f>
        <v>28.4</v>
      </c>
      <c r="Z160" s="80" t="s">
        <v>792</v>
      </c>
      <c r="AA160" s="5">
        <v>2</v>
      </c>
      <c r="AB160" s="31">
        <f>VLOOKUP(AC160,$A$3:$B$36,2,FALSE)</f>
        <v>28.4</v>
      </c>
      <c r="AC160" s="80" t="s">
        <v>792</v>
      </c>
      <c r="AD160" s="5">
        <v>2</v>
      </c>
      <c r="AE160" s="31">
        <f>VLOOKUP(AF160,$A$3:$B$36,2,FALSE)</f>
        <v>28.4</v>
      </c>
      <c r="AF160" s="80" t="s">
        <v>792</v>
      </c>
      <c r="AG160" s="5">
        <v>2</v>
      </c>
      <c r="AH160" s="31">
        <f>VLOOKUP(AI160,$A$3:$B$36,2,FALSE)</f>
        <v>28.4</v>
      </c>
      <c r="AI160" s="80" t="s">
        <v>792</v>
      </c>
      <c r="AJ160" s="5">
        <v>2</v>
      </c>
      <c r="AK160" s="31">
        <f>VLOOKUP(AL160,$A$3:$B$36,2,FALSE)</f>
        <v>28.4</v>
      </c>
      <c r="AL160" s="80" t="s">
        <v>792</v>
      </c>
      <c r="AM160" s="5">
        <v>2</v>
      </c>
      <c r="AN160" s="31">
        <f>VLOOKUP(AO160,$A$3:$B$36,2,FALSE)</f>
        <v>17.899999999999999</v>
      </c>
      <c r="AO160" s="80" t="s">
        <v>771</v>
      </c>
    </row>
    <row r="161" spans="7:65" x14ac:dyDescent="0.45">
      <c r="G161" s="5">
        <v>3</v>
      </c>
      <c r="H161" s="6" t="s">
        <v>66</v>
      </c>
      <c r="I161" s="6" t="s">
        <v>120</v>
      </c>
      <c r="J161" s="11" t="s">
        <v>333</v>
      </c>
      <c r="K161" s="6" t="s">
        <v>285</v>
      </c>
      <c r="L161" s="6" t="s">
        <v>345</v>
      </c>
      <c r="M161" s="6" t="s">
        <v>355</v>
      </c>
      <c r="P161" s="5" t="s">
        <v>66</v>
      </c>
      <c r="Q161" s="5" t="s">
        <v>120</v>
      </c>
      <c r="R161" s="5" t="s">
        <v>127</v>
      </c>
      <c r="S161" s="5" t="s">
        <v>340</v>
      </c>
      <c r="T161" s="5" t="s">
        <v>782</v>
      </c>
      <c r="U161" s="5" t="s">
        <v>355</v>
      </c>
      <c r="X161" s="5">
        <v>3</v>
      </c>
      <c r="Y161" s="31">
        <f>VLOOKUP(Z161,$A$3:$B$36,2,FALSE)</f>
        <v>35.9</v>
      </c>
      <c r="Z161" s="80" t="s">
        <v>766</v>
      </c>
      <c r="AA161" s="5">
        <v>3</v>
      </c>
      <c r="AB161" s="31">
        <f>VLOOKUP(AC161,$A$3:$B$36,2,FALSE)</f>
        <v>35.9</v>
      </c>
      <c r="AC161" s="80" t="s">
        <v>766</v>
      </c>
      <c r="AD161" s="5">
        <v>3</v>
      </c>
      <c r="AE161" s="31">
        <f>VLOOKUP(AF161,$A$3:$B$36,2,FALSE)</f>
        <v>24.1</v>
      </c>
      <c r="AF161" s="80" t="s">
        <v>769</v>
      </c>
      <c r="AG161" s="5">
        <v>3</v>
      </c>
      <c r="AH161" s="31">
        <f>VLOOKUP(AI161,$A$3:$B$36,2,FALSE)</f>
        <v>24.1</v>
      </c>
      <c r="AI161" s="80" t="s">
        <v>769</v>
      </c>
      <c r="AJ161" s="5">
        <v>3</v>
      </c>
      <c r="AK161" s="31">
        <f>VLOOKUP(AL161,$A$3:$B$36,2,FALSE)</f>
        <v>35.9</v>
      </c>
      <c r="AL161" s="80" t="s">
        <v>766</v>
      </c>
      <c r="AM161" s="5">
        <v>3</v>
      </c>
      <c r="AN161" s="31">
        <f>VLOOKUP(AO161,$A$3:$B$36,2,FALSE)</f>
        <v>19.3</v>
      </c>
      <c r="AO161" s="80" t="s">
        <v>819</v>
      </c>
    </row>
    <row r="162" spans="7:65" x14ac:dyDescent="0.45">
      <c r="G162" s="5">
        <v>4</v>
      </c>
      <c r="H162" s="6" t="s">
        <v>27</v>
      </c>
      <c r="I162" s="6" t="s">
        <v>327</v>
      </c>
      <c r="J162" s="6" t="s">
        <v>416</v>
      </c>
      <c r="K162" s="6" t="s">
        <v>286</v>
      </c>
      <c r="L162" s="6" t="s">
        <v>346</v>
      </c>
      <c r="M162" s="6" t="s">
        <v>155</v>
      </c>
      <c r="P162" s="5" t="s">
        <v>27</v>
      </c>
      <c r="Q162" s="5" t="s">
        <v>172</v>
      </c>
      <c r="R162" s="5" t="s">
        <v>43</v>
      </c>
      <c r="S162" s="5" t="s">
        <v>286</v>
      </c>
      <c r="T162" s="5" t="s">
        <v>346</v>
      </c>
      <c r="U162" s="5" t="s">
        <v>155</v>
      </c>
      <c r="X162" s="5">
        <v>4</v>
      </c>
      <c r="Y162" s="31">
        <f>VLOOKUP(Z162,$A$3:$B$36,2,FALSE)</f>
        <v>41.9</v>
      </c>
      <c r="Z162" s="80" t="s">
        <v>776</v>
      </c>
      <c r="AA162" s="5">
        <v>4</v>
      </c>
      <c r="AB162" s="31">
        <f>VLOOKUP(AC162,$A$3:$B$36,2,FALSE)</f>
        <v>41.9</v>
      </c>
      <c r="AC162" s="80" t="s">
        <v>776</v>
      </c>
      <c r="AD162" s="5">
        <v>4</v>
      </c>
      <c r="AE162" s="31">
        <f>VLOOKUP(AF162,$A$3:$B$36,2,FALSE)</f>
        <v>25.7</v>
      </c>
      <c r="AF162" s="80" t="s">
        <v>853</v>
      </c>
      <c r="AG162" s="5">
        <v>4</v>
      </c>
      <c r="AH162" s="31">
        <f>VLOOKUP(AI162,$A$3:$B$36,2,FALSE)</f>
        <v>25.7</v>
      </c>
      <c r="AI162" s="80" t="s">
        <v>853</v>
      </c>
      <c r="AJ162" s="5">
        <v>4</v>
      </c>
      <c r="AK162" s="31">
        <f>VLOOKUP(AL162,$A$3:$B$36,2,FALSE)</f>
        <v>32.5</v>
      </c>
      <c r="AL162" s="80" t="s">
        <v>774</v>
      </c>
      <c r="AM162" s="5">
        <v>4</v>
      </c>
      <c r="AN162" s="31">
        <f>VLOOKUP(AO162,$A$3:$B$36,2,FALSE)</f>
        <v>21.5</v>
      </c>
      <c r="AO162" s="80" t="s">
        <v>871</v>
      </c>
    </row>
    <row r="163" spans="7:65" x14ac:dyDescent="0.45">
      <c r="G163" s="5">
        <v>5</v>
      </c>
      <c r="H163" s="6" t="s">
        <v>185</v>
      </c>
      <c r="I163" s="11" t="s">
        <v>328</v>
      </c>
      <c r="J163" s="11" t="s">
        <v>417</v>
      </c>
      <c r="K163" s="11" t="s">
        <v>419</v>
      </c>
      <c r="L163" s="11" t="s">
        <v>422</v>
      </c>
      <c r="M163" s="6" t="s">
        <v>426</v>
      </c>
      <c r="P163" s="5" t="s">
        <v>257</v>
      </c>
      <c r="Q163" s="5" t="s">
        <v>328</v>
      </c>
      <c r="R163" s="5" t="s">
        <v>127</v>
      </c>
      <c r="S163" s="5" t="s">
        <v>984</v>
      </c>
      <c r="T163" s="5" t="s">
        <v>96</v>
      </c>
      <c r="U163" s="5" t="s">
        <v>469</v>
      </c>
      <c r="X163" s="5">
        <v>5</v>
      </c>
      <c r="Y163" s="31">
        <f>VLOOKUP(Z163,$A$3:$B$36,2,FALSE)</f>
        <v>52.3</v>
      </c>
      <c r="Z163" s="80" t="s">
        <v>764</v>
      </c>
      <c r="AA163" s="5">
        <v>5</v>
      </c>
      <c r="AB163" s="31">
        <f>VLOOKUP(AC163,$A$3:$B$36,2,FALSE)</f>
        <v>38.299999999999997</v>
      </c>
      <c r="AC163" s="80" t="s">
        <v>787</v>
      </c>
      <c r="AD163" s="5">
        <v>5</v>
      </c>
      <c r="AE163" s="31">
        <f>VLOOKUP(AF163,$A$3:$B$36,2,FALSE)</f>
        <v>24.1</v>
      </c>
      <c r="AF163" s="80" t="s">
        <v>769</v>
      </c>
      <c r="AG163" s="5">
        <v>5</v>
      </c>
      <c r="AH163" s="31">
        <f>VLOOKUP(AI163,$A$3:$B$36,2,FALSE)</f>
        <v>28.4</v>
      </c>
      <c r="AI163" s="80" t="s">
        <v>792</v>
      </c>
      <c r="AJ163" s="5">
        <v>5</v>
      </c>
      <c r="AK163" s="31">
        <f>VLOOKUP(AL163,$A$3:$B$36,2,FALSE)</f>
        <v>28.4</v>
      </c>
      <c r="AL163" s="80" t="s">
        <v>792</v>
      </c>
      <c r="AM163" s="5">
        <v>5</v>
      </c>
      <c r="AN163" s="31">
        <f>VLOOKUP(AO163,$A$3:$B$36,2,FALSE)</f>
        <v>24.1</v>
      </c>
      <c r="AO163" s="80" t="s">
        <v>769</v>
      </c>
    </row>
    <row r="164" spans="7:65" x14ac:dyDescent="0.45">
      <c r="G164" s="5">
        <v>6</v>
      </c>
      <c r="H164" s="6" t="s">
        <v>186</v>
      </c>
      <c r="I164" s="6" t="s">
        <v>412</v>
      </c>
      <c r="J164" s="6" t="s">
        <v>237</v>
      </c>
      <c r="K164" s="6" t="s">
        <v>420</v>
      </c>
      <c r="L164" s="6" t="s">
        <v>423</v>
      </c>
      <c r="M164" s="6" t="s">
        <v>427</v>
      </c>
      <c r="P164" s="5" t="s">
        <v>186</v>
      </c>
      <c r="Q164" s="5" t="s">
        <v>120</v>
      </c>
      <c r="R164" s="5" t="s">
        <v>237</v>
      </c>
      <c r="S164" s="5" t="s">
        <v>286</v>
      </c>
      <c r="T164" s="5" t="s">
        <v>511</v>
      </c>
      <c r="U164" s="5" t="s">
        <v>515</v>
      </c>
      <c r="X164" s="5">
        <v>6</v>
      </c>
      <c r="Y164" s="31">
        <f>VLOOKUP(Z164,$A$3:$B$36,2,FALSE)</f>
        <v>46.8</v>
      </c>
      <c r="Z164" s="80" t="s">
        <v>772</v>
      </c>
      <c r="AA164" s="5">
        <v>6</v>
      </c>
      <c r="AB164" s="31">
        <f>VLOOKUP(AC164,$A$3:$B$36,2,FALSE)</f>
        <v>35.9</v>
      </c>
      <c r="AC164" s="80" t="s">
        <v>766</v>
      </c>
      <c r="AD164" s="5">
        <v>6</v>
      </c>
      <c r="AE164" s="31">
        <f>VLOOKUP(AF164,$A$3:$B$36,2,FALSE)</f>
        <v>25.7</v>
      </c>
      <c r="AF164" s="80" t="s">
        <v>853</v>
      </c>
      <c r="AG164" s="5">
        <v>6</v>
      </c>
      <c r="AH164" s="31">
        <f>VLOOKUP(AI164,$A$3:$B$36,2,FALSE)</f>
        <v>25.7</v>
      </c>
      <c r="AI164" s="80" t="s">
        <v>853</v>
      </c>
      <c r="AJ164" s="5">
        <v>6</v>
      </c>
      <c r="AK164" s="31">
        <f>VLOOKUP(AL164,$A$3:$B$36,2,FALSE)</f>
        <v>30.7</v>
      </c>
      <c r="AL164" s="80" t="s">
        <v>773</v>
      </c>
      <c r="AM164" s="5">
        <v>6</v>
      </c>
      <c r="AN164" s="31">
        <f>VLOOKUP(AO164,$A$3:$B$36,2,FALSE)</f>
        <v>22.6</v>
      </c>
      <c r="AO164" s="80" t="s">
        <v>873</v>
      </c>
    </row>
    <row r="165" spans="7:65" x14ac:dyDescent="0.45">
      <c r="G165" s="5">
        <v>7</v>
      </c>
      <c r="H165" s="6" t="s">
        <v>187</v>
      </c>
      <c r="I165" s="6" t="s">
        <v>169</v>
      </c>
      <c r="J165" s="6" t="s">
        <v>128</v>
      </c>
      <c r="K165" s="6" t="s">
        <v>137</v>
      </c>
      <c r="L165" s="11" t="s">
        <v>424</v>
      </c>
      <c r="M165" s="6" t="s">
        <v>356</v>
      </c>
      <c r="P165" s="5" t="s">
        <v>187</v>
      </c>
      <c r="Q165" s="5" t="s">
        <v>169</v>
      </c>
      <c r="R165" s="5" t="s">
        <v>128</v>
      </c>
      <c r="S165" s="5" t="s">
        <v>137</v>
      </c>
      <c r="T165" s="5" t="s">
        <v>96</v>
      </c>
      <c r="U165" s="5" t="s">
        <v>356</v>
      </c>
      <c r="X165" s="5">
        <v>7</v>
      </c>
      <c r="Y165" s="31">
        <f>VLOOKUP(Z165,$A$3:$B$36,2,FALSE)</f>
        <v>41.9</v>
      </c>
      <c r="Z165" s="80" t="s">
        <v>776</v>
      </c>
      <c r="AA165" s="5">
        <v>7</v>
      </c>
      <c r="AB165" s="31">
        <f>VLOOKUP(AC165,$A$3:$B$36,2,FALSE)</f>
        <v>38.1</v>
      </c>
      <c r="AC165" s="80" t="s">
        <v>791</v>
      </c>
      <c r="AD165" s="5">
        <v>7</v>
      </c>
      <c r="AE165" s="31">
        <f>VLOOKUP(AF165,$A$3:$B$36,2,FALSE)</f>
        <v>28.4</v>
      </c>
      <c r="AF165" s="80" t="s">
        <v>792</v>
      </c>
      <c r="AG165" s="5">
        <v>7</v>
      </c>
      <c r="AH165" s="31">
        <f>VLOOKUP(AI165,$A$3:$B$36,2,FALSE)</f>
        <v>28.4</v>
      </c>
      <c r="AI165" s="80" t="s">
        <v>792</v>
      </c>
      <c r="AJ165" s="5">
        <v>7</v>
      </c>
      <c r="AK165" s="31">
        <f>VLOOKUP(AL165,$A$3:$B$36,2,FALSE)</f>
        <v>28.4</v>
      </c>
      <c r="AL165" s="80" t="s">
        <v>792</v>
      </c>
      <c r="AM165" s="5">
        <v>7</v>
      </c>
      <c r="AN165" s="31">
        <f>VLOOKUP(AO165,$A$3:$B$36,2,FALSE)</f>
        <v>24.1</v>
      </c>
      <c r="AO165" s="80" t="s">
        <v>769</v>
      </c>
    </row>
    <row r="166" spans="7:65" x14ac:dyDescent="0.45">
      <c r="G166" s="5">
        <v>8</v>
      </c>
      <c r="H166" s="6" t="s">
        <v>65</v>
      </c>
      <c r="I166" s="11" t="s">
        <v>413</v>
      </c>
      <c r="J166" s="6" t="s">
        <v>40</v>
      </c>
      <c r="K166" s="6" t="s">
        <v>89</v>
      </c>
      <c r="L166" s="6" t="s">
        <v>97</v>
      </c>
      <c r="M166" s="6" t="s">
        <v>428</v>
      </c>
      <c r="P166" s="5" t="s">
        <v>65</v>
      </c>
      <c r="Q166" s="5" t="s">
        <v>328</v>
      </c>
      <c r="R166" s="5" t="s">
        <v>40</v>
      </c>
      <c r="S166" s="5" t="s">
        <v>89</v>
      </c>
      <c r="T166" s="5" t="s">
        <v>97</v>
      </c>
      <c r="U166" s="5" t="s">
        <v>428</v>
      </c>
      <c r="X166" s="5">
        <v>8</v>
      </c>
      <c r="Y166" s="31">
        <f>VLOOKUP(Z166,$A$3:$B$36,2,FALSE)</f>
        <v>38.299999999999997</v>
      </c>
      <c r="Z166" s="80" t="s">
        <v>787</v>
      </c>
      <c r="AA166" s="5">
        <v>8</v>
      </c>
      <c r="AB166" s="31">
        <f>VLOOKUP(AC166,$A$3:$B$36,2,FALSE)</f>
        <v>38.299999999999997</v>
      </c>
      <c r="AC166" s="80" t="s">
        <v>787</v>
      </c>
      <c r="AD166" s="5">
        <v>8</v>
      </c>
      <c r="AE166" s="31">
        <f>VLOOKUP(AF166,$A$3:$B$36,2,FALSE)</f>
        <v>30.7</v>
      </c>
      <c r="AF166" s="80" t="s">
        <v>773</v>
      </c>
      <c r="AG166" s="5">
        <v>8</v>
      </c>
      <c r="AH166" s="31">
        <f>VLOOKUP(AI166,$A$3:$B$36,2,FALSE)</f>
        <v>30.7</v>
      </c>
      <c r="AI166" s="80" t="s">
        <v>773</v>
      </c>
      <c r="AJ166" s="5">
        <v>8</v>
      </c>
      <c r="AK166" s="31">
        <f>VLOOKUP(AL166,$A$3:$B$36,2,FALSE)</f>
        <v>30.7</v>
      </c>
      <c r="AL166" s="80" t="s">
        <v>773</v>
      </c>
      <c r="AM166" s="5">
        <v>8</v>
      </c>
      <c r="AN166" s="31">
        <f>VLOOKUP(AO166,$A$3:$B$36,2,FALSE)</f>
        <v>25.7</v>
      </c>
      <c r="AO166" s="80" t="s">
        <v>853</v>
      </c>
    </row>
    <row r="167" spans="7:65" x14ac:dyDescent="0.45">
      <c r="G167" s="5">
        <v>9</v>
      </c>
      <c r="H167" s="6" t="s">
        <v>72</v>
      </c>
      <c r="I167" s="6" t="s">
        <v>414</v>
      </c>
      <c r="J167" s="6" t="s">
        <v>129</v>
      </c>
      <c r="K167" s="6" t="s">
        <v>421</v>
      </c>
      <c r="L167" s="6" t="s">
        <v>98</v>
      </c>
      <c r="M167" s="6" t="s">
        <v>429</v>
      </c>
      <c r="P167" s="5" t="s">
        <v>72</v>
      </c>
      <c r="Q167" s="5" t="s">
        <v>169</v>
      </c>
      <c r="R167" s="5" t="s">
        <v>129</v>
      </c>
      <c r="S167" s="5" t="s">
        <v>508</v>
      </c>
      <c r="T167" s="5" t="s">
        <v>98</v>
      </c>
      <c r="U167" s="5" t="s">
        <v>16</v>
      </c>
      <c r="X167" s="5">
        <v>9</v>
      </c>
      <c r="Y167" s="31">
        <f>VLOOKUP(Z167,$A$3:$B$36,2,FALSE)</f>
        <v>35.9</v>
      </c>
      <c r="Z167" s="80" t="s">
        <v>766</v>
      </c>
      <c r="AA167" s="5">
        <v>9</v>
      </c>
      <c r="AB167" s="31">
        <f>VLOOKUP(AC167,$A$3:$B$36,2,FALSE)</f>
        <v>38.1</v>
      </c>
      <c r="AC167" s="80" t="s">
        <v>791</v>
      </c>
      <c r="AD167" s="5">
        <v>9</v>
      </c>
      <c r="AE167" s="31">
        <f>VLOOKUP(AF167,$A$3:$B$36,2,FALSE)</f>
        <v>32.5</v>
      </c>
      <c r="AF167" s="80" t="s">
        <v>774</v>
      </c>
      <c r="AG167" s="5">
        <v>9</v>
      </c>
      <c r="AH167" s="31">
        <f>VLOOKUP(AI167,$A$3:$B$36,2,FALSE)</f>
        <v>32.5</v>
      </c>
      <c r="AI167" s="80" t="s">
        <v>774</v>
      </c>
      <c r="AJ167" s="5">
        <v>9</v>
      </c>
      <c r="AK167" s="31">
        <f>VLOOKUP(AL167,$A$3:$B$36,2,FALSE)</f>
        <v>32.5</v>
      </c>
      <c r="AL167" s="80" t="s">
        <v>774</v>
      </c>
      <c r="AM167" s="5">
        <v>9</v>
      </c>
      <c r="AN167" s="31">
        <f>VLOOKUP(AO167,$A$3:$B$36,2,FALSE)</f>
        <v>28.4</v>
      </c>
      <c r="AO167" s="80" t="s">
        <v>792</v>
      </c>
    </row>
    <row r="168" spans="7:65" x14ac:dyDescent="0.45">
      <c r="G168" s="5">
        <v>10</v>
      </c>
      <c r="H168" s="6" t="s">
        <v>164</v>
      </c>
      <c r="I168" s="6" t="s">
        <v>31</v>
      </c>
      <c r="J168" s="6" t="s">
        <v>240</v>
      </c>
      <c r="K168" s="6"/>
      <c r="L168" s="6" t="s">
        <v>425</v>
      </c>
      <c r="M168" s="6" t="s">
        <v>430</v>
      </c>
      <c r="P168" s="5" t="s">
        <v>117</v>
      </c>
      <c r="Q168" s="5" t="s">
        <v>31</v>
      </c>
      <c r="R168" s="5" t="s">
        <v>240</v>
      </c>
      <c r="T168" s="5" t="s">
        <v>92</v>
      </c>
      <c r="U168" s="5" t="s">
        <v>428</v>
      </c>
      <c r="X168" s="5">
        <v>10</v>
      </c>
      <c r="Y168" s="31">
        <f>VLOOKUP(Z168,$A$3:$B$36,2,FALSE)</f>
        <v>32.5</v>
      </c>
      <c r="Z168" s="80" t="s">
        <v>774</v>
      </c>
      <c r="AA168" s="5">
        <v>10</v>
      </c>
      <c r="AB168" s="31">
        <f>VLOOKUP(AC168,$A$3:$B$36,2,FALSE)</f>
        <v>38.299999999999997</v>
      </c>
      <c r="AC168" s="80" t="s">
        <v>787</v>
      </c>
      <c r="AD168" s="5">
        <v>10</v>
      </c>
      <c r="AE168" s="31">
        <f>VLOOKUP(AF168,$A$3:$B$36,2,FALSE)</f>
        <v>34.1</v>
      </c>
      <c r="AF168" s="80" t="s">
        <v>770</v>
      </c>
      <c r="AG168" s="105">
        <v>10</v>
      </c>
      <c r="AH168" s="107">
        <f>VLOOKUP(AI168,$A$3:$B$36,2,FALSE)</f>
        <v>30.7</v>
      </c>
      <c r="AI168" s="112" t="s">
        <v>773</v>
      </c>
      <c r="AJ168" s="5">
        <v>10</v>
      </c>
      <c r="AK168" s="31">
        <f>VLOOKUP(AL168,$A$3:$B$36,2,FALSE)</f>
        <v>34.1</v>
      </c>
      <c r="AL168" s="80" t="s">
        <v>770</v>
      </c>
      <c r="AM168" s="5">
        <v>10</v>
      </c>
      <c r="AN168" s="31">
        <f>VLOOKUP(AO168,$A$3:$B$36,2,FALSE)</f>
        <v>25.7</v>
      </c>
      <c r="AO168" s="80" t="s">
        <v>853</v>
      </c>
    </row>
    <row r="169" spans="7:65" x14ac:dyDescent="0.45">
      <c r="G169" s="5">
        <v>11</v>
      </c>
      <c r="H169" s="6" t="s">
        <v>324</v>
      </c>
      <c r="I169" s="6" t="s">
        <v>415</v>
      </c>
      <c r="J169" s="6" t="s">
        <v>418</v>
      </c>
      <c r="K169" s="6"/>
      <c r="L169" s="6"/>
      <c r="M169" s="6"/>
      <c r="P169" s="5" t="s">
        <v>453</v>
      </c>
      <c r="Q169" s="5" t="s">
        <v>779</v>
      </c>
      <c r="R169" s="5" t="s">
        <v>856</v>
      </c>
      <c r="X169" s="5">
        <v>11</v>
      </c>
      <c r="Y169" s="31">
        <f>VLOOKUP(Z169,$A$3:$B$36,2,FALSE)</f>
        <v>34.1</v>
      </c>
      <c r="Z169" s="80" t="s">
        <v>770</v>
      </c>
      <c r="AA169" s="5">
        <v>11</v>
      </c>
      <c r="AB169" s="31">
        <f>VLOOKUP(AC169,$A$3:$B$36,2,FALSE)</f>
        <v>40.4</v>
      </c>
      <c r="AC169" s="80" t="s">
        <v>765</v>
      </c>
      <c r="AD169" s="5">
        <v>11</v>
      </c>
      <c r="AE169" s="31">
        <f>VLOOKUP(AF169,$A$3:$B$36,2,FALSE)</f>
        <v>35.9</v>
      </c>
      <c r="AF169" s="80" t="s">
        <v>766</v>
      </c>
      <c r="AH169" s="31"/>
      <c r="AJ169" s="105">
        <v>11</v>
      </c>
      <c r="AK169" s="107">
        <f>VLOOKUP(AL169,$A$3:$B$36,2,FALSE)</f>
        <v>32.5</v>
      </c>
      <c r="AL169" s="112" t="s">
        <v>774</v>
      </c>
      <c r="AM169" s="105">
        <v>11</v>
      </c>
      <c r="AN169" s="107">
        <f>VLOOKUP(AO169,$A$3:$B$36,2,FALSE)</f>
        <v>28.4</v>
      </c>
      <c r="AO169" s="112" t="s">
        <v>792</v>
      </c>
    </row>
    <row r="170" spans="7:65" x14ac:dyDescent="0.45">
      <c r="G170" s="5">
        <v>12</v>
      </c>
      <c r="H170" s="6" t="s">
        <v>222</v>
      </c>
      <c r="I170" s="6"/>
      <c r="J170" s="6"/>
      <c r="K170" s="6"/>
      <c r="L170" s="6"/>
      <c r="M170" s="6"/>
      <c r="P170" s="5" t="s">
        <v>222</v>
      </c>
      <c r="X170" s="5">
        <v>12</v>
      </c>
      <c r="Y170" s="31">
        <f>VLOOKUP(Z170,$A$3:$B$36,2,FALSE)</f>
        <v>32.5</v>
      </c>
      <c r="Z170" s="80" t="s">
        <v>774</v>
      </c>
      <c r="AA170" s="105">
        <v>12</v>
      </c>
      <c r="AB170" s="107">
        <f>VLOOKUP(AC170,$A$3:$B$36,2,FALSE)</f>
        <v>38.299999999999997</v>
      </c>
      <c r="AC170" s="112" t="s">
        <v>787</v>
      </c>
      <c r="AD170" s="105">
        <v>12</v>
      </c>
      <c r="AE170" s="107">
        <f>VLOOKUP(AF170,$A$3:$B$36,2,FALSE)</f>
        <v>34.1</v>
      </c>
      <c r="AF170" s="112" t="s">
        <v>770</v>
      </c>
    </row>
    <row r="171" spans="7:65" x14ac:dyDescent="0.45">
      <c r="G171" s="5">
        <v>13</v>
      </c>
      <c r="H171" s="6" t="s">
        <v>410</v>
      </c>
      <c r="I171" s="6"/>
      <c r="J171" s="6"/>
      <c r="K171" s="6"/>
      <c r="L171" s="6"/>
      <c r="M171" s="6"/>
      <c r="P171" s="5" t="s">
        <v>226</v>
      </c>
      <c r="X171" s="5">
        <v>13</v>
      </c>
      <c r="Y171" s="31">
        <f>VLOOKUP(Z171,$A$3:$B$36,2,FALSE)</f>
        <v>30.7</v>
      </c>
      <c r="Z171" s="80" t="s">
        <v>773</v>
      </c>
      <c r="AB171" s="31"/>
    </row>
    <row r="172" spans="7:65" x14ac:dyDescent="0.45">
      <c r="G172" s="5">
        <v>14</v>
      </c>
      <c r="H172" s="6" t="s">
        <v>117</v>
      </c>
      <c r="I172" s="6"/>
      <c r="J172" s="6"/>
      <c r="K172" s="6"/>
      <c r="L172" s="6"/>
      <c r="M172" s="6"/>
      <c r="P172" s="5" t="s">
        <v>117</v>
      </c>
      <c r="X172" s="5">
        <v>14</v>
      </c>
      <c r="Y172" s="31">
        <f>VLOOKUP(Z172,$A$3:$B$36,2,FALSE)</f>
        <v>32.5</v>
      </c>
      <c r="Z172" s="80" t="s">
        <v>774</v>
      </c>
    </row>
    <row r="173" spans="7:65" ht="13.8" x14ac:dyDescent="0.45">
      <c r="G173" s="5">
        <v>15</v>
      </c>
      <c r="H173" s="6" t="s">
        <v>20</v>
      </c>
      <c r="I173" s="6"/>
      <c r="J173" s="6"/>
      <c r="K173" s="6"/>
      <c r="L173" s="6"/>
      <c r="M173" s="6"/>
      <c r="P173" s="5" t="s">
        <v>20</v>
      </c>
      <c r="X173" s="5">
        <v>15</v>
      </c>
      <c r="Y173" s="31">
        <f>VLOOKUP(Z173,$A$3:$B$36,2,FALSE)</f>
        <v>34.1</v>
      </c>
      <c r="Z173" s="80" t="s">
        <v>770</v>
      </c>
      <c r="BM173" s="10" t="s">
        <v>431</v>
      </c>
    </row>
    <row r="174" spans="7:65" ht="13.8" x14ac:dyDescent="0.45">
      <c r="G174" s="5">
        <v>16</v>
      </c>
      <c r="H174" s="6" t="s">
        <v>411</v>
      </c>
      <c r="I174" s="6"/>
      <c r="J174" s="6"/>
      <c r="K174" s="6"/>
      <c r="L174" s="6"/>
      <c r="M174" s="6"/>
      <c r="N174" s="10" t="s">
        <v>431</v>
      </c>
      <c r="P174" s="5" t="s">
        <v>72</v>
      </c>
      <c r="V174" s="5">
        <f>COUNTA(P159:U174)</f>
        <v>67</v>
      </c>
      <c r="W174" s="10" t="s">
        <v>431</v>
      </c>
      <c r="X174" s="5">
        <v>16</v>
      </c>
      <c r="Y174" s="31">
        <f>VLOOKUP(Z174,$A$3:$B$36,2,FALSE)</f>
        <v>35.9</v>
      </c>
      <c r="Z174" s="80" t="s">
        <v>766</v>
      </c>
    </row>
    <row r="175" spans="7:65" x14ac:dyDescent="0.45">
      <c r="I175" s="6"/>
      <c r="J175" s="6"/>
      <c r="K175" s="6"/>
      <c r="L175" s="6"/>
      <c r="M175" s="6"/>
      <c r="X175" s="114">
        <v>17</v>
      </c>
      <c r="Y175" s="107">
        <f>VLOOKUP(Z175,$A$3:$B$36,2,FALSE)</f>
        <v>34.1</v>
      </c>
      <c r="Z175" s="112" t="s">
        <v>770</v>
      </c>
    </row>
    <row r="176" spans="7:65" x14ac:dyDescent="0.45">
      <c r="G176" s="5" t="s">
        <v>452</v>
      </c>
    </row>
    <row r="177" spans="7:65" x14ac:dyDescent="0.45">
      <c r="H177" s="5" t="s">
        <v>216</v>
      </c>
    </row>
    <row r="178" spans="7:65" x14ac:dyDescent="0.45">
      <c r="G178" s="7" t="s">
        <v>5</v>
      </c>
      <c r="H178" s="8" t="s">
        <v>28</v>
      </c>
      <c r="I178" s="8" t="s">
        <v>29</v>
      </c>
      <c r="J178" s="8" t="s">
        <v>110</v>
      </c>
      <c r="K178" s="8" t="s">
        <v>217</v>
      </c>
      <c r="L178" s="8" t="s">
        <v>218</v>
      </c>
      <c r="M178" s="8" t="s">
        <v>219</v>
      </c>
      <c r="O178" s="5">
        <v>9</v>
      </c>
      <c r="P178" s="8" t="s">
        <v>28</v>
      </c>
      <c r="Q178" s="8" t="s">
        <v>29</v>
      </c>
      <c r="R178" s="8" t="s">
        <v>110</v>
      </c>
      <c r="S178" s="8" t="s">
        <v>217</v>
      </c>
      <c r="T178" s="8" t="s">
        <v>218</v>
      </c>
      <c r="U178" s="8" t="s">
        <v>219</v>
      </c>
      <c r="X178" s="7" t="s">
        <v>5</v>
      </c>
      <c r="Z178" s="102" t="s">
        <v>28</v>
      </c>
      <c r="AA178" s="102"/>
      <c r="AB178" s="102"/>
      <c r="AC178" s="102" t="s">
        <v>29</v>
      </c>
      <c r="AD178" s="102"/>
      <c r="AE178" s="102"/>
      <c r="AF178" s="102" t="s">
        <v>110</v>
      </c>
      <c r="AG178" s="102"/>
      <c r="AH178" s="102"/>
      <c r="AI178" s="102" t="s">
        <v>217</v>
      </c>
      <c r="AJ178" s="102"/>
      <c r="AK178" s="102"/>
      <c r="AL178" s="102" t="s">
        <v>218</v>
      </c>
      <c r="AM178" s="102"/>
      <c r="AN178" s="102"/>
      <c r="AO178" s="102" t="s">
        <v>219</v>
      </c>
    </row>
    <row r="179" spans="7:65" x14ac:dyDescent="0.45">
      <c r="G179" s="5">
        <v>1</v>
      </c>
      <c r="H179" s="6" t="s">
        <v>114</v>
      </c>
      <c r="I179" s="6" t="s">
        <v>118</v>
      </c>
      <c r="J179" s="6" t="s">
        <v>126</v>
      </c>
      <c r="K179" s="6" t="s">
        <v>136</v>
      </c>
      <c r="L179" s="6" t="s">
        <v>148</v>
      </c>
      <c r="M179" s="6" t="s">
        <v>155</v>
      </c>
      <c r="P179" s="5" t="s">
        <v>114</v>
      </c>
      <c r="Q179" s="5" t="s">
        <v>118</v>
      </c>
      <c r="R179" s="5" t="s">
        <v>126</v>
      </c>
      <c r="S179" s="5" t="s">
        <v>136</v>
      </c>
      <c r="T179" s="5" t="s">
        <v>148</v>
      </c>
      <c r="U179" s="5" t="s">
        <v>155</v>
      </c>
      <c r="X179" s="5">
        <v>1</v>
      </c>
      <c r="Y179" s="31">
        <f>VLOOKUP(Z179,$A$3:$B$36,2,FALSE)</f>
        <v>21.5</v>
      </c>
      <c r="Z179" s="80" t="s">
        <v>871</v>
      </c>
      <c r="AA179" s="5">
        <v>1</v>
      </c>
      <c r="AB179" s="31">
        <f>VLOOKUP(AC179,$A$3:$B$36,2,FALSE)</f>
        <v>21.5</v>
      </c>
      <c r="AC179" s="80" t="s">
        <v>871</v>
      </c>
      <c r="AD179" s="5">
        <v>1</v>
      </c>
      <c r="AE179" s="31">
        <f>VLOOKUP(AF179,$A$3:$B$36,2,FALSE)</f>
        <v>21.5</v>
      </c>
      <c r="AF179" s="80" t="s">
        <v>871</v>
      </c>
      <c r="AG179" s="5">
        <v>1</v>
      </c>
      <c r="AH179" s="31">
        <f>VLOOKUP(AI179,$A$3:$B$36,2,FALSE)</f>
        <v>21.5</v>
      </c>
      <c r="AI179" s="80" t="s">
        <v>871</v>
      </c>
      <c r="AJ179" s="5">
        <v>1</v>
      </c>
      <c r="AK179" s="31">
        <f>VLOOKUP(AL179,$A$3:$B$36,2,FALSE)</f>
        <v>21.5</v>
      </c>
      <c r="AL179" s="80" t="s">
        <v>871</v>
      </c>
      <c r="AM179" s="5">
        <v>1</v>
      </c>
      <c r="AN179" s="31">
        <f>VLOOKUP(AO179,$A$3:$B$36,2,FALSE)</f>
        <v>21.5</v>
      </c>
      <c r="AO179" s="80" t="s">
        <v>871</v>
      </c>
    </row>
    <row r="180" spans="7:65" x14ac:dyDescent="0.45">
      <c r="G180" s="5">
        <v>2</v>
      </c>
      <c r="H180" s="6" t="s">
        <v>116</v>
      </c>
      <c r="I180" s="6" t="s">
        <v>119</v>
      </c>
      <c r="J180" s="6" t="s">
        <v>275</v>
      </c>
      <c r="K180" s="6" t="s">
        <v>284</v>
      </c>
      <c r="L180" s="6" t="s">
        <v>96</v>
      </c>
      <c r="M180" s="6" t="s">
        <v>466</v>
      </c>
      <c r="P180" s="5" t="s">
        <v>116</v>
      </c>
      <c r="Q180" s="5" t="s">
        <v>119</v>
      </c>
      <c r="R180" s="5" t="s">
        <v>42</v>
      </c>
      <c r="S180" s="5" t="s">
        <v>984</v>
      </c>
      <c r="T180" s="5" t="s">
        <v>96</v>
      </c>
      <c r="U180" s="5" t="s">
        <v>16</v>
      </c>
      <c r="X180" s="5">
        <v>2</v>
      </c>
      <c r="Y180" s="31">
        <f>VLOOKUP(Z180,$A$3:$B$36,2,FALSE)</f>
        <v>28.4</v>
      </c>
      <c r="Z180" s="80" t="s">
        <v>792</v>
      </c>
      <c r="AA180" s="5">
        <v>2</v>
      </c>
      <c r="AB180" s="31">
        <f>VLOOKUP(AC180,$A$3:$B$36,2,FALSE)</f>
        <v>28.4</v>
      </c>
      <c r="AC180" s="80" t="s">
        <v>792</v>
      </c>
      <c r="AD180" s="5">
        <v>2</v>
      </c>
      <c r="AE180" s="31">
        <f>VLOOKUP(AF180,$A$3:$B$36,2,FALSE)</f>
        <v>28.4</v>
      </c>
      <c r="AF180" s="80" t="s">
        <v>792</v>
      </c>
      <c r="AG180" s="5">
        <v>2</v>
      </c>
      <c r="AH180" s="31">
        <f>VLOOKUP(AI180,$A$3:$B$36,2,FALSE)</f>
        <v>28.4</v>
      </c>
      <c r="AI180" s="80" t="s">
        <v>792</v>
      </c>
      <c r="AJ180" s="5">
        <v>2</v>
      </c>
      <c r="AK180" s="31">
        <f>VLOOKUP(AL180,$A$3:$B$36,2,FALSE)</f>
        <v>28.4</v>
      </c>
      <c r="AL180" s="80" t="s">
        <v>792</v>
      </c>
      <c r="AM180" s="5">
        <v>2</v>
      </c>
      <c r="AN180" s="31">
        <f>VLOOKUP(AO180,$A$3:$B$36,2,FALSE)</f>
        <v>28.4</v>
      </c>
      <c r="AO180" s="80" t="s">
        <v>792</v>
      </c>
    </row>
    <row r="181" spans="7:65" x14ac:dyDescent="0.45">
      <c r="G181" s="5">
        <v>3</v>
      </c>
      <c r="H181" s="6" t="s">
        <v>163</v>
      </c>
      <c r="I181" s="6" t="s">
        <v>167</v>
      </c>
      <c r="J181" s="6" t="s">
        <v>44</v>
      </c>
      <c r="K181" s="6" t="s">
        <v>285</v>
      </c>
      <c r="L181" s="6" t="s">
        <v>99</v>
      </c>
      <c r="M181" s="11" t="s">
        <v>467</v>
      </c>
      <c r="P181" s="5" t="s">
        <v>72</v>
      </c>
      <c r="Q181" s="5" t="s">
        <v>329</v>
      </c>
      <c r="R181" s="5" t="s">
        <v>44</v>
      </c>
      <c r="S181" s="5" t="s">
        <v>340</v>
      </c>
      <c r="T181" s="5" t="s">
        <v>99</v>
      </c>
      <c r="U181" s="5" t="s">
        <v>356</v>
      </c>
      <c r="X181" s="5">
        <v>3</v>
      </c>
      <c r="Y181" s="31">
        <f>VLOOKUP(Z181,$A$3:$B$36,2,FALSE)</f>
        <v>35.9</v>
      </c>
      <c r="Z181" s="80" t="s">
        <v>766</v>
      </c>
      <c r="AA181" s="5">
        <v>3</v>
      </c>
      <c r="AB181" s="31">
        <f>VLOOKUP(AC181,$A$3:$B$36,2,FALSE)</f>
        <v>35.9</v>
      </c>
      <c r="AC181" s="80" t="s">
        <v>766</v>
      </c>
      <c r="AD181" s="5">
        <v>3</v>
      </c>
      <c r="AE181" s="31">
        <f>VLOOKUP(AF181,$A$3:$B$36,2,FALSE)</f>
        <v>24.1</v>
      </c>
      <c r="AF181" s="80" t="s">
        <v>769</v>
      </c>
      <c r="AG181" s="5">
        <v>3</v>
      </c>
      <c r="AH181" s="31">
        <f>VLOOKUP(AI181,$A$3:$B$36,2,FALSE)</f>
        <v>24.1</v>
      </c>
      <c r="AI181" s="80" t="s">
        <v>769</v>
      </c>
      <c r="AJ181" s="5">
        <v>3</v>
      </c>
      <c r="AK181" s="31">
        <f>VLOOKUP(AL181,$A$3:$B$36,2,FALSE)</f>
        <v>35.9</v>
      </c>
      <c r="AL181" s="80" t="s">
        <v>766</v>
      </c>
      <c r="AM181" s="5">
        <v>3</v>
      </c>
      <c r="AN181" s="31">
        <f>VLOOKUP(AO181,$A$3:$B$36,2,FALSE)</f>
        <v>24.1</v>
      </c>
      <c r="AO181" s="80" t="s">
        <v>769</v>
      </c>
    </row>
    <row r="182" spans="7:65" x14ac:dyDescent="0.45">
      <c r="G182" s="5">
        <v>4</v>
      </c>
      <c r="H182" s="11" t="s">
        <v>164</v>
      </c>
      <c r="I182" s="6" t="s">
        <v>168</v>
      </c>
      <c r="J182" s="6" t="s">
        <v>235</v>
      </c>
      <c r="K182" s="6" t="s">
        <v>286</v>
      </c>
      <c r="L182" s="6" t="s">
        <v>312</v>
      </c>
      <c r="M182" s="6" t="s">
        <v>468</v>
      </c>
      <c r="P182" s="5" t="s">
        <v>117</v>
      </c>
      <c r="Q182" s="5" t="s">
        <v>273</v>
      </c>
      <c r="R182" s="5" t="s">
        <v>126</v>
      </c>
      <c r="S182" s="5" t="s">
        <v>286</v>
      </c>
      <c r="T182" s="5" t="s">
        <v>55</v>
      </c>
      <c r="U182" s="5" t="s">
        <v>19</v>
      </c>
      <c r="X182" s="5">
        <v>4</v>
      </c>
      <c r="Y182" s="31">
        <f>VLOOKUP(Z182,$A$3:$B$36,2,FALSE)</f>
        <v>32.5</v>
      </c>
      <c r="Z182" s="80" t="s">
        <v>774</v>
      </c>
      <c r="AA182" s="5">
        <v>4</v>
      </c>
      <c r="AB182" s="31">
        <f>VLOOKUP(AC182,$A$3:$B$36,2,FALSE)</f>
        <v>32.5</v>
      </c>
      <c r="AC182" s="80" t="s">
        <v>774</v>
      </c>
      <c r="AD182" s="5">
        <v>4</v>
      </c>
      <c r="AE182" s="31">
        <f>VLOOKUP(AF182,$A$3:$B$36,2,FALSE)</f>
        <v>21.5</v>
      </c>
      <c r="AF182" s="80" t="s">
        <v>871</v>
      </c>
      <c r="AG182" s="5">
        <v>4</v>
      </c>
      <c r="AH182" s="31">
        <f>VLOOKUP(AI182,$A$3:$B$36,2,FALSE)</f>
        <v>25.7</v>
      </c>
      <c r="AI182" s="80" t="s">
        <v>853</v>
      </c>
      <c r="AJ182" s="5">
        <v>4</v>
      </c>
      <c r="AK182" s="31">
        <f>VLOOKUP(AL182,$A$3:$B$36,2,FALSE)</f>
        <v>41.9</v>
      </c>
      <c r="AL182" s="80" t="s">
        <v>776</v>
      </c>
      <c r="AM182" s="5">
        <v>4</v>
      </c>
      <c r="AN182" s="31">
        <f>VLOOKUP(AO182,$A$3:$B$36,2,FALSE)</f>
        <v>25.7</v>
      </c>
      <c r="AO182" s="80" t="s">
        <v>853</v>
      </c>
    </row>
    <row r="183" spans="7:65" x14ac:dyDescent="0.45">
      <c r="G183" s="5">
        <v>5</v>
      </c>
      <c r="H183" s="6" t="s">
        <v>20</v>
      </c>
      <c r="I183" s="11" t="s">
        <v>455</v>
      </c>
      <c r="J183" s="11" t="s">
        <v>395</v>
      </c>
      <c r="K183" s="6" t="s">
        <v>137</v>
      </c>
      <c r="L183" s="6" t="s">
        <v>91</v>
      </c>
      <c r="M183" s="6" t="s">
        <v>469</v>
      </c>
      <c r="P183" s="5" t="s">
        <v>20</v>
      </c>
      <c r="Q183" s="5" t="s">
        <v>835</v>
      </c>
      <c r="R183" s="5" t="s">
        <v>996</v>
      </c>
      <c r="S183" s="5" t="s">
        <v>137</v>
      </c>
      <c r="T183" s="5" t="s">
        <v>91</v>
      </c>
      <c r="U183" s="5" t="s">
        <v>469</v>
      </c>
      <c r="X183" s="5">
        <v>5</v>
      </c>
      <c r="Y183" s="31">
        <f>VLOOKUP(Z183,$A$3:$B$36,2,FALSE)</f>
        <v>34.1</v>
      </c>
      <c r="Z183" s="80" t="s">
        <v>770</v>
      </c>
      <c r="AA183" s="5">
        <v>5</v>
      </c>
      <c r="AB183" s="31">
        <f>VLOOKUP(AC183,$A$3:$B$36,2,FALSE)</f>
        <v>34.1</v>
      </c>
      <c r="AC183" s="80" t="s">
        <v>770</v>
      </c>
      <c r="AD183" s="5">
        <v>5</v>
      </c>
      <c r="AE183" s="31">
        <f>VLOOKUP(AF183,$A$3:$B$36,2,FALSE)</f>
        <v>22.6</v>
      </c>
      <c r="AF183" s="80" t="s">
        <v>873</v>
      </c>
      <c r="AG183" s="5">
        <v>5</v>
      </c>
      <c r="AH183" s="31">
        <f>VLOOKUP(AI183,$A$3:$B$36,2,FALSE)</f>
        <v>28.4</v>
      </c>
      <c r="AI183" s="80" t="s">
        <v>792</v>
      </c>
      <c r="AJ183" s="5">
        <v>5</v>
      </c>
      <c r="AK183" s="31">
        <f>VLOOKUP(AL183,$A$3:$B$36,2,FALSE)</f>
        <v>38.299999999999997</v>
      </c>
      <c r="AL183" s="80" t="s">
        <v>787</v>
      </c>
      <c r="AM183" s="5">
        <v>5</v>
      </c>
      <c r="AN183" s="31">
        <f>VLOOKUP(AO183,$A$3:$B$36,2,FALSE)</f>
        <v>24.1</v>
      </c>
      <c r="AO183" s="80" t="s">
        <v>769</v>
      </c>
    </row>
    <row r="184" spans="7:65" x14ac:dyDescent="0.45">
      <c r="G184" s="5">
        <v>6</v>
      </c>
      <c r="H184" s="6" t="s">
        <v>227</v>
      </c>
      <c r="I184" s="6" t="s">
        <v>456</v>
      </c>
      <c r="J184" s="6" t="s">
        <v>123</v>
      </c>
      <c r="K184" s="6" t="s">
        <v>89</v>
      </c>
      <c r="L184" s="11" t="s">
        <v>380</v>
      </c>
      <c r="M184" s="6" t="s">
        <v>470</v>
      </c>
      <c r="P184" s="5" t="s">
        <v>72</v>
      </c>
      <c r="Q184" s="5" t="s">
        <v>456</v>
      </c>
      <c r="R184" s="5" t="s">
        <v>123</v>
      </c>
      <c r="S184" s="5" t="s">
        <v>89</v>
      </c>
      <c r="T184" s="5" t="s">
        <v>99</v>
      </c>
      <c r="U184" s="5" t="s">
        <v>515</v>
      </c>
      <c r="X184" s="5">
        <v>6</v>
      </c>
      <c r="Y184" s="31">
        <f>VLOOKUP(Z184,$A$3:$B$36,2,FALSE)</f>
        <v>35.9</v>
      </c>
      <c r="Z184" s="80" t="s">
        <v>766</v>
      </c>
      <c r="AA184" s="5">
        <v>6</v>
      </c>
      <c r="AB184" s="31">
        <f>VLOOKUP(AC184,$A$3:$B$36,2,FALSE)</f>
        <v>32.5</v>
      </c>
      <c r="AC184" s="80" t="s">
        <v>774</v>
      </c>
      <c r="AD184" s="5">
        <v>6</v>
      </c>
      <c r="AE184" s="31">
        <f>VLOOKUP(AF184,$A$3:$B$36,2,FALSE)</f>
        <v>21.5</v>
      </c>
      <c r="AF184" s="80" t="s">
        <v>871</v>
      </c>
      <c r="AG184" s="5">
        <v>6</v>
      </c>
      <c r="AH184" s="31">
        <f>VLOOKUP(AI184,$A$3:$B$36,2,FALSE)</f>
        <v>30.7</v>
      </c>
      <c r="AI184" s="80" t="s">
        <v>773</v>
      </c>
      <c r="AJ184" s="5">
        <v>6</v>
      </c>
      <c r="AK184" s="31">
        <f>VLOOKUP(AL184,$A$3:$B$36,2,FALSE)</f>
        <v>35.9</v>
      </c>
      <c r="AL184" s="80" t="s">
        <v>766</v>
      </c>
      <c r="AM184" s="5">
        <v>6</v>
      </c>
      <c r="AN184" s="31">
        <f>VLOOKUP(AO184,$A$3:$B$36,2,FALSE)</f>
        <v>22.6</v>
      </c>
      <c r="AO184" s="80" t="s">
        <v>873</v>
      </c>
    </row>
    <row r="185" spans="7:65" x14ac:dyDescent="0.45">
      <c r="G185" s="5">
        <v>7</v>
      </c>
      <c r="H185" s="6" t="s">
        <v>453</v>
      </c>
      <c r="I185" s="6" t="s">
        <v>457</v>
      </c>
      <c r="J185" s="6" t="s">
        <v>460</v>
      </c>
      <c r="K185" s="6" t="s">
        <v>90</v>
      </c>
      <c r="L185" s="6" t="s">
        <v>381</v>
      </c>
      <c r="M185" s="11" t="s">
        <v>471</v>
      </c>
      <c r="P185" s="5" t="s">
        <v>453</v>
      </c>
      <c r="Q185" s="5" t="s">
        <v>457</v>
      </c>
      <c r="R185" s="5" t="s">
        <v>460</v>
      </c>
      <c r="S185" s="5" t="s">
        <v>90</v>
      </c>
      <c r="T185" s="5" t="s">
        <v>930</v>
      </c>
      <c r="U185" s="5" t="s">
        <v>469</v>
      </c>
      <c r="X185" s="5">
        <v>7</v>
      </c>
      <c r="Y185" s="31">
        <f>VLOOKUP(Z185,$A$3:$B$36,2,FALSE)</f>
        <v>34.1</v>
      </c>
      <c r="Z185" s="80" t="s">
        <v>770</v>
      </c>
      <c r="AA185" s="5">
        <v>7</v>
      </c>
      <c r="AB185" s="31">
        <f>VLOOKUP(AC185,$A$3:$B$36,2,FALSE)</f>
        <v>30.7</v>
      </c>
      <c r="AC185" s="80" t="s">
        <v>773</v>
      </c>
      <c r="AD185" s="5">
        <v>7</v>
      </c>
      <c r="AE185" s="31">
        <f>VLOOKUP(AF185,$A$3:$B$36,2,FALSE)</f>
        <v>20.5</v>
      </c>
      <c r="AF185" s="80" t="s">
        <v>434</v>
      </c>
      <c r="AG185" s="5">
        <v>7</v>
      </c>
      <c r="AH185" s="31">
        <f>VLOOKUP(AI185,$A$3:$B$36,2,FALSE)</f>
        <v>32.5</v>
      </c>
      <c r="AI185" s="80" t="s">
        <v>774</v>
      </c>
      <c r="AJ185" s="5">
        <v>7</v>
      </c>
      <c r="AK185" s="31">
        <f>VLOOKUP(AL185,$A$3:$B$36,2,FALSE)</f>
        <v>38.1</v>
      </c>
      <c r="AL185" s="80" t="s">
        <v>791</v>
      </c>
      <c r="AM185" s="5">
        <v>7</v>
      </c>
      <c r="AN185" s="31">
        <f>VLOOKUP(AO185,$A$3:$B$36,2,FALSE)</f>
        <v>24.1</v>
      </c>
      <c r="AO185" s="80" t="s">
        <v>769</v>
      </c>
    </row>
    <row r="186" spans="7:65" x14ac:dyDescent="0.45">
      <c r="G186" s="5">
        <v>8</v>
      </c>
      <c r="H186" s="6" t="s">
        <v>222</v>
      </c>
      <c r="I186" s="6" t="s">
        <v>458</v>
      </c>
      <c r="J186" s="6" t="s">
        <v>461</v>
      </c>
      <c r="K186" s="6" t="s">
        <v>46</v>
      </c>
      <c r="L186" s="11" t="s">
        <v>382</v>
      </c>
      <c r="M186" s="6"/>
      <c r="P186" s="5" t="s">
        <v>222</v>
      </c>
      <c r="Q186" s="5" t="s">
        <v>119</v>
      </c>
      <c r="R186" s="5" t="s">
        <v>125</v>
      </c>
      <c r="S186" s="5" t="s">
        <v>46</v>
      </c>
      <c r="T186" s="5" t="s">
        <v>99</v>
      </c>
      <c r="X186" s="5">
        <v>8</v>
      </c>
      <c r="Y186" s="31">
        <f>VLOOKUP(Z186,$A$3:$B$36,2,FALSE)</f>
        <v>32.5</v>
      </c>
      <c r="Z186" s="80" t="s">
        <v>774</v>
      </c>
      <c r="AA186" s="5">
        <v>8</v>
      </c>
      <c r="AB186" s="31">
        <f>VLOOKUP(AC186,$A$3:$B$36,2,FALSE)</f>
        <v>28.4</v>
      </c>
      <c r="AC186" s="80" t="s">
        <v>792</v>
      </c>
      <c r="AD186" s="5">
        <v>8</v>
      </c>
      <c r="AE186" s="31">
        <f>VLOOKUP(AF186,$A$3:$B$36,2,FALSE)</f>
        <v>19.3</v>
      </c>
      <c r="AF186" s="80" t="s">
        <v>819</v>
      </c>
      <c r="AG186" s="5">
        <v>8</v>
      </c>
      <c r="AH186" s="31">
        <f>VLOOKUP(AI186,$A$3:$B$36,2,FALSE)</f>
        <v>34.1</v>
      </c>
      <c r="AI186" s="80" t="s">
        <v>770</v>
      </c>
      <c r="AJ186" s="5">
        <v>8</v>
      </c>
      <c r="AK186" s="31">
        <f>VLOOKUP(AL186,$A$3:$B$36,2,FALSE)</f>
        <v>35.9</v>
      </c>
      <c r="AL186" s="80" t="s">
        <v>766</v>
      </c>
      <c r="AM186" s="114">
        <v>8</v>
      </c>
      <c r="AN186" s="107">
        <f>VLOOKUP(AO186,$A$3:$B$36,2,FALSE)</f>
        <v>22.6</v>
      </c>
      <c r="AO186" s="112" t="s">
        <v>873</v>
      </c>
    </row>
    <row r="187" spans="7:65" x14ac:dyDescent="0.45">
      <c r="G187" s="5">
        <v>9</v>
      </c>
      <c r="H187" s="6" t="s">
        <v>410</v>
      </c>
      <c r="I187" s="6" t="s">
        <v>272</v>
      </c>
      <c r="J187" s="6" t="s">
        <v>462</v>
      </c>
      <c r="K187" s="6" t="s">
        <v>464</v>
      </c>
      <c r="L187" s="6" t="s">
        <v>100</v>
      </c>
      <c r="M187" s="6"/>
      <c r="P187" s="5" t="s">
        <v>226</v>
      </c>
      <c r="Q187" s="5" t="s">
        <v>272</v>
      </c>
      <c r="R187" s="5" t="s">
        <v>462</v>
      </c>
      <c r="S187" s="5" t="s">
        <v>507</v>
      </c>
      <c r="T187" s="5" t="s">
        <v>100</v>
      </c>
      <c r="X187" s="5">
        <v>9</v>
      </c>
      <c r="Y187" s="31">
        <f>VLOOKUP(Z187,$A$3:$B$36,2,FALSE)</f>
        <v>30.7</v>
      </c>
      <c r="Z187" s="80" t="s">
        <v>773</v>
      </c>
      <c r="AA187" s="5">
        <v>9</v>
      </c>
      <c r="AB187" s="31">
        <f>VLOOKUP(AC187,$A$3:$B$36,2,FALSE)</f>
        <v>30.7</v>
      </c>
      <c r="AC187" s="80" t="s">
        <v>773</v>
      </c>
      <c r="AD187" s="5">
        <v>9</v>
      </c>
      <c r="AE187" s="31">
        <f>VLOOKUP(AF187,$A$3:$B$36,2,FALSE)</f>
        <v>20.5</v>
      </c>
      <c r="AF187" s="80" t="s">
        <v>434</v>
      </c>
      <c r="AG187" s="5">
        <v>9</v>
      </c>
      <c r="AH187" s="31">
        <f>VLOOKUP(AI187,$A$3:$B$36,2,FALSE)</f>
        <v>35.9</v>
      </c>
      <c r="AI187" s="80" t="s">
        <v>766</v>
      </c>
      <c r="AJ187" s="5">
        <v>9</v>
      </c>
      <c r="AK187" s="31">
        <f>VLOOKUP(AL187,$A$3:$B$36,2,FALSE)</f>
        <v>38.1</v>
      </c>
      <c r="AL187" s="80" t="s">
        <v>791</v>
      </c>
      <c r="AN187" s="31"/>
    </row>
    <row r="188" spans="7:65" x14ac:dyDescent="0.45">
      <c r="G188" s="5">
        <v>10</v>
      </c>
      <c r="H188" s="11" t="s">
        <v>454</v>
      </c>
      <c r="I188" s="6" t="s">
        <v>273</v>
      </c>
      <c r="J188" s="6" t="s">
        <v>126</v>
      </c>
      <c r="K188" s="6" t="s">
        <v>465</v>
      </c>
      <c r="L188" s="6" t="s">
        <v>54</v>
      </c>
      <c r="M188" s="6"/>
      <c r="P188" s="5" t="s">
        <v>222</v>
      </c>
      <c r="Q188" s="5" t="s">
        <v>273</v>
      </c>
      <c r="R188" s="5" t="s">
        <v>126</v>
      </c>
      <c r="S188" s="5" t="s">
        <v>46</v>
      </c>
      <c r="T188" s="5" t="s">
        <v>54</v>
      </c>
      <c r="X188" s="5">
        <v>10</v>
      </c>
      <c r="Y188" s="31">
        <f>VLOOKUP(Z188,$A$3:$B$36,2,FALSE)</f>
        <v>32.5</v>
      </c>
      <c r="Z188" s="80" t="s">
        <v>774</v>
      </c>
      <c r="AA188" s="5">
        <v>10</v>
      </c>
      <c r="AB188" s="31">
        <f>VLOOKUP(AC188,$A$3:$B$36,2,FALSE)</f>
        <v>32.5</v>
      </c>
      <c r="AC188" s="80" t="s">
        <v>774</v>
      </c>
      <c r="AD188" s="5">
        <v>10</v>
      </c>
      <c r="AE188" s="31">
        <f>VLOOKUP(AF188,$A$3:$B$36,2,FALSE)</f>
        <v>21.5</v>
      </c>
      <c r="AF188" s="80" t="s">
        <v>871</v>
      </c>
      <c r="AG188" s="5">
        <v>10</v>
      </c>
      <c r="AH188" s="31">
        <f>VLOOKUP(AI188,$A$3:$B$36,2,FALSE)</f>
        <v>34.1</v>
      </c>
      <c r="AI188" s="80" t="s">
        <v>770</v>
      </c>
      <c r="AJ188" s="5">
        <v>10</v>
      </c>
      <c r="AK188" s="31">
        <f>VLOOKUP(AL188,$A$3:$B$36,2,FALSE)</f>
        <v>38.299999999999997</v>
      </c>
      <c r="AL188" s="80" t="s">
        <v>787</v>
      </c>
      <c r="AN188" s="31"/>
    </row>
    <row r="189" spans="7:65" x14ac:dyDescent="0.45">
      <c r="G189" s="5">
        <v>11</v>
      </c>
      <c r="H189" s="6"/>
      <c r="I189" s="11" t="s">
        <v>459</v>
      </c>
      <c r="J189" s="11" t="s">
        <v>463</v>
      </c>
      <c r="K189" s="6" t="s">
        <v>138</v>
      </c>
      <c r="L189" s="6" t="s">
        <v>316</v>
      </c>
      <c r="M189" s="6"/>
      <c r="Q189" s="5" t="s">
        <v>835</v>
      </c>
      <c r="R189" s="5" t="s">
        <v>996</v>
      </c>
      <c r="S189" s="5" t="s">
        <v>138</v>
      </c>
      <c r="T189" s="5" t="s">
        <v>845</v>
      </c>
      <c r="X189" s="114">
        <v>11</v>
      </c>
      <c r="Y189" s="107">
        <f>VLOOKUP(Z189,$A$3:$B$36,2,FALSE)</f>
        <v>30.7</v>
      </c>
      <c r="Z189" s="112" t="s">
        <v>773</v>
      </c>
      <c r="AA189" s="5">
        <v>11</v>
      </c>
      <c r="AB189" s="31">
        <f>VLOOKUP(AC189,$A$3:$B$36,2,FALSE)</f>
        <v>34.1</v>
      </c>
      <c r="AC189" s="80" t="s">
        <v>770</v>
      </c>
      <c r="AD189" s="5">
        <v>11</v>
      </c>
      <c r="AE189" s="31">
        <f>VLOOKUP(AF189,$A$3:$B$36,2,FALSE)</f>
        <v>22.6</v>
      </c>
      <c r="AF189" s="80" t="s">
        <v>873</v>
      </c>
      <c r="AG189" s="5">
        <v>11</v>
      </c>
      <c r="AH189" s="31">
        <f>VLOOKUP(AI189,$A$3:$B$36,2,FALSE)</f>
        <v>35.9</v>
      </c>
      <c r="AI189" s="80" t="s">
        <v>766</v>
      </c>
      <c r="AJ189" s="5">
        <v>11</v>
      </c>
      <c r="AK189" s="31">
        <f>VLOOKUP(AL189,$A$3:$B$36,2,FALSE)</f>
        <v>40.4</v>
      </c>
      <c r="AL189" s="80" t="s">
        <v>765</v>
      </c>
      <c r="AN189" s="31"/>
    </row>
    <row r="190" spans="7:65" ht="13.8" x14ac:dyDescent="0.45">
      <c r="G190" s="5">
        <v>12</v>
      </c>
      <c r="H190" s="6"/>
      <c r="I190" s="6"/>
      <c r="J190" s="6"/>
      <c r="K190" s="6" t="s">
        <v>248</v>
      </c>
      <c r="L190" s="6"/>
      <c r="M190" s="6"/>
      <c r="N190" s="10" t="s">
        <v>431</v>
      </c>
      <c r="S190" s="5" t="s">
        <v>87</v>
      </c>
      <c r="V190" s="5">
        <f>COUNTA(P179:U190)</f>
        <v>62</v>
      </c>
      <c r="W190" s="10" t="s">
        <v>431</v>
      </c>
      <c r="AA190" s="114">
        <v>12</v>
      </c>
      <c r="AB190" s="107">
        <f>VLOOKUP(AC190,$A$3:$B$36,2,FALSE)</f>
        <v>32.5</v>
      </c>
      <c r="AC190" s="112" t="s">
        <v>774</v>
      </c>
      <c r="AD190" s="114">
        <v>12</v>
      </c>
      <c r="AE190" s="107">
        <f>VLOOKUP(AF190,$A$3:$B$36,2,FALSE)</f>
        <v>21.5</v>
      </c>
      <c r="AF190" s="112" t="s">
        <v>871</v>
      </c>
      <c r="AG190" s="5">
        <v>12</v>
      </c>
      <c r="AH190" s="31">
        <f>VLOOKUP(AI190,$A$3:$B$36,2,FALSE)</f>
        <v>38.1</v>
      </c>
      <c r="AI190" s="80" t="s">
        <v>791</v>
      </c>
      <c r="AJ190" s="114">
        <v>12</v>
      </c>
      <c r="AK190" s="107">
        <f>VLOOKUP(AL190,$A$3:$B$36,2,FALSE)</f>
        <v>38.299999999999997</v>
      </c>
      <c r="AL190" s="112" t="s">
        <v>787</v>
      </c>
    </row>
    <row r="191" spans="7:65" x14ac:dyDescent="0.45">
      <c r="H191" s="6"/>
      <c r="I191" s="6"/>
      <c r="J191" s="6"/>
      <c r="K191" s="6"/>
      <c r="L191" s="6"/>
      <c r="M191" s="6"/>
      <c r="AG191" s="114">
        <v>13</v>
      </c>
      <c r="AH191" s="107">
        <f>VLOOKUP(AI191,$A$3:$B$36,2,FALSE)</f>
        <v>35.9</v>
      </c>
      <c r="AI191" s="112" t="s">
        <v>766</v>
      </c>
    </row>
    <row r="192" spans="7:65" ht="13.8" x14ac:dyDescent="0.45">
      <c r="G192" s="5" t="s">
        <v>472</v>
      </c>
      <c r="BM192" s="10" t="s">
        <v>431</v>
      </c>
    </row>
    <row r="193" spans="7:41" x14ac:dyDescent="0.45">
      <c r="H193" s="5" t="s">
        <v>216</v>
      </c>
    </row>
    <row r="194" spans="7:41" x14ac:dyDescent="0.45">
      <c r="G194" s="7" t="s">
        <v>5</v>
      </c>
      <c r="H194" s="8" t="s">
        <v>28</v>
      </c>
      <c r="I194" s="8" t="s">
        <v>29</v>
      </c>
      <c r="J194" s="8" t="s">
        <v>110</v>
      </c>
      <c r="K194" s="8" t="s">
        <v>217</v>
      </c>
      <c r="L194" s="8" t="s">
        <v>218</v>
      </c>
      <c r="M194" s="8" t="s">
        <v>219</v>
      </c>
      <c r="O194" s="5">
        <v>10</v>
      </c>
      <c r="P194" s="8" t="s">
        <v>28</v>
      </c>
      <c r="Q194" s="8" t="s">
        <v>29</v>
      </c>
      <c r="R194" s="8" t="s">
        <v>110</v>
      </c>
      <c r="S194" s="8" t="s">
        <v>217</v>
      </c>
      <c r="T194" s="8" t="s">
        <v>218</v>
      </c>
      <c r="U194" s="8" t="s">
        <v>219</v>
      </c>
      <c r="X194" s="7" t="s">
        <v>5</v>
      </c>
      <c r="Z194" s="102" t="s">
        <v>28</v>
      </c>
      <c r="AA194" s="102"/>
      <c r="AB194" s="102"/>
      <c r="AC194" s="102" t="s">
        <v>29</v>
      </c>
      <c r="AD194" s="102"/>
      <c r="AE194" s="102"/>
      <c r="AF194" s="102" t="s">
        <v>110</v>
      </c>
      <c r="AG194" s="102"/>
      <c r="AH194" s="102"/>
      <c r="AI194" s="102" t="s">
        <v>217</v>
      </c>
      <c r="AJ194" s="102"/>
      <c r="AK194" s="102"/>
      <c r="AL194" s="102" t="s">
        <v>218</v>
      </c>
      <c r="AM194" s="102"/>
      <c r="AN194" s="102"/>
      <c r="AO194" s="102" t="s">
        <v>219</v>
      </c>
    </row>
    <row r="195" spans="7:41" x14ac:dyDescent="0.45">
      <c r="G195" s="5">
        <v>1</v>
      </c>
      <c r="H195" s="6" t="s">
        <v>114</v>
      </c>
      <c r="I195" s="6" t="s">
        <v>118</v>
      </c>
      <c r="J195" s="6" t="s">
        <v>126</v>
      </c>
      <c r="K195" s="6" t="s">
        <v>136</v>
      </c>
      <c r="L195" s="6" t="s">
        <v>148</v>
      </c>
      <c r="M195" s="6" t="s">
        <v>155</v>
      </c>
      <c r="P195" s="5" t="s">
        <v>114</v>
      </c>
      <c r="Q195" s="5" t="s">
        <v>118</v>
      </c>
      <c r="R195" s="5" t="s">
        <v>126</v>
      </c>
      <c r="S195" s="5" t="s">
        <v>136</v>
      </c>
      <c r="T195" s="5" t="s">
        <v>148</v>
      </c>
      <c r="U195" s="5" t="s">
        <v>155</v>
      </c>
      <c r="X195" s="5">
        <v>1</v>
      </c>
      <c r="Y195" s="31">
        <f>VLOOKUP(Z195,$A$3:$B$36,2,FALSE)</f>
        <v>21.5</v>
      </c>
      <c r="Z195" s="80" t="s">
        <v>871</v>
      </c>
      <c r="AA195" s="5">
        <v>1</v>
      </c>
      <c r="AB195" s="31">
        <f>VLOOKUP(AC195,$A$3:$B$36,2,FALSE)</f>
        <v>21.5</v>
      </c>
      <c r="AC195" s="80" t="s">
        <v>871</v>
      </c>
      <c r="AD195" s="5">
        <v>1</v>
      </c>
      <c r="AE195" s="31">
        <f>VLOOKUP(AF195,$A$3:$B$36,2,FALSE)</f>
        <v>21.5</v>
      </c>
      <c r="AF195" s="80" t="s">
        <v>871</v>
      </c>
      <c r="AG195" s="5">
        <v>1</v>
      </c>
      <c r="AH195" s="31">
        <f>VLOOKUP(AI195,$A$3:$B$36,2,FALSE)</f>
        <v>21.5</v>
      </c>
      <c r="AI195" s="80" t="s">
        <v>871</v>
      </c>
      <c r="AJ195" s="5">
        <v>1</v>
      </c>
      <c r="AK195" s="31">
        <f>VLOOKUP(AL195,$A$3:$B$36,2,FALSE)</f>
        <v>21.5</v>
      </c>
      <c r="AL195" s="80" t="s">
        <v>871</v>
      </c>
      <c r="AM195" s="5">
        <v>1</v>
      </c>
      <c r="AN195" s="31">
        <f>VLOOKUP(AO195,$A$3:$B$36,2,FALSE)</f>
        <v>21.5</v>
      </c>
      <c r="AO195" s="80" t="s">
        <v>871</v>
      </c>
    </row>
    <row r="196" spans="7:41" x14ac:dyDescent="0.45">
      <c r="G196" s="5">
        <v>2</v>
      </c>
      <c r="H196" s="6" t="s">
        <v>116</v>
      </c>
      <c r="I196" s="6" t="s">
        <v>119</v>
      </c>
      <c r="J196" s="6" t="s">
        <v>128</v>
      </c>
      <c r="K196" s="6" t="s">
        <v>137</v>
      </c>
      <c r="L196" s="6" t="s">
        <v>96</v>
      </c>
      <c r="M196" s="6" t="s">
        <v>18</v>
      </c>
      <c r="P196" s="5" t="s">
        <v>116</v>
      </c>
      <c r="Q196" s="5" t="s">
        <v>119</v>
      </c>
      <c r="R196" s="5" t="s">
        <v>128</v>
      </c>
      <c r="S196" s="5" t="s">
        <v>137</v>
      </c>
      <c r="T196" s="5" t="s">
        <v>96</v>
      </c>
      <c r="U196" s="5" t="s">
        <v>18</v>
      </c>
      <c r="X196" s="5">
        <v>2</v>
      </c>
      <c r="Y196" s="31">
        <f>VLOOKUP(Z196,$A$3:$B$36,2,FALSE)</f>
        <v>28.4</v>
      </c>
      <c r="Z196" s="80" t="s">
        <v>792</v>
      </c>
      <c r="AA196" s="5">
        <v>2</v>
      </c>
      <c r="AB196" s="31">
        <f>VLOOKUP(AC196,$A$3:$B$36,2,FALSE)</f>
        <v>28.4</v>
      </c>
      <c r="AC196" s="80" t="s">
        <v>792</v>
      </c>
      <c r="AD196" s="5">
        <v>2</v>
      </c>
      <c r="AE196" s="31">
        <f>VLOOKUP(AF196,$A$3:$B$36,2,FALSE)</f>
        <v>28.4</v>
      </c>
      <c r="AF196" s="80" t="s">
        <v>792</v>
      </c>
      <c r="AG196" s="5">
        <v>2</v>
      </c>
      <c r="AH196" s="31">
        <f>VLOOKUP(AI196,$A$3:$B$36,2,FALSE)</f>
        <v>28.4</v>
      </c>
      <c r="AI196" s="80" t="s">
        <v>792</v>
      </c>
      <c r="AJ196" s="5">
        <v>2</v>
      </c>
      <c r="AK196" s="31">
        <f>VLOOKUP(AL196,$A$3:$B$36,2,FALSE)</f>
        <v>28.4</v>
      </c>
      <c r="AL196" s="80" t="s">
        <v>792</v>
      </c>
      <c r="AM196" s="5">
        <v>2</v>
      </c>
      <c r="AN196" s="31">
        <f>VLOOKUP(AO196,$A$3:$B$36,2,FALSE)</f>
        <v>28.4</v>
      </c>
      <c r="AO196" s="80" t="s">
        <v>792</v>
      </c>
    </row>
    <row r="197" spans="7:41" x14ac:dyDescent="0.45">
      <c r="G197" s="5">
        <v>3</v>
      </c>
      <c r="H197" s="6" t="s">
        <v>66</v>
      </c>
      <c r="I197" s="6" t="s">
        <v>120</v>
      </c>
      <c r="J197" s="6" t="s">
        <v>130</v>
      </c>
      <c r="K197" s="6" t="s">
        <v>138</v>
      </c>
      <c r="L197" s="6" t="s">
        <v>99</v>
      </c>
      <c r="M197" s="6" t="s">
        <v>14</v>
      </c>
      <c r="P197" s="5" t="s">
        <v>66</v>
      </c>
      <c r="Q197" s="5" t="s">
        <v>120</v>
      </c>
      <c r="R197" s="5" t="s">
        <v>130</v>
      </c>
      <c r="S197" s="5" t="s">
        <v>138</v>
      </c>
      <c r="T197" s="5" t="s">
        <v>99</v>
      </c>
      <c r="U197" s="5" t="s">
        <v>14</v>
      </c>
      <c r="X197" s="5">
        <v>3</v>
      </c>
      <c r="Y197" s="31">
        <f>VLOOKUP(Z197,$A$3:$B$36,2,FALSE)</f>
        <v>35.9</v>
      </c>
      <c r="Z197" s="80" t="s">
        <v>766</v>
      </c>
      <c r="AA197" s="5">
        <v>3</v>
      </c>
      <c r="AB197" s="31">
        <f>VLOOKUP(AC197,$A$3:$B$36,2,FALSE)</f>
        <v>35.9</v>
      </c>
      <c r="AC197" s="80" t="s">
        <v>766</v>
      </c>
      <c r="AD197" s="5">
        <v>3</v>
      </c>
      <c r="AE197" s="31">
        <f>VLOOKUP(AF197,$A$3:$B$36,2,FALSE)</f>
        <v>35.9</v>
      </c>
      <c r="AF197" s="80" t="s">
        <v>766</v>
      </c>
      <c r="AG197" s="5">
        <v>3</v>
      </c>
      <c r="AH197" s="31">
        <f>VLOOKUP(AI197,$A$3:$B$36,2,FALSE)</f>
        <v>35.9</v>
      </c>
      <c r="AI197" s="80" t="s">
        <v>766</v>
      </c>
      <c r="AJ197" s="5">
        <v>3</v>
      </c>
      <c r="AK197" s="31">
        <f>VLOOKUP(AL197,$A$3:$B$36,2,FALSE)</f>
        <v>35.9</v>
      </c>
      <c r="AL197" s="80" t="s">
        <v>766</v>
      </c>
      <c r="AM197" s="5">
        <v>3</v>
      </c>
      <c r="AN197" s="31">
        <f>VLOOKUP(AO197,$A$3:$B$36,2,FALSE)</f>
        <v>35.9</v>
      </c>
      <c r="AO197" s="80" t="s">
        <v>766</v>
      </c>
    </row>
    <row r="198" spans="7:41" x14ac:dyDescent="0.45">
      <c r="G198" s="5">
        <v>4</v>
      </c>
      <c r="H198" s="6" t="s">
        <v>27</v>
      </c>
      <c r="I198" s="6" t="s">
        <v>121</v>
      </c>
      <c r="J198" s="6" t="s">
        <v>81</v>
      </c>
      <c r="K198" s="6" t="s">
        <v>51</v>
      </c>
      <c r="L198" s="6" t="s">
        <v>57</v>
      </c>
      <c r="M198" s="6" t="s">
        <v>11</v>
      </c>
      <c r="P198" s="5" t="s">
        <v>27</v>
      </c>
      <c r="Q198" s="5" t="s">
        <v>121</v>
      </c>
      <c r="R198" s="5" t="s">
        <v>81</v>
      </c>
      <c r="S198" s="5" t="s">
        <v>51</v>
      </c>
      <c r="T198" s="5" t="s">
        <v>57</v>
      </c>
      <c r="U198" s="5" t="s">
        <v>11</v>
      </c>
      <c r="X198" s="5">
        <v>4</v>
      </c>
      <c r="Y198" s="31">
        <f>VLOOKUP(Z198,$A$3:$B$36,2,FALSE)</f>
        <v>41.9</v>
      </c>
      <c r="Z198" s="80" t="s">
        <v>776</v>
      </c>
      <c r="AA198" s="5">
        <v>4</v>
      </c>
      <c r="AB198" s="31">
        <f>VLOOKUP(AC198,$A$3:$B$36,2,FALSE)</f>
        <v>41.9</v>
      </c>
      <c r="AC198" s="80" t="s">
        <v>776</v>
      </c>
      <c r="AD198" s="5">
        <v>4</v>
      </c>
      <c r="AE198" s="31">
        <f>VLOOKUP(AF198,$A$3:$B$36,2,FALSE)</f>
        <v>41.9</v>
      </c>
      <c r="AF198" s="80" t="s">
        <v>776</v>
      </c>
      <c r="AG198" s="5">
        <v>4</v>
      </c>
      <c r="AH198" s="31">
        <f>VLOOKUP(AI198,$A$3:$B$36,2,FALSE)</f>
        <v>41.9</v>
      </c>
      <c r="AI198" s="80" t="s">
        <v>776</v>
      </c>
      <c r="AJ198" s="5">
        <v>4</v>
      </c>
      <c r="AK198" s="31">
        <f>VLOOKUP(AL198,$A$3:$B$36,2,FALSE)</f>
        <v>41.9</v>
      </c>
      <c r="AL198" s="80" t="s">
        <v>776</v>
      </c>
      <c r="AM198" s="5">
        <v>4</v>
      </c>
      <c r="AN198" s="31">
        <f>VLOOKUP(AO198,$A$3:$B$36,2,FALSE)</f>
        <v>41.9</v>
      </c>
      <c r="AO198" s="80" t="s">
        <v>776</v>
      </c>
    </row>
    <row r="199" spans="7:41" x14ac:dyDescent="0.45">
      <c r="G199" s="5">
        <v>5</v>
      </c>
      <c r="H199" s="6" t="s">
        <v>185</v>
      </c>
      <c r="I199" s="6" t="s">
        <v>33</v>
      </c>
      <c r="J199" s="6" t="s">
        <v>194</v>
      </c>
      <c r="K199" s="11" t="s">
        <v>139</v>
      </c>
      <c r="L199" s="6" t="s">
        <v>491</v>
      </c>
      <c r="M199" s="6" t="s">
        <v>317</v>
      </c>
      <c r="P199" s="5" t="s">
        <v>257</v>
      </c>
      <c r="Q199" s="5" t="s">
        <v>33</v>
      </c>
      <c r="R199" s="5" t="s">
        <v>978</v>
      </c>
      <c r="S199" s="5" t="s">
        <v>609</v>
      </c>
      <c r="T199" s="5" t="s">
        <v>946</v>
      </c>
      <c r="U199" s="5" t="s">
        <v>985</v>
      </c>
      <c r="X199" s="5">
        <v>5</v>
      </c>
      <c r="Y199" s="31">
        <f>VLOOKUP(Z199,$A$3:$B$36,2,FALSE)</f>
        <v>52.3</v>
      </c>
      <c r="Z199" s="80" t="s">
        <v>764</v>
      </c>
      <c r="AA199" s="5">
        <v>5</v>
      </c>
      <c r="AB199" s="31">
        <f>VLOOKUP(AC199,$A$3:$B$36,2,FALSE)</f>
        <v>52.3</v>
      </c>
      <c r="AC199" s="80" t="s">
        <v>764</v>
      </c>
      <c r="AD199" s="5">
        <v>5</v>
      </c>
      <c r="AE199" s="31">
        <f>VLOOKUP(AF199,$A$3:$B$36,2,FALSE)</f>
        <v>52.3</v>
      </c>
      <c r="AF199" s="80" t="s">
        <v>764</v>
      </c>
      <c r="AG199" s="5">
        <v>5</v>
      </c>
      <c r="AH199" s="31">
        <f>VLOOKUP(AI199,$A$3:$B$36,2,FALSE)</f>
        <v>52.3</v>
      </c>
      <c r="AI199" s="80" t="s">
        <v>764</v>
      </c>
      <c r="AJ199" s="5">
        <v>5</v>
      </c>
      <c r="AK199" s="31">
        <f>VLOOKUP(AL199,$A$3:$B$36,2,FALSE)</f>
        <v>52.3</v>
      </c>
      <c r="AL199" s="80" t="s">
        <v>764</v>
      </c>
      <c r="AM199" s="5">
        <v>5</v>
      </c>
      <c r="AN199" s="31">
        <f>VLOOKUP(AO199,$A$3:$B$36,2,FALSE)</f>
        <v>52.3</v>
      </c>
      <c r="AO199" s="80" t="s">
        <v>764</v>
      </c>
    </row>
    <row r="200" spans="7:41" x14ac:dyDescent="0.45">
      <c r="G200" s="5">
        <v>6</v>
      </c>
      <c r="H200" s="11" t="s">
        <v>296</v>
      </c>
      <c r="I200" s="6" t="s">
        <v>476</v>
      </c>
      <c r="J200" s="6" t="s">
        <v>78</v>
      </c>
      <c r="K200" s="6" t="s">
        <v>399</v>
      </c>
      <c r="L200" s="6" t="s">
        <v>181</v>
      </c>
      <c r="M200" s="6" t="s">
        <v>318</v>
      </c>
      <c r="P200" s="5" t="s">
        <v>23</v>
      </c>
      <c r="Q200" s="5" t="s">
        <v>997</v>
      </c>
      <c r="R200" s="5" t="s">
        <v>78</v>
      </c>
      <c r="S200" s="5" t="s">
        <v>399</v>
      </c>
      <c r="T200" s="5" t="s">
        <v>181</v>
      </c>
      <c r="U200" s="5" t="s">
        <v>318</v>
      </c>
      <c r="X200" s="5">
        <v>6</v>
      </c>
      <c r="Y200" s="31">
        <f>VLOOKUP(Z200,$A$3:$B$36,2,FALSE)</f>
        <v>46.8</v>
      </c>
      <c r="Z200" s="80" t="s">
        <v>772</v>
      </c>
      <c r="AA200" s="5">
        <v>6</v>
      </c>
      <c r="AB200" s="31">
        <f>VLOOKUP(AC200,$A$3:$B$36,2,FALSE)</f>
        <v>62.6</v>
      </c>
      <c r="AC200" s="80" t="s">
        <v>768</v>
      </c>
      <c r="AD200" s="5">
        <v>6</v>
      </c>
      <c r="AE200" s="31">
        <f>VLOOKUP(AF200,$A$3:$B$36,2,FALSE)</f>
        <v>46.8</v>
      </c>
      <c r="AF200" s="80" t="s">
        <v>772</v>
      </c>
      <c r="AG200" s="5">
        <v>6</v>
      </c>
      <c r="AH200" s="31">
        <f>VLOOKUP(AI200,$A$3:$B$36,2,FALSE)</f>
        <v>46.8</v>
      </c>
      <c r="AI200" s="80" t="s">
        <v>772</v>
      </c>
      <c r="AJ200" s="5">
        <v>6</v>
      </c>
      <c r="AK200" s="31">
        <f>VLOOKUP(AL200,$A$3:$B$36,2,FALSE)</f>
        <v>46.8</v>
      </c>
      <c r="AL200" s="80" t="s">
        <v>772</v>
      </c>
      <c r="AM200" s="5">
        <v>6</v>
      </c>
      <c r="AN200" s="31">
        <f>VLOOKUP(AO200,$A$3:$B$36,2,FALSE)</f>
        <v>46.8</v>
      </c>
      <c r="AO200" s="80" t="s">
        <v>772</v>
      </c>
    </row>
    <row r="201" spans="7:41" x14ac:dyDescent="0.45">
      <c r="G201" s="5">
        <v>7</v>
      </c>
      <c r="H201" s="6" t="s">
        <v>473</v>
      </c>
      <c r="I201" s="6" t="s">
        <v>477</v>
      </c>
      <c r="J201" s="6" t="s">
        <v>80</v>
      </c>
      <c r="K201" s="6" t="s">
        <v>48</v>
      </c>
      <c r="L201" s="6" t="s">
        <v>492</v>
      </c>
      <c r="M201" s="6" t="s">
        <v>319</v>
      </c>
      <c r="P201" s="5" t="s">
        <v>548</v>
      </c>
      <c r="Q201" s="5" t="s">
        <v>477</v>
      </c>
      <c r="R201" s="5" t="s">
        <v>80</v>
      </c>
      <c r="S201" s="5" t="s">
        <v>48</v>
      </c>
      <c r="T201" s="5" t="s">
        <v>57</v>
      </c>
      <c r="U201" s="5" t="s">
        <v>319</v>
      </c>
      <c r="X201" s="5">
        <v>7</v>
      </c>
      <c r="Y201" s="31">
        <f>VLOOKUP(Z201,$A$3:$B$36,2,FALSE)</f>
        <v>49.5</v>
      </c>
      <c r="Z201" s="80" t="s">
        <v>767</v>
      </c>
      <c r="AA201" s="5">
        <v>7</v>
      </c>
      <c r="AB201" s="31">
        <f>VLOOKUP(AC201,$A$3:$B$36,2,FALSE)</f>
        <v>59</v>
      </c>
      <c r="AC201" s="80" t="s">
        <v>784</v>
      </c>
      <c r="AD201" s="5">
        <v>7</v>
      </c>
      <c r="AE201" s="31">
        <f>VLOOKUP(AF201,$A$3:$B$36,2,FALSE)</f>
        <v>41.9</v>
      </c>
      <c r="AF201" s="80" t="s">
        <v>776</v>
      </c>
      <c r="AG201" s="5">
        <v>7</v>
      </c>
      <c r="AH201" s="31">
        <f>VLOOKUP(AI201,$A$3:$B$36,2,FALSE)</f>
        <v>41.9</v>
      </c>
      <c r="AI201" s="80" t="s">
        <v>776</v>
      </c>
      <c r="AJ201" s="5">
        <v>7</v>
      </c>
      <c r="AK201" s="31">
        <f>VLOOKUP(AL201,$A$3:$B$36,2,FALSE)</f>
        <v>41.9</v>
      </c>
      <c r="AL201" s="80" t="s">
        <v>776</v>
      </c>
      <c r="AM201" s="5">
        <v>7</v>
      </c>
      <c r="AN201" s="31">
        <f>VLOOKUP(AO201,$A$3:$B$36,2,FALSE)</f>
        <v>41.9</v>
      </c>
      <c r="AO201" s="80" t="s">
        <v>776</v>
      </c>
    </row>
    <row r="202" spans="7:41" x14ac:dyDescent="0.45">
      <c r="G202" s="5">
        <v>8</v>
      </c>
      <c r="H202" s="6" t="s">
        <v>186</v>
      </c>
      <c r="I202" s="6" t="s">
        <v>34</v>
      </c>
      <c r="J202" s="11" t="s">
        <v>481</v>
      </c>
      <c r="K202" s="6" t="s">
        <v>486</v>
      </c>
      <c r="L202" s="6" t="s">
        <v>177</v>
      </c>
      <c r="M202" s="6" t="s">
        <v>64</v>
      </c>
      <c r="P202" s="5" t="s">
        <v>186</v>
      </c>
      <c r="Q202" s="5" t="s">
        <v>34</v>
      </c>
      <c r="R202" s="5" t="s">
        <v>75</v>
      </c>
      <c r="S202" s="5" t="s">
        <v>47</v>
      </c>
      <c r="T202" s="5" t="s">
        <v>177</v>
      </c>
      <c r="U202" s="5" t="s">
        <v>64</v>
      </c>
      <c r="X202" s="5">
        <v>8</v>
      </c>
      <c r="Y202" s="31">
        <f>VLOOKUP(Z202,$A$3:$B$36,2,FALSE)</f>
        <v>46.8</v>
      </c>
      <c r="Z202" s="80" t="s">
        <v>772</v>
      </c>
      <c r="AA202" s="5">
        <v>8</v>
      </c>
      <c r="AB202" s="31">
        <f>VLOOKUP(AC202,$A$3:$B$36,2,FALSE)</f>
        <v>52.3</v>
      </c>
      <c r="AC202" s="80" t="s">
        <v>764</v>
      </c>
      <c r="AD202" s="5">
        <v>8</v>
      </c>
      <c r="AE202" s="31">
        <f>VLOOKUP(AF202,$A$3:$B$36,2,FALSE)</f>
        <v>38.299999999999997</v>
      </c>
      <c r="AF202" s="80" t="s">
        <v>787</v>
      </c>
      <c r="AG202" s="5">
        <v>8</v>
      </c>
      <c r="AH202" s="31">
        <f>VLOOKUP(AI202,$A$3:$B$36,2,FALSE)</f>
        <v>38.299999999999997</v>
      </c>
      <c r="AI202" s="80" t="s">
        <v>787</v>
      </c>
      <c r="AJ202" s="5">
        <v>8</v>
      </c>
      <c r="AK202" s="31">
        <f>VLOOKUP(AL202,$A$3:$B$36,2,FALSE)</f>
        <v>44.5</v>
      </c>
      <c r="AL202" s="80" t="s">
        <v>775</v>
      </c>
      <c r="AM202" s="5">
        <v>8</v>
      </c>
      <c r="AN202" s="31">
        <f>VLOOKUP(AO202,$A$3:$B$36,2,FALSE)</f>
        <v>38.299999999999997</v>
      </c>
      <c r="AO202" s="80" t="s">
        <v>787</v>
      </c>
    </row>
    <row r="203" spans="7:41" x14ac:dyDescent="0.45">
      <c r="G203" s="5">
        <v>9</v>
      </c>
      <c r="H203" s="6" t="s">
        <v>474</v>
      </c>
      <c r="I203" s="6" t="s">
        <v>478</v>
      </c>
      <c r="J203" s="6" t="s">
        <v>86</v>
      </c>
      <c r="K203" s="6" t="s">
        <v>50</v>
      </c>
      <c r="L203" s="6" t="s">
        <v>178</v>
      </c>
      <c r="M203" s="6" t="s">
        <v>61</v>
      </c>
      <c r="P203" s="5" t="s">
        <v>22</v>
      </c>
      <c r="Q203" s="5" t="s">
        <v>478</v>
      </c>
      <c r="R203" s="5" t="s">
        <v>86</v>
      </c>
      <c r="S203" s="5" t="s">
        <v>50</v>
      </c>
      <c r="T203" s="5" t="s">
        <v>178</v>
      </c>
      <c r="U203" s="5" t="s">
        <v>61</v>
      </c>
      <c r="X203" s="5">
        <v>9</v>
      </c>
      <c r="Y203" s="31">
        <f>VLOOKUP(Z203,$A$3:$B$36,2,FALSE)</f>
        <v>44.5</v>
      </c>
      <c r="Z203" s="80" t="s">
        <v>775</v>
      </c>
      <c r="AA203" s="5">
        <v>9</v>
      </c>
      <c r="AB203" s="31">
        <f>VLOOKUP(AC203,$A$3:$B$36,2,FALSE)</f>
        <v>46.8</v>
      </c>
      <c r="AC203" s="80" t="s">
        <v>772</v>
      </c>
      <c r="AD203" s="5">
        <v>9</v>
      </c>
      <c r="AE203" s="31">
        <f>VLOOKUP(AF203,$A$3:$B$36,2,FALSE)</f>
        <v>40.4</v>
      </c>
      <c r="AF203" s="80" t="s">
        <v>765</v>
      </c>
      <c r="AG203" s="5">
        <v>9</v>
      </c>
      <c r="AH203" s="31">
        <f>VLOOKUP(AI203,$A$3:$B$36,2,FALSE)</f>
        <v>40.4</v>
      </c>
      <c r="AI203" s="80" t="s">
        <v>765</v>
      </c>
      <c r="AJ203" s="5">
        <v>9</v>
      </c>
      <c r="AK203" s="31">
        <f>VLOOKUP(AL203,$A$3:$B$36,2,FALSE)</f>
        <v>46.8</v>
      </c>
      <c r="AL203" s="80" t="s">
        <v>772</v>
      </c>
      <c r="AM203" s="5">
        <v>9</v>
      </c>
      <c r="AN203" s="31">
        <f>VLOOKUP(AO203,$A$3:$B$36,2,FALSE)</f>
        <v>35.9</v>
      </c>
      <c r="AO203" s="80" t="s">
        <v>766</v>
      </c>
    </row>
    <row r="204" spans="7:41" x14ac:dyDescent="0.45">
      <c r="G204" s="5">
        <v>10</v>
      </c>
      <c r="H204" s="11" t="s">
        <v>475</v>
      </c>
      <c r="I204" s="6" t="s">
        <v>479</v>
      </c>
      <c r="J204" s="6" t="s">
        <v>482</v>
      </c>
      <c r="K204" s="6" t="s">
        <v>51</v>
      </c>
      <c r="L204" s="6" t="s">
        <v>493</v>
      </c>
      <c r="M204" s="11" t="s">
        <v>383</v>
      </c>
      <c r="P204" s="5" t="s">
        <v>186</v>
      </c>
      <c r="Q204" s="5" t="s">
        <v>121</v>
      </c>
      <c r="R204" s="5" t="s">
        <v>80</v>
      </c>
      <c r="S204" s="5" t="s">
        <v>51</v>
      </c>
      <c r="T204" s="5" t="s">
        <v>180</v>
      </c>
      <c r="U204" s="5" t="s">
        <v>15</v>
      </c>
      <c r="X204" s="5">
        <v>10</v>
      </c>
      <c r="Y204" s="31">
        <f>VLOOKUP(Z204,$A$3:$B$36,2,FALSE)</f>
        <v>46.8</v>
      </c>
      <c r="Z204" s="80" t="s">
        <v>772</v>
      </c>
      <c r="AA204" s="5">
        <v>10</v>
      </c>
      <c r="AB204" s="31">
        <f>VLOOKUP(AC204,$A$3:$B$36,2,FALSE)</f>
        <v>41.9</v>
      </c>
      <c r="AC204" s="80" t="s">
        <v>776</v>
      </c>
      <c r="AD204" s="5">
        <v>10</v>
      </c>
      <c r="AE204" s="31">
        <f>VLOOKUP(AF204,$A$3:$B$36,2,FALSE)</f>
        <v>41.9</v>
      </c>
      <c r="AF204" s="80" t="s">
        <v>776</v>
      </c>
      <c r="AG204" s="5">
        <v>10</v>
      </c>
      <c r="AH204" s="31">
        <f>VLOOKUP(AI204,$A$3:$B$36,2,FALSE)</f>
        <v>41.9</v>
      </c>
      <c r="AI204" s="80" t="s">
        <v>776</v>
      </c>
      <c r="AJ204" s="5">
        <v>10</v>
      </c>
      <c r="AK204" s="31">
        <f>VLOOKUP(AL204,$A$3:$B$36,2,FALSE)</f>
        <v>49.5</v>
      </c>
      <c r="AL204" s="80" t="s">
        <v>767</v>
      </c>
      <c r="AM204" s="5">
        <v>10</v>
      </c>
      <c r="AN204" s="31">
        <f>VLOOKUP(AO204,$A$3:$B$36,2,FALSE)</f>
        <v>32.5</v>
      </c>
      <c r="AO204" s="80" t="s">
        <v>774</v>
      </c>
    </row>
    <row r="205" spans="7:41" x14ac:dyDescent="0.45">
      <c r="G205" s="5">
        <v>11</v>
      </c>
      <c r="I205" s="11" t="s">
        <v>171</v>
      </c>
      <c r="J205" s="6" t="s">
        <v>483</v>
      </c>
      <c r="K205" s="6" t="s">
        <v>401</v>
      </c>
      <c r="L205" s="6" t="s">
        <v>181</v>
      </c>
      <c r="M205" s="6" t="s">
        <v>494</v>
      </c>
      <c r="Q205" s="5" t="s">
        <v>231</v>
      </c>
      <c r="R205" s="5" t="s">
        <v>483</v>
      </c>
      <c r="S205" s="5" t="s">
        <v>401</v>
      </c>
      <c r="T205" s="5" t="s">
        <v>181</v>
      </c>
      <c r="U205" s="5" t="s">
        <v>62</v>
      </c>
      <c r="X205" s="5">
        <v>11</v>
      </c>
      <c r="Y205" s="107">
        <f>VLOOKUP(Z205,$A$3:$B$36,2,FALSE)</f>
        <v>44.5</v>
      </c>
      <c r="Z205" s="112" t="s">
        <v>775</v>
      </c>
      <c r="AA205" s="5">
        <v>11</v>
      </c>
      <c r="AB205" s="31">
        <f>VLOOKUP(AC205,$A$3:$B$36,2,FALSE)</f>
        <v>44.5</v>
      </c>
      <c r="AC205" s="80" t="s">
        <v>775</v>
      </c>
      <c r="AD205" s="5">
        <v>11</v>
      </c>
      <c r="AE205" s="31">
        <f>VLOOKUP(AF205,$A$3:$B$36,2,FALSE)</f>
        <v>40.4</v>
      </c>
      <c r="AF205" s="80" t="s">
        <v>765</v>
      </c>
      <c r="AG205" s="5">
        <v>11</v>
      </c>
      <c r="AH205" s="31">
        <f>VLOOKUP(AI205,$A$3:$B$36,2,FALSE)</f>
        <v>44.5</v>
      </c>
      <c r="AI205" s="80" t="s">
        <v>775</v>
      </c>
      <c r="AJ205" s="5">
        <v>11</v>
      </c>
      <c r="AK205" s="31">
        <f>VLOOKUP(AL205,$A$3:$B$36,2,FALSE)</f>
        <v>46.8</v>
      </c>
      <c r="AL205" s="80" t="s">
        <v>772</v>
      </c>
      <c r="AM205" s="5">
        <v>11</v>
      </c>
      <c r="AN205" s="31">
        <f>VLOOKUP(AO205,$A$3:$B$36,2,FALSE)</f>
        <v>34.1</v>
      </c>
      <c r="AO205" s="80" t="s">
        <v>770</v>
      </c>
    </row>
    <row r="206" spans="7:41" x14ac:dyDescent="0.45">
      <c r="G206" s="5">
        <v>12</v>
      </c>
      <c r="H206" s="6"/>
      <c r="I206" s="6" t="s">
        <v>232</v>
      </c>
      <c r="J206" s="11" t="s">
        <v>484</v>
      </c>
      <c r="K206" s="6" t="s">
        <v>402</v>
      </c>
      <c r="L206" s="6" t="s">
        <v>56</v>
      </c>
      <c r="M206" s="11" t="s">
        <v>495</v>
      </c>
      <c r="Q206" s="5" t="s">
        <v>121</v>
      </c>
      <c r="R206" s="5" t="s">
        <v>75</v>
      </c>
      <c r="S206" s="5" t="s">
        <v>402</v>
      </c>
      <c r="T206" s="5" t="s">
        <v>56</v>
      </c>
      <c r="U206" s="5" t="s">
        <v>15</v>
      </c>
      <c r="AA206" s="5">
        <v>12</v>
      </c>
      <c r="AB206" s="31">
        <f>VLOOKUP(AC206,$A$3:$B$36,2,FALSE)</f>
        <v>41.9</v>
      </c>
      <c r="AC206" s="80" t="s">
        <v>776</v>
      </c>
      <c r="AD206" s="5">
        <v>12</v>
      </c>
      <c r="AE206" s="31">
        <f>VLOOKUP(AF206,$A$3:$B$36,2,FALSE)</f>
        <v>38.299999999999997</v>
      </c>
      <c r="AF206" s="80" t="s">
        <v>787</v>
      </c>
      <c r="AG206" s="5">
        <v>12</v>
      </c>
      <c r="AH206" s="31">
        <f>VLOOKUP(AI206,$A$3:$B$36,2,FALSE)</f>
        <v>46.8</v>
      </c>
      <c r="AI206" s="80" t="s">
        <v>772</v>
      </c>
      <c r="AJ206" s="5">
        <v>12</v>
      </c>
      <c r="AK206" s="31">
        <f>VLOOKUP(AL206,$A$3:$B$36,2,FALSE)</f>
        <v>44.5</v>
      </c>
      <c r="AL206" s="80" t="s">
        <v>775</v>
      </c>
      <c r="AM206" s="5">
        <v>12</v>
      </c>
      <c r="AN206" s="31">
        <f>VLOOKUP(AO206,$A$3:$B$36,2,FALSE)</f>
        <v>32.5</v>
      </c>
      <c r="AO206" s="80" t="s">
        <v>774</v>
      </c>
    </row>
    <row r="207" spans="7:41" x14ac:dyDescent="0.45">
      <c r="G207" s="5">
        <v>13</v>
      </c>
      <c r="H207" s="6"/>
      <c r="I207" s="11" t="s">
        <v>480</v>
      </c>
      <c r="J207" s="6" t="s">
        <v>485</v>
      </c>
      <c r="K207" s="6" t="s">
        <v>141</v>
      </c>
      <c r="L207" s="6" t="s">
        <v>406</v>
      </c>
      <c r="M207" s="6" t="s">
        <v>59</v>
      </c>
      <c r="Q207" s="5" t="s">
        <v>231</v>
      </c>
      <c r="R207" s="5" t="s">
        <v>483</v>
      </c>
      <c r="S207" s="5" t="s">
        <v>141</v>
      </c>
      <c r="T207" s="5" t="s">
        <v>57</v>
      </c>
      <c r="U207" s="5" t="s">
        <v>59</v>
      </c>
      <c r="AA207" s="5">
        <v>13</v>
      </c>
      <c r="AB207" s="31">
        <f>VLOOKUP(AC207,$A$3:$B$36,2,FALSE)</f>
        <v>44.5</v>
      </c>
      <c r="AC207" s="80" t="s">
        <v>775</v>
      </c>
      <c r="AD207" s="5">
        <v>13</v>
      </c>
      <c r="AE207" s="31">
        <f>VLOOKUP(AF207,$A$3:$B$36,2,FALSE)</f>
        <v>40.4</v>
      </c>
      <c r="AF207" s="80" t="s">
        <v>765</v>
      </c>
      <c r="AG207" s="5">
        <v>13</v>
      </c>
      <c r="AH207" s="31">
        <f>VLOOKUP(AI207,$A$3:$B$36,2,FALSE)</f>
        <v>49.5</v>
      </c>
      <c r="AI207" s="80" t="s">
        <v>767</v>
      </c>
      <c r="AJ207" s="5">
        <v>13</v>
      </c>
      <c r="AK207" s="31">
        <f>VLOOKUP(AL207,$A$3:$B$36,2,FALSE)</f>
        <v>41.9</v>
      </c>
      <c r="AL207" s="80" t="s">
        <v>776</v>
      </c>
      <c r="AM207" s="5">
        <v>13</v>
      </c>
      <c r="AN207" s="31">
        <f>VLOOKUP(AO207,$A$3:$B$36,2,FALSE)</f>
        <v>34.1</v>
      </c>
      <c r="AO207" s="80" t="s">
        <v>770</v>
      </c>
    </row>
    <row r="208" spans="7:41" x14ac:dyDescent="0.45">
      <c r="G208" s="5">
        <v>14</v>
      </c>
      <c r="H208" s="6"/>
      <c r="I208" s="6"/>
      <c r="J208" s="6"/>
      <c r="K208" s="11" t="s">
        <v>487</v>
      </c>
      <c r="L208" s="6" t="s">
        <v>177</v>
      </c>
      <c r="M208" s="6" t="s">
        <v>14</v>
      </c>
      <c r="S208" s="5" t="s">
        <v>609</v>
      </c>
      <c r="T208" s="5" t="s">
        <v>177</v>
      </c>
      <c r="U208" s="5" t="s">
        <v>14</v>
      </c>
      <c r="AA208" s="114">
        <v>14</v>
      </c>
      <c r="AB208" s="107">
        <f>VLOOKUP(AC208,$A$3:$B$36,2,FALSE)</f>
        <v>41.9</v>
      </c>
      <c r="AC208" s="112" t="s">
        <v>776</v>
      </c>
      <c r="AD208" s="114">
        <v>14</v>
      </c>
      <c r="AE208" s="107">
        <f>VLOOKUP(AF208,$A$3:$B$36,2,FALSE)</f>
        <v>38.299999999999997</v>
      </c>
      <c r="AF208" s="112" t="s">
        <v>787</v>
      </c>
      <c r="AG208" s="5">
        <v>14</v>
      </c>
      <c r="AH208" s="31">
        <f>VLOOKUP(AI208,$A$3:$B$36,2,FALSE)</f>
        <v>52.3</v>
      </c>
      <c r="AI208" s="80" t="s">
        <v>764</v>
      </c>
      <c r="AJ208" s="5">
        <v>14</v>
      </c>
      <c r="AK208" s="31">
        <f>VLOOKUP(AL208,$A$3:$B$36,2,FALSE)</f>
        <v>44.5</v>
      </c>
      <c r="AL208" s="80" t="s">
        <v>775</v>
      </c>
      <c r="AM208" s="5">
        <v>14</v>
      </c>
      <c r="AN208" s="31">
        <f>VLOOKUP(AO208,$A$3:$B$36,2,FALSE)</f>
        <v>35.9</v>
      </c>
      <c r="AO208" s="80" t="s">
        <v>766</v>
      </c>
    </row>
    <row r="209" spans="7:65" x14ac:dyDescent="0.45">
      <c r="G209" s="5">
        <v>15</v>
      </c>
      <c r="H209" s="6"/>
      <c r="I209" s="6"/>
      <c r="J209" s="6"/>
      <c r="K209" s="6" t="s">
        <v>488</v>
      </c>
      <c r="L209" s="6" t="s">
        <v>178</v>
      </c>
      <c r="M209" s="6" t="s">
        <v>63</v>
      </c>
      <c r="S209" s="5" t="s">
        <v>488</v>
      </c>
      <c r="T209" s="5" t="s">
        <v>178</v>
      </c>
      <c r="U209" s="5" t="s">
        <v>63</v>
      </c>
      <c r="AG209" s="5">
        <v>15</v>
      </c>
      <c r="AH209" s="31">
        <f>VLOOKUP(AI209,$A$3:$B$36,2,FALSE)</f>
        <v>49.5</v>
      </c>
      <c r="AI209" s="80" t="s">
        <v>767</v>
      </c>
      <c r="AJ209" s="5">
        <v>15</v>
      </c>
      <c r="AK209" s="31">
        <f>VLOOKUP(AL209,$A$3:$B$36,2,FALSE)</f>
        <v>46.8</v>
      </c>
      <c r="AL209" s="80" t="s">
        <v>772</v>
      </c>
      <c r="AM209" s="5">
        <v>15</v>
      </c>
      <c r="AN209" s="31">
        <f>VLOOKUP(AO209,$A$3:$B$36,2,FALSE)</f>
        <v>38.1</v>
      </c>
      <c r="AO209" s="80" t="s">
        <v>791</v>
      </c>
    </row>
    <row r="210" spans="7:65" ht="13.8" x14ac:dyDescent="0.45">
      <c r="G210" s="5">
        <v>16</v>
      </c>
      <c r="H210" s="6"/>
      <c r="I210" s="6"/>
      <c r="J210" s="6"/>
      <c r="K210" s="6" t="s">
        <v>489</v>
      </c>
      <c r="L210" s="6" t="s">
        <v>407</v>
      </c>
      <c r="M210" s="6" t="s">
        <v>253</v>
      </c>
      <c r="S210" s="5" t="s">
        <v>402</v>
      </c>
      <c r="T210" s="5" t="s">
        <v>180</v>
      </c>
      <c r="U210" s="5" t="s">
        <v>64</v>
      </c>
      <c r="AG210" s="5">
        <v>16</v>
      </c>
      <c r="AH210" s="31">
        <f>VLOOKUP(AI210,$A$3:$B$36,2,FALSE)</f>
        <v>46.8</v>
      </c>
      <c r="AI210" s="80" t="s">
        <v>772</v>
      </c>
      <c r="AJ210" s="5">
        <v>16</v>
      </c>
      <c r="AK210" s="31">
        <f>VLOOKUP(AL210,$A$3:$B$36,2,FALSE)</f>
        <v>49.5</v>
      </c>
      <c r="AL210" s="80" t="s">
        <v>767</v>
      </c>
      <c r="AM210" s="5">
        <v>16</v>
      </c>
      <c r="AN210" s="31">
        <f>VLOOKUP(AO210,$A$3:$B$36,2,FALSE)</f>
        <v>38.299999999999997</v>
      </c>
      <c r="AO210" s="80" t="s">
        <v>787</v>
      </c>
      <c r="BM210" s="10" t="s">
        <v>431</v>
      </c>
    </row>
    <row r="211" spans="7:65" x14ac:dyDescent="0.45">
      <c r="G211" s="5">
        <v>17</v>
      </c>
      <c r="H211" s="6"/>
      <c r="I211" s="6"/>
      <c r="J211" s="6"/>
      <c r="K211" s="6" t="s">
        <v>141</v>
      </c>
      <c r="L211" s="6"/>
      <c r="M211" s="6"/>
      <c r="S211" s="5" t="s">
        <v>141</v>
      </c>
      <c r="AG211" s="5">
        <v>17</v>
      </c>
      <c r="AH211" s="31">
        <f>VLOOKUP(AI211,$A$3:$B$36,2,FALSE)</f>
        <v>49.5</v>
      </c>
      <c r="AI211" s="80" t="s">
        <v>767</v>
      </c>
      <c r="AJ211" s="114">
        <v>17</v>
      </c>
      <c r="AK211" s="107">
        <f>VLOOKUP(AL211,$A$3:$B$36,2,FALSE)</f>
        <v>46.8</v>
      </c>
      <c r="AL211" s="112" t="s">
        <v>772</v>
      </c>
      <c r="AM211" s="114">
        <v>17</v>
      </c>
      <c r="AN211" s="107">
        <f>VLOOKUP(AO211,$A$3:$B$36,2,FALSE)</f>
        <v>38.1</v>
      </c>
      <c r="AO211" s="112" t="s">
        <v>791</v>
      </c>
    </row>
    <row r="212" spans="7:65" ht="13.8" x14ac:dyDescent="0.45">
      <c r="G212" s="5">
        <v>18</v>
      </c>
      <c r="H212" s="6"/>
      <c r="I212" s="6"/>
      <c r="J212" s="15"/>
      <c r="K212" s="11" t="s">
        <v>490</v>
      </c>
      <c r="L212" s="6"/>
      <c r="M212" s="6"/>
      <c r="N212" s="10" t="s">
        <v>431</v>
      </c>
      <c r="S212" s="5" t="s">
        <v>609</v>
      </c>
      <c r="V212" s="5">
        <f>COUNTA(P195:U212)</f>
        <v>86</v>
      </c>
      <c r="W212" s="10" t="s">
        <v>431</v>
      </c>
      <c r="AG212" s="5">
        <v>18</v>
      </c>
      <c r="AH212" s="31">
        <f>VLOOKUP(AI212,$A$3:$B$36,2,FALSE)</f>
        <v>52.3</v>
      </c>
      <c r="AI212" s="80" t="s">
        <v>764</v>
      </c>
      <c r="AK212" s="31"/>
    </row>
    <row r="213" spans="7:65" x14ac:dyDescent="0.45">
      <c r="AG213" s="114">
        <v>19</v>
      </c>
      <c r="AH213" s="107">
        <f>VLOOKUP(AI213,$A$3:$B$36,2,FALSE)</f>
        <v>49.5</v>
      </c>
      <c r="AI213" s="112" t="s">
        <v>767</v>
      </c>
    </row>
    <row r="214" spans="7:65" x14ac:dyDescent="0.45">
      <c r="G214" s="5" t="s">
        <v>496</v>
      </c>
    </row>
    <row r="215" spans="7:65" x14ac:dyDescent="0.45">
      <c r="H215" s="5" t="s">
        <v>216</v>
      </c>
    </row>
    <row r="216" spans="7:65" x14ac:dyDescent="0.45">
      <c r="G216" s="7" t="s">
        <v>5</v>
      </c>
      <c r="H216" s="8" t="s">
        <v>28</v>
      </c>
      <c r="I216" s="8" t="s">
        <v>29</v>
      </c>
      <c r="J216" s="8" t="s">
        <v>110</v>
      </c>
      <c r="K216" s="8" t="s">
        <v>217</v>
      </c>
      <c r="L216" s="8" t="s">
        <v>218</v>
      </c>
      <c r="M216" s="8" t="s">
        <v>219</v>
      </c>
      <c r="O216" s="5">
        <v>11</v>
      </c>
      <c r="P216" s="8" t="s">
        <v>28</v>
      </c>
      <c r="Q216" s="8" t="s">
        <v>29</v>
      </c>
      <c r="R216" s="8" t="s">
        <v>110</v>
      </c>
      <c r="S216" s="8" t="s">
        <v>217</v>
      </c>
      <c r="T216" s="8" t="s">
        <v>218</v>
      </c>
      <c r="U216" s="8" t="s">
        <v>219</v>
      </c>
      <c r="X216" s="7" t="s">
        <v>5</v>
      </c>
      <c r="Z216" s="102" t="s">
        <v>28</v>
      </c>
      <c r="AA216" s="102"/>
      <c r="AB216" s="102"/>
      <c r="AC216" s="102" t="s">
        <v>29</v>
      </c>
      <c r="AD216" s="102"/>
      <c r="AE216" s="102"/>
      <c r="AF216" s="102" t="s">
        <v>110</v>
      </c>
      <c r="AG216" s="102"/>
      <c r="AH216" s="102"/>
      <c r="AI216" s="102" t="s">
        <v>217</v>
      </c>
      <c r="AJ216" s="102"/>
      <c r="AK216" s="102"/>
      <c r="AL216" s="102" t="s">
        <v>218</v>
      </c>
      <c r="AM216" s="102"/>
      <c r="AN216" s="102"/>
      <c r="AO216" s="102" t="s">
        <v>219</v>
      </c>
    </row>
    <row r="217" spans="7:65" x14ac:dyDescent="0.45">
      <c r="G217" s="5">
        <v>1</v>
      </c>
      <c r="H217" s="6" t="s">
        <v>114</v>
      </c>
      <c r="I217" s="6" t="s">
        <v>118</v>
      </c>
      <c r="J217" s="6" t="s">
        <v>126</v>
      </c>
      <c r="K217" s="6" t="s">
        <v>136</v>
      </c>
      <c r="L217" s="6" t="s">
        <v>148</v>
      </c>
      <c r="M217" s="6" t="s">
        <v>155</v>
      </c>
      <c r="N217" s="6"/>
      <c r="P217" s="5" t="s">
        <v>114</v>
      </c>
      <c r="Q217" s="5" t="s">
        <v>118</v>
      </c>
      <c r="R217" s="5" t="s">
        <v>126</v>
      </c>
      <c r="S217" s="5" t="s">
        <v>136</v>
      </c>
      <c r="T217" s="5" t="s">
        <v>148</v>
      </c>
      <c r="U217" s="5" t="s">
        <v>155</v>
      </c>
      <c r="X217" s="5">
        <v>1</v>
      </c>
      <c r="Y217" s="31">
        <f>VLOOKUP(Z217,$A$3:$B$36,2,FALSE)</f>
        <v>21.5</v>
      </c>
      <c r="Z217" s="80" t="s">
        <v>871</v>
      </c>
      <c r="AA217" s="5">
        <v>1</v>
      </c>
      <c r="AB217" s="31">
        <f>VLOOKUP(AC217,$A$3:$B$36,2,FALSE)</f>
        <v>21.5</v>
      </c>
      <c r="AC217" s="80" t="s">
        <v>871</v>
      </c>
      <c r="AD217" s="5">
        <v>1</v>
      </c>
      <c r="AE217" s="31">
        <f>VLOOKUP(AF217,$A$3:$B$36,2,FALSE)</f>
        <v>21.5</v>
      </c>
      <c r="AF217" s="80" t="s">
        <v>871</v>
      </c>
      <c r="AG217" s="5">
        <v>1</v>
      </c>
      <c r="AH217" s="31">
        <f>VLOOKUP(AI217,$A$3:$B$36,2,FALSE)</f>
        <v>21.5</v>
      </c>
      <c r="AI217" s="80" t="s">
        <v>871</v>
      </c>
      <c r="AJ217" s="5">
        <v>1</v>
      </c>
      <c r="AK217" s="31">
        <f>VLOOKUP(AL217,$A$3:$B$36,2,FALSE)</f>
        <v>21.5</v>
      </c>
      <c r="AL217" s="80" t="s">
        <v>871</v>
      </c>
      <c r="AM217" s="5">
        <v>1</v>
      </c>
      <c r="AN217" s="31">
        <f>VLOOKUP(AO217,$A$3:$B$36,2,FALSE)</f>
        <v>21.5</v>
      </c>
      <c r="AO217" s="80" t="s">
        <v>871</v>
      </c>
    </row>
    <row r="218" spans="7:65" x14ac:dyDescent="0.45">
      <c r="G218" s="5">
        <v>2</v>
      </c>
      <c r="H218" s="6" t="s">
        <v>116</v>
      </c>
      <c r="I218" s="6" t="s">
        <v>119</v>
      </c>
      <c r="J218" s="6" t="s">
        <v>128</v>
      </c>
      <c r="K218" s="6" t="s">
        <v>137</v>
      </c>
      <c r="L218" s="11" t="s">
        <v>290</v>
      </c>
      <c r="M218" s="6" t="s">
        <v>513</v>
      </c>
      <c r="N218" s="6"/>
      <c r="P218" s="5" t="s">
        <v>116</v>
      </c>
      <c r="Q218" s="5" t="s">
        <v>119</v>
      </c>
      <c r="R218" s="5" t="s">
        <v>128</v>
      </c>
      <c r="S218" s="5" t="s">
        <v>137</v>
      </c>
      <c r="T218" s="5" t="s">
        <v>93</v>
      </c>
      <c r="U218" s="5" t="s">
        <v>16</v>
      </c>
      <c r="X218" s="5">
        <v>2</v>
      </c>
      <c r="Y218" s="31">
        <f>VLOOKUP(Z218,$A$3:$B$36,2,FALSE)</f>
        <v>28.4</v>
      </c>
      <c r="Z218" s="80" t="s">
        <v>792</v>
      </c>
      <c r="AA218" s="5">
        <v>2</v>
      </c>
      <c r="AB218" s="31">
        <f>VLOOKUP(AC218,$A$3:$B$36,2,FALSE)</f>
        <v>28.4</v>
      </c>
      <c r="AC218" s="80" t="s">
        <v>792</v>
      </c>
      <c r="AD218" s="5">
        <v>2</v>
      </c>
      <c r="AE218" s="31">
        <f>VLOOKUP(AF218,$A$3:$B$36,2,FALSE)</f>
        <v>28.4</v>
      </c>
      <c r="AF218" s="80" t="s">
        <v>792</v>
      </c>
      <c r="AG218" s="5">
        <v>2</v>
      </c>
      <c r="AH218" s="31">
        <f>VLOOKUP(AI218,$A$3:$B$36,2,FALSE)</f>
        <v>28.4</v>
      </c>
      <c r="AI218" s="80" t="s">
        <v>792</v>
      </c>
      <c r="AJ218" s="5">
        <v>2</v>
      </c>
      <c r="AK218" s="31">
        <f>VLOOKUP(AL218,$A$3:$B$36,2,FALSE)</f>
        <v>28.4</v>
      </c>
      <c r="AL218" s="80" t="s">
        <v>792</v>
      </c>
      <c r="AM218" s="5">
        <v>2</v>
      </c>
      <c r="AN218" s="31">
        <f>VLOOKUP(AO218,$A$3:$B$36,2,FALSE)</f>
        <v>28.4</v>
      </c>
      <c r="AO218" s="80" t="s">
        <v>792</v>
      </c>
    </row>
    <row r="219" spans="7:65" x14ac:dyDescent="0.45">
      <c r="G219" s="5">
        <v>3</v>
      </c>
      <c r="H219" s="6" t="s">
        <v>66</v>
      </c>
      <c r="I219" s="6" t="s">
        <v>120</v>
      </c>
      <c r="J219" s="11" t="s">
        <v>234</v>
      </c>
      <c r="K219" s="6" t="s">
        <v>138</v>
      </c>
      <c r="L219" s="6" t="s">
        <v>291</v>
      </c>
      <c r="M219" s="6" t="s">
        <v>469</v>
      </c>
      <c r="N219" s="6"/>
      <c r="P219" s="5" t="s">
        <v>66</v>
      </c>
      <c r="Q219" s="5" t="s">
        <v>120</v>
      </c>
      <c r="R219" s="5" t="s">
        <v>856</v>
      </c>
      <c r="S219" s="5" t="s">
        <v>138</v>
      </c>
      <c r="T219" s="5" t="s">
        <v>94</v>
      </c>
      <c r="U219" s="5" t="s">
        <v>469</v>
      </c>
      <c r="X219" s="5">
        <v>3</v>
      </c>
      <c r="Y219" s="31">
        <f>VLOOKUP(Z219,$A$3:$B$36,2,FALSE)</f>
        <v>35.9</v>
      </c>
      <c r="Z219" s="80" t="s">
        <v>766</v>
      </c>
      <c r="AA219" s="5">
        <v>3</v>
      </c>
      <c r="AB219" s="31">
        <f>VLOOKUP(AC219,$A$3:$B$36,2,FALSE)</f>
        <v>35.9</v>
      </c>
      <c r="AC219" s="80" t="s">
        <v>766</v>
      </c>
      <c r="AD219" s="5">
        <v>3</v>
      </c>
      <c r="AE219" s="31">
        <f>VLOOKUP(AF219,$A$3:$B$36,2,FALSE)</f>
        <v>35.9</v>
      </c>
      <c r="AF219" s="80" t="s">
        <v>766</v>
      </c>
      <c r="AG219" s="5">
        <v>3</v>
      </c>
      <c r="AH219" s="31">
        <f>VLOOKUP(AI219,$A$3:$B$36,2,FALSE)</f>
        <v>35.9</v>
      </c>
      <c r="AI219" s="80" t="s">
        <v>766</v>
      </c>
      <c r="AJ219" s="5">
        <v>3</v>
      </c>
      <c r="AK219" s="31">
        <f>VLOOKUP(AL219,$A$3:$B$36,2,FALSE)</f>
        <v>24.1</v>
      </c>
      <c r="AL219" s="80" t="s">
        <v>769</v>
      </c>
      <c r="AM219" s="5">
        <v>3</v>
      </c>
      <c r="AN219" s="31">
        <f>VLOOKUP(AO219,$A$3:$B$36,2,FALSE)</f>
        <v>24.1</v>
      </c>
      <c r="AO219" s="80" t="s">
        <v>769</v>
      </c>
    </row>
    <row r="220" spans="7:65" x14ac:dyDescent="0.45">
      <c r="G220" s="5">
        <v>4</v>
      </c>
      <c r="H220" s="6" t="s">
        <v>497</v>
      </c>
      <c r="I220" s="6" t="s">
        <v>327</v>
      </c>
      <c r="J220" s="6" t="s">
        <v>503</v>
      </c>
      <c r="K220" s="6" t="s">
        <v>243</v>
      </c>
      <c r="L220" s="6" t="s">
        <v>95</v>
      </c>
      <c r="M220" s="6" t="s">
        <v>514</v>
      </c>
      <c r="N220" s="6"/>
      <c r="P220" s="5" t="s">
        <v>187</v>
      </c>
      <c r="Q220" s="5" t="s">
        <v>172</v>
      </c>
      <c r="R220" s="5" t="s">
        <v>129</v>
      </c>
      <c r="S220" s="5" t="s">
        <v>48</v>
      </c>
      <c r="T220" s="5" t="s">
        <v>95</v>
      </c>
      <c r="U220" s="5" t="s">
        <v>155</v>
      </c>
      <c r="X220" s="5">
        <v>4</v>
      </c>
      <c r="Y220" s="31">
        <f>VLOOKUP(Z220,$A$3:$B$36,2,FALSE)</f>
        <v>41.9</v>
      </c>
      <c r="Z220" s="80" t="s">
        <v>776</v>
      </c>
      <c r="AA220" s="5">
        <v>4</v>
      </c>
      <c r="AB220" s="31">
        <f>VLOOKUP(AC220,$A$3:$B$36,2,FALSE)</f>
        <v>41.9</v>
      </c>
      <c r="AC220" s="80" t="s">
        <v>776</v>
      </c>
      <c r="AD220" s="5">
        <v>4</v>
      </c>
      <c r="AE220" s="31">
        <f>VLOOKUP(AF220,$A$3:$B$36,2,FALSE)</f>
        <v>32.5</v>
      </c>
      <c r="AF220" s="80" t="s">
        <v>774</v>
      </c>
      <c r="AG220" s="5">
        <v>4</v>
      </c>
      <c r="AH220" s="31">
        <f>VLOOKUP(AI220,$A$3:$B$36,2,FALSE)</f>
        <v>41.9</v>
      </c>
      <c r="AI220" s="80" t="s">
        <v>776</v>
      </c>
      <c r="AJ220" s="5">
        <v>4</v>
      </c>
      <c r="AK220" s="31">
        <f>VLOOKUP(AL220,$A$3:$B$36,2,FALSE)</f>
        <v>25.7</v>
      </c>
      <c r="AL220" s="80" t="s">
        <v>853</v>
      </c>
      <c r="AM220" s="5">
        <v>4</v>
      </c>
      <c r="AN220" s="31">
        <f>VLOOKUP(AO220,$A$3:$B$36,2,FALSE)</f>
        <v>21.5</v>
      </c>
      <c r="AO220" s="80" t="s">
        <v>871</v>
      </c>
    </row>
    <row r="221" spans="7:65" x14ac:dyDescent="0.45">
      <c r="G221" s="5">
        <v>5</v>
      </c>
      <c r="H221" s="6" t="s">
        <v>188</v>
      </c>
      <c r="I221" s="6" t="s">
        <v>328</v>
      </c>
      <c r="J221" s="6" t="s">
        <v>240</v>
      </c>
      <c r="K221" s="6" t="s">
        <v>244</v>
      </c>
      <c r="L221" s="6" t="s">
        <v>96</v>
      </c>
      <c r="M221" s="6" t="s">
        <v>515</v>
      </c>
      <c r="N221" s="6"/>
      <c r="P221" s="5" t="s">
        <v>21</v>
      </c>
      <c r="Q221" s="5" t="s">
        <v>328</v>
      </c>
      <c r="R221" s="5" t="s">
        <v>240</v>
      </c>
      <c r="S221" s="5" t="s">
        <v>244</v>
      </c>
      <c r="T221" s="5" t="s">
        <v>96</v>
      </c>
      <c r="U221" s="5" t="s">
        <v>515</v>
      </c>
      <c r="X221" s="5">
        <v>5</v>
      </c>
      <c r="Y221" s="31">
        <f>VLOOKUP(Z221,$A$3:$B$36,2,FALSE)</f>
        <v>38.299999999999997</v>
      </c>
      <c r="Z221" s="80" t="s">
        <v>787</v>
      </c>
      <c r="AA221" s="5">
        <v>5</v>
      </c>
      <c r="AB221" s="31">
        <f>VLOOKUP(AC221,$A$3:$B$36,2,FALSE)</f>
        <v>38.299999999999997</v>
      </c>
      <c r="AC221" s="80" t="s">
        <v>787</v>
      </c>
      <c r="AD221" s="5">
        <v>5</v>
      </c>
      <c r="AE221" s="31">
        <f>VLOOKUP(AF221,$A$3:$B$36,2,FALSE)</f>
        <v>34.1</v>
      </c>
      <c r="AF221" s="80" t="s">
        <v>770</v>
      </c>
      <c r="AG221" s="5">
        <v>5</v>
      </c>
      <c r="AH221" s="31">
        <f>VLOOKUP(AI221,$A$3:$B$36,2,FALSE)</f>
        <v>38.299999999999997</v>
      </c>
      <c r="AI221" s="80" t="s">
        <v>787</v>
      </c>
      <c r="AJ221" s="5">
        <v>5</v>
      </c>
      <c r="AK221" s="31">
        <f>VLOOKUP(AL221,$A$3:$B$36,2,FALSE)</f>
        <v>28.4</v>
      </c>
      <c r="AL221" s="80" t="s">
        <v>792</v>
      </c>
      <c r="AM221" s="5">
        <v>5</v>
      </c>
      <c r="AN221" s="31">
        <f>VLOOKUP(AO221,$A$3:$B$36,2,FALSE)</f>
        <v>22.6</v>
      </c>
      <c r="AO221" s="80" t="s">
        <v>873</v>
      </c>
    </row>
    <row r="222" spans="7:65" x14ac:dyDescent="0.45">
      <c r="G222" s="5">
        <v>6</v>
      </c>
      <c r="H222" s="6" t="s">
        <v>68</v>
      </c>
      <c r="I222" s="11" t="s">
        <v>412</v>
      </c>
      <c r="J222" s="11" t="s">
        <v>504</v>
      </c>
      <c r="K222" s="6" t="s">
        <v>507</v>
      </c>
      <c r="L222" s="6" t="s">
        <v>97</v>
      </c>
      <c r="M222" s="6" t="s">
        <v>356</v>
      </c>
      <c r="N222" s="6"/>
      <c r="P222" s="5" t="s">
        <v>68</v>
      </c>
      <c r="Q222" s="5" t="s">
        <v>120</v>
      </c>
      <c r="R222" s="5" t="s">
        <v>856</v>
      </c>
      <c r="S222" s="5" t="s">
        <v>507</v>
      </c>
      <c r="T222" s="5" t="s">
        <v>97</v>
      </c>
      <c r="U222" s="5" t="s">
        <v>356</v>
      </c>
      <c r="X222" s="5">
        <v>6</v>
      </c>
      <c r="Y222" s="31">
        <f>VLOOKUP(Z222,$A$3:$B$36,2,FALSE)</f>
        <v>40.4</v>
      </c>
      <c r="Z222" s="80" t="s">
        <v>765</v>
      </c>
      <c r="AA222" s="5">
        <v>6</v>
      </c>
      <c r="AB222" s="31">
        <f>VLOOKUP(AC222,$A$3:$B$36,2,FALSE)</f>
        <v>35.9</v>
      </c>
      <c r="AC222" s="80" t="s">
        <v>766</v>
      </c>
      <c r="AD222" s="5">
        <v>6</v>
      </c>
      <c r="AE222" s="31">
        <f>VLOOKUP(AF222,$A$3:$B$36,2,FALSE)</f>
        <v>35.9</v>
      </c>
      <c r="AF222" s="80" t="s">
        <v>766</v>
      </c>
      <c r="AG222" s="5">
        <v>6</v>
      </c>
      <c r="AH222" s="31">
        <f>VLOOKUP(AI222,$A$3:$B$36,2,FALSE)</f>
        <v>35.9</v>
      </c>
      <c r="AI222" s="80" t="s">
        <v>766</v>
      </c>
      <c r="AJ222" s="5">
        <v>6</v>
      </c>
      <c r="AK222" s="31">
        <f>VLOOKUP(AL222,$A$3:$B$36,2,FALSE)</f>
        <v>30.7</v>
      </c>
      <c r="AL222" s="80" t="s">
        <v>773</v>
      </c>
      <c r="AM222" s="5">
        <v>6</v>
      </c>
      <c r="AN222" s="31">
        <f>VLOOKUP(AO222,$A$3:$B$36,2,FALSE)</f>
        <v>24.1</v>
      </c>
      <c r="AO222" s="80" t="s">
        <v>769</v>
      </c>
    </row>
    <row r="223" spans="7:65" x14ac:dyDescent="0.45">
      <c r="G223" s="5">
        <v>7</v>
      </c>
      <c r="H223" s="6" t="s">
        <v>27</v>
      </c>
      <c r="I223" s="6" t="s">
        <v>169</v>
      </c>
      <c r="J223" s="6" t="s">
        <v>505</v>
      </c>
      <c r="K223" s="6" t="s">
        <v>200</v>
      </c>
      <c r="L223" s="6" t="s">
        <v>510</v>
      </c>
      <c r="M223" s="11" t="s">
        <v>468</v>
      </c>
      <c r="N223" s="6"/>
      <c r="P223" s="5" t="s">
        <v>27</v>
      </c>
      <c r="Q223" s="5" t="s">
        <v>169</v>
      </c>
      <c r="R223" s="5" t="s">
        <v>240</v>
      </c>
      <c r="S223" s="5" t="s">
        <v>90</v>
      </c>
      <c r="T223" s="5" t="s">
        <v>346</v>
      </c>
      <c r="U223" s="5" t="s">
        <v>19</v>
      </c>
      <c r="X223" s="5">
        <v>7</v>
      </c>
      <c r="Y223" s="31">
        <f>VLOOKUP(Z223,$A$3:$B$36,2,FALSE)</f>
        <v>41.9</v>
      </c>
      <c r="Z223" s="80" t="s">
        <v>776</v>
      </c>
      <c r="AA223" s="5">
        <v>7</v>
      </c>
      <c r="AB223" s="31">
        <f>VLOOKUP(AC223,$A$3:$B$36,2,FALSE)</f>
        <v>38.1</v>
      </c>
      <c r="AC223" s="80" t="s">
        <v>791</v>
      </c>
      <c r="AD223" s="5">
        <v>7</v>
      </c>
      <c r="AE223" s="31">
        <f>VLOOKUP(AF223,$A$3:$B$36,2,FALSE)</f>
        <v>34.1</v>
      </c>
      <c r="AF223" s="80" t="s">
        <v>770</v>
      </c>
      <c r="AG223" s="5">
        <v>7</v>
      </c>
      <c r="AH223" s="31">
        <f>VLOOKUP(AI223,$A$3:$B$36,2,FALSE)</f>
        <v>32.5</v>
      </c>
      <c r="AI223" s="80" t="s">
        <v>774</v>
      </c>
      <c r="AJ223" s="5">
        <v>7</v>
      </c>
      <c r="AK223" s="31">
        <f>VLOOKUP(AL223,$A$3:$B$36,2,FALSE)</f>
        <v>32.5</v>
      </c>
      <c r="AL223" s="80" t="s">
        <v>774</v>
      </c>
      <c r="AM223" s="5">
        <v>7</v>
      </c>
      <c r="AN223" s="31">
        <f>VLOOKUP(AO223,$A$3:$B$36,2,FALSE)</f>
        <v>25.7</v>
      </c>
      <c r="AO223" s="80" t="s">
        <v>853</v>
      </c>
    </row>
    <row r="224" spans="7:65" x14ac:dyDescent="0.45">
      <c r="G224" s="5">
        <v>8</v>
      </c>
      <c r="H224" s="6" t="s">
        <v>22</v>
      </c>
      <c r="I224" s="6" t="s">
        <v>413</v>
      </c>
      <c r="J224" s="6" t="s">
        <v>130</v>
      </c>
      <c r="K224" s="6" t="s">
        <v>201</v>
      </c>
      <c r="L224" s="6" t="s">
        <v>511</v>
      </c>
      <c r="M224" s="6" t="s">
        <v>516</v>
      </c>
      <c r="N224" s="6"/>
      <c r="P224" s="5" t="s">
        <v>22</v>
      </c>
      <c r="Q224" s="5" t="s">
        <v>328</v>
      </c>
      <c r="R224" s="5" t="s">
        <v>130</v>
      </c>
      <c r="S224" s="5" t="s">
        <v>88</v>
      </c>
      <c r="T224" s="5" t="s">
        <v>511</v>
      </c>
      <c r="U224" s="5" t="s">
        <v>356</v>
      </c>
      <c r="X224" s="5">
        <v>8</v>
      </c>
      <c r="Y224" s="31">
        <f>VLOOKUP(Z224,$A$3:$B$36,2,FALSE)</f>
        <v>44.5</v>
      </c>
      <c r="Z224" s="80" t="s">
        <v>775</v>
      </c>
      <c r="AA224" s="5">
        <v>8</v>
      </c>
      <c r="AB224" s="31">
        <f>VLOOKUP(AC224,$A$3:$B$36,2,FALSE)</f>
        <v>38.299999999999997</v>
      </c>
      <c r="AC224" s="80" t="s">
        <v>787</v>
      </c>
      <c r="AD224" s="5">
        <v>8</v>
      </c>
      <c r="AE224" s="31">
        <f>VLOOKUP(AF224,$A$3:$B$36,2,FALSE)</f>
        <v>35.9</v>
      </c>
      <c r="AF224" s="80" t="s">
        <v>766</v>
      </c>
      <c r="AG224" s="5">
        <v>8</v>
      </c>
      <c r="AH224" s="31">
        <f>VLOOKUP(AI224,$A$3:$B$36,2,FALSE)</f>
        <v>34.1</v>
      </c>
      <c r="AI224" s="80" t="s">
        <v>770</v>
      </c>
      <c r="AJ224" s="5">
        <v>8</v>
      </c>
      <c r="AK224" s="31">
        <f>VLOOKUP(AL224,$A$3:$B$36,2,FALSE)</f>
        <v>30.7</v>
      </c>
      <c r="AL224" s="80" t="s">
        <v>773</v>
      </c>
      <c r="AM224" s="5">
        <v>8</v>
      </c>
      <c r="AN224" s="31">
        <f>VLOOKUP(AO224,$A$3:$B$36,2,FALSE)</f>
        <v>24.1</v>
      </c>
      <c r="AO224" s="80" t="s">
        <v>769</v>
      </c>
    </row>
    <row r="225" spans="7:65" x14ac:dyDescent="0.45">
      <c r="G225" s="5">
        <v>9</v>
      </c>
      <c r="H225" s="6" t="s">
        <v>23</v>
      </c>
      <c r="I225" s="6" t="s">
        <v>501</v>
      </c>
      <c r="J225" s="6" t="s">
        <v>506</v>
      </c>
      <c r="K225" s="6" t="s">
        <v>508</v>
      </c>
      <c r="L225" s="11" t="s">
        <v>424</v>
      </c>
      <c r="M225" s="11" t="s">
        <v>517</v>
      </c>
      <c r="N225" s="6"/>
      <c r="P225" s="5" t="s">
        <v>23</v>
      </c>
      <c r="Q225" s="5" t="s">
        <v>501</v>
      </c>
      <c r="R225" s="5" t="s">
        <v>998</v>
      </c>
      <c r="S225" s="5" t="s">
        <v>508</v>
      </c>
      <c r="T225" s="5" t="s">
        <v>96</v>
      </c>
      <c r="U225" s="5" t="s">
        <v>19</v>
      </c>
      <c r="X225" s="5">
        <v>9</v>
      </c>
      <c r="Y225" s="31">
        <f>VLOOKUP(Z225,$A$3:$B$36,2,FALSE)</f>
        <v>46.8</v>
      </c>
      <c r="Z225" s="80" t="s">
        <v>772</v>
      </c>
      <c r="AA225" s="5">
        <v>9</v>
      </c>
      <c r="AB225" s="31">
        <f>VLOOKUP(AC225,$A$3:$B$36,2,FALSE)</f>
        <v>38.1</v>
      </c>
      <c r="AC225" s="80" t="s">
        <v>791</v>
      </c>
      <c r="AD225" s="5">
        <v>9</v>
      </c>
      <c r="AE225" s="31">
        <f>VLOOKUP(AF225,$A$3:$B$36,2,FALSE)</f>
        <v>38.1</v>
      </c>
      <c r="AF225" s="80" t="s">
        <v>791</v>
      </c>
      <c r="AG225" s="5">
        <v>9</v>
      </c>
      <c r="AH225" s="31">
        <f>VLOOKUP(AI225,$A$3:$B$36,2,FALSE)</f>
        <v>32.5</v>
      </c>
      <c r="AI225" s="80" t="s">
        <v>774</v>
      </c>
      <c r="AJ225" s="5">
        <v>9</v>
      </c>
      <c r="AK225" s="31">
        <f>VLOOKUP(AL225,$A$3:$B$36,2,FALSE)</f>
        <v>28.4</v>
      </c>
      <c r="AL225" s="80" t="s">
        <v>792</v>
      </c>
      <c r="AM225" s="5">
        <v>9</v>
      </c>
      <c r="AN225" s="31">
        <f>VLOOKUP(AO225,$A$3:$B$36,2,FALSE)</f>
        <v>25.7</v>
      </c>
      <c r="AO225" s="80" t="s">
        <v>853</v>
      </c>
    </row>
    <row r="226" spans="7:65" x14ac:dyDescent="0.45">
      <c r="G226" s="5">
        <v>10</v>
      </c>
      <c r="H226" s="6" t="s">
        <v>473</v>
      </c>
      <c r="I226" s="11" t="s">
        <v>502</v>
      </c>
      <c r="J226" s="6"/>
      <c r="K226" s="6" t="s">
        <v>509</v>
      </c>
      <c r="L226" s="6" t="s">
        <v>97</v>
      </c>
      <c r="M226" s="6"/>
      <c r="N226" s="6"/>
      <c r="P226" s="5" t="s">
        <v>548</v>
      </c>
      <c r="Q226" s="5" t="s">
        <v>120</v>
      </c>
      <c r="S226" s="5" t="s">
        <v>89</v>
      </c>
      <c r="T226" s="5" t="s">
        <v>97</v>
      </c>
      <c r="X226" s="5">
        <v>10</v>
      </c>
      <c r="Y226" s="31">
        <f>VLOOKUP(Z226,$A$3:$B$36,2,FALSE)</f>
        <v>49.5</v>
      </c>
      <c r="Z226" s="80" t="s">
        <v>767</v>
      </c>
      <c r="AA226" s="5">
        <v>10</v>
      </c>
      <c r="AB226" s="31">
        <f>VLOOKUP(AC226,$A$3:$B$36,2,FALSE)</f>
        <v>35.9</v>
      </c>
      <c r="AC226" s="80" t="s">
        <v>766</v>
      </c>
      <c r="AD226" s="114">
        <v>10</v>
      </c>
      <c r="AE226" s="107">
        <f>VLOOKUP(AF226,$A$3:$B$36,2,FALSE)</f>
        <v>35.9</v>
      </c>
      <c r="AF226" s="112" t="s">
        <v>766</v>
      </c>
      <c r="AG226" s="5">
        <v>10</v>
      </c>
      <c r="AH226" s="31">
        <f>VLOOKUP(AI226,$A$3:$B$36,2,FALSE)</f>
        <v>30.7</v>
      </c>
      <c r="AI226" s="80" t="s">
        <v>773</v>
      </c>
      <c r="AJ226" s="5">
        <v>10</v>
      </c>
      <c r="AK226" s="31">
        <f>VLOOKUP(AL226,$A$3:$B$36,2,FALSE)</f>
        <v>30.7</v>
      </c>
      <c r="AL226" s="80" t="s">
        <v>773</v>
      </c>
      <c r="AM226" s="114">
        <v>10</v>
      </c>
      <c r="AN226" s="107">
        <f>VLOOKUP(AO226,$A$3:$B$36,2,FALSE)</f>
        <v>24.1</v>
      </c>
      <c r="AO226" s="112" t="s">
        <v>769</v>
      </c>
    </row>
    <row r="227" spans="7:65" x14ac:dyDescent="0.45">
      <c r="G227" s="5">
        <v>11</v>
      </c>
      <c r="H227" s="6" t="s">
        <v>498</v>
      </c>
      <c r="I227" s="6" t="s">
        <v>274</v>
      </c>
      <c r="J227" s="6"/>
      <c r="K227" s="6" t="s">
        <v>90</v>
      </c>
      <c r="L227" s="6" t="s">
        <v>98</v>
      </c>
      <c r="M227" s="6"/>
      <c r="N227" s="6"/>
      <c r="P227" s="5" t="s">
        <v>23</v>
      </c>
      <c r="Q227" s="5" t="s">
        <v>501</v>
      </c>
      <c r="S227" s="5" t="s">
        <v>90</v>
      </c>
      <c r="T227" s="5" t="s">
        <v>98</v>
      </c>
      <c r="X227" s="5">
        <v>11</v>
      </c>
      <c r="Y227" s="31">
        <f>VLOOKUP(Z227,$A$3:$B$36,2,FALSE)</f>
        <v>46.8</v>
      </c>
      <c r="Z227" s="80" t="s">
        <v>772</v>
      </c>
      <c r="AA227" s="5">
        <v>11</v>
      </c>
      <c r="AB227" s="31">
        <f>VLOOKUP(AC227,$A$3:$B$36,2,FALSE)</f>
        <v>38.1</v>
      </c>
      <c r="AC227" s="80" t="s">
        <v>791</v>
      </c>
      <c r="AE227" s="31"/>
      <c r="AG227" s="5">
        <v>11</v>
      </c>
      <c r="AH227" s="31">
        <f>VLOOKUP(AI227,$A$3:$B$36,2,FALSE)</f>
        <v>32.5</v>
      </c>
      <c r="AI227" s="80" t="s">
        <v>774</v>
      </c>
      <c r="AJ227" s="5">
        <v>11</v>
      </c>
      <c r="AK227" s="31">
        <f>VLOOKUP(AL227,$A$3:$B$36,2,FALSE)</f>
        <v>32.5</v>
      </c>
      <c r="AL227" s="80" t="s">
        <v>774</v>
      </c>
    </row>
    <row r="228" spans="7:65" x14ac:dyDescent="0.45">
      <c r="G228" s="5">
        <v>12</v>
      </c>
      <c r="H228" s="6" t="s">
        <v>24</v>
      </c>
      <c r="I228" s="6"/>
      <c r="J228" s="6"/>
      <c r="K228" s="6" t="s">
        <v>46</v>
      </c>
      <c r="L228" s="6" t="s">
        <v>53</v>
      </c>
      <c r="M228" s="6"/>
      <c r="N228" s="6"/>
      <c r="P228" s="5" t="s">
        <v>24</v>
      </c>
      <c r="S228" s="5" t="s">
        <v>46</v>
      </c>
      <c r="T228" s="5" t="s">
        <v>53</v>
      </c>
      <c r="X228" s="5">
        <v>12</v>
      </c>
      <c r="Y228" s="31">
        <f>VLOOKUP(Z228,$A$3:$B$36,2,FALSE)</f>
        <v>49.5</v>
      </c>
      <c r="Z228" s="80" t="s">
        <v>767</v>
      </c>
      <c r="AA228" s="114">
        <v>12</v>
      </c>
      <c r="AB228" s="107">
        <f>VLOOKUP(AC228,$A$3:$B$36,2,FALSE)</f>
        <v>35.9</v>
      </c>
      <c r="AC228" s="112" t="s">
        <v>766</v>
      </c>
      <c r="AG228" s="5">
        <v>12</v>
      </c>
      <c r="AH228" s="31">
        <f>VLOOKUP(AI228,$A$3:$B$36,2,FALSE)</f>
        <v>34.1</v>
      </c>
      <c r="AI228" s="80" t="s">
        <v>770</v>
      </c>
      <c r="AJ228" s="5">
        <v>12</v>
      </c>
      <c r="AK228" s="31">
        <f>VLOOKUP(AL228,$A$3:$B$36,2,FALSE)</f>
        <v>34.1</v>
      </c>
      <c r="AL228" s="80" t="s">
        <v>770</v>
      </c>
    </row>
    <row r="229" spans="7:65" x14ac:dyDescent="0.45">
      <c r="G229" s="5">
        <v>13</v>
      </c>
      <c r="H229" s="6" t="s">
        <v>499</v>
      </c>
      <c r="I229" s="6"/>
      <c r="J229" s="6"/>
      <c r="K229" s="6" t="s">
        <v>138</v>
      </c>
      <c r="L229" s="6" t="s">
        <v>512</v>
      </c>
      <c r="M229" s="6"/>
      <c r="N229" s="6"/>
      <c r="P229" s="5" t="s">
        <v>25</v>
      </c>
      <c r="S229" s="5" t="s">
        <v>138</v>
      </c>
      <c r="T229" s="5" t="s">
        <v>782</v>
      </c>
      <c r="X229" s="5">
        <v>13</v>
      </c>
      <c r="Y229" s="31">
        <f>VLOOKUP(Z229,$A$3:$B$36,2,FALSE)</f>
        <v>52.3</v>
      </c>
      <c r="Z229" s="80" t="s">
        <v>764</v>
      </c>
      <c r="AG229" s="5">
        <v>13</v>
      </c>
      <c r="AH229" s="31">
        <f>VLOOKUP(AI229,$A$3:$B$36,2,FALSE)</f>
        <v>35.9</v>
      </c>
      <c r="AI229" s="80" t="s">
        <v>766</v>
      </c>
      <c r="AJ229" s="5">
        <v>13</v>
      </c>
      <c r="AK229" s="31">
        <f>VLOOKUP(AL229,$A$3:$B$36,2,FALSE)</f>
        <v>35.9</v>
      </c>
      <c r="AL229" s="80" t="s">
        <v>766</v>
      </c>
    </row>
    <row r="230" spans="7:65" ht="13.8" x14ac:dyDescent="0.45">
      <c r="G230" s="5">
        <v>14</v>
      </c>
      <c r="H230" s="6" t="s">
        <v>69</v>
      </c>
      <c r="I230" s="6"/>
      <c r="J230" s="6"/>
      <c r="K230" s="6" t="s">
        <v>248</v>
      </c>
      <c r="L230" s="6"/>
      <c r="M230" s="6"/>
      <c r="N230" s="10" t="s">
        <v>431</v>
      </c>
      <c r="P230" s="5" t="s">
        <v>69</v>
      </c>
      <c r="S230" s="5" t="s">
        <v>87</v>
      </c>
      <c r="X230" s="5">
        <v>14</v>
      </c>
      <c r="Y230" s="31">
        <f>VLOOKUP(Z230,$A$3:$B$36,2,FALSE)</f>
        <v>55.5</v>
      </c>
      <c r="Z230" s="80" t="s">
        <v>786</v>
      </c>
      <c r="AG230" s="5">
        <v>14</v>
      </c>
      <c r="AH230" s="31">
        <f>VLOOKUP(AI230,$A$3:$B$36,2,FALSE)</f>
        <v>38.1</v>
      </c>
      <c r="AI230" s="80" t="s">
        <v>791</v>
      </c>
      <c r="AJ230" s="114">
        <v>14</v>
      </c>
      <c r="AK230" s="107">
        <f>VLOOKUP(AL230,$A$3:$B$36,2,FALSE)</f>
        <v>34.1</v>
      </c>
      <c r="AL230" s="112" t="s">
        <v>770</v>
      </c>
      <c r="BM230" s="10" t="s">
        <v>431</v>
      </c>
    </row>
    <row r="231" spans="7:65" ht="13.8" x14ac:dyDescent="0.45">
      <c r="G231" s="5">
        <v>15</v>
      </c>
      <c r="H231" s="6" t="s">
        <v>500</v>
      </c>
      <c r="I231" s="6"/>
      <c r="J231" s="6"/>
      <c r="K231" s="6"/>
      <c r="L231" s="6"/>
      <c r="M231" s="6"/>
      <c r="N231" s="6"/>
      <c r="P231" s="5" t="s">
        <v>256</v>
      </c>
      <c r="V231" s="5">
        <f>COUNTA(P217:U231)</f>
        <v>71</v>
      </c>
      <c r="W231" s="10" t="s">
        <v>431</v>
      </c>
      <c r="X231" s="5">
        <v>15</v>
      </c>
      <c r="Y231" s="31">
        <f>VLOOKUP(Z231,$A$3:$B$36,2,FALSE)</f>
        <v>59</v>
      </c>
      <c r="Z231" s="80" t="s">
        <v>784</v>
      </c>
      <c r="AG231" s="114">
        <v>15</v>
      </c>
      <c r="AH231" s="107">
        <f>VLOOKUP(AI231,$A$3:$B$36,2,FALSE)</f>
        <v>35.9</v>
      </c>
      <c r="AI231" s="112" t="s">
        <v>766</v>
      </c>
    </row>
    <row r="232" spans="7:65" x14ac:dyDescent="0.45">
      <c r="I232" s="6"/>
      <c r="J232" s="6"/>
      <c r="K232" s="6"/>
      <c r="L232" s="6"/>
      <c r="M232" s="6"/>
      <c r="N232" s="6"/>
      <c r="X232" s="114">
        <v>16</v>
      </c>
      <c r="Y232" s="107">
        <f>VLOOKUP(Z232,$A$3:$B$36,2,FALSE)</f>
        <v>55.5</v>
      </c>
      <c r="Z232" s="112" t="s">
        <v>786</v>
      </c>
    </row>
    <row r="233" spans="7:65" x14ac:dyDescent="0.45">
      <c r="G233" s="5" t="s">
        <v>518</v>
      </c>
    </row>
    <row r="234" spans="7:65" x14ac:dyDescent="0.45">
      <c r="H234" s="5" t="s">
        <v>216</v>
      </c>
    </row>
    <row r="235" spans="7:65" x14ac:dyDescent="0.45">
      <c r="G235" s="7" t="s">
        <v>5</v>
      </c>
      <c r="H235" s="8" t="s">
        <v>28</v>
      </c>
      <c r="I235" s="8" t="s">
        <v>29</v>
      </c>
      <c r="J235" s="8" t="s">
        <v>110</v>
      </c>
      <c r="K235" s="8" t="s">
        <v>217</v>
      </c>
      <c r="L235" s="8" t="s">
        <v>218</v>
      </c>
      <c r="M235" s="8" t="s">
        <v>219</v>
      </c>
      <c r="O235" s="5">
        <v>12</v>
      </c>
      <c r="P235" s="8" t="s">
        <v>28</v>
      </c>
      <c r="Q235" s="8" t="s">
        <v>29</v>
      </c>
      <c r="R235" s="8" t="s">
        <v>110</v>
      </c>
      <c r="S235" s="8" t="s">
        <v>217</v>
      </c>
      <c r="T235" s="8" t="s">
        <v>218</v>
      </c>
      <c r="U235" s="8" t="s">
        <v>219</v>
      </c>
      <c r="X235" s="7" t="s">
        <v>5</v>
      </c>
      <c r="Z235" s="102" t="s">
        <v>28</v>
      </c>
      <c r="AA235" s="102"/>
      <c r="AB235" s="102"/>
      <c r="AC235" s="102" t="s">
        <v>29</v>
      </c>
      <c r="AD235" s="102"/>
      <c r="AE235" s="102"/>
      <c r="AF235" s="102" t="s">
        <v>110</v>
      </c>
      <c r="AG235" s="102"/>
      <c r="AH235" s="102"/>
      <c r="AI235" s="102" t="s">
        <v>217</v>
      </c>
      <c r="AJ235" s="102"/>
      <c r="AK235" s="102"/>
      <c r="AL235" s="102" t="s">
        <v>218</v>
      </c>
      <c r="AM235" s="102"/>
      <c r="AN235" s="102"/>
      <c r="AO235" s="102" t="s">
        <v>219</v>
      </c>
    </row>
    <row r="236" spans="7:65" x14ac:dyDescent="0.45">
      <c r="G236" s="5">
        <v>1</v>
      </c>
      <c r="H236" s="6" t="s">
        <v>114</v>
      </c>
      <c r="I236" s="6" t="s">
        <v>118</v>
      </c>
      <c r="J236" s="6" t="s">
        <v>126</v>
      </c>
      <c r="K236" s="6" t="s">
        <v>136</v>
      </c>
      <c r="L236" s="6" t="s">
        <v>148</v>
      </c>
      <c r="M236" s="6" t="s">
        <v>155</v>
      </c>
      <c r="P236" s="5" t="s">
        <v>114</v>
      </c>
      <c r="Q236" s="5" t="s">
        <v>118</v>
      </c>
      <c r="R236" s="5" t="s">
        <v>126</v>
      </c>
      <c r="S236" s="5" t="s">
        <v>136</v>
      </c>
      <c r="T236" s="5" t="s">
        <v>148</v>
      </c>
      <c r="U236" s="5" t="s">
        <v>155</v>
      </c>
      <c r="X236" s="5">
        <v>1</v>
      </c>
      <c r="Y236" s="31">
        <f>VLOOKUP(Z236,$A$3:$B$36,2,FALSE)</f>
        <v>21.5</v>
      </c>
      <c r="Z236" s="80" t="s">
        <v>871</v>
      </c>
      <c r="AA236" s="5">
        <v>1</v>
      </c>
      <c r="AB236" s="31">
        <f>VLOOKUP(AC236,$A$3:$B$36,2,FALSE)</f>
        <v>21.5</v>
      </c>
      <c r="AC236" s="80" t="s">
        <v>871</v>
      </c>
      <c r="AD236" s="5">
        <v>1</v>
      </c>
      <c r="AE236" s="31">
        <f>VLOOKUP(AF236,$A$3:$B$36,2,FALSE)</f>
        <v>21.5</v>
      </c>
      <c r="AF236" s="80" t="s">
        <v>871</v>
      </c>
      <c r="AG236" s="5">
        <v>1</v>
      </c>
      <c r="AH236" s="31">
        <f>VLOOKUP(AI236,$A$3:$B$36,2,FALSE)</f>
        <v>21.5</v>
      </c>
      <c r="AI236" s="80" t="s">
        <v>871</v>
      </c>
      <c r="AJ236" s="5">
        <v>1</v>
      </c>
      <c r="AK236" s="31">
        <f>VLOOKUP(AL236,$A$3:$B$36,2,FALSE)</f>
        <v>21.5</v>
      </c>
      <c r="AL236" s="80" t="s">
        <v>871</v>
      </c>
      <c r="AM236" s="5">
        <v>1</v>
      </c>
      <c r="AN236" s="31">
        <f>VLOOKUP(AO236,$A$3:$B$36,2,FALSE)</f>
        <v>21.5</v>
      </c>
      <c r="AO236" s="80" t="s">
        <v>871</v>
      </c>
    </row>
    <row r="237" spans="7:65" x14ac:dyDescent="0.45">
      <c r="G237" s="5">
        <v>2</v>
      </c>
      <c r="H237" s="6" t="s">
        <v>116</v>
      </c>
      <c r="I237" s="6" t="s">
        <v>119</v>
      </c>
      <c r="J237" s="6" t="s">
        <v>128</v>
      </c>
      <c r="K237" s="6" t="s">
        <v>137</v>
      </c>
      <c r="L237" s="6" t="s">
        <v>96</v>
      </c>
      <c r="M237" s="6" t="s">
        <v>18</v>
      </c>
      <c r="P237" s="5" t="s">
        <v>116</v>
      </c>
      <c r="Q237" s="5" t="s">
        <v>119</v>
      </c>
      <c r="R237" s="5" t="s">
        <v>128</v>
      </c>
      <c r="S237" s="5" t="s">
        <v>137</v>
      </c>
      <c r="T237" s="5" t="s">
        <v>96</v>
      </c>
      <c r="U237" s="5" t="s">
        <v>18</v>
      </c>
      <c r="X237" s="5">
        <v>2</v>
      </c>
      <c r="Y237" s="31">
        <f>VLOOKUP(Z237,$A$3:$B$36,2,FALSE)</f>
        <v>28.4</v>
      </c>
      <c r="Z237" s="80" t="s">
        <v>792</v>
      </c>
      <c r="AA237" s="5">
        <v>2</v>
      </c>
      <c r="AB237" s="31">
        <f>VLOOKUP(AC237,$A$3:$B$36,2,FALSE)</f>
        <v>28.4</v>
      </c>
      <c r="AC237" s="80" t="s">
        <v>792</v>
      </c>
      <c r="AD237" s="5">
        <v>2</v>
      </c>
      <c r="AE237" s="31">
        <f>VLOOKUP(AF237,$A$3:$B$36,2,FALSE)</f>
        <v>28.4</v>
      </c>
      <c r="AF237" s="80" t="s">
        <v>792</v>
      </c>
      <c r="AG237" s="5">
        <v>2</v>
      </c>
      <c r="AH237" s="31">
        <f>VLOOKUP(AI237,$A$3:$B$36,2,FALSE)</f>
        <v>28.4</v>
      </c>
      <c r="AI237" s="80" t="s">
        <v>792</v>
      </c>
      <c r="AJ237" s="5">
        <v>2</v>
      </c>
      <c r="AK237" s="31">
        <f>VLOOKUP(AL237,$A$3:$B$36,2,FALSE)</f>
        <v>28.4</v>
      </c>
      <c r="AL237" s="80" t="s">
        <v>792</v>
      </c>
      <c r="AM237" s="5">
        <v>2</v>
      </c>
      <c r="AN237" s="31">
        <f>VLOOKUP(AO237,$A$3:$B$36,2,FALSE)</f>
        <v>28.4</v>
      </c>
      <c r="AO237" s="80" t="s">
        <v>792</v>
      </c>
    </row>
    <row r="238" spans="7:65" x14ac:dyDescent="0.45">
      <c r="G238" s="5">
        <v>3</v>
      </c>
      <c r="H238" s="6" t="s">
        <v>66</v>
      </c>
      <c r="I238" s="6" t="s">
        <v>120</v>
      </c>
      <c r="J238" s="6" t="s">
        <v>130</v>
      </c>
      <c r="K238" s="6" t="s">
        <v>138</v>
      </c>
      <c r="L238" s="6" t="s">
        <v>99</v>
      </c>
      <c r="M238" s="6" t="s">
        <v>14</v>
      </c>
      <c r="P238" s="5" t="s">
        <v>66</v>
      </c>
      <c r="Q238" s="5" t="s">
        <v>120</v>
      </c>
      <c r="R238" s="5" t="s">
        <v>130</v>
      </c>
      <c r="S238" s="5" t="s">
        <v>138</v>
      </c>
      <c r="T238" s="5" t="s">
        <v>99</v>
      </c>
      <c r="U238" s="5" t="s">
        <v>14</v>
      </c>
      <c r="X238" s="5">
        <v>3</v>
      </c>
      <c r="Y238" s="31">
        <f>VLOOKUP(Z238,$A$3:$B$36,2,FALSE)</f>
        <v>35.9</v>
      </c>
      <c r="Z238" s="80" t="s">
        <v>766</v>
      </c>
      <c r="AA238" s="5">
        <v>3</v>
      </c>
      <c r="AB238" s="31">
        <f>VLOOKUP(AC238,$A$3:$B$36,2,FALSE)</f>
        <v>35.9</v>
      </c>
      <c r="AC238" s="80" t="s">
        <v>766</v>
      </c>
      <c r="AD238" s="5">
        <v>3</v>
      </c>
      <c r="AE238" s="31">
        <f>VLOOKUP(AF238,$A$3:$B$36,2,FALSE)</f>
        <v>35.9</v>
      </c>
      <c r="AF238" s="80" t="s">
        <v>766</v>
      </c>
      <c r="AG238" s="5">
        <v>3</v>
      </c>
      <c r="AH238" s="31">
        <f>VLOOKUP(AI238,$A$3:$B$36,2,FALSE)</f>
        <v>35.9</v>
      </c>
      <c r="AI238" s="80" t="s">
        <v>766</v>
      </c>
      <c r="AJ238" s="5">
        <v>3</v>
      </c>
      <c r="AK238" s="31">
        <f>VLOOKUP(AL238,$A$3:$B$36,2,FALSE)</f>
        <v>35.9</v>
      </c>
      <c r="AL238" s="80" t="s">
        <v>766</v>
      </c>
      <c r="AM238" s="5">
        <v>3</v>
      </c>
      <c r="AN238" s="31">
        <f>VLOOKUP(AO238,$A$3:$B$36,2,FALSE)</f>
        <v>35.9</v>
      </c>
      <c r="AO238" s="80" t="s">
        <v>766</v>
      </c>
    </row>
    <row r="239" spans="7:65" x14ac:dyDescent="0.45">
      <c r="G239" s="5">
        <v>4</v>
      </c>
      <c r="H239" s="6" t="s">
        <v>27</v>
      </c>
      <c r="I239" s="6" t="s">
        <v>121</v>
      </c>
      <c r="J239" s="6" t="s">
        <v>81</v>
      </c>
      <c r="K239" s="6" t="s">
        <v>51</v>
      </c>
      <c r="L239" s="6" t="s">
        <v>57</v>
      </c>
      <c r="M239" s="6" t="s">
        <v>11</v>
      </c>
      <c r="P239" s="5" t="s">
        <v>27</v>
      </c>
      <c r="Q239" s="5" t="s">
        <v>121</v>
      </c>
      <c r="R239" s="5" t="s">
        <v>81</v>
      </c>
      <c r="S239" s="5" t="s">
        <v>51</v>
      </c>
      <c r="T239" s="5" t="s">
        <v>57</v>
      </c>
      <c r="U239" s="5" t="s">
        <v>11</v>
      </c>
      <c r="X239" s="5">
        <v>4</v>
      </c>
      <c r="Y239" s="31">
        <f>VLOOKUP(Z239,$A$3:$B$36,2,FALSE)</f>
        <v>41.9</v>
      </c>
      <c r="Z239" s="80" t="s">
        <v>776</v>
      </c>
      <c r="AA239" s="5">
        <v>4</v>
      </c>
      <c r="AB239" s="31">
        <f>VLOOKUP(AC239,$A$3:$B$36,2,FALSE)</f>
        <v>41.9</v>
      </c>
      <c r="AC239" s="80" t="s">
        <v>776</v>
      </c>
      <c r="AD239" s="5">
        <v>4</v>
      </c>
      <c r="AE239" s="31">
        <f>VLOOKUP(AF239,$A$3:$B$36,2,FALSE)</f>
        <v>41.9</v>
      </c>
      <c r="AF239" s="80" t="s">
        <v>776</v>
      </c>
      <c r="AG239" s="5">
        <v>4</v>
      </c>
      <c r="AH239" s="31">
        <f>VLOOKUP(AI239,$A$3:$B$36,2,FALSE)</f>
        <v>41.9</v>
      </c>
      <c r="AI239" s="80" t="s">
        <v>776</v>
      </c>
      <c r="AJ239" s="5">
        <v>4</v>
      </c>
      <c r="AK239" s="31">
        <f>VLOOKUP(AL239,$A$3:$B$36,2,FALSE)</f>
        <v>41.9</v>
      </c>
      <c r="AL239" s="80" t="s">
        <v>776</v>
      </c>
      <c r="AM239" s="5">
        <v>4</v>
      </c>
      <c r="AN239" s="31">
        <f>VLOOKUP(AO239,$A$3:$B$36,2,FALSE)</f>
        <v>41.9</v>
      </c>
      <c r="AO239" s="80" t="s">
        <v>776</v>
      </c>
    </row>
    <row r="240" spans="7:65" x14ac:dyDescent="0.45">
      <c r="G240" s="5">
        <v>5</v>
      </c>
      <c r="H240" s="6" t="s">
        <v>25</v>
      </c>
      <c r="I240" s="6" t="s">
        <v>33</v>
      </c>
      <c r="J240" s="6" t="s">
        <v>84</v>
      </c>
      <c r="K240" s="11" t="s">
        <v>139</v>
      </c>
      <c r="L240" s="6" t="s">
        <v>149</v>
      </c>
      <c r="M240" s="6" t="s">
        <v>537</v>
      </c>
      <c r="P240" s="5" t="s">
        <v>25</v>
      </c>
      <c r="Q240" s="5" t="s">
        <v>33</v>
      </c>
      <c r="R240" s="5" t="s">
        <v>84</v>
      </c>
      <c r="S240" s="5" t="s">
        <v>609</v>
      </c>
      <c r="T240" s="5" t="s">
        <v>149</v>
      </c>
      <c r="U240" s="5" t="s">
        <v>537</v>
      </c>
      <c r="X240" s="5">
        <v>5</v>
      </c>
      <c r="Y240" s="31">
        <f>VLOOKUP(Z240,$A$3:$B$36,2,FALSE)</f>
        <v>52.3</v>
      </c>
      <c r="Z240" s="80" t="s">
        <v>764</v>
      </c>
      <c r="AA240" s="5">
        <v>5</v>
      </c>
      <c r="AB240" s="31">
        <f>VLOOKUP(AC240,$A$3:$B$36,2,FALSE)</f>
        <v>52.3</v>
      </c>
      <c r="AC240" s="80" t="s">
        <v>764</v>
      </c>
      <c r="AD240" s="5">
        <v>5</v>
      </c>
      <c r="AE240" s="31">
        <f>VLOOKUP(AF240,$A$3:$B$36,2,FALSE)</f>
        <v>52.3</v>
      </c>
      <c r="AF240" s="80" t="s">
        <v>764</v>
      </c>
      <c r="AG240" s="5">
        <v>5</v>
      </c>
      <c r="AH240" s="31">
        <f>VLOOKUP(AI240,$A$3:$B$36,2,FALSE)</f>
        <v>52.3</v>
      </c>
      <c r="AI240" s="80" t="s">
        <v>764</v>
      </c>
      <c r="AJ240" s="5">
        <v>5</v>
      </c>
      <c r="AK240" s="31">
        <f>VLOOKUP(AL240,$A$3:$B$36,2,FALSE)</f>
        <v>52.3</v>
      </c>
      <c r="AL240" s="80" t="s">
        <v>764</v>
      </c>
      <c r="AM240" s="5">
        <v>5</v>
      </c>
      <c r="AN240" s="31">
        <f>VLOOKUP(AO240,$A$3:$B$36,2,FALSE)</f>
        <v>52.3</v>
      </c>
      <c r="AO240" s="80" t="s">
        <v>764</v>
      </c>
    </row>
    <row r="241" spans="7:65" x14ac:dyDescent="0.45">
      <c r="G241" s="5">
        <v>6</v>
      </c>
      <c r="H241" s="11" t="s">
        <v>255</v>
      </c>
      <c r="I241" s="6" t="s">
        <v>122</v>
      </c>
      <c r="J241" s="6" t="s">
        <v>525</v>
      </c>
      <c r="K241" s="13" t="s">
        <v>140</v>
      </c>
      <c r="L241" s="6" t="s">
        <v>531</v>
      </c>
      <c r="M241" s="6" t="s">
        <v>538</v>
      </c>
      <c r="P241" s="5" t="s">
        <v>981</v>
      </c>
      <c r="Q241" s="5" t="s">
        <v>122</v>
      </c>
      <c r="R241" s="5" t="s">
        <v>525</v>
      </c>
      <c r="S241" s="5" t="s">
        <v>402</v>
      </c>
      <c r="T241" s="5" t="s">
        <v>531</v>
      </c>
      <c r="U241" s="5" t="s">
        <v>538</v>
      </c>
      <c r="X241" s="5">
        <v>6</v>
      </c>
      <c r="Y241" s="31">
        <f>VLOOKUP(Z241,$A$3:$B$36,2,FALSE)</f>
        <v>62.6</v>
      </c>
      <c r="Z241" s="80" t="s">
        <v>768</v>
      </c>
      <c r="AA241" s="5">
        <v>6</v>
      </c>
      <c r="AB241" s="31">
        <f>VLOOKUP(AC241,$A$3:$B$36,2,FALSE)</f>
        <v>62.6</v>
      </c>
      <c r="AC241" s="80" t="s">
        <v>768</v>
      </c>
      <c r="AD241" s="5">
        <v>6</v>
      </c>
      <c r="AE241" s="31">
        <f>VLOOKUP(AF241,$A$3:$B$36,2,FALSE)</f>
        <v>62.6</v>
      </c>
      <c r="AF241" s="80" t="s">
        <v>768</v>
      </c>
      <c r="AG241" s="5">
        <v>6</v>
      </c>
      <c r="AH241" s="31">
        <f>VLOOKUP(AI241,$A$3:$B$36,2,FALSE)</f>
        <v>46.8</v>
      </c>
      <c r="AI241" s="80" t="s">
        <v>772</v>
      </c>
      <c r="AJ241" s="5">
        <v>6</v>
      </c>
      <c r="AK241" s="31">
        <f>VLOOKUP(AL241,$A$3:$B$36,2,FALSE)</f>
        <v>62.6</v>
      </c>
      <c r="AL241" s="80" t="s">
        <v>768</v>
      </c>
      <c r="AM241" s="5">
        <v>6</v>
      </c>
      <c r="AN241" s="31">
        <f>VLOOKUP(AO241,$A$3:$B$36,2,FALSE)</f>
        <v>62.6</v>
      </c>
      <c r="AO241" s="80" t="s">
        <v>768</v>
      </c>
    </row>
    <row r="242" spans="7:65" x14ac:dyDescent="0.45">
      <c r="G242" s="5">
        <v>7</v>
      </c>
      <c r="H242" s="6" t="s">
        <v>519</v>
      </c>
      <c r="I242" s="6" t="s">
        <v>122</v>
      </c>
      <c r="J242" s="6" t="s">
        <v>525</v>
      </c>
      <c r="K242" s="6" t="s">
        <v>141</v>
      </c>
      <c r="L242" s="13" t="s">
        <v>150</v>
      </c>
      <c r="M242" s="6" t="s">
        <v>539</v>
      </c>
      <c r="P242" s="5" t="s">
        <v>70</v>
      </c>
      <c r="Q242" s="5" t="s">
        <v>122</v>
      </c>
      <c r="R242" s="5" t="s">
        <v>525</v>
      </c>
      <c r="S242" s="5" t="s">
        <v>141</v>
      </c>
      <c r="T242" s="5" t="s">
        <v>1001</v>
      </c>
      <c r="U242" s="5" t="s">
        <v>1003</v>
      </c>
      <c r="X242" s="5">
        <v>7</v>
      </c>
      <c r="Y242" s="31">
        <f>VLOOKUP(Z242,$A$3:$B$36,2,FALSE)</f>
        <v>59</v>
      </c>
      <c r="Z242" s="80" t="s">
        <v>784</v>
      </c>
      <c r="AA242" s="5">
        <v>7</v>
      </c>
      <c r="AB242" s="31">
        <f>VLOOKUP(AC242,$A$3:$B$36,2,FALSE)</f>
        <v>62.6</v>
      </c>
      <c r="AC242" s="80" t="s">
        <v>768</v>
      </c>
      <c r="AD242" s="5">
        <v>7</v>
      </c>
      <c r="AE242" s="31">
        <f>VLOOKUP(AF242,$A$3:$B$36,2,FALSE)</f>
        <v>62.6</v>
      </c>
      <c r="AF242" s="80" t="s">
        <v>768</v>
      </c>
      <c r="AG242" s="5">
        <v>7</v>
      </c>
      <c r="AH242" s="31">
        <f>VLOOKUP(AI242,$A$3:$B$36,2,FALSE)</f>
        <v>49.5</v>
      </c>
      <c r="AI242" s="80" t="s">
        <v>767</v>
      </c>
      <c r="AJ242" s="5">
        <v>7</v>
      </c>
      <c r="AK242" s="31">
        <f>VLOOKUP(AL242,$A$3:$B$36,2,FALSE)</f>
        <v>62.6</v>
      </c>
      <c r="AL242" s="80" t="s">
        <v>768</v>
      </c>
      <c r="AM242" s="5">
        <v>7</v>
      </c>
      <c r="AN242" s="31">
        <f>VLOOKUP(AO242,$A$3:$B$36,2,FALSE)</f>
        <v>62.6</v>
      </c>
      <c r="AO242" s="80" t="s">
        <v>768</v>
      </c>
    </row>
    <row r="243" spans="7:65" x14ac:dyDescent="0.45">
      <c r="G243" s="5">
        <v>8</v>
      </c>
      <c r="H243" s="6" t="s">
        <v>297</v>
      </c>
      <c r="I243" s="6" t="s">
        <v>122</v>
      </c>
      <c r="J243" s="6" t="s">
        <v>525</v>
      </c>
      <c r="K243" s="11" t="s">
        <v>487</v>
      </c>
      <c r="L243" s="11" t="s">
        <v>532</v>
      </c>
      <c r="M243" s="6" t="s">
        <v>540</v>
      </c>
      <c r="P243" s="5" t="s">
        <v>297</v>
      </c>
      <c r="Q243" s="5" t="s">
        <v>122</v>
      </c>
      <c r="R243" s="5" t="s">
        <v>525</v>
      </c>
      <c r="S243" s="5" t="s">
        <v>609</v>
      </c>
      <c r="T243" s="5" t="s">
        <v>153</v>
      </c>
      <c r="U243" s="5" t="s">
        <v>540</v>
      </c>
      <c r="X243" s="5">
        <v>8</v>
      </c>
      <c r="Y243" s="31">
        <f>VLOOKUP(Z243,$A$3:$B$36,2,FALSE)</f>
        <v>61.8</v>
      </c>
      <c r="Z243" s="80" t="s">
        <v>785</v>
      </c>
      <c r="AA243" s="5">
        <v>8</v>
      </c>
      <c r="AB243" s="31">
        <f>VLOOKUP(AC243,$A$3:$B$36,2,FALSE)</f>
        <v>62.6</v>
      </c>
      <c r="AC243" s="80" t="s">
        <v>768</v>
      </c>
      <c r="AD243" s="5">
        <v>8</v>
      </c>
      <c r="AE243" s="31">
        <f>VLOOKUP(AF243,$A$3:$B$36,2,FALSE)</f>
        <v>62.6</v>
      </c>
      <c r="AF243" s="80" t="s">
        <v>768</v>
      </c>
      <c r="AG243" s="5">
        <v>8</v>
      </c>
      <c r="AH243" s="31">
        <f>VLOOKUP(AI243,$A$3:$B$36,2,FALSE)</f>
        <v>52.3</v>
      </c>
      <c r="AI243" s="80" t="s">
        <v>764</v>
      </c>
      <c r="AJ243" s="5">
        <v>8</v>
      </c>
      <c r="AK243" s="31">
        <f>VLOOKUP(AL243,$A$3:$B$36,2,FALSE)</f>
        <v>59</v>
      </c>
      <c r="AL243" s="80" t="s">
        <v>784</v>
      </c>
      <c r="AM243" s="5">
        <v>8</v>
      </c>
      <c r="AN243" s="31">
        <f>VLOOKUP(AO243,$A$3:$B$36,2,FALSE)</f>
        <v>59</v>
      </c>
      <c r="AO243" s="80" t="s">
        <v>784</v>
      </c>
    </row>
    <row r="244" spans="7:65" x14ac:dyDescent="0.45">
      <c r="G244" s="5">
        <v>9</v>
      </c>
      <c r="H244" s="6" t="s">
        <v>71</v>
      </c>
      <c r="I244" s="6" t="s">
        <v>122</v>
      </c>
      <c r="J244" s="6" t="s">
        <v>525</v>
      </c>
      <c r="K244" s="6" t="s">
        <v>488</v>
      </c>
      <c r="L244" s="6" t="s">
        <v>533</v>
      </c>
      <c r="M244" s="6" t="s">
        <v>541</v>
      </c>
      <c r="P244" s="5" t="s">
        <v>71</v>
      </c>
      <c r="Q244" s="5" t="s">
        <v>122</v>
      </c>
      <c r="R244" s="5" t="s">
        <v>525</v>
      </c>
      <c r="S244" s="5" t="s">
        <v>488</v>
      </c>
      <c r="T244" s="5" t="s">
        <v>1002</v>
      </c>
      <c r="U244" s="5" t="s">
        <v>537</v>
      </c>
      <c r="X244" s="5">
        <v>9</v>
      </c>
      <c r="Y244" s="31">
        <f>VLOOKUP(Z244,$A$3:$B$36,2,FALSE)</f>
        <v>62.6</v>
      </c>
      <c r="Z244" s="80" t="s">
        <v>768</v>
      </c>
      <c r="AA244" s="5">
        <v>9</v>
      </c>
      <c r="AB244" s="31">
        <f>VLOOKUP(AC244,$A$3:$B$36,2,FALSE)</f>
        <v>62.6</v>
      </c>
      <c r="AC244" s="80" t="s">
        <v>768</v>
      </c>
      <c r="AD244" s="5">
        <v>9</v>
      </c>
      <c r="AE244" s="31">
        <f>VLOOKUP(AF244,$A$3:$B$36,2,FALSE)</f>
        <v>62.6</v>
      </c>
      <c r="AF244" s="80" t="s">
        <v>768</v>
      </c>
      <c r="AG244" s="5">
        <v>9</v>
      </c>
      <c r="AH244" s="31">
        <f>VLOOKUP(AI244,$A$3:$B$36,2,FALSE)</f>
        <v>49.5</v>
      </c>
      <c r="AI244" s="80" t="s">
        <v>767</v>
      </c>
      <c r="AJ244" s="5">
        <v>9</v>
      </c>
      <c r="AK244" s="31">
        <f>VLOOKUP(AL244,$A$3:$B$36,2,FALSE)</f>
        <v>61.8</v>
      </c>
      <c r="AL244" s="80" t="s">
        <v>785</v>
      </c>
      <c r="AM244" s="5">
        <v>9</v>
      </c>
      <c r="AN244" s="31">
        <f>VLOOKUP(AO244,$A$3:$B$36,2,FALSE)</f>
        <v>52.3</v>
      </c>
      <c r="AO244" s="80" t="s">
        <v>764</v>
      </c>
    </row>
    <row r="245" spans="7:65" x14ac:dyDescent="0.45">
      <c r="G245" s="5">
        <v>10</v>
      </c>
      <c r="H245" s="6" t="s">
        <v>71</v>
      </c>
      <c r="I245" s="6" t="s">
        <v>122</v>
      </c>
      <c r="J245" s="6" t="s">
        <v>525</v>
      </c>
      <c r="K245" s="13" t="s">
        <v>489</v>
      </c>
      <c r="L245" s="11" t="s">
        <v>534</v>
      </c>
      <c r="M245" s="6" t="s">
        <v>7</v>
      </c>
      <c r="P245" s="5" t="s">
        <v>71</v>
      </c>
      <c r="Q245" s="5" t="s">
        <v>122</v>
      </c>
      <c r="R245" s="5" t="s">
        <v>525</v>
      </c>
      <c r="S245" s="5" t="s">
        <v>402</v>
      </c>
      <c r="T245" s="5" t="s">
        <v>153</v>
      </c>
      <c r="U245" s="5" t="s">
        <v>7</v>
      </c>
      <c r="X245" s="5">
        <v>10</v>
      </c>
      <c r="Y245" s="31">
        <f>VLOOKUP(Z245,$A$3:$B$36,2,FALSE)</f>
        <v>62.6</v>
      </c>
      <c r="Z245" s="80" t="s">
        <v>768</v>
      </c>
      <c r="AA245" s="5">
        <v>10</v>
      </c>
      <c r="AB245" s="31">
        <f>VLOOKUP(AC245,$A$3:$B$36,2,FALSE)</f>
        <v>62.6</v>
      </c>
      <c r="AC245" s="80" t="s">
        <v>768</v>
      </c>
      <c r="AD245" s="5">
        <v>10</v>
      </c>
      <c r="AE245" s="31">
        <f>VLOOKUP(AF245,$A$3:$B$36,2,FALSE)</f>
        <v>62.6</v>
      </c>
      <c r="AF245" s="80" t="s">
        <v>768</v>
      </c>
      <c r="AG245" s="5">
        <v>10</v>
      </c>
      <c r="AH245" s="31">
        <f>VLOOKUP(AI245,$A$3:$B$36,2,FALSE)</f>
        <v>46.8</v>
      </c>
      <c r="AI245" s="80" t="s">
        <v>772</v>
      </c>
      <c r="AJ245" s="5">
        <v>10</v>
      </c>
      <c r="AK245" s="31">
        <f>VLOOKUP(AL245,$A$3:$B$36,2,FALSE)</f>
        <v>59</v>
      </c>
      <c r="AL245" s="80" t="s">
        <v>784</v>
      </c>
      <c r="AM245" s="5">
        <v>10</v>
      </c>
      <c r="AN245" s="31">
        <f>VLOOKUP(AO245,$A$3:$B$36,2,FALSE)</f>
        <v>55.5</v>
      </c>
      <c r="AO245" s="80" t="s">
        <v>786</v>
      </c>
    </row>
    <row r="246" spans="7:65" x14ac:dyDescent="0.45">
      <c r="G246" s="5">
        <v>11</v>
      </c>
      <c r="H246" s="11" t="s">
        <v>298</v>
      </c>
      <c r="I246" s="6" t="s">
        <v>122</v>
      </c>
      <c r="J246" s="6" t="s">
        <v>525</v>
      </c>
      <c r="K246" s="6" t="s">
        <v>403</v>
      </c>
      <c r="L246" s="6" t="s">
        <v>535</v>
      </c>
      <c r="M246" s="6" t="s">
        <v>542</v>
      </c>
      <c r="P246" s="5" t="s">
        <v>981</v>
      </c>
      <c r="Q246" s="5" t="s">
        <v>122</v>
      </c>
      <c r="R246" s="5" t="s">
        <v>525</v>
      </c>
      <c r="S246" s="5" t="s">
        <v>488</v>
      </c>
      <c r="T246" s="5" t="s">
        <v>535</v>
      </c>
      <c r="U246" s="5" t="s">
        <v>542</v>
      </c>
      <c r="X246" s="5">
        <v>11</v>
      </c>
      <c r="Y246" s="31">
        <f>VLOOKUP(Z246,$A$3:$B$36,2,FALSE)</f>
        <v>62.6</v>
      </c>
      <c r="Z246" s="80" t="s">
        <v>768</v>
      </c>
      <c r="AA246" s="5">
        <v>11</v>
      </c>
      <c r="AB246" s="31">
        <f>VLOOKUP(AC246,$A$3:$B$36,2,FALSE)</f>
        <v>62.6</v>
      </c>
      <c r="AC246" s="80" t="s">
        <v>768</v>
      </c>
      <c r="AD246" s="5">
        <v>11</v>
      </c>
      <c r="AE246" s="31">
        <f>VLOOKUP(AF246,$A$3:$B$36,2,FALSE)</f>
        <v>62.6</v>
      </c>
      <c r="AF246" s="80" t="s">
        <v>768</v>
      </c>
      <c r="AG246" s="5">
        <v>11</v>
      </c>
      <c r="AH246" s="31">
        <f>VLOOKUP(AI246,$A$3:$B$36,2,FALSE)</f>
        <v>49.5</v>
      </c>
      <c r="AI246" s="80" t="s">
        <v>767</v>
      </c>
      <c r="AJ246" s="5">
        <v>11</v>
      </c>
      <c r="AK246" s="31">
        <f>VLOOKUP(AL246,$A$3:$B$36,2,FALSE)</f>
        <v>61.8</v>
      </c>
      <c r="AL246" s="80" t="s">
        <v>785</v>
      </c>
      <c r="AM246" s="5">
        <v>11</v>
      </c>
      <c r="AN246" s="31">
        <f>VLOOKUP(AO246,$A$3:$B$36,2,FALSE)</f>
        <v>59</v>
      </c>
      <c r="AO246" s="80" t="s">
        <v>784</v>
      </c>
    </row>
    <row r="247" spans="7:65" x14ac:dyDescent="0.45">
      <c r="G247" s="5">
        <v>12</v>
      </c>
      <c r="H247" s="6" t="s">
        <v>520</v>
      </c>
      <c r="I247" s="6" t="s">
        <v>122</v>
      </c>
      <c r="J247" s="6" t="s">
        <v>526</v>
      </c>
      <c r="K247" s="6"/>
      <c r="L247" s="6" t="s">
        <v>531</v>
      </c>
      <c r="M247" s="6" t="s">
        <v>543</v>
      </c>
      <c r="P247" s="5" t="s">
        <v>520</v>
      </c>
      <c r="Q247" s="5" t="s">
        <v>122</v>
      </c>
      <c r="R247" s="5" t="s">
        <v>999</v>
      </c>
      <c r="T247" s="5" t="s">
        <v>531</v>
      </c>
      <c r="U247" s="5" t="s">
        <v>1004</v>
      </c>
      <c r="X247" s="5">
        <v>12</v>
      </c>
      <c r="Y247" s="31">
        <f>VLOOKUP(Z247,$A$3:$B$36,2,FALSE)</f>
        <v>61.8</v>
      </c>
      <c r="Z247" s="80" t="s">
        <v>785</v>
      </c>
      <c r="AA247" s="5">
        <v>12</v>
      </c>
      <c r="AB247" s="31">
        <f>VLOOKUP(AC247,$A$3:$B$36,2,FALSE)</f>
        <v>62.6</v>
      </c>
      <c r="AC247" s="80" t="s">
        <v>768</v>
      </c>
      <c r="AD247" s="5">
        <v>12</v>
      </c>
      <c r="AE247" s="31">
        <f>VLOOKUP(AF247,$A$3:$B$36,2,FALSE)</f>
        <v>62.6</v>
      </c>
      <c r="AF247" s="80" t="s">
        <v>768</v>
      </c>
      <c r="AG247" s="114">
        <v>12</v>
      </c>
      <c r="AH247" s="107">
        <f>VLOOKUP(AI247,$A$3:$B$36,2,FALSE)</f>
        <v>46.8</v>
      </c>
      <c r="AI247" s="112" t="s">
        <v>772</v>
      </c>
      <c r="AJ247" s="5">
        <v>12</v>
      </c>
      <c r="AK247" s="31">
        <f>VLOOKUP(AL247,$A$3:$B$36,2,FALSE)</f>
        <v>62.6</v>
      </c>
      <c r="AL247" s="80" t="s">
        <v>768</v>
      </c>
      <c r="AM247" s="5">
        <v>12</v>
      </c>
      <c r="AN247" s="31">
        <f>VLOOKUP(AO247,$A$3:$B$36,2,FALSE)</f>
        <v>61.8</v>
      </c>
      <c r="AO247" s="80" t="s">
        <v>785</v>
      </c>
    </row>
    <row r="248" spans="7:65" x14ac:dyDescent="0.45">
      <c r="G248" s="5">
        <v>13</v>
      </c>
      <c r="H248" s="6" t="s">
        <v>521</v>
      </c>
      <c r="I248" s="6" t="s">
        <v>122</v>
      </c>
      <c r="J248" s="11" t="s">
        <v>527</v>
      </c>
      <c r="K248" s="6"/>
      <c r="L248" s="6" t="s">
        <v>531</v>
      </c>
      <c r="M248" s="6" t="s">
        <v>540</v>
      </c>
      <c r="P248" s="5" t="s">
        <v>70</v>
      </c>
      <c r="Q248" s="5" t="s">
        <v>122</v>
      </c>
      <c r="R248" s="5" t="s">
        <v>951</v>
      </c>
      <c r="T248" s="5" t="s">
        <v>531</v>
      </c>
      <c r="U248" s="5" t="s">
        <v>540</v>
      </c>
      <c r="X248" s="5">
        <v>13</v>
      </c>
      <c r="Y248" s="31">
        <f>VLOOKUP(Z248,$A$3:$B$36,2,FALSE)</f>
        <v>59</v>
      </c>
      <c r="Z248" s="80" t="s">
        <v>784</v>
      </c>
      <c r="AA248" s="5">
        <v>13</v>
      </c>
      <c r="AB248" s="31">
        <f>VLOOKUP(AC248,$A$3:$B$36,2,FALSE)</f>
        <v>62.6</v>
      </c>
      <c r="AC248" s="80" t="s">
        <v>768</v>
      </c>
      <c r="AD248" s="5">
        <v>13</v>
      </c>
      <c r="AE248" s="31">
        <f>VLOOKUP(AF248,$A$3:$B$36,2,FALSE)</f>
        <v>59</v>
      </c>
      <c r="AF248" s="80" t="s">
        <v>784</v>
      </c>
      <c r="AJ248" s="5">
        <v>13</v>
      </c>
      <c r="AK248" s="31">
        <f>VLOOKUP(AL248,$A$3:$B$36,2,FALSE)</f>
        <v>62.6</v>
      </c>
      <c r="AL248" s="80" t="s">
        <v>768</v>
      </c>
      <c r="AM248" s="5">
        <v>13</v>
      </c>
      <c r="AN248" s="31">
        <f>VLOOKUP(AO248,$A$3:$B$36,2,FALSE)</f>
        <v>59</v>
      </c>
      <c r="AO248" s="80" t="s">
        <v>784</v>
      </c>
    </row>
    <row r="249" spans="7:65" ht="13.8" x14ac:dyDescent="0.45">
      <c r="G249" s="5">
        <v>14</v>
      </c>
      <c r="H249" s="6" t="s">
        <v>522</v>
      </c>
      <c r="I249" s="6" t="s">
        <v>122</v>
      </c>
      <c r="J249" s="6" t="s">
        <v>528</v>
      </c>
      <c r="K249" s="6"/>
      <c r="L249" s="6" t="s">
        <v>531</v>
      </c>
      <c r="M249" s="6" t="s">
        <v>544</v>
      </c>
      <c r="P249" s="5" t="s">
        <v>520</v>
      </c>
      <c r="Q249" s="5" t="s">
        <v>122</v>
      </c>
      <c r="R249" s="5" t="s">
        <v>1000</v>
      </c>
      <c r="T249" s="5" t="s">
        <v>531</v>
      </c>
      <c r="U249" s="5" t="s">
        <v>7</v>
      </c>
      <c r="X249" s="5">
        <v>14</v>
      </c>
      <c r="Y249" s="31">
        <f>VLOOKUP(Z249,$A$3:$B$36,2,FALSE)</f>
        <v>61.8</v>
      </c>
      <c r="Z249" s="80" t="s">
        <v>785</v>
      </c>
      <c r="AA249" s="5">
        <v>14</v>
      </c>
      <c r="AB249" s="31">
        <f>VLOOKUP(AC249,$A$3:$B$36,2,FALSE)</f>
        <v>62.6</v>
      </c>
      <c r="AC249" s="80" t="s">
        <v>768</v>
      </c>
      <c r="AD249" s="5">
        <v>14</v>
      </c>
      <c r="AE249" s="31">
        <f>VLOOKUP(AF249,$A$3:$B$36,2,FALSE)</f>
        <v>61.8</v>
      </c>
      <c r="AF249" s="80" t="s">
        <v>785</v>
      </c>
      <c r="AJ249" s="5">
        <v>14</v>
      </c>
      <c r="AK249" s="31">
        <f>VLOOKUP(AL249,$A$3:$B$36,2,FALSE)</f>
        <v>62.6</v>
      </c>
      <c r="AL249" s="80" t="s">
        <v>768</v>
      </c>
      <c r="AM249" s="5">
        <v>14</v>
      </c>
      <c r="AN249" s="31">
        <f>VLOOKUP(AO249,$A$3:$B$36,2,FALSE)</f>
        <v>55.5</v>
      </c>
      <c r="AO249" s="80" t="s">
        <v>786</v>
      </c>
      <c r="BM249" s="10" t="s">
        <v>431</v>
      </c>
    </row>
    <row r="250" spans="7:65" x14ac:dyDescent="0.45">
      <c r="G250" s="5">
        <v>15</v>
      </c>
      <c r="H250" s="6"/>
      <c r="I250" s="6" t="s">
        <v>122</v>
      </c>
      <c r="J250" s="11" t="s">
        <v>529</v>
      </c>
      <c r="K250" s="6"/>
      <c r="L250" s="6" t="s">
        <v>531</v>
      </c>
      <c r="M250" s="6" t="s">
        <v>545</v>
      </c>
      <c r="Q250" s="5" t="s">
        <v>122</v>
      </c>
      <c r="R250" s="5" t="s">
        <v>951</v>
      </c>
      <c r="T250" s="5" t="s">
        <v>531</v>
      </c>
      <c r="U250" s="5" t="s">
        <v>540</v>
      </c>
      <c r="X250" s="114">
        <v>15</v>
      </c>
      <c r="Y250" s="107">
        <f>VLOOKUP(Z250,$A$3:$B$36,2,FALSE)</f>
        <v>59</v>
      </c>
      <c r="Z250" s="112" t="s">
        <v>784</v>
      </c>
      <c r="AA250" s="5">
        <v>15</v>
      </c>
      <c r="AB250" s="31">
        <f>VLOOKUP(AC250,$A$3:$B$36,2,FALSE)</f>
        <v>62.6</v>
      </c>
      <c r="AC250" s="80" t="s">
        <v>768</v>
      </c>
      <c r="AD250" s="5">
        <v>15</v>
      </c>
      <c r="AE250" s="31">
        <f>VLOOKUP(AF250,$A$3:$B$36,2,FALSE)</f>
        <v>59</v>
      </c>
      <c r="AF250" s="80" t="s">
        <v>784</v>
      </c>
      <c r="AJ250" s="5">
        <v>15</v>
      </c>
      <c r="AK250" s="31">
        <f>VLOOKUP(AL250,$A$3:$B$36,2,FALSE)</f>
        <v>62.6</v>
      </c>
      <c r="AL250" s="80" t="s">
        <v>768</v>
      </c>
      <c r="AM250" s="5">
        <v>15</v>
      </c>
      <c r="AN250" s="31">
        <f>VLOOKUP(AO250,$A$3:$B$36,2,FALSE)</f>
        <v>59</v>
      </c>
      <c r="AO250" s="80" t="s">
        <v>784</v>
      </c>
    </row>
    <row r="251" spans="7:65" x14ac:dyDescent="0.45">
      <c r="G251" s="5">
        <v>16</v>
      </c>
      <c r="H251" s="6"/>
      <c r="I251" s="6" t="s">
        <v>476</v>
      </c>
      <c r="J251" s="6" t="s">
        <v>530</v>
      </c>
      <c r="K251" s="6"/>
      <c r="L251" s="6" t="s">
        <v>531</v>
      </c>
      <c r="M251" s="6"/>
      <c r="Q251" s="5" t="s">
        <v>997</v>
      </c>
      <c r="R251" s="5" t="s">
        <v>530</v>
      </c>
      <c r="T251" s="5" t="s">
        <v>531</v>
      </c>
      <c r="AA251" s="5">
        <v>16</v>
      </c>
      <c r="AB251" s="31">
        <f>VLOOKUP(AC251,$A$3:$B$36,2,FALSE)</f>
        <v>62.6</v>
      </c>
      <c r="AC251" s="80" t="s">
        <v>768</v>
      </c>
      <c r="AD251" s="5">
        <v>16</v>
      </c>
      <c r="AE251" s="31">
        <f>VLOOKUP(AF251,$A$3:$B$36,2,FALSE)</f>
        <v>61.8</v>
      </c>
      <c r="AF251" s="80" t="s">
        <v>785</v>
      </c>
      <c r="AJ251" s="5">
        <v>16</v>
      </c>
      <c r="AK251" s="31">
        <f>VLOOKUP(AL251,$A$3:$B$36,2,FALSE)</f>
        <v>62.6</v>
      </c>
      <c r="AL251" s="80" t="s">
        <v>768</v>
      </c>
      <c r="AM251" s="114">
        <v>16</v>
      </c>
      <c r="AN251" s="107">
        <f>VLOOKUP(AO251,$A$3:$B$36,2,FALSE)</f>
        <v>55.5</v>
      </c>
      <c r="AO251" s="112" t="s">
        <v>786</v>
      </c>
    </row>
    <row r="252" spans="7:65" x14ac:dyDescent="0.45">
      <c r="G252" s="5">
        <v>17</v>
      </c>
      <c r="H252" s="6"/>
      <c r="I252" s="6" t="s">
        <v>523</v>
      </c>
      <c r="J252" s="6" t="s">
        <v>525</v>
      </c>
      <c r="K252" s="6"/>
      <c r="L252" s="13" t="s">
        <v>536</v>
      </c>
      <c r="M252" s="6"/>
      <c r="Q252" s="5" t="s">
        <v>38</v>
      </c>
      <c r="R252" s="5" t="s">
        <v>525</v>
      </c>
      <c r="T252" s="5" t="s">
        <v>1001</v>
      </c>
      <c r="AA252" s="5">
        <v>17</v>
      </c>
      <c r="AB252" s="31">
        <f>VLOOKUP(AC252,$A$3:$B$36,2,FALSE)</f>
        <v>59</v>
      </c>
      <c r="AC252" s="80" t="s">
        <v>784</v>
      </c>
      <c r="AD252" s="5">
        <v>17</v>
      </c>
      <c r="AE252" s="31">
        <f>VLOOKUP(AF252,$A$3:$B$36,2,FALSE)</f>
        <v>62.6</v>
      </c>
      <c r="AF252" s="80" t="s">
        <v>768</v>
      </c>
      <c r="AJ252" s="114">
        <v>17</v>
      </c>
      <c r="AK252" s="107">
        <f>VLOOKUP(AL252,$A$3:$B$36,2,FALSE)</f>
        <v>62.6</v>
      </c>
      <c r="AL252" s="112" t="s">
        <v>768</v>
      </c>
      <c r="AN252" s="31"/>
    </row>
    <row r="253" spans="7:65" x14ac:dyDescent="0.45">
      <c r="G253" s="5">
        <v>18</v>
      </c>
      <c r="H253" s="6"/>
      <c r="I253" s="6" t="s">
        <v>524</v>
      </c>
      <c r="J253" s="6" t="s">
        <v>525</v>
      </c>
      <c r="K253" s="6"/>
      <c r="L253" s="6"/>
      <c r="M253" s="6"/>
      <c r="Q253" s="5" t="s">
        <v>524</v>
      </c>
      <c r="R253" s="5" t="s">
        <v>525</v>
      </c>
      <c r="AA253" s="5">
        <v>18</v>
      </c>
      <c r="AB253" s="31">
        <f>VLOOKUP(AC253,$A$3:$B$36,2,FALSE)</f>
        <v>61.8</v>
      </c>
      <c r="AC253" s="80" t="s">
        <v>785</v>
      </c>
      <c r="AD253" s="5">
        <v>18</v>
      </c>
      <c r="AE253" s="31">
        <f>VLOOKUP(AF253,$A$3:$B$36,2,FALSE)</f>
        <v>62.6</v>
      </c>
      <c r="AF253" s="80" t="s">
        <v>768</v>
      </c>
      <c r="AK253" s="31"/>
      <c r="AN253" s="31"/>
    </row>
    <row r="254" spans="7:65" x14ac:dyDescent="0.45">
      <c r="G254" s="5">
        <v>19</v>
      </c>
      <c r="H254" s="6"/>
      <c r="I254" s="6" t="s">
        <v>122</v>
      </c>
      <c r="J254" s="6" t="s">
        <v>525</v>
      </c>
      <c r="K254" s="6"/>
      <c r="L254" s="6"/>
      <c r="M254" s="6"/>
      <c r="Q254" s="5" t="s">
        <v>122</v>
      </c>
      <c r="R254" s="5" t="s">
        <v>525</v>
      </c>
      <c r="AA254" s="5">
        <v>19</v>
      </c>
      <c r="AB254" s="31">
        <f>VLOOKUP(AC254,$A$3:$B$36,2,FALSE)</f>
        <v>62.6</v>
      </c>
      <c r="AC254" s="80" t="s">
        <v>768</v>
      </c>
      <c r="AD254" s="5">
        <v>19</v>
      </c>
      <c r="AE254" s="31">
        <f>VLOOKUP(AF254,$A$3:$B$36,2,FALSE)</f>
        <v>62.6</v>
      </c>
      <c r="AF254" s="80" t="s">
        <v>768</v>
      </c>
      <c r="AK254" s="31"/>
      <c r="AN254" s="31"/>
    </row>
    <row r="255" spans="7:65" ht="13.8" x14ac:dyDescent="0.45">
      <c r="G255" s="5">
        <v>20</v>
      </c>
      <c r="H255" s="6"/>
      <c r="I255" s="6" t="s">
        <v>122</v>
      </c>
      <c r="J255" s="6" t="s">
        <v>525</v>
      </c>
      <c r="K255" s="6"/>
      <c r="L255" s="6"/>
      <c r="M255" s="6"/>
      <c r="N255" s="10" t="s">
        <v>431</v>
      </c>
      <c r="Q255" s="5" t="s">
        <v>122</v>
      </c>
      <c r="R255" s="5" t="s">
        <v>525</v>
      </c>
      <c r="V255" s="5">
        <f>COUNTA(P236:U255)</f>
        <v>97</v>
      </c>
      <c r="W255" s="10" t="s">
        <v>431</v>
      </c>
      <c r="AA255" s="114">
        <v>20</v>
      </c>
      <c r="AB255" s="107">
        <f>VLOOKUP(AC255,$A$3:$B$36,2,FALSE)</f>
        <v>62.6</v>
      </c>
      <c r="AC255" s="112" t="s">
        <v>768</v>
      </c>
      <c r="AD255" s="114">
        <v>20</v>
      </c>
      <c r="AE255" s="107">
        <f>VLOOKUP(AF255,$A$3:$B$36,2,FALSE)</f>
        <v>62.6</v>
      </c>
      <c r="AF255" s="112" t="s">
        <v>768</v>
      </c>
      <c r="AK255" s="31"/>
      <c r="AN255" s="31"/>
    </row>
    <row r="257" spans="7:65" x14ac:dyDescent="0.45">
      <c r="G257" s="5" t="s">
        <v>546</v>
      </c>
    </row>
    <row r="258" spans="7:65" x14ac:dyDescent="0.45">
      <c r="H258" s="5" t="s">
        <v>216</v>
      </c>
    </row>
    <row r="259" spans="7:65" x14ac:dyDescent="0.45">
      <c r="G259" s="7" t="s">
        <v>5</v>
      </c>
      <c r="H259" s="8" t="s">
        <v>28</v>
      </c>
      <c r="I259" s="8" t="s">
        <v>29</v>
      </c>
      <c r="J259" s="8" t="s">
        <v>110</v>
      </c>
      <c r="K259" s="8" t="s">
        <v>217</v>
      </c>
      <c r="L259" s="8" t="s">
        <v>218</v>
      </c>
      <c r="M259" s="8" t="s">
        <v>219</v>
      </c>
      <c r="O259" s="5">
        <v>13</v>
      </c>
      <c r="P259" s="8" t="s">
        <v>28</v>
      </c>
      <c r="Q259" s="8" t="s">
        <v>29</v>
      </c>
      <c r="R259" s="8" t="s">
        <v>110</v>
      </c>
      <c r="S259" s="8" t="s">
        <v>217</v>
      </c>
      <c r="T259" s="8" t="s">
        <v>218</v>
      </c>
      <c r="U259" s="8" t="s">
        <v>219</v>
      </c>
      <c r="X259" s="7" t="s">
        <v>5</v>
      </c>
      <c r="Z259" s="102" t="s">
        <v>28</v>
      </c>
      <c r="AA259" s="102"/>
      <c r="AB259" s="102"/>
      <c r="AC259" s="102" t="s">
        <v>29</v>
      </c>
      <c r="AD259" s="102"/>
      <c r="AE259" s="102"/>
      <c r="AF259" s="102" t="s">
        <v>110</v>
      </c>
      <c r="AG259" s="102"/>
      <c r="AH259" s="102"/>
      <c r="AI259" s="102" t="s">
        <v>217</v>
      </c>
      <c r="AJ259" s="102"/>
      <c r="AK259" s="102"/>
      <c r="AL259" s="102" t="s">
        <v>218</v>
      </c>
      <c r="AM259" s="102"/>
      <c r="AN259" s="102"/>
      <c r="AO259" s="102" t="s">
        <v>219</v>
      </c>
    </row>
    <row r="260" spans="7:65" x14ac:dyDescent="0.45">
      <c r="G260" s="5">
        <v>1</v>
      </c>
      <c r="H260" s="6" t="s">
        <v>114</v>
      </c>
      <c r="I260" s="6" t="s">
        <v>118</v>
      </c>
      <c r="J260" s="6" t="s">
        <v>126</v>
      </c>
      <c r="K260" s="6" t="s">
        <v>136</v>
      </c>
      <c r="L260" s="6" t="s">
        <v>148</v>
      </c>
      <c r="M260" s="6" t="s">
        <v>353</v>
      </c>
      <c r="P260" s="5" t="s">
        <v>114</v>
      </c>
      <c r="Q260" s="5" t="s">
        <v>118</v>
      </c>
      <c r="R260" s="5" t="s">
        <v>126</v>
      </c>
      <c r="S260" s="5" t="s">
        <v>136</v>
      </c>
      <c r="T260" s="5" t="s">
        <v>148</v>
      </c>
      <c r="U260" s="5" t="s">
        <v>353</v>
      </c>
      <c r="X260" s="5">
        <v>1</v>
      </c>
      <c r="Y260" s="31">
        <f>VLOOKUP(Z260,$A$3:$B$36,2,FALSE)</f>
        <v>21.5</v>
      </c>
      <c r="Z260" s="80" t="s">
        <v>871</v>
      </c>
      <c r="AA260" s="5">
        <v>1</v>
      </c>
      <c r="AB260" s="31">
        <f>VLOOKUP(AC260,$A$3:$B$36,2,FALSE)</f>
        <v>21.5</v>
      </c>
      <c r="AC260" s="80" t="s">
        <v>871</v>
      </c>
      <c r="AD260" s="5">
        <v>1</v>
      </c>
      <c r="AE260" s="31">
        <f>VLOOKUP(AF260,$A$3:$B$36,2,FALSE)</f>
        <v>21.5</v>
      </c>
      <c r="AF260" s="80" t="s">
        <v>871</v>
      </c>
      <c r="AG260" s="5">
        <v>1</v>
      </c>
      <c r="AH260" s="31">
        <f>VLOOKUP(AI260,$A$3:$B$36,2,FALSE)</f>
        <v>21.5</v>
      </c>
      <c r="AI260" s="80" t="s">
        <v>871</v>
      </c>
      <c r="AJ260" s="5">
        <v>1</v>
      </c>
      <c r="AK260" s="31">
        <f>VLOOKUP(AL260,$A$3:$B$36,2,FALSE)</f>
        <v>21.5</v>
      </c>
      <c r="AL260" s="80" t="s">
        <v>871</v>
      </c>
      <c r="AM260" s="5">
        <v>1</v>
      </c>
      <c r="AN260" s="31">
        <f>VLOOKUP(AO260,$A$3:$B$36,2,FALSE)</f>
        <v>21.5</v>
      </c>
      <c r="AO260" s="80" t="s">
        <v>871</v>
      </c>
    </row>
    <row r="261" spans="7:65" x14ac:dyDescent="0.45">
      <c r="G261" s="5">
        <v>2</v>
      </c>
      <c r="H261" s="6" t="s">
        <v>116</v>
      </c>
      <c r="I261" s="6" t="s">
        <v>119</v>
      </c>
      <c r="J261" s="6" t="s">
        <v>275</v>
      </c>
      <c r="K261" s="6" t="s">
        <v>137</v>
      </c>
      <c r="L261" s="6" t="s">
        <v>96</v>
      </c>
      <c r="M261" s="6" t="s">
        <v>354</v>
      </c>
      <c r="P261" s="5" t="s">
        <v>116</v>
      </c>
      <c r="Q261" s="5" t="s">
        <v>119</v>
      </c>
      <c r="R261" s="5" t="s">
        <v>42</v>
      </c>
      <c r="S261" s="5" t="s">
        <v>137</v>
      </c>
      <c r="T261" s="5" t="s">
        <v>96</v>
      </c>
      <c r="U261" s="5" t="s">
        <v>988</v>
      </c>
      <c r="X261" s="5">
        <v>2</v>
      </c>
      <c r="Y261" s="31">
        <f>VLOOKUP(Z261,$A$3:$B$36,2,FALSE)</f>
        <v>28.4</v>
      </c>
      <c r="Z261" s="80" t="s">
        <v>792</v>
      </c>
      <c r="AA261" s="5">
        <v>2</v>
      </c>
      <c r="AB261" s="31">
        <f>VLOOKUP(AC261,$A$3:$B$36,2,FALSE)</f>
        <v>28.4</v>
      </c>
      <c r="AC261" s="80" t="s">
        <v>792</v>
      </c>
      <c r="AD261" s="5">
        <v>2</v>
      </c>
      <c r="AE261" s="31">
        <f>VLOOKUP(AF261,$A$3:$B$36,2,FALSE)</f>
        <v>28.4</v>
      </c>
      <c r="AF261" s="80" t="s">
        <v>792</v>
      </c>
      <c r="AG261" s="5">
        <v>2</v>
      </c>
      <c r="AH261" s="31">
        <f>VLOOKUP(AI261,$A$3:$B$36,2,FALSE)</f>
        <v>28.4</v>
      </c>
      <c r="AI261" s="80" t="s">
        <v>792</v>
      </c>
      <c r="AJ261" s="5">
        <v>2</v>
      </c>
      <c r="AK261" s="31">
        <f>VLOOKUP(AL261,$A$3:$B$36,2,FALSE)</f>
        <v>28.4</v>
      </c>
      <c r="AL261" s="80" t="s">
        <v>792</v>
      </c>
      <c r="AM261" s="5">
        <v>2</v>
      </c>
      <c r="AN261" s="31">
        <f>VLOOKUP(AO261,$A$3:$B$36,2,FALSE)</f>
        <v>17.899999999999999</v>
      </c>
      <c r="AO261" s="80" t="s">
        <v>771</v>
      </c>
    </row>
    <row r="262" spans="7:65" x14ac:dyDescent="0.45">
      <c r="G262" s="5">
        <v>3</v>
      </c>
      <c r="H262" s="6" t="s">
        <v>66</v>
      </c>
      <c r="I262" s="11" t="s">
        <v>167</v>
      </c>
      <c r="J262" s="6" t="s">
        <v>44</v>
      </c>
      <c r="K262" s="6" t="s">
        <v>199</v>
      </c>
      <c r="L262" s="6" t="s">
        <v>99</v>
      </c>
      <c r="M262" s="6" t="s">
        <v>355</v>
      </c>
      <c r="P262" s="5" t="s">
        <v>66</v>
      </c>
      <c r="Q262" s="5" t="s">
        <v>329</v>
      </c>
      <c r="R262" s="5" t="s">
        <v>44</v>
      </c>
      <c r="S262" s="5" t="s">
        <v>507</v>
      </c>
      <c r="T262" s="5" t="s">
        <v>99</v>
      </c>
      <c r="U262" s="5" t="s">
        <v>355</v>
      </c>
      <c r="X262" s="5">
        <v>3</v>
      </c>
      <c r="Y262" s="31">
        <f>VLOOKUP(Z262,$A$3:$B$36,2,FALSE)</f>
        <v>35.9</v>
      </c>
      <c r="Z262" s="80" t="s">
        <v>766</v>
      </c>
      <c r="AA262" s="5">
        <v>3</v>
      </c>
      <c r="AB262" s="31">
        <f>VLOOKUP(AC262,$A$3:$B$36,2,FALSE)</f>
        <v>35.9</v>
      </c>
      <c r="AC262" s="80" t="s">
        <v>766</v>
      </c>
      <c r="AD262" s="5">
        <v>3</v>
      </c>
      <c r="AE262" s="31">
        <f>VLOOKUP(AF262,$A$3:$B$36,2,FALSE)</f>
        <v>24.1</v>
      </c>
      <c r="AF262" s="80" t="s">
        <v>769</v>
      </c>
      <c r="AG262" s="5">
        <v>3</v>
      </c>
      <c r="AH262" s="31">
        <f>VLOOKUP(AI262,$A$3:$B$36,2,FALSE)</f>
        <v>35.9</v>
      </c>
      <c r="AI262" s="80" t="s">
        <v>766</v>
      </c>
      <c r="AJ262" s="5">
        <v>3</v>
      </c>
      <c r="AK262" s="31">
        <f>VLOOKUP(AL262,$A$3:$B$36,2,FALSE)</f>
        <v>35.9</v>
      </c>
      <c r="AL262" s="80" t="s">
        <v>766</v>
      </c>
      <c r="AM262" s="5">
        <v>3</v>
      </c>
      <c r="AN262" s="31">
        <f>VLOOKUP(AO262,$A$3:$B$36,2,FALSE)</f>
        <v>19.3</v>
      </c>
      <c r="AO262" s="80" t="s">
        <v>819</v>
      </c>
    </row>
    <row r="263" spans="7:65" x14ac:dyDescent="0.45">
      <c r="G263" s="5">
        <v>4</v>
      </c>
      <c r="H263" s="6" t="s">
        <v>27</v>
      </c>
      <c r="I263" s="6" t="s">
        <v>456</v>
      </c>
      <c r="J263" s="6" t="s">
        <v>235</v>
      </c>
      <c r="K263" s="6" t="s">
        <v>200</v>
      </c>
      <c r="L263" s="11" t="s">
        <v>312</v>
      </c>
      <c r="M263" s="6" t="s">
        <v>155</v>
      </c>
      <c r="P263" s="5" t="s">
        <v>27</v>
      </c>
      <c r="Q263" s="5" t="s">
        <v>456</v>
      </c>
      <c r="R263" s="5" t="s">
        <v>126</v>
      </c>
      <c r="S263" s="5" t="s">
        <v>90</v>
      </c>
      <c r="T263" s="5" t="s">
        <v>55</v>
      </c>
      <c r="U263" s="5" t="s">
        <v>155</v>
      </c>
      <c r="X263" s="5">
        <v>4</v>
      </c>
      <c r="Y263" s="31">
        <f>VLOOKUP(Z263,$A$3:$B$36,2,FALSE)</f>
        <v>41.9</v>
      </c>
      <c r="Z263" s="80" t="s">
        <v>776</v>
      </c>
      <c r="AA263" s="5">
        <v>4</v>
      </c>
      <c r="AB263" s="31">
        <f>VLOOKUP(AC263,$A$3:$B$36,2,FALSE)</f>
        <v>32.5</v>
      </c>
      <c r="AC263" s="80" t="s">
        <v>774</v>
      </c>
      <c r="AD263" s="5">
        <v>4</v>
      </c>
      <c r="AE263" s="31">
        <f>VLOOKUP(AF263,$A$3:$B$36,2,FALSE)</f>
        <v>21.5</v>
      </c>
      <c r="AF263" s="80" t="s">
        <v>871</v>
      </c>
      <c r="AG263" s="5">
        <v>4</v>
      </c>
      <c r="AH263" s="31">
        <f>VLOOKUP(AI263,$A$3:$B$36,2,FALSE)</f>
        <v>32.5</v>
      </c>
      <c r="AI263" s="80" t="s">
        <v>774</v>
      </c>
      <c r="AJ263" s="5">
        <v>4</v>
      </c>
      <c r="AK263" s="31">
        <f>VLOOKUP(AL263,$A$3:$B$36,2,FALSE)</f>
        <v>41.9</v>
      </c>
      <c r="AL263" s="80" t="s">
        <v>776</v>
      </c>
      <c r="AM263" s="5">
        <v>4</v>
      </c>
      <c r="AN263" s="31">
        <f>VLOOKUP(AO263,$A$3:$B$36,2,FALSE)</f>
        <v>21.5</v>
      </c>
      <c r="AO263" s="80" t="s">
        <v>871</v>
      </c>
    </row>
    <row r="264" spans="7:65" x14ac:dyDescent="0.45">
      <c r="G264" s="5">
        <v>5</v>
      </c>
      <c r="H264" s="6" t="s">
        <v>185</v>
      </c>
      <c r="I264" s="6" t="s">
        <v>549</v>
      </c>
      <c r="J264" s="11" t="s">
        <v>395</v>
      </c>
      <c r="K264" s="6" t="s">
        <v>46</v>
      </c>
      <c r="L264" s="6" t="s">
        <v>556</v>
      </c>
      <c r="M264" s="6" t="s">
        <v>356</v>
      </c>
      <c r="P264" s="5" t="s">
        <v>257</v>
      </c>
      <c r="Q264" s="5" t="s">
        <v>549</v>
      </c>
      <c r="R264" s="5" t="s">
        <v>996</v>
      </c>
      <c r="S264" s="5" t="s">
        <v>46</v>
      </c>
      <c r="T264" s="5" t="s">
        <v>54</v>
      </c>
      <c r="U264" s="5" t="s">
        <v>356</v>
      </c>
      <c r="X264" s="5">
        <v>5</v>
      </c>
      <c r="Y264" s="31">
        <f>VLOOKUP(Z264,$A$3:$B$36,2,FALSE)</f>
        <v>52.3</v>
      </c>
      <c r="Z264" s="80" t="s">
        <v>764</v>
      </c>
      <c r="AA264" s="5">
        <v>5</v>
      </c>
      <c r="AB264" s="31">
        <f>VLOOKUP(AC264,$A$3:$B$36,2,FALSE)</f>
        <v>28.4</v>
      </c>
      <c r="AC264" s="80" t="s">
        <v>792</v>
      </c>
      <c r="AD264" s="5">
        <v>5</v>
      </c>
      <c r="AE264" s="31">
        <f>VLOOKUP(AF264,$A$3:$B$36,2,FALSE)</f>
        <v>22.6</v>
      </c>
      <c r="AF264" s="80" t="s">
        <v>873</v>
      </c>
      <c r="AG264" s="5">
        <v>5</v>
      </c>
      <c r="AH264" s="31">
        <f>VLOOKUP(AI264,$A$3:$B$36,2,FALSE)</f>
        <v>34.1</v>
      </c>
      <c r="AI264" s="80" t="s">
        <v>770</v>
      </c>
      <c r="AJ264" s="5">
        <v>5</v>
      </c>
      <c r="AK264" s="31">
        <f>VLOOKUP(AL264,$A$3:$B$36,2,FALSE)</f>
        <v>38.299999999999997</v>
      </c>
      <c r="AL264" s="80" t="s">
        <v>787</v>
      </c>
      <c r="AM264" s="5">
        <v>5</v>
      </c>
      <c r="AN264" s="31">
        <f>VLOOKUP(AO264,$A$3:$B$36,2,FALSE)</f>
        <v>24.1</v>
      </c>
      <c r="AO264" s="80" t="s">
        <v>769</v>
      </c>
    </row>
    <row r="265" spans="7:65" x14ac:dyDescent="0.45">
      <c r="G265" s="5">
        <v>6</v>
      </c>
      <c r="H265" s="11" t="s">
        <v>296</v>
      </c>
      <c r="I265" s="6" t="s">
        <v>550</v>
      </c>
      <c r="J265" s="6" t="s">
        <v>123</v>
      </c>
      <c r="K265" s="6" t="s">
        <v>138</v>
      </c>
      <c r="L265" s="6" t="s">
        <v>58</v>
      </c>
      <c r="M265" s="6" t="s">
        <v>18</v>
      </c>
      <c r="P265" s="5" t="s">
        <v>23</v>
      </c>
      <c r="Q265" s="5" t="s">
        <v>270</v>
      </c>
      <c r="R265" s="5" t="s">
        <v>123</v>
      </c>
      <c r="S265" s="5" t="s">
        <v>138</v>
      </c>
      <c r="T265" s="5" t="s">
        <v>58</v>
      </c>
      <c r="U265" s="5" t="s">
        <v>18</v>
      </c>
      <c r="X265" s="5">
        <v>6</v>
      </c>
      <c r="Y265" s="31">
        <f>VLOOKUP(Z265,$A$3:$B$36,2,FALSE)</f>
        <v>46.8</v>
      </c>
      <c r="Z265" s="80" t="s">
        <v>772</v>
      </c>
      <c r="AA265" s="5">
        <v>6</v>
      </c>
      <c r="AB265" s="31">
        <f>VLOOKUP(AC265,$A$3:$B$36,2,FALSE)</f>
        <v>24.1</v>
      </c>
      <c r="AC265" s="80" t="s">
        <v>769</v>
      </c>
      <c r="AD265" s="5">
        <v>6</v>
      </c>
      <c r="AE265" s="31">
        <f>VLOOKUP(AF265,$A$3:$B$36,2,FALSE)</f>
        <v>21.5</v>
      </c>
      <c r="AF265" s="80" t="s">
        <v>871</v>
      </c>
      <c r="AG265" s="5">
        <v>6</v>
      </c>
      <c r="AH265" s="31">
        <f>VLOOKUP(AI265,$A$3:$B$36,2,FALSE)</f>
        <v>35.9</v>
      </c>
      <c r="AI265" s="80" t="s">
        <v>766</v>
      </c>
      <c r="AJ265" s="5">
        <v>6</v>
      </c>
      <c r="AK265" s="31">
        <f>VLOOKUP(AL265,$A$3:$B$36,2,FALSE)</f>
        <v>40.4</v>
      </c>
      <c r="AL265" s="80" t="s">
        <v>765</v>
      </c>
      <c r="AM265" s="5">
        <v>6</v>
      </c>
      <c r="AN265" s="31">
        <f>VLOOKUP(AO265,$A$3:$B$36,2,FALSE)</f>
        <v>28.4</v>
      </c>
      <c r="AO265" s="80" t="s">
        <v>792</v>
      </c>
    </row>
    <row r="266" spans="7:65" x14ac:dyDescent="0.45">
      <c r="G266" s="5">
        <v>7</v>
      </c>
      <c r="H266" s="6" t="s">
        <v>24</v>
      </c>
      <c r="I266" s="6" t="s">
        <v>271</v>
      </c>
      <c r="J266" s="6" t="s">
        <v>553</v>
      </c>
      <c r="K266" s="6" t="s">
        <v>203</v>
      </c>
      <c r="L266" s="11" t="s">
        <v>557</v>
      </c>
      <c r="M266" s="6" t="s">
        <v>15</v>
      </c>
      <c r="P266" s="5" t="s">
        <v>24</v>
      </c>
      <c r="Q266" s="5" t="s">
        <v>271</v>
      </c>
      <c r="R266" s="5" t="s">
        <v>462</v>
      </c>
      <c r="S266" s="5" t="s">
        <v>203</v>
      </c>
      <c r="T266" s="5" t="s">
        <v>55</v>
      </c>
      <c r="U266" s="5" t="s">
        <v>15</v>
      </c>
      <c r="X266" s="5">
        <v>7</v>
      </c>
      <c r="Y266" s="31">
        <f>VLOOKUP(Z266,$A$3:$B$36,2,FALSE)</f>
        <v>49.5</v>
      </c>
      <c r="Z266" s="80" t="s">
        <v>767</v>
      </c>
      <c r="AA266" s="5">
        <v>7</v>
      </c>
      <c r="AB266" s="31">
        <f>VLOOKUP(AC266,$A$3:$B$36,2,FALSE)</f>
        <v>25.7</v>
      </c>
      <c r="AC266" s="80" t="s">
        <v>853</v>
      </c>
      <c r="AD266" s="5">
        <v>7</v>
      </c>
      <c r="AE266" s="31">
        <f>VLOOKUP(AF266,$A$3:$B$36,2,FALSE)</f>
        <v>20.5</v>
      </c>
      <c r="AF266" s="80" t="s">
        <v>434</v>
      </c>
      <c r="AG266" s="5">
        <v>7</v>
      </c>
      <c r="AH266" s="31">
        <f>VLOOKUP(AI266,$A$3:$B$36,2,FALSE)</f>
        <v>38.1</v>
      </c>
      <c r="AI266" s="80" t="s">
        <v>791</v>
      </c>
      <c r="AJ266" s="5">
        <v>7</v>
      </c>
      <c r="AK266" s="31">
        <f>VLOOKUP(AL266,$A$3:$B$36,2,FALSE)</f>
        <v>41.9</v>
      </c>
      <c r="AL266" s="80" t="s">
        <v>776</v>
      </c>
      <c r="AM266" s="5">
        <v>7</v>
      </c>
      <c r="AN266" s="31">
        <f>VLOOKUP(AO266,$A$3:$B$36,2,FALSE)</f>
        <v>32.5</v>
      </c>
      <c r="AO266" s="80" t="s">
        <v>774</v>
      </c>
    </row>
    <row r="267" spans="7:65" x14ac:dyDescent="0.45">
      <c r="G267" s="5">
        <v>8</v>
      </c>
      <c r="H267" s="6" t="s">
        <v>25</v>
      </c>
      <c r="I267" s="6" t="s">
        <v>551</v>
      </c>
      <c r="J267" s="6" t="s">
        <v>126</v>
      </c>
      <c r="K267" s="6" t="s">
        <v>47</v>
      </c>
      <c r="L267" s="6" t="s">
        <v>558</v>
      </c>
      <c r="M267" s="6" t="s">
        <v>14</v>
      </c>
      <c r="P267" s="5" t="s">
        <v>25</v>
      </c>
      <c r="Q267" s="5" t="s">
        <v>549</v>
      </c>
      <c r="R267" s="5" t="s">
        <v>126</v>
      </c>
      <c r="S267" s="5" t="s">
        <v>47</v>
      </c>
      <c r="T267" s="5" t="s">
        <v>58</v>
      </c>
      <c r="U267" s="5" t="s">
        <v>14</v>
      </c>
      <c r="X267" s="5">
        <v>8</v>
      </c>
      <c r="Y267" s="31">
        <f>VLOOKUP(Z267,$A$3:$B$36,2,FALSE)</f>
        <v>52.3</v>
      </c>
      <c r="Z267" s="80" t="s">
        <v>764</v>
      </c>
      <c r="AA267" s="5">
        <v>8</v>
      </c>
      <c r="AB267" s="31">
        <f>VLOOKUP(AC267,$A$3:$B$36,2,FALSE)</f>
        <v>28.4</v>
      </c>
      <c r="AC267" s="80" t="s">
        <v>792</v>
      </c>
      <c r="AD267" s="5">
        <v>8</v>
      </c>
      <c r="AE267" s="31">
        <f>VLOOKUP(AF267,$A$3:$B$36,2,FALSE)</f>
        <v>21.5</v>
      </c>
      <c r="AF267" s="80" t="s">
        <v>871</v>
      </c>
      <c r="AG267" s="5">
        <v>8</v>
      </c>
      <c r="AH267" s="31">
        <f>VLOOKUP(AI267,$A$3:$B$36,2,FALSE)</f>
        <v>38.299999999999997</v>
      </c>
      <c r="AI267" s="80" t="s">
        <v>787</v>
      </c>
      <c r="AJ267" s="5">
        <v>8</v>
      </c>
      <c r="AK267" s="31">
        <f>VLOOKUP(AL267,$A$3:$B$36,2,FALSE)</f>
        <v>40.4</v>
      </c>
      <c r="AL267" s="80" t="s">
        <v>765</v>
      </c>
      <c r="AM267" s="5">
        <v>8</v>
      </c>
      <c r="AN267" s="31">
        <f>VLOOKUP(AO267,$A$3:$B$36,2,FALSE)</f>
        <v>35.9</v>
      </c>
      <c r="AO267" s="80" t="s">
        <v>766</v>
      </c>
    </row>
    <row r="268" spans="7:65" x14ac:dyDescent="0.45">
      <c r="G268" s="5">
        <v>9</v>
      </c>
      <c r="H268" s="6" t="s">
        <v>547</v>
      </c>
      <c r="I268" s="6" t="s">
        <v>552</v>
      </c>
      <c r="J268" s="11" t="s">
        <v>463</v>
      </c>
      <c r="K268" s="6" t="s">
        <v>50</v>
      </c>
      <c r="L268" s="6" t="s">
        <v>57</v>
      </c>
      <c r="M268" s="6" t="s">
        <v>13</v>
      </c>
      <c r="P268" s="5" t="s">
        <v>1005</v>
      </c>
      <c r="Q268" s="5" t="s">
        <v>271</v>
      </c>
      <c r="R268" s="5" t="s">
        <v>996</v>
      </c>
      <c r="S268" s="5" t="s">
        <v>50</v>
      </c>
      <c r="T268" s="5" t="s">
        <v>57</v>
      </c>
      <c r="U268" s="5" t="s">
        <v>13</v>
      </c>
      <c r="X268" s="5">
        <v>9</v>
      </c>
      <c r="Y268" s="31">
        <f>VLOOKUP(Z268,$A$3:$B$36,2,FALSE)</f>
        <v>55.5</v>
      </c>
      <c r="Z268" s="80" t="s">
        <v>786</v>
      </c>
      <c r="AA268" s="5">
        <v>9</v>
      </c>
      <c r="AB268" s="31">
        <f>VLOOKUP(AC268,$A$3:$B$36,2,FALSE)</f>
        <v>25.7</v>
      </c>
      <c r="AC268" s="80" t="s">
        <v>853</v>
      </c>
      <c r="AD268" s="5">
        <v>9</v>
      </c>
      <c r="AE268" s="31">
        <f>VLOOKUP(AF268,$A$3:$B$36,2,FALSE)</f>
        <v>22.6</v>
      </c>
      <c r="AF268" s="80" t="s">
        <v>873</v>
      </c>
      <c r="AG268" s="5">
        <v>9</v>
      </c>
      <c r="AH268" s="31">
        <f>VLOOKUP(AI268,$A$3:$B$36,2,FALSE)</f>
        <v>40.4</v>
      </c>
      <c r="AI268" s="80" t="s">
        <v>765</v>
      </c>
      <c r="AJ268" s="5">
        <v>9</v>
      </c>
      <c r="AK268" s="31">
        <f>VLOOKUP(AL268,$A$3:$B$36,2,FALSE)</f>
        <v>41.9</v>
      </c>
      <c r="AL268" s="80" t="s">
        <v>776</v>
      </c>
      <c r="AM268" s="5">
        <v>9</v>
      </c>
      <c r="AN268" s="31">
        <f>VLOOKUP(AO268,$A$3:$B$36,2,FALSE)</f>
        <v>38.299999999999997</v>
      </c>
      <c r="AO268" s="80" t="s">
        <v>787</v>
      </c>
    </row>
    <row r="269" spans="7:65" x14ac:dyDescent="0.45">
      <c r="G269" s="5">
        <v>10</v>
      </c>
      <c r="H269" s="6" t="s">
        <v>257</v>
      </c>
      <c r="I269" s="6" t="s">
        <v>119</v>
      </c>
      <c r="J269" s="6"/>
      <c r="K269" s="6" t="s">
        <v>51</v>
      </c>
      <c r="L269" s="6" t="s">
        <v>177</v>
      </c>
      <c r="M269" s="6" t="s">
        <v>560</v>
      </c>
      <c r="P269" s="5" t="s">
        <v>257</v>
      </c>
      <c r="Q269" s="5" t="s">
        <v>119</v>
      </c>
      <c r="S269" s="5" t="s">
        <v>51</v>
      </c>
      <c r="T269" s="5" t="s">
        <v>177</v>
      </c>
      <c r="U269" s="5" t="s">
        <v>319</v>
      </c>
      <c r="X269" s="5">
        <v>10</v>
      </c>
      <c r="Y269" s="31">
        <f>VLOOKUP(Z269,$A$3:$B$36,2,FALSE)</f>
        <v>52.3</v>
      </c>
      <c r="Z269" s="80" t="s">
        <v>764</v>
      </c>
      <c r="AA269" s="5">
        <v>10</v>
      </c>
      <c r="AB269" s="31">
        <f>VLOOKUP(AC269,$A$3:$B$36,2,FALSE)</f>
        <v>28.4</v>
      </c>
      <c r="AC269" s="80" t="s">
        <v>792</v>
      </c>
      <c r="AD269" s="114">
        <v>10</v>
      </c>
      <c r="AE269" s="107">
        <f>VLOOKUP(AF269,$A$3:$B$36,2,FALSE)</f>
        <v>21.5</v>
      </c>
      <c r="AF269" s="112" t="s">
        <v>871</v>
      </c>
      <c r="AG269" s="5">
        <v>10</v>
      </c>
      <c r="AH269" s="31">
        <f>VLOOKUP(AI269,$A$3:$B$36,2,FALSE)</f>
        <v>41.9</v>
      </c>
      <c r="AI269" s="80" t="s">
        <v>776</v>
      </c>
      <c r="AJ269" s="5">
        <v>10</v>
      </c>
      <c r="AK269" s="31">
        <f>VLOOKUP(AL269,$A$3:$B$36,2,FALSE)</f>
        <v>44.5</v>
      </c>
      <c r="AL269" s="80" t="s">
        <v>775</v>
      </c>
      <c r="AM269" s="5">
        <v>10</v>
      </c>
      <c r="AN269" s="31">
        <f>VLOOKUP(AO269,$A$3:$B$36,2,FALSE)</f>
        <v>41.9</v>
      </c>
      <c r="AO269" s="80" t="s">
        <v>776</v>
      </c>
    </row>
    <row r="270" spans="7:65" x14ac:dyDescent="0.45">
      <c r="G270" s="5">
        <v>11</v>
      </c>
      <c r="H270" s="6" t="s">
        <v>548</v>
      </c>
      <c r="I270" s="6" t="s">
        <v>272</v>
      </c>
      <c r="J270" s="6"/>
      <c r="K270" s="6" t="s">
        <v>554</v>
      </c>
      <c r="L270" s="6" t="s">
        <v>559</v>
      </c>
      <c r="M270" s="6" t="s">
        <v>183</v>
      </c>
      <c r="P270" s="5" t="s">
        <v>548</v>
      </c>
      <c r="Q270" s="5" t="s">
        <v>272</v>
      </c>
      <c r="S270" s="5" t="s">
        <v>52</v>
      </c>
      <c r="T270" s="5" t="s">
        <v>181</v>
      </c>
      <c r="U270" s="5" t="s">
        <v>183</v>
      </c>
      <c r="X270" s="5">
        <v>11</v>
      </c>
      <c r="Y270" s="31">
        <f>VLOOKUP(Z270,$A$3:$B$36,2,FALSE)</f>
        <v>49.5</v>
      </c>
      <c r="Z270" s="80" t="s">
        <v>767</v>
      </c>
      <c r="AA270" s="5">
        <v>11</v>
      </c>
      <c r="AB270" s="31">
        <f>VLOOKUP(AC270,$A$3:$B$36,2,FALSE)</f>
        <v>30.7</v>
      </c>
      <c r="AC270" s="80" t="s">
        <v>773</v>
      </c>
      <c r="AG270" s="5">
        <v>11</v>
      </c>
      <c r="AH270" s="31">
        <f>VLOOKUP(AI270,$A$3:$B$36,2,FALSE)</f>
        <v>44.5</v>
      </c>
      <c r="AI270" s="80" t="s">
        <v>775</v>
      </c>
      <c r="AJ270" s="5">
        <v>11</v>
      </c>
      <c r="AK270" s="31">
        <f>VLOOKUP(AL270,$A$3:$B$36,2,FALSE)</f>
        <v>46.8</v>
      </c>
      <c r="AL270" s="80" t="s">
        <v>772</v>
      </c>
      <c r="AM270" s="5">
        <v>11</v>
      </c>
      <c r="AN270" s="31">
        <f>VLOOKUP(AO270,$A$3:$B$36,2,FALSE)</f>
        <v>40.4</v>
      </c>
      <c r="AO270" s="80" t="s">
        <v>765</v>
      </c>
    </row>
    <row r="271" spans="7:65" x14ac:dyDescent="0.45">
      <c r="G271" s="5">
        <v>12</v>
      </c>
      <c r="H271" s="6" t="s">
        <v>186</v>
      </c>
      <c r="I271" s="6" t="s">
        <v>273</v>
      </c>
      <c r="J271" s="6"/>
      <c r="K271" s="6" t="s">
        <v>555</v>
      </c>
      <c r="M271" s="6" t="s">
        <v>64</v>
      </c>
      <c r="P271" s="5" t="s">
        <v>186</v>
      </c>
      <c r="Q271" s="5" t="s">
        <v>273</v>
      </c>
      <c r="S271" s="5" t="s">
        <v>51</v>
      </c>
      <c r="U271" s="5" t="s">
        <v>64</v>
      </c>
      <c r="X271" s="5">
        <v>12</v>
      </c>
      <c r="Y271" s="31">
        <f>VLOOKUP(Z271,$A$3:$B$36,2,FALSE)</f>
        <v>46.8</v>
      </c>
      <c r="Z271" s="80" t="s">
        <v>772</v>
      </c>
      <c r="AA271" s="5">
        <v>12</v>
      </c>
      <c r="AB271" s="31">
        <f>VLOOKUP(AC271,$A$3:$B$36,2,FALSE)</f>
        <v>32.5</v>
      </c>
      <c r="AC271" s="80" t="s">
        <v>774</v>
      </c>
      <c r="AG271" s="5">
        <v>12</v>
      </c>
      <c r="AH271" s="31">
        <f>VLOOKUP(AI271,$A$3:$B$36,2,FALSE)</f>
        <v>41.9</v>
      </c>
      <c r="AI271" s="80" t="s">
        <v>776</v>
      </c>
      <c r="AJ271" s="114">
        <v>12</v>
      </c>
      <c r="AK271" s="107">
        <f>VLOOKUP(AL271,$A$3:$B$36,2,FALSE)</f>
        <v>44.5</v>
      </c>
      <c r="AL271" s="112" t="s">
        <v>775</v>
      </c>
      <c r="AM271" s="5">
        <v>12</v>
      </c>
      <c r="AN271" s="31">
        <f>VLOOKUP(AO271,$A$3:$B$36,2,FALSE)</f>
        <v>38.299999999999997</v>
      </c>
      <c r="AO271" s="80" t="s">
        <v>787</v>
      </c>
      <c r="AQ271" s="5" t="s">
        <v>1055</v>
      </c>
    </row>
    <row r="272" spans="7:65" ht="13.8" x14ac:dyDescent="0.45">
      <c r="G272" s="5">
        <v>13</v>
      </c>
      <c r="H272" s="6" t="s">
        <v>474</v>
      </c>
      <c r="I272" s="6" t="s">
        <v>30</v>
      </c>
      <c r="J272" s="6"/>
      <c r="K272" s="6" t="s">
        <v>401</v>
      </c>
      <c r="L272" s="6"/>
      <c r="M272" s="6" t="s">
        <v>60</v>
      </c>
      <c r="P272" s="5" t="s">
        <v>22</v>
      </c>
      <c r="Q272" s="5" t="s">
        <v>30</v>
      </c>
      <c r="S272" s="5" t="s">
        <v>401</v>
      </c>
      <c r="U272" s="5" t="s">
        <v>60</v>
      </c>
      <c r="X272" s="5">
        <v>13</v>
      </c>
      <c r="Y272" s="31">
        <f>VLOOKUP(Z272,$A$3:$B$36,2,FALSE)</f>
        <v>44.5</v>
      </c>
      <c r="Z272" s="80" t="s">
        <v>775</v>
      </c>
      <c r="AA272" s="5">
        <v>13</v>
      </c>
      <c r="AB272" s="31">
        <f>VLOOKUP(AC272,$A$3:$B$36,2,FALSE)</f>
        <v>34.1</v>
      </c>
      <c r="AC272" s="80" t="s">
        <v>770</v>
      </c>
      <c r="AG272" s="5">
        <v>13</v>
      </c>
      <c r="AH272" s="31">
        <f>VLOOKUP(AI272,$A$3:$B$36,2,FALSE)</f>
        <v>44.5</v>
      </c>
      <c r="AI272" s="80" t="s">
        <v>775</v>
      </c>
      <c r="AM272" s="5">
        <v>13</v>
      </c>
      <c r="AN272" s="31">
        <f>VLOOKUP(AO272,$A$3:$B$36,2,FALSE)</f>
        <v>38.1</v>
      </c>
      <c r="AO272" s="80" t="s">
        <v>791</v>
      </c>
      <c r="BM272" s="10" t="s">
        <v>431</v>
      </c>
    </row>
    <row r="273" spans="7:41" x14ac:dyDescent="0.45">
      <c r="G273" s="5">
        <v>14</v>
      </c>
      <c r="H273" s="11" t="s">
        <v>475</v>
      </c>
      <c r="I273" s="11" t="s">
        <v>332</v>
      </c>
      <c r="J273" s="6"/>
      <c r="K273" s="6" t="s">
        <v>402</v>
      </c>
      <c r="L273" s="6"/>
      <c r="M273" s="6" t="s">
        <v>61</v>
      </c>
      <c r="P273" s="5" t="s">
        <v>186</v>
      </c>
      <c r="Q273" s="5" t="s">
        <v>329</v>
      </c>
      <c r="S273" s="5" t="s">
        <v>402</v>
      </c>
      <c r="U273" s="5" t="s">
        <v>61</v>
      </c>
      <c r="X273" s="5">
        <v>14</v>
      </c>
      <c r="Y273" s="31">
        <f>VLOOKUP(Z273,$A$3:$B$36,2,FALSE)</f>
        <v>46.8</v>
      </c>
      <c r="Z273" s="80" t="s">
        <v>772</v>
      </c>
      <c r="AA273" s="5">
        <v>14</v>
      </c>
      <c r="AB273" s="31">
        <f>VLOOKUP(AC273,$A$3:$B$36,2,FALSE)</f>
        <v>35.9</v>
      </c>
      <c r="AC273" s="80" t="s">
        <v>766</v>
      </c>
      <c r="AG273" s="5">
        <v>14</v>
      </c>
      <c r="AH273" s="31">
        <f>VLOOKUP(AI273,$A$3:$B$36,2,FALSE)</f>
        <v>46.8</v>
      </c>
      <c r="AI273" s="80" t="s">
        <v>772</v>
      </c>
      <c r="AM273" s="5">
        <v>14</v>
      </c>
      <c r="AN273" s="31">
        <f>VLOOKUP(AO273,$A$3:$B$36,2,FALSE)</f>
        <v>35.9</v>
      </c>
      <c r="AO273" s="80" t="s">
        <v>766</v>
      </c>
    </row>
    <row r="274" spans="7:41" x14ac:dyDescent="0.45">
      <c r="G274" s="5">
        <v>15</v>
      </c>
      <c r="H274" s="6"/>
      <c r="J274" s="6"/>
      <c r="K274" s="6" t="s">
        <v>403</v>
      </c>
      <c r="L274" s="6"/>
      <c r="M274" s="6" t="s">
        <v>62</v>
      </c>
      <c r="S274" s="5" t="s">
        <v>488</v>
      </c>
      <c r="U274" s="5" t="s">
        <v>62</v>
      </c>
      <c r="X274" s="114">
        <v>15</v>
      </c>
      <c r="Y274" s="107">
        <f>VLOOKUP(Z274,$A$3:$B$36,2,FALSE)</f>
        <v>44.5</v>
      </c>
      <c r="Z274" s="112" t="s">
        <v>775</v>
      </c>
      <c r="AA274" s="114">
        <v>15</v>
      </c>
      <c r="AB274" s="107">
        <f>VLOOKUP(AC274,$A$3:$B$36,2,FALSE)</f>
        <v>34.1</v>
      </c>
      <c r="AC274" s="112" t="s">
        <v>770</v>
      </c>
      <c r="AG274" s="5">
        <v>15</v>
      </c>
      <c r="AH274" s="31">
        <f>VLOOKUP(AI274,$A$3:$B$36,2,FALSE)</f>
        <v>49.5</v>
      </c>
      <c r="AI274" s="80" t="s">
        <v>767</v>
      </c>
      <c r="AM274" s="5">
        <v>15</v>
      </c>
      <c r="AN274" s="31">
        <f>VLOOKUP(AO274,$A$3:$B$36,2,FALSE)</f>
        <v>34.1</v>
      </c>
      <c r="AO274" s="80" t="s">
        <v>770</v>
      </c>
    </row>
    <row r="275" spans="7:41" x14ac:dyDescent="0.45">
      <c r="G275" s="5">
        <v>16</v>
      </c>
      <c r="H275" s="6"/>
      <c r="J275" s="6"/>
      <c r="K275" s="6"/>
      <c r="L275" s="6"/>
      <c r="M275" s="6" t="s">
        <v>211</v>
      </c>
      <c r="U275" s="5" t="s">
        <v>211</v>
      </c>
      <c r="AG275" s="114">
        <v>16</v>
      </c>
      <c r="AH275" s="107">
        <f>VLOOKUP(AI275,$A$3:$B$36,2,FALSE)</f>
        <v>46.8</v>
      </c>
      <c r="AI275" s="112" t="s">
        <v>772</v>
      </c>
      <c r="AM275" s="5">
        <v>16</v>
      </c>
      <c r="AN275" s="31">
        <f>VLOOKUP(AO275,$A$3:$B$36,2,FALSE)</f>
        <v>32.5</v>
      </c>
      <c r="AO275" s="80" t="s">
        <v>774</v>
      </c>
    </row>
    <row r="276" spans="7:41" x14ac:dyDescent="0.45">
      <c r="G276" s="5">
        <v>17</v>
      </c>
      <c r="H276" s="6"/>
      <c r="I276" s="6"/>
      <c r="J276" s="6"/>
      <c r="K276" s="6"/>
      <c r="L276" s="6"/>
      <c r="M276" s="6" t="s">
        <v>561</v>
      </c>
      <c r="U276" s="5" t="s">
        <v>17</v>
      </c>
      <c r="AM276" s="5">
        <v>17</v>
      </c>
      <c r="AN276" s="31">
        <f>VLOOKUP(AO276,$A$3:$B$36,2,FALSE)</f>
        <v>30.7</v>
      </c>
      <c r="AO276" s="80" t="s">
        <v>773</v>
      </c>
    </row>
    <row r="277" spans="7:41" x14ac:dyDescent="0.45">
      <c r="G277" s="5">
        <v>18</v>
      </c>
      <c r="H277" s="6"/>
      <c r="I277" s="6"/>
      <c r="J277" s="6"/>
      <c r="K277" s="6"/>
      <c r="L277" s="6"/>
      <c r="M277" s="6" t="s">
        <v>15</v>
      </c>
      <c r="U277" s="5" t="s">
        <v>15</v>
      </c>
      <c r="AM277" s="5">
        <v>18</v>
      </c>
      <c r="AN277" s="31">
        <f>VLOOKUP(AO277,$A$3:$B$36,2,FALSE)</f>
        <v>32.5</v>
      </c>
      <c r="AO277" s="80" t="s">
        <v>774</v>
      </c>
    </row>
    <row r="278" spans="7:41" x14ac:dyDescent="0.45">
      <c r="G278" s="5">
        <v>19</v>
      </c>
      <c r="H278" s="6"/>
      <c r="I278" s="6"/>
      <c r="J278" s="6"/>
      <c r="K278" s="6"/>
      <c r="L278" s="6"/>
      <c r="M278" s="6" t="s">
        <v>562</v>
      </c>
      <c r="U278" s="5" t="s">
        <v>62</v>
      </c>
      <c r="AM278" s="5">
        <v>19</v>
      </c>
      <c r="AN278" s="31">
        <f>VLOOKUP(AO278,$A$3:$B$36,2,FALSE)</f>
        <v>34.1</v>
      </c>
      <c r="AO278" s="80" t="s">
        <v>770</v>
      </c>
    </row>
    <row r="279" spans="7:41" x14ac:dyDescent="0.45">
      <c r="G279" s="5">
        <v>20</v>
      </c>
      <c r="H279" s="6"/>
      <c r="I279" s="6"/>
      <c r="J279" s="6"/>
      <c r="K279" s="6"/>
      <c r="L279" s="6"/>
      <c r="M279" s="6" t="s">
        <v>211</v>
      </c>
      <c r="U279" s="5" t="s">
        <v>211</v>
      </c>
      <c r="AM279" s="5">
        <v>20</v>
      </c>
      <c r="AN279" s="31">
        <f>VLOOKUP(AO279,$A$3:$B$36,2,FALSE)</f>
        <v>32.5</v>
      </c>
      <c r="AO279" s="80" t="s">
        <v>774</v>
      </c>
    </row>
    <row r="280" spans="7:41" x14ac:dyDescent="0.45">
      <c r="G280" s="5">
        <v>21</v>
      </c>
      <c r="H280" s="6"/>
      <c r="I280" s="6"/>
      <c r="J280" s="6"/>
      <c r="K280" s="6"/>
      <c r="L280" s="6"/>
      <c r="M280" s="6" t="s">
        <v>101</v>
      </c>
      <c r="U280" s="5" t="s">
        <v>101</v>
      </c>
      <c r="AM280" s="5">
        <v>21</v>
      </c>
      <c r="AN280" s="31">
        <f>VLOOKUP(AO280,$A$3:$B$36,2,FALSE)</f>
        <v>30.7</v>
      </c>
      <c r="AO280" s="80" t="s">
        <v>773</v>
      </c>
    </row>
    <row r="281" spans="7:41" ht="13.8" x14ac:dyDescent="0.45">
      <c r="G281" s="5">
        <v>22</v>
      </c>
      <c r="H281" s="6"/>
      <c r="I281" s="6"/>
      <c r="J281" s="6"/>
      <c r="K281" s="6"/>
      <c r="L281" s="6"/>
      <c r="M281" s="6" t="s">
        <v>360</v>
      </c>
      <c r="N281" s="10" t="s">
        <v>431</v>
      </c>
      <c r="U281" s="5" t="s">
        <v>18</v>
      </c>
      <c r="V281" s="5">
        <f>COUNTA(P260:U281)</f>
        <v>85</v>
      </c>
      <c r="W281" s="10" t="s">
        <v>431</v>
      </c>
      <c r="AM281" s="5">
        <v>22</v>
      </c>
      <c r="AN281" s="31">
        <f>VLOOKUP(AO281,$A$3:$B$36,2,FALSE)</f>
        <v>28.4</v>
      </c>
      <c r="AO281" s="80" t="s">
        <v>792</v>
      </c>
    </row>
    <row r="282" spans="7:41" x14ac:dyDescent="0.45">
      <c r="AM282" s="114">
        <v>23</v>
      </c>
      <c r="AN282" s="107">
        <f>VLOOKUP(AO282,$A$3:$B$36,2,FALSE)</f>
        <v>30.7</v>
      </c>
      <c r="AO282" s="112" t="s">
        <v>773</v>
      </c>
    </row>
    <row r="283" spans="7:41" x14ac:dyDescent="0.45">
      <c r="G283" s="5" t="s">
        <v>563</v>
      </c>
    </row>
    <row r="284" spans="7:41" x14ac:dyDescent="0.45">
      <c r="H284" s="5" t="s">
        <v>216</v>
      </c>
    </row>
    <row r="285" spans="7:41" x14ac:dyDescent="0.45">
      <c r="G285" s="7" t="s">
        <v>5</v>
      </c>
      <c r="H285" s="8" t="s">
        <v>28</v>
      </c>
      <c r="I285" s="8" t="s">
        <v>29</v>
      </c>
      <c r="J285" s="8" t="s">
        <v>110</v>
      </c>
      <c r="K285" s="8" t="s">
        <v>217</v>
      </c>
      <c r="L285" s="8" t="s">
        <v>218</v>
      </c>
      <c r="M285" s="8" t="s">
        <v>219</v>
      </c>
      <c r="O285" s="5">
        <v>14</v>
      </c>
      <c r="P285" s="8" t="s">
        <v>28</v>
      </c>
      <c r="Q285" s="8" t="s">
        <v>29</v>
      </c>
      <c r="R285" s="8" t="s">
        <v>110</v>
      </c>
      <c r="S285" s="8" t="s">
        <v>217</v>
      </c>
      <c r="T285" s="8" t="s">
        <v>218</v>
      </c>
      <c r="U285" s="8" t="s">
        <v>219</v>
      </c>
      <c r="X285" s="7" t="s">
        <v>5</v>
      </c>
      <c r="Z285" s="102" t="s">
        <v>28</v>
      </c>
      <c r="AA285" s="102"/>
      <c r="AB285" s="102"/>
      <c r="AC285" s="102" t="s">
        <v>29</v>
      </c>
      <c r="AD285" s="102"/>
      <c r="AE285" s="102"/>
      <c r="AF285" s="102" t="s">
        <v>110</v>
      </c>
      <c r="AG285" s="102"/>
      <c r="AH285" s="102"/>
      <c r="AI285" s="102" t="s">
        <v>217</v>
      </c>
      <c r="AJ285" s="102"/>
      <c r="AK285" s="102"/>
      <c r="AL285" s="102" t="s">
        <v>218</v>
      </c>
      <c r="AM285" s="102"/>
      <c r="AN285" s="102"/>
      <c r="AO285" s="102" t="s">
        <v>219</v>
      </c>
    </row>
    <row r="286" spans="7:41" x14ac:dyDescent="0.45">
      <c r="G286" s="5">
        <v>1</v>
      </c>
      <c r="H286" s="6" t="s">
        <v>114</v>
      </c>
      <c r="I286" s="6" t="s">
        <v>118</v>
      </c>
      <c r="J286" s="6" t="s">
        <v>123</v>
      </c>
      <c r="K286" s="6" t="s">
        <v>136</v>
      </c>
      <c r="L286" s="6" t="s">
        <v>148</v>
      </c>
      <c r="M286" s="6" t="s">
        <v>155</v>
      </c>
      <c r="P286" s="5" t="s">
        <v>114</v>
      </c>
      <c r="Q286" s="5" t="s">
        <v>118</v>
      </c>
      <c r="R286" s="5" t="s">
        <v>123</v>
      </c>
      <c r="S286" s="5" t="s">
        <v>136</v>
      </c>
      <c r="T286" s="5" t="s">
        <v>148</v>
      </c>
      <c r="U286" s="5" t="s">
        <v>155</v>
      </c>
      <c r="X286" s="5">
        <v>1</v>
      </c>
      <c r="Y286" s="31">
        <f>VLOOKUP(Z286,$A$3:$B$36,2,FALSE)</f>
        <v>21.5</v>
      </c>
      <c r="Z286" s="80" t="s">
        <v>871</v>
      </c>
      <c r="AA286" s="5">
        <v>1</v>
      </c>
      <c r="AB286" s="31">
        <f>VLOOKUP(AC286,$A$3:$B$36,2,FALSE)</f>
        <v>21.5</v>
      </c>
      <c r="AC286" s="80" t="s">
        <v>871</v>
      </c>
      <c r="AD286" s="5">
        <v>1</v>
      </c>
      <c r="AE286" s="31">
        <f>VLOOKUP(AF286,$A$3:$B$36,2,FALSE)</f>
        <v>21.5</v>
      </c>
      <c r="AF286" s="80" t="s">
        <v>871</v>
      </c>
      <c r="AG286" s="5">
        <v>1</v>
      </c>
      <c r="AH286" s="31">
        <f>VLOOKUP(AI286,$A$3:$B$36,2,FALSE)</f>
        <v>21.5</v>
      </c>
      <c r="AI286" s="80" t="s">
        <v>871</v>
      </c>
      <c r="AJ286" s="5">
        <v>1</v>
      </c>
      <c r="AK286" s="31">
        <f>VLOOKUP(AL286,$A$3:$B$36,2,FALSE)</f>
        <v>21.5</v>
      </c>
      <c r="AL286" s="80" t="s">
        <v>871</v>
      </c>
      <c r="AM286" s="5">
        <v>1</v>
      </c>
      <c r="AN286" s="31">
        <f>VLOOKUP(AO286,$A$3:$B$36,2,FALSE)</f>
        <v>21.5</v>
      </c>
      <c r="AO286" s="80" t="s">
        <v>871</v>
      </c>
    </row>
    <row r="287" spans="7:41" x14ac:dyDescent="0.45">
      <c r="G287" s="5">
        <v>2</v>
      </c>
      <c r="H287" s="6" t="s">
        <v>116</v>
      </c>
      <c r="I287" s="6" t="s">
        <v>119</v>
      </c>
      <c r="J287" s="6" t="s">
        <v>124</v>
      </c>
      <c r="K287" s="6" t="s">
        <v>137</v>
      </c>
      <c r="L287" s="6" t="s">
        <v>96</v>
      </c>
      <c r="M287" s="13" t="s">
        <v>466</v>
      </c>
      <c r="P287" s="5" t="s">
        <v>116</v>
      </c>
      <c r="Q287" s="5" t="s">
        <v>119</v>
      </c>
      <c r="R287" s="5" t="s">
        <v>994</v>
      </c>
      <c r="S287" s="5" t="s">
        <v>137</v>
      </c>
      <c r="T287" s="5" t="s">
        <v>96</v>
      </c>
      <c r="U287" s="5" t="s">
        <v>16</v>
      </c>
      <c r="X287" s="5">
        <v>2</v>
      </c>
      <c r="Y287" s="31">
        <f>VLOOKUP(Z287,$A$3:$B$36,2,FALSE)</f>
        <v>28.4</v>
      </c>
      <c r="Z287" s="80" t="s">
        <v>792</v>
      </c>
      <c r="AA287" s="5">
        <v>2</v>
      </c>
      <c r="AB287" s="31">
        <f>VLOOKUP(AC287,$A$3:$B$36,2,FALSE)</f>
        <v>28.4</v>
      </c>
      <c r="AC287" s="80" t="s">
        <v>792</v>
      </c>
      <c r="AD287" s="5">
        <v>2</v>
      </c>
      <c r="AE287" s="31">
        <f>VLOOKUP(AF287,$A$3:$B$36,2,FALSE)</f>
        <v>17.899999999999999</v>
      </c>
      <c r="AF287" s="80" t="s">
        <v>771</v>
      </c>
      <c r="AG287" s="5">
        <v>2</v>
      </c>
      <c r="AH287" s="31">
        <f>VLOOKUP(AI287,$A$3:$B$36,2,FALSE)</f>
        <v>28.4</v>
      </c>
      <c r="AI287" s="80" t="s">
        <v>792</v>
      </c>
      <c r="AJ287" s="5">
        <v>2</v>
      </c>
      <c r="AK287" s="31">
        <f>VLOOKUP(AL287,$A$3:$B$36,2,FALSE)</f>
        <v>28.4</v>
      </c>
      <c r="AL287" s="80" t="s">
        <v>792</v>
      </c>
      <c r="AM287" s="5">
        <v>2</v>
      </c>
      <c r="AN287" s="31">
        <f>VLOOKUP(AO287,$A$3:$B$36,2,FALSE)</f>
        <v>28.4</v>
      </c>
      <c r="AO287" s="80" t="s">
        <v>792</v>
      </c>
    </row>
    <row r="288" spans="7:41" x14ac:dyDescent="0.45">
      <c r="G288" s="5">
        <v>3</v>
      </c>
      <c r="H288" s="6" t="s">
        <v>163</v>
      </c>
      <c r="I288" s="6" t="s">
        <v>120</v>
      </c>
      <c r="J288" s="6" t="s">
        <v>125</v>
      </c>
      <c r="K288" s="11" t="s">
        <v>199</v>
      </c>
      <c r="L288" s="11" t="s">
        <v>345</v>
      </c>
      <c r="M288" s="11" t="s">
        <v>467</v>
      </c>
      <c r="P288" s="5" t="s">
        <v>72</v>
      </c>
      <c r="Q288" s="5" t="s">
        <v>120</v>
      </c>
      <c r="R288" s="5" t="s">
        <v>125</v>
      </c>
      <c r="S288" s="5" t="s">
        <v>507</v>
      </c>
      <c r="T288" s="5" t="s">
        <v>782</v>
      </c>
      <c r="U288" s="5" t="s">
        <v>356</v>
      </c>
      <c r="X288" s="5">
        <v>3</v>
      </c>
      <c r="Y288" s="31">
        <f>VLOOKUP(Z288,$A$3:$B$36,2,FALSE)</f>
        <v>35.9</v>
      </c>
      <c r="Z288" s="80" t="s">
        <v>766</v>
      </c>
      <c r="AA288" s="5">
        <v>3</v>
      </c>
      <c r="AB288" s="31">
        <f>VLOOKUP(AC288,$A$3:$B$36,2,FALSE)</f>
        <v>35.9</v>
      </c>
      <c r="AC288" s="80" t="s">
        <v>766</v>
      </c>
      <c r="AD288" s="5">
        <v>3</v>
      </c>
      <c r="AE288" s="31">
        <f>VLOOKUP(AF288,$A$3:$B$36,2,FALSE)</f>
        <v>19.3</v>
      </c>
      <c r="AF288" s="80" t="s">
        <v>819</v>
      </c>
      <c r="AG288" s="5">
        <v>3</v>
      </c>
      <c r="AH288" s="31">
        <f>VLOOKUP(AI288,$A$3:$B$36,2,FALSE)</f>
        <v>35.9</v>
      </c>
      <c r="AI288" s="80" t="s">
        <v>766</v>
      </c>
      <c r="AJ288" s="5">
        <v>3</v>
      </c>
      <c r="AK288" s="31">
        <f>VLOOKUP(AL288,$A$3:$B$36,2,FALSE)</f>
        <v>35.9</v>
      </c>
      <c r="AL288" s="80" t="s">
        <v>766</v>
      </c>
      <c r="AM288" s="5">
        <v>3</v>
      </c>
      <c r="AN288" s="31">
        <f>VLOOKUP(AO288,$A$3:$B$36,2,FALSE)</f>
        <v>24.1</v>
      </c>
      <c r="AO288" s="80" t="s">
        <v>769</v>
      </c>
    </row>
    <row r="289" spans="7:65" x14ac:dyDescent="0.45">
      <c r="G289" s="5">
        <v>4</v>
      </c>
      <c r="H289" s="6" t="s">
        <v>164</v>
      </c>
      <c r="I289" s="6" t="s">
        <v>121</v>
      </c>
      <c r="J289" s="6" t="s">
        <v>567</v>
      </c>
      <c r="K289" s="6" t="s">
        <v>200</v>
      </c>
      <c r="L289" s="6" t="s">
        <v>404</v>
      </c>
      <c r="M289" s="6" t="s">
        <v>428</v>
      </c>
      <c r="P289" s="5" t="s">
        <v>117</v>
      </c>
      <c r="Q289" s="5" t="s">
        <v>121</v>
      </c>
      <c r="R289" s="5" t="s">
        <v>123</v>
      </c>
      <c r="S289" s="5" t="s">
        <v>90</v>
      </c>
      <c r="T289" s="5" t="s">
        <v>98</v>
      </c>
      <c r="U289" s="5" t="s">
        <v>428</v>
      </c>
      <c r="X289" s="5">
        <v>4</v>
      </c>
      <c r="Y289" s="31">
        <f>VLOOKUP(Z289,$A$3:$B$36,2,FALSE)</f>
        <v>32.5</v>
      </c>
      <c r="Z289" s="80" t="s">
        <v>774</v>
      </c>
      <c r="AA289" s="5">
        <v>4</v>
      </c>
      <c r="AB289" s="31">
        <f>VLOOKUP(AC289,$A$3:$B$36,2,FALSE)</f>
        <v>41.9</v>
      </c>
      <c r="AC289" s="80" t="s">
        <v>776</v>
      </c>
      <c r="AD289" s="5">
        <v>4</v>
      </c>
      <c r="AE289" s="31">
        <f>VLOOKUP(AF289,$A$3:$B$36,2,FALSE)</f>
        <v>21.5</v>
      </c>
      <c r="AF289" s="80" t="s">
        <v>871</v>
      </c>
      <c r="AG289" s="5">
        <v>4</v>
      </c>
      <c r="AH289" s="31">
        <f>VLOOKUP(AI289,$A$3:$B$36,2,FALSE)</f>
        <v>32.5</v>
      </c>
      <c r="AI289" s="80" t="s">
        <v>774</v>
      </c>
      <c r="AJ289" s="5">
        <v>4</v>
      </c>
      <c r="AK289" s="31">
        <f>VLOOKUP(AL289,$A$3:$B$36,2,FALSE)</f>
        <v>32.5</v>
      </c>
      <c r="AL289" s="80" t="s">
        <v>774</v>
      </c>
      <c r="AM289" s="5">
        <v>4</v>
      </c>
      <c r="AN289" s="31">
        <f>VLOOKUP(AO289,$A$3:$B$36,2,FALSE)</f>
        <v>25.7</v>
      </c>
      <c r="AO289" s="80" t="s">
        <v>853</v>
      </c>
    </row>
    <row r="290" spans="7:65" x14ac:dyDescent="0.45">
      <c r="G290" s="5">
        <v>5</v>
      </c>
      <c r="H290" s="6" t="s">
        <v>20</v>
      </c>
      <c r="I290" s="6" t="s">
        <v>564</v>
      </c>
      <c r="J290" s="6" t="s">
        <v>568</v>
      </c>
      <c r="K290" s="6" t="s">
        <v>571</v>
      </c>
      <c r="L290" s="6" t="s">
        <v>53</v>
      </c>
      <c r="M290" s="13" t="s">
        <v>574</v>
      </c>
      <c r="P290" s="5" t="s">
        <v>20</v>
      </c>
      <c r="Q290" s="5" t="s">
        <v>34</v>
      </c>
      <c r="R290" s="5" t="s">
        <v>462</v>
      </c>
      <c r="S290" s="5" t="s">
        <v>88</v>
      </c>
      <c r="T290" s="5" t="s">
        <v>53</v>
      </c>
      <c r="U290" s="5" t="s">
        <v>16</v>
      </c>
      <c r="X290" s="5">
        <v>5</v>
      </c>
      <c r="Y290" s="31">
        <f>VLOOKUP(Z290,$A$3:$B$36,2,FALSE)</f>
        <v>34.1</v>
      </c>
      <c r="Z290" s="80" t="s">
        <v>770</v>
      </c>
      <c r="AA290" s="5">
        <v>5</v>
      </c>
      <c r="AB290" s="31">
        <f>VLOOKUP(AC290,$A$3:$B$36,2,FALSE)</f>
        <v>52.3</v>
      </c>
      <c r="AC290" s="80" t="s">
        <v>764</v>
      </c>
      <c r="AD290" s="5">
        <v>5</v>
      </c>
      <c r="AE290" s="31">
        <f>VLOOKUP(AF290,$A$3:$B$36,2,FALSE)</f>
        <v>20.5</v>
      </c>
      <c r="AF290" s="80" t="s">
        <v>434</v>
      </c>
      <c r="AG290" s="5">
        <v>5</v>
      </c>
      <c r="AH290" s="31">
        <f>VLOOKUP(AI290,$A$3:$B$36,2,FALSE)</f>
        <v>34.1</v>
      </c>
      <c r="AI290" s="80" t="s">
        <v>770</v>
      </c>
      <c r="AJ290" s="5">
        <v>5</v>
      </c>
      <c r="AK290" s="31">
        <f>VLOOKUP(AL290,$A$3:$B$36,2,FALSE)</f>
        <v>34.1</v>
      </c>
      <c r="AL290" s="80" t="s">
        <v>770</v>
      </c>
      <c r="AM290" s="5">
        <v>5</v>
      </c>
      <c r="AN290" s="31">
        <f>VLOOKUP(AO290,$A$3:$B$36,2,FALSE)</f>
        <v>28.4</v>
      </c>
      <c r="AO290" s="80" t="s">
        <v>792</v>
      </c>
    </row>
    <row r="291" spans="7:65" x14ac:dyDescent="0.45">
      <c r="G291" s="5">
        <v>6</v>
      </c>
      <c r="H291" s="6" t="s">
        <v>66</v>
      </c>
      <c r="I291" s="11" t="s">
        <v>565</v>
      </c>
      <c r="J291" s="6" t="s">
        <v>126</v>
      </c>
      <c r="K291" s="6" t="s">
        <v>508</v>
      </c>
      <c r="L291" s="11" t="s">
        <v>572</v>
      </c>
      <c r="M291" s="6" t="s">
        <v>19</v>
      </c>
      <c r="P291" s="5" t="s">
        <v>66</v>
      </c>
      <c r="Q291" s="5" t="s">
        <v>174</v>
      </c>
      <c r="R291" s="5" t="s">
        <v>126</v>
      </c>
      <c r="S291" s="5" t="s">
        <v>508</v>
      </c>
      <c r="T291" s="5" t="s">
        <v>782</v>
      </c>
      <c r="U291" s="5" t="s">
        <v>19</v>
      </c>
      <c r="X291" s="5">
        <v>6</v>
      </c>
      <c r="Y291" s="31">
        <f>VLOOKUP(Z291,$A$3:$B$36,2,FALSE)</f>
        <v>35.9</v>
      </c>
      <c r="Z291" s="80" t="s">
        <v>766</v>
      </c>
      <c r="AA291" s="5">
        <v>6</v>
      </c>
      <c r="AB291" s="31">
        <f>VLOOKUP(AC291,$A$3:$B$36,2,FALSE)</f>
        <v>46.8</v>
      </c>
      <c r="AC291" s="80" t="s">
        <v>772</v>
      </c>
      <c r="AD291" s="5">
        <v>6</v>
      </c>
      <c r="AE291" s="31">
        <f>VLOOKUP(AF291,$A$3:$B$36,2,FALSE)</f>
        <v>21.5</v>
      </c>
      <c r="AF291" s="80" t="s">
        <v>871</v>
      </c>
      <c r="AG291" s="5">
        <v>6</v>
      </c>
      <c r="AH291" s="31">
        <f>VLOOKUP(AI291,$A$3:$B$36,2,FALSE)</f>
        <v>32.5</v>
      </c>
      <c r="AI291" s="80" t="s">
        <v>774</v>
      </c>
      <c r="AJ291" s="5">
        <v>6</v>
      </c>
      <c r="AK291" s="31">
        <f>VLOOKUP(AL291,$A$3:$B$36,2,FALSE)</f>
        <v>35.9</v>
      </c>
      <c r="AL291" s="80" t="s">
        <v>766</v>
      </c>
      <c r="AM291" s="5">
        <v>6</v>
      </c>
      <c r="AN291" s="31">
        <f>VLOOKUP(AO291,$A$3:$B$36,2,FALSE)</f>
        <v>25.7</v>
      </c>
      <c r="AO291" s="80" t="s">
        <v>853</v>
      </c>
    </row>
    <row r="292" spans="7:65" x14ac:dyDescent="0.45">
      <c r="G292" s="5">
        <v>7</v>
      </c>
      <c r="H292" s="6" t="s">
        <v>67</v>
      </c>
      <c r="I292" s="6" t="s">
        <v>566</v>
      </c>
      <c r="J292" s="6" t="s">
        <v>236</v>
      </c>
      <c r="K292" s="6" t="s">
        <v>509</v>
      </c>
      <c r="L292" s="6" t="s">
        <v>92</v>
      </c>
      <c r="M292" s="11" t="s">
        <v>516</v>
      </c>
      <c r="P292" s="5" t="s">
        <v>67</v>
      </c>
      <c r="Q292" s="5" t="s">
        <v>35</v>
      </c>
      <c r="R292" s="5" t="s">
        <v>236</v>
      </c>
      <c r="S292" s="5" t="s">
        <v>89</v>
      </c>
      <c r="T292" s="5" t="s">
        <v>92</v>
      </c>
      <c r="U292" s="5" t="s">
        <v>356</v>
      </c>
      <c r="X292" s="5">
        <v>7</v>
      </c>
      <c r="Y292" s="31">
        <f>VLOOKUP(Z292,$A$3:$B$36,2,FALSE)</f>
        <v>38.1</v>
      </c>
      <c r="Z292" s="80" t="s">
        <v>791</v>
      </c>
      <c r="AA292" s="5">
        <v>7</v>
      </c>
      <c r="AB292" s="31">
        <f>VLOOKUP(AC292,$A$3:$B$36,2,FALSE)</f>
        <v>49.5</v>
      </c>
      <c r="AC292" s="80" t="s">
        <v>767</v>
      </c>
      <c r="AD292" s="5">
        <v>7</v>
      </c>
      <c r="AE292" s="31">
        <f>VLOOKUP(AF292,$A$3:$B$36,2,FALSE)</f>
        <v>22.6</v>
      </c>
      <c r="AF292" s="80" t="s">
        <v>873</v>
      </c>
      <c r="AG292" s="5">
        <v>7</v>
      </c>
      <c r="AH292" s="31">
        <f>VLOOKUP(AI292,$A$3:$B$36,2,FALSE)</f>
        <v>30.7</v>
      </c>
      <c r="AI292" s="80" t="s">
        <v>773</v>
      </c>
      <c r="AJ292" s="5">
        <v>7</v>
      </c>
      <c r="AK292" s="31">
        <f>VLOOKUP(AL292,$A$3:$B$36,2,FALSE)</f>
        <v>34.1</v>
      </c>
      <c r="AL292" s="80" t="s">
        <v>770</v>
      </c>
      <c r="AM292" s="5">
        <v>7</v>
      </c>
      <c r="AN292" s="31">
        <f>VLOOKUP(AO292,$A$3:$B$36,2,FALSE)</f>
        <v>24.1</v>
      </c>
      <c r="AO292" s="80" t="s">
        <v>769</v>
      </c>
    </row>
    <row r="293" spans="7:65" x14ac:dyDescent="0.45">
      <c r="G293" s="5">
        <v>8</v>
      </c>
      <c r="H293" s="6" t="s">
        <v>259</v>
      </c>
      <c r="I293" s="6" t="s">
        <v>478</v>
      </c>
      <c r="J293" s="6" t="s">
        <v>569</v>
      </c>
      <c r="K293" s="6" t="s">
        <v>90</v>
      </c>
      <c r="L293" s="6" t="s">
        <v>346</v>
      </c>
      <c r="M293" s="6" t="s">
        <v>517</v>
      </c>
      <c r="P293" s="5" t="s">
        <v>65</v>
      </c>
      <c r="Q293" s="5" t="s">
        <v>478</v>
      </c>
      <c r="R293" s="5" t="s">
        <v>44</v>
      </c>
      <c r="S293" s="5" t="s">
        <v>90</v>
      </c>
      <c r="T293" s="5" t="s">
        <v>346</v>
      </c>
      <c r="U293" s="5" t="s">
        <v>19</v>
      </c>
      <c r="X293" s="5">
        <v>8</v>
      </c>
      <c r="Y293" s="31">
        <f>VLOOKUP(Z293,$A$3:$B$36,2,FALSE)</f>
        <v>38.299999999999997</v>
      </c>
      <c r="Z293" s="80" t="s">
        <v>787</v>
      </c>
      <c r="AA293" s="5">
        <v>8</v>
      </c>
      <c r="AB293" s="31">
        <f>VLOOKUP(AC293,$A$3:$B$36,2,FALSE)</f>
        <v>46.8</v>
      </c>
      <c r="AC293" s="80" t="s">
        <v>772</v>
      </c>
      <c r="AD293" s="5">
        <v>8</v>
      </c>
      <c r="AE293" s="31">
        <f>VLOOKUP(AF293,$A$3:$B$36,2,FALSE)</f>
        <v>24.1</v>
      </c>
      <c r="AF293" s="80" t="s">
        <v>769</v>
      </c>
      <c r="AG293" s="5">
        <v>8</v>
      </c>
      <c r="AH293" s="31">
        <f>VLOOKUP(AI293,$A$3:$B$36,2,FALSE)</f>
        <v>32.5</v>
      </c>
      <c r="AI293" s="80" t="s">
        <v>774</v>
      </c>
      <c r="AJ293" s="5">
        <v>8</v>
      </c>
      <c r="AK293" s="31">
        <f>VLOOKUP(AL293,$A$3:$B$36,2,FALSE)</f>
        <v>32.5</v>
      </c>
      <c r="AL293" s="80" t="s">
        <v>774</v>
      </c>
      <c r="AM293" s="5">
        <v>8</v>
      </c>
      <c r="AN293" s="31">
        <f>VLOOKUP(AO293,$A$3:$B$36,2,FALSE)</f>
        <v>25.7</v>
      </c>
      <c r="AO293" s="80" t="s">
        <v>853</v>
      </c>
    </row>
    <row r="294" spans="7:65" x14ac:dyDescent="0.45">
      <c r="G294" s="5">
        <v>9</v>
      </c>
      <c r="H294" s="6" t="s">
        <v>260</v>
      </c>
      <c r="I294" s="6" t="s">
        <v>231</v>
      </c>
      <c r="J294" s="6" t="s">
        <v>570</v>
      </c>
      <c r="K294" s="6" t="s">
        <v>46</v>
      </c>
      <c r="L294" s="6" t="s">
        <v>573</v>
      </c>
      <c r="M294" s="6"/>
      <c r="P294" s="5" t="s">
        <v>67</v>
      </c>
      <c r="Q294" s="5" t="s">
        <v>231</v>
      </c>
      <c r="R294" s="5" t="s">
        <v>236</v>
      </c>
      <c r="S294" s="5" t="s">
        <v>46</v>
      </c>
      <c r="T294" s="5" t="s">
        <v>97</v>
      </c>
      <c r="X294" s="5">
        <v>9</v>
      </c>
      <c r="Y294" s="31">
        <f>VLOOKUP(Z294,$A$3:$B$36,2,FALSE)</f>
        <v>38.1</v>
      </c>
      <c r="Z294" s="80" t="s">
        <v>791</v>
      </c>
      <c r="AA294" s="5">
        <v>9</v>
      </c>
      <c r="AB294" s="31">
        <f>VLOOKUP(AC294,$A$3:$B$36,2,FALSE)</f>
        <v>44.5</v>
      </c>
      <c r="AC294" s="80" t="s">
        <v>775</v>
      </c>
      <c r="AD294" s="5">
        <v>9</v>
      </c>
      <c r="AE294" s="31">
        <f>VLOOKUP(AF294,$A$3:$B$36,2,FALSE)</f>
        <v>22.6</v>
      </c>
      <c r="AF294" s="80" t="s">
        <v>873</v>
      </c>
      <c r="AG294" s="5">
        <v>9</v>
      </c>
      <c r="AH294" s="31">
        <f>VLOOKUP(AI294,$A$3:$B$36,2,FALSE)</f>
        <v>34.1</v>
      </c>
      <c r="AI294" s="80" t="s">
        <v>770</v>
      </c>
      <c r="AJ294" s="5">
        <v>9</v>
      </c>
      <c r="AK294" s="31">
        <f>VLOOKUP(AL294,$A$3:$B$36,2,FALSE)</f>
        <v>30.7</v>
      </c>
      <c r="AL294" s="80" t="s">
        <v>773</v>
      </c>
      <c r="AM294" s="114">
        <v>9</v>
      </c>
      <c r="AN294" s="107">
        <f>VLOOKUP(AO294,$A$3:$B$36,2,FALSE)</f>
        <v>24.1</v>
      </c>
      <c r="AO294" s="112" t="s">
        <v>769</v>
      </c>
    </row>
    <row r="295" spans="7:65" x14ac:dyDescent="0.45">
      <c r="G295" s="5">
        <v>10</v>
      </c>
      <c r="H295" s="6" t="s">
        <v>21</v>
      </c>
      <c r="I295" s="6" t="s">
        <v>232</v>
      </c>
      <c r="J295" s="6"/>
      <c r="K295" s="11" t="s">
        <v>289</v>
      </c>
      <c r="L295" s="6" t="s">
        <v>98</v>
      </c>
      <c r="M295" s="6"/>
      <c r="P295" s="5" t="s">
        <v>21</v>
      </c>
      <c r="Q295" s="5" t="s">
        <v>121</v>
      </c>
      <c r="S295" s="5" t="s">
        <v>507</v>
      </c>
      <c r="T295" s="5" t="s">
        <v>98</v>
      </c>
      <c r="X295" s="5">
        <v>10</v>
      </c>
      <c r="Y295" s="31">
        <f>VLOOKUP(Z295,$A$3:$B$36,2,FALSE)</f>
        <v>38.299999999999997</v>
      </c>
      <c r="Z295" s="80" t="s">
        <v>787</v>
      </c>
      <c r="AA295" s="5">
        <v>10</v>
      </c>
      <c r="AB295" s="31">
        <f>VLOOKUP(AC295,$A$3:$B$36,2,FALSE)</f>
        <v>41.9</v>
      </c>
      <c r="AC295" s="80" t="s">
        <v>776</v>
      </c>
      <c r="AD295" s="114">
        <v>10</v>
      </c>
      <c r="AE295" s="107">
        <f>VLOOKUP(AF295,$A$3:$B$36,2,FALSE)</f>
        <v>24.1</v>
      </c>
      <c r="AF295" s="112" t="s">
        <v>769</v>
      </c>
      <c r="AG295" s="5">
        <v>10</v>
      </c>
      <c r="AH295" s="31">
        <f>VLOOKUP(AI295,$A$3:$B$36,2,FALSE)</f>
        <v>35.9</v>
      </c>
      <c r="AI295" s="80" t="s">
        <v>766</v>
      </c>
      <c r="AJ295" s="5">
        <v>10</v>
      </c>
      <c r="AK295" s="31">
        <f>VLOOKUP(AL295,$A$3:$B$36,2,FALSE)</f>
        <v>32.5</v>
      </c>
      <c r="AL295" s="80" t="s">
        <v>774</v>
      </c>
      <c r="AN295" s="31"/>
    </row>
    <row r="296" spans="7:65" x14ac:dyDescent="0.45">
      <c r="G296" s="5">
        <v>11</v>
      </c>
      <c r="H296" s="6" t="s">
        <v>261</v>
      </c>
      <c r="I296" s="6" t="s">
        <v>32</v>
      </c>
      <c r="J296" s="6"/>
      <c r="L296" s="6" t="s">
        <v>425</v>
      </c>
      <c r="M296" s="6"/>
      <c r="P296" s="5" t="s">
        <v>602</v>
      </c>
      <c r="Q296" s="5" t="s">
        <v>32</v>
      </c>
      <c r="T296" s="5" t="s">
        <v>92</v>
      </c>
      <c r="X296" s="5">
        <v>11</v>
      </c>
      <c r="Y296" s="31">
        <f>VLOOKUP(Z296,$A$3:$B$36,2,FALSE)</f>
        <v>40.4</v>
      </c>
      <c r="Z296" s="80" t="s">
        <v>765</v>
      </c>
      <c r="AA296" s="5">
        <v>11</v>
      </c>
      <c r="AB296" s="31">
        <f>VLOOKUP(AC296,$A$3:$B$36,2,FALSE)</f>
        <v>44.5</v>
      </c>
      <c r="AC296" s="80" t="s">
        <v>775</v>
      </c>
      <c r="AE296" s="31"/>
      <c r="AG296" s="114">
        <v>11</v>
      </c>
      <c r="AH296" s="107">
        <f>VLOOKUP(AI296,$A$3:$B$36,2,FALSE)</f>
        <v>34.1</v>
      </c>
      <c r="AI296" s="112" t="s">
        <v>770</v>
      </c>
      <c r="AJ296" s="5">
        <v>11</v>
      </c>
      <c r="AK296" s="31">
        <f>VLOOKUP(AL296,$A$3:$B$36,2,FALSE)</f>
        <v>34.1</v>
      </c>
      <c r="AL296" s="80" t="s">
        <v>770</v>
      </c>
      <c r="AN296" s="31"/>
    </row>
    <row r="297" spans="7:65" ht="13.8" x14ac:dyDescent="0.45">
      <c r="G297" s="5">
        <v>12</v>
      </c>
      <c r="I297" s="11" t="s">
        <v>302</v>
      </c>
      <c r="J297" s="6"/>
      <c r="K297" s="6"/>
      <c r="L297" s="6"/>
      <c r="M297" s="6"/>
      <c r="N297" s="10" t="s">
        <v>431</v>
      </c>
      <c r="Q297" s="5" t="s">
        <v>478</v>
      </c>
      <c r="V297" s="5">
        <f>COUNTA(P286:U297)</f>
        <v>61</v>
      </c>
      <c r="W297" s="10" t="s">
        <v>431</v>
      </c>
      <c r="X297" s="114">
        <v>12</v>
      </c>
      <c r="Y297" s="107">
        <f>VLOOKUP(Z297,$A$3:$B$36,2,FALSE)</f>
        <v>38.299999999999997</v>
      </c>
      <c r="Z297" s="112" t="s">
        <v>787</v>
      </c>
      <c r="AA297" s="5">
        <v>12</v>
      </c>
      <c r="AB297" s="31">
        <f>VLOOKUP(AC297,$A$3:$B$36,2,FALSE)</f>
        <v>46.8</v>
      </c>
      <c r="AC297" s="80" t="s">
        <v>772</v>
      </c>
      <c r="AJ297" s="114">
        <v>12</v>
      </c>
      <c r="AK297" s="107">
        <f>VLOOKUP(AL297,$A$3:$B$36,2,FALSE)</f>
        <v>32.5</v>
      </c>
      <c r="AL297" s="112" t="s">
        <v>774</v>
      </c>
      <c r="BM297" s="10" t="s">
        <v>431</v>
      </c>
    </row>
    <row r="298" spans="7:65" x14ac:dyDescent="0.45">
      <c r="I298" s="6"/>
      <c r="J298" s="6"/>
      <c r="K298" s="6"/>
      <c r="L298" s="6"/>
      <c r="M298" s="6"/>
      <c r="AA298" s="114">
        <v>13</v>
      </c>
      <c r="AB298" s="107">
        <f>VLOOKUP(AC298,$A$3:$B$36,2,FALSE)</f>
        <v>44.5</v>
      </c>
      <c r="AC298" s="112" t="s">
        <v>775</v>
      </c>
    </row>
    <row r="299" spans="7:65" x14ac:dyDescent="0.45">
      <c r="H299" s="6"/>
      <c r="I299" s="6"/>
      <c r="J299" s="6"/>
      <c r="K299" s="6"/>
      <c r="L299" s="6"/>
      <c r="M299" s="6"/>
    </row>
    <row r="300" spans="7:65" x14ac:dyDescent="0.45">
      <c r="G300" s="5" t="s">
        <v>575</v>
      </c>
    </row>
    <row r="301" spans="7:65" x14ac:dyDescent="0.45">
      <c r="H301" s="5" t="s">
        <v>216</v>
      </c>
    </row>
    <row r="302" spans="7:65" x14ac:dyDescent="0.45">
      <c r="G302" s="7" t="s">
        <v>5</v>
      </c>
      <c r="H302" s="8" t="s">
        <v>28</v>
      </c>
      <c r="I302" s="8" t="s">
        <v>29</v>
      </c>
      <c r="J302" s="8" t="s">
        <v>110</v>
      </c>
      <c r="K302" s="8" t="s">
        <v>217</v>
      </c>
      <c r="L302" s="8" t="s">
        <v>218</v>
      </c>
      <c r="M302" s="8" t="s">
        <v>219</v>
      </c>
      <c r="O302" s="5">
        <v>15</v>
      </c>
      <c r="P302" s="8" t="s">
        <v>28</v>
      </c>
      <c r="Q302" s="8" t="s">
        <v>29</v>
      </c>
      <c r="R302" s="8" t="s">
        <v>110</v>
      </c>
      <c r="S302" s="8" t="s">
        <v>217</v>
      </c>
      <c r="T302" s="8" t="s">
        <v>218</v>
      </c>
      <c r="U302" s="8" t="s">
        <v>219</v>
      </c>
      <c r="X302" s="7" t="s">
        <v>5</v>
      </c>
      <c r="Z302" s="102" t="s">
        <v>28</v>
      </c>
      <c r="AA302" s="102"/>
      <c r="AB302" s="102"/>
      <c r="AC302" s="102" t="s">
        <v>29</v>
      </c>
      <c r="AD302" s="102"/>
      <c r="AE302" s="102"/>
      <c r="AF302" s="102" t="s">
        <v>110</v>
      </c>
      <c r="AG302" s="102"/>
      <c r="AH302" s="102"/>
      <c r="AI302" s="102" t="s">
        <v>217</v>
      </c>
      <c r="AJ302" s="102"/>
      <c r="AK302" s="102"/>
      <c r="AL302" s="102" t="s">
        <v>218</v>
      </c>
      <c r="AM302" s="102"/>
      <c r="AN302" s="102"/>
      <c r="AO302" s="102" t="s">
        <v>219</v>
      </c>
    </row>
    <row r="303" spans="7:65" x14ac:dyDescent="0.45">
      <c r="G303" s="5">
        <v>1</v>
      </c>
      <c r="H303" s="6" t="s">
        <v>114</v>
      </c>
      <c r="I303" s="6" t="s">
        <v>118</v>
      </c>
      <c r="J303" s="6" t="s">
        <v>126</v>
      </c>
      <c r="K303" s="6" t="s">
        <v>337</v>
      </c>
      <c r="L303" s="6" t="s">
        <v>148</v>
      </c>
      <c r="M303" s="6" t="s">
        <v>155</v>
      </c>
      <c r="P303" s="5" t="s">
        <v>114</v>
      </c>
      <c r="Q303" s="5" t="s">
        <v>118</v>
      </c>
      <c r="R303" s="5" t="s">
        <v>126</v>
      </c>
      <c r="S303" s="5" t="s">
        <v>337</v>
      </c>
      <c r="T303" s="5" t="s">
        <v>148</v>
      </c>
      <c r="U303" s="5" t="s">
        <v>155</v>
      </c>
      <c r="X303" s="5">
        <v>1</v>
      </c>
      <c r="Y303" s="31">
        <f>VLOOKUP(Z303,$A$3:$B$36,2,FALSE)</f>
        <v>21.5</v>
      </c>
      <c r="Z303" s="80" t="s">
        <v>871</v>
      </c>
      <c r="AA303" s="5">
        <v>1</v>
      </c>
      <c r="AB303" s="31">
        <f>VLOOKUP(AC303,$A$3:$B$36,2,FALSE)</f>
        <v>21.5</v>
      </c>
      <c r="AC303" s="80" t="s">
        <v>871</v>
      </c>
      <c r="AD303" s="5">
        <v>1</v>
      </c>
      <c r="AE303" s="31">
        <f>VLOOKUP(AF303,$A$3:$B$36,2,FALSE)</f>
        <v>21.5</v>
      </c>
      <c r="AF303" s="80" t="s">
        <v>871</v>
      </c>
      <c r="AG303" s="5">
        <v>1</v>
      </c>
      <c r="AH303" s="31">
        <f>VLOOKUP(AI303,$A$3:$B$36,2,FALSE)</f>
        <v>21.5</v>
      </c>
      <c r="AI303" s="80" t="s">
        <v>871</v>
      </c>
      <c r="AJ303" s="5">
        <v>1</v>
      </c>
      <c r="AK303" s="31">
        <f>VLOOKUP(AL303,$A$3:$B$36,2,FALSE)</f>
        <v>21.5</v>
      </c>
      <c r="AL303" s="80" t="s">
        <v>871</v>
      </c>
      <c r="AM303" s="5">
        <v>1</v>
      </c>
      <c r="AN303" s="31">
        <f>VLOOKUP(AO303,$A$3:$B$36,2,FALSE)</f>
        <v>21.5</v>
      </c>
      <c r="AO303" s="80" t="s">
        <v>871</v>
      </c>
    </row>
    <row r="304" spans="7:65" x14ac:dyDescent="0.45">
      <c r="G304" s="5">
        <v>2</v>
      </c>
      <c r="H304" s="6" t="s">
        <v>116</v>
      </c>
      <c r="I304" s="6" t="s">
        <v>262</v>
      </c>
      <c r="J304" s="6" t="s">
        <v>275</v>
      </c>
      <c r="K304" s="6" t="s">
        <v>338</v>
      </c>
      <c r="L304" s="6" t="s">
        <v>290</v>
      </c>
      <c r="M304" s="6" t="s">
        <v>18</v>
      </c>
      <c r="P304" s="5" t="s">
        <v>116</v>
      </c>
      <c r="Q304" s="5" t="s">
        <v>549</v>
      </c>
      <c r="R304" s="5" t="s">
        <v>42</v>
      </c>
      <c r="S304" s="5" t="s">
        <v>986</v>
      </c>
      <c r="T304" s="5" t="s">
        <v>93</v>
      </c>
      <c r="U304" s="5" t="s">
        <v>18</v>
      </c>
      <c r="X304" s="5">
        <v>2</v>
      </c>
      <c r="Y304" s="31">
        <f>VLOOKUP(Z304,$A$3:$B$36,2,FALSE)</f>
        <v>28.4</v>
      </c>
      <c r="Z304" s="80" t="s">
        <v>792</v>
      </c>
      <c r="AA304" s="5">
        <v>2</v>
      </c>
      <c r="AB304" s="31">
        <f>VLOOKUP(AC304,$A$3:$B$36,2,FALSE)</f>
        <v>28.4</v>
      </c>
      <c r="AC304" s="80" t="s">
        <v>792</v>
      </c>
      <c r="AD304" s="5">
        <v>2</v>
      </c>
      <c r="AE304" s="31">
        <f>VLOOKUP(AF304,$A$3:$B$36,2,FALSE)</f>
        <v>28.4</v>
      </c>
      <c r="AF304" s="80" t="s">
        <v>792</v>
      </c>
      <c r="AG304" s="5">
        <v>2</v>
      </c>
      <c r="AH304" s="31">
        <f>VLOOKUP(AI304,$A$3:$B$36,2,FALSE)</f>
        <v>17.899999999999999</v>
      </c>
      <c r="AI304" s="80" t="s">
        <v>771</v>
      </c>
      <c r="AJ304" s="5">
        <v>2</v>
      </c>
      <c r="AK304" s="31">
        <f>VLOOKUP(AL304,$A$3:$B$36,2,FALSE)</f>
        <v>28.4</v>
      </c>
      <c r="AL304" s="80" t="s">
        <v>792</v>
      </c>
      <c r="AM304" s="5">
        <v>2</v>
      </c>
      <c r="AN304" s="31">
        <f>VLOOKUP(AO304,$A$3:$B$36,2,FALSE)</f>
        <v>28.4</v>
      </c>
      <c r="AO304" s="80" t="s">
        <v>792</v>
      </c>
    </row>
    <row r="305" spans="7:65" x14ac:dyDescent="0.45">
      <c r="G305" s="5">
        <v>3</v>
      </c>
      <c r="H305" s="11" t="s">
        <v>163</v>
      </c>
      <c r="I305" s="6" t="s">
        <v>550</v>
      </c>
      <c r="J305" s="6" t="s">
        <v>44</v>
      </c>
      <c r="K305" s="6" t="s">
        <v>339</v>
      </c>
      <c r="L305" s="6" t="s">
        <v>291</v>
      </c>
      <c r="M305" s="11" t="s">
        <v>210</v>
      </c>
      <c r="P305" s="5" t="s">
        <v>72</v>
      </c>
      <c r="Q305" s="5" t="s">
        <v>270</v>
      </c>
      <c r="R305" s="5" t="s">
        <v>44</v>
      </c>
      <c r="S305" s="5" t="s">
        <v>339</v>
      </c>
      <c r="T305" s="5" t="s">
        <v>94</v>
      </c>
      <c r="U305" s="5" t="s">
        <v>61</v>
      </c>
      <c r="X305" s="5">
        <v>3</v>
      </c>
      <c r="Y305" s="31">
        <f>VLOOKUP(Z305,$A$3:$B$36,2,FALSE)</f>
        <v>35.9</v>
      </c>
      <c r="Z305" s="80" t="s">
        <v>766</v>
      </c>
      <c r="AA305" s="5">
        <v>3</v>
      </c>
      <c r="AB305" s="31">
        <f>VLOOKUP(AC305,$A$3:$B$36,2,FALSE)</f>
        <v>24.1</v>
      </c>
      <c r="AC305" s="80" t="s">
        <v>769</v>
      </c>
      <c r="AD305" s="5">
        <v>3</v>
      </c>
      <c r="AE305" s="31">
        <f>VLOOKUP(AF305,$A$3:$B$36,2,FALSE)</f>
        <v>24.1</v>
      </c>
      <c r="AF305" s="80" t="s">
        <v>769</v>
      </c>
      <c r="AG305" s="5">
        <v>3</v>
      </c>
      <c r="AH305" s="31">
        <f>VLOOKUP(AI305,$A$3:$B$36,2,FALSE)</f>
        <v>19.3</v>
      </c>
      <c r="AI305" s="80" t="s">
        <v>819</v>
      </c>
      <c r="AJ305" s="5">
        <v>3</v>
      </c>
      <c r="AK305" s="31">
        <f>VLOOKUP(AL305,$A$3:$B$36,2,FALSE)</f>
        <v>24.1</v>
      </c>
      <c r="AL305" s="80" t="s">
        <v>769</v>
      </c>
      <c r="AM305" s="5">
        <v>3</v>
      </c>
      <c r="AN305" s="31">
        <f>VLOOKUP(AO305,$A$3:$B$36,2,FALSE)</f>
        <v>35.9</v>
      </c>
      <c r="AO305" s="80" t="s">
        <v>766</v>
      </c>
    </row>
    <row r="306" spans="7:65" x14ac:dyDescent="0.45">
      <c r="G306" s="5">
        <v>4</v>
      </c>
      <c r="H306" s="6" t="s">
        <v>164</v>
      </c>
      <c r="I306" s="6" t="s">
        <v>271</v>
      </c>
      <c r="J306" s="6" t="s">
        <v>235</v>
      </c>
      <c r="K306" s="6" t="s">
        <v>136</v>
      </c>
      <c r="L306" s="6" t="s">
        <v>350</v>
      </c>
      <c r="M306" s="13" t="s">
        <v>383</v>
      </c>
      <c r="P306" s="5" t="s">
        <v>117</v>
      </c>
      <c r="Q306" s="5" t="s">
        <v>271</v>
      </c>
      <c r="R306" s="5" t="s">
        <v>126</v>
      </c>
      <c r="S306" s="5" t="s">
        <v>136</v>
      </c>
      <c r="T306" s="5" t="s">
        <v>987</v>
      </c>
      <c r="U306" s="5" t="s">
        <v>15</v>
      </c>
      <c r="X306" s="5">
        <v>4</v>
      </c>
      <c r="Y306" s="31">
        <f>VLOOKUP(Z306,$A$3:$B$36,2,FALSE)</f>
        <v>32.5</v>
      </c>
      <c r="Z306" s="80" t="s">
        <v>774</v>
      </c>
      <c r="AA306" s="5">
        <v>4</v>
      </c>
      <c r="AB306" s="31">
        <f>VLOOKUP(AC306,$A$3:$B$36,2,FALSE)</f>
        <v>25.7</v>
      </c>
      <c r="AC306" s="80" t="s">
        <v>853</v>
      </c>
      <c r="AD306" s="5">
        <v>4</v>
      </c>
      <c r="AE306" s="31">
        <f>VLOOKUP(AF306,$A$3:$B$36,2,FALSE)</f>
        <v>21.5</v>
      </c>
      <c r="AF306" s="80" t="s">
        <v>871</v>
      </c>
      <c r="AG306" s="5">
        <v>4</v>
      </c>
      <c r="AH306" s="31">
        <f>VLOOKUP(AI306,$A$3:$B$36,2,FALSE)</f>
        <v>21.5</v>
      </c>
      <c r="AI306" s="80" t="s">
        <v>871</v>
      </c>
      <c r="AJ306" s="5">
        <v>4</v>
      </c>
      <c r="AK306" s="31">
        <f>VLOOKUP(AL306,$A$3:$B$36,2,FALSE)</f>
        <v>25.7</v>
      </c>
      <c r="AL306" s="80" t="s">
        <v>853</v>
      </c>
      <c r="AM306" s="5">
        <v>4</v>
      </c>
      <c r="AN306" s="31">
        <f>VLOOKUP(AO306,$A$3:$B$36,2,FALSE)</f>
        <v>32.5</v>
      </c>
      <c r="AO306" s="80" t="s">
        <v>774</v>
      </c>
    </row>
    <row r="307" spans="7:65" x14ac:dyDescent="0.45">
      <c r="G307" s="5">
        <v>5</v>
      </c>
      <c r="H307" s="6" t="s">
        <v>20</v>
      </c>
      <c r="I307" s="6" t="s">
        <v>119</v>
      </c>
      <c r="J307" s="6" t="s">
        <v>236</v>
      </c>
      <c r="K307" s="6" t="s">
        <v>340</v>
      </c>
      <c r="L307" s="6" t="s">
        <v>347</v>
      </c>
      <c r="M307" s="6" t="s">
        <v>494</v>
      </c>
      <c r="P307" s="5" t="s">
        <v>20</v>
      </c>
      <c r="Q307" s="5" t="s">
        <v>119</v>
      </c>
      <c r="R307" s="5" t="s">
        <v>236</v>
      </c>
      <c r="S307" s="5" t="s">
        <v>340</v>
      </c>
      <c r="T307" s="5" t="s">
        <v>347</v>
      </c>
      <c r="U307" s="5" t="s">
        <v>62</v>
      </c>
      <c r="X307" s="5">
        <v>5</v>
      </c>
      <c r="Y307" s="31">
        <f>VLOOKUP(Z307,$A$3:$B$36,2,FALSE)</f>
        <v>34.1</v>
      </c>
      <c r="Z307" s="80" t="s">
        <v>770</v>
      </c>
      <c r="AA307" s="5">
        <v>5</v>
      </c>
      <c r="AB307" s="31">
        <f>VLOOKUP(AC307,$A$3:$B$36,2,FALSE)</f>
        <v>28.4</v>
      </c>
      <c r="AC307" s="80" t="s">
        <v>792</v>
      </c>
      <c r="AD307" s="5">
        <v>5</v>
      </c>
      <c r="AE307" s="31">
        <f>VLOOKUP(AF307,$A$3:$B$36,2,FALSE)</f>
        <v>22.6</v>
      </c>
      <c r="AF307" s="80" t="s">
        <v>873</v>
      </c>
      <c r="AG307" s="5">
        <v>5</v>
      </c>
      <c r="AH307" s="31">
        <f>VLOOKUP(AI307,$A$3:$B$36,2,FALSE)</f>
        <v>24.1</v>
      </c>
      <c r="AI307" s="80" t="s">
        <v>769</v>
      </c>
      <c r="AJ307" s="5">
        <v>5</v>
      </c>
      <c r="AK307" s="31">
        <f>VLOOKUP(AL307,$A$3:$B$36,2,FALSE)</f>
        <v>24.1</v>
      </c>
      <c r="AL307" s="80" t="s">
        <v>769</v>
      </c>
      <c r="AM307" s="5">
        <v>5</v>
      </c>
      <c r="AN307" s="31">
        <f>VLOOKUP(AO307,$A$3:$B$36,2,FALSE)</f>
        <v>34.1</v>
      </c>
      <c r="AO307" s="80" t="s">
        <v>770</v>
      </c>
    </row>
    <row r="308" spans="7:65" x14ac:dyDescent="0.45">
      <c r="G308" s="5">
        <v>6</v>
      </c>
      <c r="H308" s="11" t="s">
        <v>227</v>
      </c>
      <c r="I308" s="6" t="s">
        <v>272</v>
      </c>
      <c r="J308" s="6" t="s">
        <v>127</v>
      </c>
      <c r="K308" s="6" t="s">
        <v>137</v>
      </c>
      <c r="L308" s="6" t="s">
        <v>579</v>
      </c>
      <c r="M308" s="13" t="s">
        <v>495</v>
      </c>
      <c r="P308" s="5" t="s">
        <v>72</v>
      </c>
      <c r="Q308" s="5" t="s">
        <v>272</v>
      </c>
      <c r="R308" s="5" t="s">
        <v>127</v>
      </c>
      <c r="S308" s="5" t="s">
        <v>137</v>
      </c>
      <c r="T308" s="5" t="s">
        <v>579</v>
      </c>
      <c r="U308" s="5" t="s">
        <v>15</v>
      </c>
      <c r="X308" s="5">
        <v>6</v>
      </c>
      <c r="Y308" s="31">
        <f>VLOOKUP(Z308,$A$3:$B$36,2,FALSE)</f>
        <v>35.9</v>
      </c>
      <c r="Z308" s="80" t="s">
        <v>766</v>
      </c>
      <c r="AA308" s="5">
        <v>6</v>
      </c>
      <c r="AB308" s="31">
        <f>VLOOKUP(AC308,$A$3:$B$36,2,FALSE)</f>
        <v>30.7</v>
      </c>
      <c r="AC308" s="80" t="s">
        <v>773</v>
      </c>
      <c r="AD308" s="5">
        <v>6</v>
      </c>
      <c r="AE308" s="31">
        <f>VLOOKUP(AF308,$A$3:$B$36,2,FALSE)</f>
        <v>24.1</v>
      </c>
      <c r="AF308" s="80" t="s">
        <v>769</v>
      </c>
      <c r="AG308" s="5">
        <v>6</v>
      </c>
      <c r="AH308" s="31">
        <f>VLOOKUP(AI308,$A$3:$B$36,2,FALSE)</f>
        <v>28.4</v>
      </c>
      <c r="AI308" s="80" t="s">
        <v>792</v>
      </c>
      <c r="AJ308" s="5">
        <v>6</v>
      </c>
      <c r="AK308" s="31">
        <f>VLOOKUP(AL308,$A$3:$B$36,2,FALSE)</f>
        <v>22.6</v>
      </c>
      <c r="AL308" s="80" t="s">
        <v>873</v>
      </c>
      <c r="AM308" s="5">
        <v>6</v>
      </c>
      <c r="AN308" s="31">
        <f>VLOOKUP(AO308,$A$3:$B$36,2,FALSE)</f>
        <v>32.5</v>
      </c>
      <c r="AO308" s="80" t="s">
        <v>774</v>
      </c>
    </row>
    <row r="309" spans="7:65" x14ac:dyDescent="0.45">
      <c r="G309" s="5">
        <v>7</v>
      </c>
      <c r="H309" s="6" t="s">
        <v>228</v>
      </c>
      <c r="I309" s="6" t="s">
        <v>273</v>
      </c>
      <c r="J309" s="6" t="s">
        <v>416</v>
      </c>
      <c r="K309" s="6" t="s">
        <v>90</v>
      </c>
      <c r="L309" s="6" t="s">
        <v>580</v>
      </c>
      <c r="M309" s="6" t="s">
        <v>59</v>
      </c>
      <c r="P309" s="5" t="s">
        <v>20</v>
      </c>
      <c r="Q309" s="5" t="s">
        <v>273</v>
      </c>
      <c r="R309" s="5" t="s">
        <v>43</v>
      </c>
      <c r="S309" s="5" t="s">
        <v>90</v>
      </c>
      <c r="T309" s="5" t="s">
        <v>580</v>
      </c>
      <c r="U309" s="5" t="s">
        <v>59</v>
      </c>
      <c r="X309" s="5">
        <v>7</v>
      </c>
      <c r="Y309" s="31">
        <f>VLOOKUP(Z309,$A$3:$B$36,2,FALSE)</f>
        <v>34.1</v>
      </c>
      <c r="Z309" s="80" t="s">
        <v>770</v>
      </c>
      <c r="AA309" s="5">
        <v>7</v>
      </c>
      <c r="AB309" s="31">
        <f>VLOOKUP(AC309,$A$3:$B$36,2,FALSE)</f>
        <v>32.5</v>
      </c>
      <c r="AC309" s="80" t="s">
        <v>774</v>
      </c>
      <c r="AD309" s="5">
        <v>7</v>
      </c>
      <c r="AE309" s="31">
        <f>VLOOKUP(AF309,$A$3:$B$36,2,FALSE)</f>
        <v>25.7</v>
      </c>
      <c r="AF309" s="80" t="s">
        <v>853</v>
      </c>
      <c r="AG309" s="5">
        <v>7</v>
      </c>
      <c r="AH309" s="31">
        <f>VLOOKUP(AI309,$A$3:$B$36,2,FALSE)</f>
        <v>32.5</v>
      </c>
      <c r="AI309" s="80" t="s">
        <v>774</v>
      </c>
      <c r="AJ309" s="5">
        <v>7</v>
      </c>
      <c r="AK309" s="31">
        <f>VLOOKUP(AL309,$A$3:$B$36,2,FALSE)</f>
        <v>21.5</v>
      </c>
      <c r="AL309" s="80" t="s">
        <v>871</v>
      </c>
      <c r="AM309" s="5">
        <v>7</v>
      </c>
      <c r="AN309" s="31">
        <f>VLOOKUP(AO309,$A$3:$B$36,2,FALSE)</f>
        <v>34.1</v>
      </c>
      <c r="AO309" s="80" t="s">
        <v>770</v>
      </c>
    </row>
    <row r="310" spans="7:65" x14ac:dyDescent="0.45">
      <c r="G310" s="5">
        <v>8</v>
      </c>
      <c r="H310" s="11" t="s">
        <v>411</v>
      </c>
      <c r="I310" s="6" t="s">
        <v>455</v>
      </c>
      <c r="J310" s="6" t="s">
        <v>417</v>
      </c>
      <c r="K310" s="6" t="s">
        <v>138</v>
      </c>
      <c r="L310" s="6" t="s">
        <v>581</v>
      </c>
      <c r="M310" s="11" t="s">
        <v>386</v>
      </c>
      <c r="P310" s="5" t="s">
        <v>72</v>
      </c>
      <c r="Q310" s="5" t="s">
        <v>835</v>
      </c>
      <c r="R310" s="5" t="s">
        <v>127</v>
      </c>
      <c r="S310" s="5" t="s">
        <v>138</v>
      </c>
      <c r="T310" s="5" t="s">
        <v>1008</v>
      </c>
      <c r="U310" s="5" t="s">
        <v>61</v>
      </c>
      <c r="X310" s="5">
        <v>8</v>
      </c>
      <c r="Y310" s="31">
        <f>VLOOKUP(Z310,$A$3:$B$36,2,FALSE)</f>
        <v>35.9</v>
      </c>
      <c r="Z310" s="80" t="s">
        <v>766</v>
      </c>
      <c r="AA310" s="5">
        <v>8</v>
      </c>
      <c r="AB310" s="31">
        <f>VLOOKUP(AC310,$A$3:$B$36,2,FALSE)</f>
        <v>34.1</v>
      </c>
      <c r="AC310" s="80" t="s">
        <v>770</v>
      </c>
      <c r="AD310" s="5">
        <v>8</v>
      </c>
      <c r="AE310" s="31">
        <f>VLOOKUP(AF310,$A$3:$B$36,2,FALSE)</f>
        <v>24.1</v>
      </c>
      <c r="AF310" s="80" t="s">
        <v>769</v>
      </c>
      <c r="AG310" s="5">
        <v>8</v>
      </c>
      <c r="AH310" s="31">
        <f>VLOOKUP(AI310,$A$3:$B$36,2,FALSE)</f>
        <v>35.9</v>
      </c>
      <c r="AI310" s="80" t="s">
        <v>766</v>
      </c>
      <c r="AJ310" s="5">
        <v>8</v>
      </c>
      <c r="AK310" s="31">
        <f>VLOOKUP(AL310,$A$3:$B$36,2,FALSE)</f>
        <v>20.5</v>
      </c>
      <c r="AL310" s="80" t="s">
        <v>434</v>
      </c>
      <c r="AM310" s="5">
        <v>8</v>
      </c>
      <c r="AN310" s="31">
        <f>VLOOKUP(AO310,$A$3:$B$36,2,FALSE)</f>
        <v>35.9</v>
      </c>
      <c r="AO310" s="80" t="s">
        <v>766</v>
      </c>
    </row>
    <row r="311" spans="7:65" x14ac:dyDescent="0.45">
      <c r="G311" s="5">
        <v>9</v>
      </c>
      <c r="H311" s="6"/>
      <c r="I311" s="6" t="s">
        <v>456</v>
      </c>
      <c r="J311" s="6" t="s">
        <v>237</v>
      </c>
      <c r="K311" s="11" t="s">
        <v>583</v>
      </c>
      <c r="L311" s="6" t="s">
        <v>148</v>
      </c>
      <c r="M311" s="6"/>
      <c r="Q311" s="5" t="s">
        <v>456</v>
      </c>
      <c r="R311" s="5" t="s">
        <v>237</v>
      </c>
      <c r="S311" s="5" t="s">
        <v>244</v>
      </c>
      <c r="T311" s="5" t="s">
        <v>148</v>
      </c>
      <c r="X311" s="114">
        <v>9</v>
      </c>
      <c r="Y311" s="107">
        <f>VLOOKUP(Z311,$A$3:$B$36,2,FALSE)</f>
        <v>34.1</v>
      </c>
      <c r="Z311" s="112" t="s">
        <v>770</v>
      </c>
      <c r="AA311" s="5">
        <v>9</v>
      </c>
      <c r="AB311" s="31">
        <f>VLOOKUP(AC311,$A$3:$B$36,2,FALSE)</f>
        <v>32.5</v>
      </c>
      <c r="AC311" s="80" t="s">
        <v>774</v>
      </c>
      <c r="AD311" s="5">
        <v>9</v>
      </c>
      <c r="AE311" s="31">
        <f>VLOOKUP(AF311,$A$3:$B$36,2,FALSE)</f>
        <v>25.7</v>
      </c>
      <c r="AF311" s="80" t="s">
        <v>853</v>
      </c>
      <c r="AG311" s="5">
        <v>9</v>
      </c>
      <c r="AH311" s="31">
        <f>VLOOKUP(AI311,$A$3:$B$36,2,FALSE)</f>
        <v>38.299999999999997</v>
      </c>
      <c r="AI311" s="80" t="s">
        <v>787</v>
      </c>
      <c r="AJ311" s="5">
        <v>9</v>
      </c>
      <c r="AK311" s="31">
        <f>VLOOKUP(AL311,$A$3:$B$36,2,FALSE)</f>
        <v>21.5</v>
      </c>
      <c r="AL311" s="80" t="s">
        <v>871</v>
      </c>
      <c r="AM311" s="114">
        <v>9</v>
      </c>
      <c r="AN311" s="107">
        <f>VLOOKUP(AO311,$A$3:$B$36,2,FALSE)</f>
        <v>34.1</v>
      </c>
      <c r="AO311" s="112" t="s">
        <v>770</v>
      </c>
    </row>
    <row r="312" spans="7:65" x14ac:dyDescent="0.45">
      <c r="G312" s="5">
        <v>10</v>
      </c>
      <c r="H312" s="6"/>
      <c r="I312" s="6" t="s">
        <v>576</v>
      </c>
      <c r="J312" s="6" t="s">
        <v>578</v>
      </c>
      <c r="K312" s="13" t="s">
        <v>584</v>
      </c>
      <c r="L312" s="6" t="s">
        <v>349</v>
      </c>
      <c r="M312" s="6"/>
      <c r="Q312" s="5" t="s">
        <v>272</v>
      </c>
      <c r="R312" s="5" t="s">
        <v>42</v>
      </c>
      <c r="S312" s="5" t="s">
        <v>203</v>
      </c>
      <c r="T312" s="5" t="s">
        <v>349</v>
      </c>
      <c r="AA312" s="5">
        <v>10</v>
      </c>
      <c r="AB312" s="31">
        <f>VLOOKUP(AC312,$A$3:$B$36,2,FALSE)</f>
        <v>30.7</v>
      </c>
      <c r="AC312" s="80" t="s">
        <v>773</v>
      </c>
      <c r="AD312" s="5">
        <v>10</v>
      </c>
      <c r="AE312" s="31">
        <f>VLOOKUP(AF312,$A$3:$B$36,2,FALSE)</f>
        <v>28.4</v>
      </c>
      <c r="AF312" s="80" t="s">
        <v>792</v>
      </c>
      <c r="AG312" s="5">
        <v>10</v>
      </c>
      <c r="AH312" s="31">
        <f>VLOOKUP(AI312,$A$3:$B$36,2,FALSE)</f>
        <v>38.1</v>
      </c>
      <c r="AI312" s="80" t="s">
        <v>791</v>
      </c>
      <c r="AJ312" s="5">
        <v>10</v>
      </c>
      <c r="AK312" s="31">
        <f>VLOOKUP(AL312,$A$3:$B$36,2,FALSE)</f>
        <v>22.6</v>
      </c>
      <c r="AL312" s="80" t="s">
        <v>873</v>
      </c>
    </row>
    <row r="313" spans="7:65" x14ac:dyDescent="0.45">
      <c r="G313" s="5">
        <v>11</v>
      </c>
      <c r="H313" s="6"/>
      <c r="I313" s="6" t="s">
        <v>577</v>
      </c>
      <c r="J313" s="6"/>
      <c r="K313" s="11" t="s">
        <v>585</v>
      </c>
      <c r="L313" s="6" t="s">
        <v>94</v>
      </c>
      <c r="M313" s="6"/>
      <c r="Q313" s="5" t="s">
        <v>456</v>
      </c>
      <c r="S313" s="5" t="s">
        <v>244</v>
      </c>
      <c r="T313" s="5" t="s">
        <v>94</v>
      </c>
      <c r="AA313" s="5">
        <v>11</v>
      </c>
      <c r="AB313" s="31">
        <f>VLOOKUP(AC313,$A$3:$B$36,2,FALSE)</f>
        <v>32.5</v>
      </c>
      <c r="AC313" s="80" t="s">
        <v>774</v>
      </c>
      <c r="AD313" s="114">
        <v>11</v>
      </c>
      <c r="AE313" s="107">
        <f>VLOOKUP(AF313,$A$3:$B$36,2,FALSE)</f>
        <v>25.7</v>
      </c>
      <c r="AF313" s="112" t="s">
        <v>853</v>
      </c>
      <c r="AG313" s="5">
        <v>11</v>
      </c>
      <c r="AH313" s="31">
        <f>VLOOKUP(AI313,$A$3:$B$36,2,FALSE)</f>
        <v>38.299999999999997</v>
      </c>
      <c r="AI313" s="80" t="s">
        <v>787</v>
      </c>
      <c r="AJ313" s="5">
        <v>11</v>
      </c>
      <c r="AK313" s="31">
        <f>VLOOKUP(AL313,$A$3:$B$36,2,FALSE)</f>
        <v>24.1</v>
      </c>
      <c r="AL313" s="80" t="s">
        <v>769</v>
      </c>
    </row>
    <row r="314" spans="7:65" x14ac:dyDescent="0.45">
      <c r="G314" s="5">
        <v>12</v>
      </c>
      <c r="H314" s="6"/>
      <c r="I314" s="6"/>
      <c r="J314" s="6"/>
      <c r="K314" s="13" t="s">
        <v>586</v>
      </c>
      <c r="L314" s="6" t="s">
        <v>95</v>
      </c>
      <c r="M314" s="6"/>
      <c r="S314" s="5" t="s">
        <v>203</v>
      </c>
      <c r="T314" s="5" t="s">
        <v>95</v>
      </c>
      <c r="AA314" s="114">
        <v>12</v>
      </c>
      <c r="AB314" s="107">
        <f>VLOOKUP(AC314,$A$3:$B$36,2,FALSE)</f>
        <v>30.7</v>
      </c>
      <c r="AC314" s="112" t="s">
        <v>773</v>
      </c>
      <c r="AG314" s="5">
        <v>12</v>
      </c>
      <c r="AH314" s="31">
        <f>VLOOKUP(AI314,$A$3:$B$36,2,FALSE)</f>
        <v>38.1</v>
      </c>
      <c r="AI314" s="80" t="s">
        <v>791</v>
      </c>
      <c r="AJ314" s="5">
        <v>12</v>
      </c>
      <c r="AK314" s="31">
        <f>VLOOKUP(AL314,$A$3:$B$36,2,FALSE)</f>
        <v>25.7</v>
      </c>
      <c r="AL314" s="80" t="s">
        <v>853</v>
      </c>
    </row>
    <row r="315" spans="7:65" ht="13.8" x14ac:dyDescent="0.45">
      <c r="G315" s="5">
        <v>13</v>
      </c>
      <c r="H315" s="6"/>
      <c r="I315" s="6"/>
      <c r="J315" s="6"/>
      <c r="K315" s="6"/>
      <c r="L315" s="6" t="s">
        <v>96</v>
      </c>
      <c r="M315" s="6"/>
      <c r="T315" s="5" t="s">
        <v>96</v>
      </c>
      <c r="AG315" s="114">
        <v>13</v>
      </c>
      <c r="AH315" s="107">
        <f>VLOOKUP(AI315,$A$3:$B$36,2,FALSE)</f>
        <v>38.299999999999997</v>
      </c>
      <c r="AI315" s="112" t="s">
        <v>787</v>
      </c>
      <c r="AJ315" s="5">
        <v>13</v>
      </c>
      <c r="AK315" s="31">
        <f>VLOOKUP(AL315,$A$3:$B$36,2,FALSE)</f>
        <v>28.4</v>
      </c>
      <c r="AL315" s="80" t="s">
        <v>792</v>
      </c>
      <c r="BM315" s="10" t="s">
        <v>431</v>
      </c>
    </row>
    <row r="316" spans="7:65" ht="13.8" x14ac:dyDescent="0.45">
      <c r="G316" s="5">
        <v>14</v>
      </c>
      <c r="H316" s="6"/>
      <c r="I316" s="6"/>
      <c r="J316" s="6"/>
      <c r="K316" s="6"/>
      <c r="L316" s="6" t="s">
        <v>582</v>
      </c>
      <c r="M316" s="6"/>
      <c r="N316" s="10" t="s">
        <v>431</v>
      </c>
      <c r="T316" s="5" t="s">
        <v>511</v>
      </c>
      <c r="V316" s="5">
        <f>COUNTA(P303:U316)</f>
        <v>63</v>
      </c>
      <c r="W316" s="10" t="s">
        <v>431</v>
      </c>
      <c r="AJ316" s="5">
        <v>14</v>
      </c>
      <c r="AK316" s="31">
        <f>VLOOKUP(AL316,$A$3:$B$36,2,FALSE)</f>
        <v>30.7</v>
      </c>
      <c r="AL316" s="80" t="s">
        <v>773</v>
      </c>
    </row>
    <row r="317" spans="7:65" x14ac:dyDescent="0.45">
      <c r="AJ317" s="114">
        <v>15</v>
      </c>
      <c r="AK317" s="107">
        <f>VLOOKUP(AL317,$A$3:$B$36,2,FALSE)</f>
        <v>28.4</v>
      </c>
      <c r="AL317" s="112" t="s">
        <v>792</v>
      </c>
    </row>
    <row r="319" spans="7:65" x14ac:dyDescent="0.45">
      <c r="G319" s="5" t="s">
        <v>587</v>
      </c>
    </row>
    <row r="320" spans="7:65" x14ac:dyDescent="0.45">
      <c r="H320" s="5" t="s">
        <v>216</v>
      </c>
    </row>
    <row r="321" spans="7:65" x14ac:dyDescent="0.45">
      <c r="G321" s="7" t="s">
        <v>5</v>
      </c>
      <c r="H321" s="8" t="s">
        <v>28</v>
      </c>
      <c r="I321" s="8" t="s">
        <v>29</v>
      </c>
      <c r="J321" s="8" t="s">
        <v>110</v>
      </c>
      <c r="K321" s="8" t="s">
        <v>217</v>
      </c>
      <c r="L321" s="8" t="s">
        <v>218</v>
      </c>
      <c r="M321" s="8" t="s">
        <v>219</v>
      </c>
      <c r="O321" s="5">
        <v>16</v>
      </c>
      <c r="P321" s="8" t="s">
        <v>28</v>
      </c>
      <c r="Q321" s="8" t="s">
        <v>29</v>
      </c>
      <c r="R321" s="8" t="s">
        <v>110</v>
      </c>
      <c r="S321" s="8" t="s">
        <v>217</v>
      </c>
      <c r="T321" s="8" t="s">
        <v>218</v>
      </c>
      <c r="U321" s="8" t="s">
        <v>219</v>
      </c>
      <c r="X321" s="7" t="s">
        <v>5</v>
      </c>
      <c r="Z321" s="102" t="s">
        <v>28</v>
      </c>
      <c r="AA321" s="102"/>
      <c r="AB321" s="102"/>
      <c r="AC321" s="102" t="s">
        <v>29</v>
      </c>
      <c r="AD321" s="102"/>
      <c r="AE321" s="102"/>
      <c r="AF321" s="102" t="s">
        <v>110</v>
      </c>
      <c r="AG321" s="102"/>
      <c r="AH321" s="102"/>
      <c r="AI321" s="102" t="s">
        <v>217</v>
      </c>
      <c r="AJ321" s="102"/>
      <c r="AK321" s="102"/>
      <c r="AL321" s="102" t="s">
        <v>218</v>
      </c>
      <c r="AM321" s="102"/>
      <c r="AN321" s="102"/>
      <c r="AO321" s="102" t="s">
        <v>219</v>
      </c>
    </row>
    <row r="322" spans="7:65" x14ac:dyDescent="0.45">
      <c r="G322" s="5">
        <v>1</v>
      </c>
      <c r="H322" s="6" t="s">
        <v>114</v>
      </c>
      <c r="I322" s="6" t="s">
        <v>118</v>
      </c>
      <c r="J322" s="6" t="s">
        <v>126</v>
      </c>
      <c r="K322" s="6" t="s">
        <v>136</v>
      </c>
      <c r="L322" s="6" t="s">
        <v>148</v>
      </c>
      <c r="M322" s="6" t="s">
        <v>155</v>
      </c>
      <c r="P322" s="5" t="s">
        <v>114</v>
      </c>
      <c r="Q322" s="5" t="s">
        <v>118</v>
      </c>
      <c r="R322" s="5" t="s">
        <v>126</v>
      </c>
      <c r="S322" s="5" t="s">
        <v>136</v>
      </c>
      <c r="T322" s="5" t="s">
        <v>148</v>
      </c>
      <c r="U322" s="5" t="s">
        <v>155</v>
      </c>
      <c r="X322" s="5">
        <v>1</v>
      </c>
      <c r="Y322" s="31">
        <f>VLOOKUP(Z322,$A$3:$B$36,2,FALSE)</f>
        <v>21.5</v>
      </c>
      <c r="Z322" s="80" t="s">
        <v>871</v>
      </c>
      <c r="AA322" s="5">
        <v>1</v>
      </c>
      <c r="AB322" s="31">
        <f>VLOOKUP(AC322,$A$3:$B$36,2,FALSE)</f>
        <v>21.5</v>
      </c>
      <c r="AC322" s="80" t="s">
        <v>871</v>
      </c>
      <c r="AD322" s="5">
        <v>1</v>
      </c>
      <c r="AE322" s="31">
        <f>VLOOKUP(AF322,$A$3:$B$36,2,FALSE)</f>
        <v>21.5</v>
      </c>
      <c r="AF322" s="80" t="s">
        <v>871</v>
      </c>
      <c r="AG322" s="5">
        <v>1</v>
      </c>
      <c r="AH322" s="31">
        <f>VLOOKUP(AI322,$A$3:$B$36,2,FALSE)</f>
        <v>21.5</v>
      </c>
      <c r="AI322" s="80" t="s">
        <v>871</v>
      </c>
      <c r="AJ322" s="5">
        <v>1</v>
      </c>
      <c r="AK322" s="31">
        <f>VLOOKUP(AL322,$A$3:$B$36,2,FALSE)</f>
        <v>21.5</v>
      </c>
      <c r="AL322" s="80" t="s">
        <v>871</v>
      </c>
      <c r="AM322" s="5">
        <v>1</v>
      </c>
      <c r="AN322" s="31">
        <f>VLOOKUP(AO322,$A$3:$B$36,2,FALSE)</f>
        <v>21.5</v>
      </c>
      <c r="AO322" s="80" t="s">
        <v>871</v>
      </c>
    </row>
    <row r="323" spans="7:65" x14ac:dyDescent="0.45">
      <c r="G323" s="5">
        <v>2</v>
      </c>
      <c r="H323" s="6" t="s">
        <v>116</v>
      </c>
      <c r="I323" s="6" t="s">
        <v>119</v>
      </c>
      <c r="J323" s="11" t="s">
        <v>275</v>
      </c>
      <c r="K323" s="6" t="s">
        <v>137</v>
      </c>
      <c r="L323" s="6" t="s">
        <v>96</v>
      </c>
      <c r="M323" s="6" t="s">
        <v>466</v>
      </c>
      <c r="P323" s="5" t="s">
        <v>116</v>
      </c>
      <c r="Q323" s="5" t="s">
        <v>119</v>
      </c>
      <c r="R323" s="5" t="s">
        <v>42</v>
      </c>
      <c r="S323" s="5" t="s">
        <v>137</v>
      </c>
      <c r="T323" s="5" t="s">
        <v>96</v>
      </c>
      <c r="U323" s="5" t="s">
        <v>16</v>
      </c>
      <c r="X323" s="5">
        <v>2</v>
      </c>
      <c r="Y323" s="31">
        <f>VLOOKUP(Z323,$A$3:$B$36,2,FALSE)</f>
        <v>28.4</v>
      </c>
      <c r="Z323" s="80" t="s">
        <v>792</v>
      </c>
      <c r="AA323" s="5">
        <v>2</v>
      </c>
      <c r="AB323" s="31">
        <f>VLOOKUP(AC323,$A$3:$B$36,2,FALSE)</f>
        <v>28.4</v>
      </c>
      <c r="AC323" s="80" t="s">
        <v>792</v>
      </c>
      <c r="AD323" s="5">
        <v>2</v>
      </c>
      <c r="AE323" s="31">
        <f>VLOOKUP(AF323,$A$3:$B$36,2,FALSE)</f>
        <v>28.4</v>
      </c>
      <c r="AF323" s="80" t="s">
        <v>792</v>
      </c>
      <c r="AG323" s="5">
        <v>2</v>
      </c>
      <c r="AH323" s="31">
        <f>VLOOKUP(AI323,$A$3:$B$36,2,FALSE)</f>
        <v>28.4</v>
      </c>
      <c r="AI323" s="80" t="s">
        <v>792</v>
      </c>
      <c r="AJ323" s="5">
        <v>2</v>
      </c>
      <c r="AK323" s="31">
        <f>VLOOKUP(AL323,$A$3:$B$36,2,FALSE)</f>
        <v>28.4</v>
      </c>
      <c r="AL323" s="80" t="s">
        <v>792</v>
      </c>
      <c r="AM323" s="5">
        <v>2</v>
      </c>
      <c r="AN323" s="31">
        <f>VLOOKUP(AO323,$A$3:$B$36,2,FALSE)</f>
        <v>28.4</v>
      </c>
      <c r="AO323" s="80" t="s">
        <v>792</v>
      </c>
    </row>
    <row r="324" spans="7:65" x14ac:dyDescent="0.45">
      <c r="G324" s="5">
        <v>3</v>
      </c>
      <c r="H324" s="6" t="s">
        <v>66</v>
      </c>
      <c r="I324" s="6" t="s">
        <v>167</v>
      </c>
      <c r="J324" s="6" t="s">
        <v>44</v>
      </c>
      <c r="K324" s="6" t="s">
        <v>138</v>
      </c>
      <c r="L324" s="6" t="s">
        <v>345</v>
      </c>
      <c r="M324" s="6" t="s">
        <v>469</v>
      </c>
      <c r="P324" s="5" t="s">
        <v>66</v>
      </c>
      <c r="Q324" s="5" t="s">
        <v>329</v>
      </c>
      <c r="R324" s="5" t="s">
        <v>44</v>
      </c>
      <c r="S324" s="5" t="s">
        <v>138</v>
      </c>
      <c r="T324" s="5" t="s">
        <v>782</v>
      </c>
      <c r="U324" s="5" t="s">
        <v>469</v>
      </c>
      <c r="X324" s="5">
        <v>3</v>
      </c>
      <c r="Y324" s="31">
        <f>VLOOKUP(Z324,$A$3:$B$36,2,FALSE)</f>
        <v>35.9</v>
      </c>
      <c r="Z324" s="80" t="s">
        <v>766</v>
      </c>
      <c r="AA324" s="5">
        <v>3</v>
      </c>
      <c r="AB324" s="31">
        <f>VLOOKUP(AC324,$A$3:$B$36,2,FALSE)</f>
        <v>35.9</v>
      </c>
      <c r="AC324" s="80" t="s">
        <v>766</v>
      </c>
      <c r="AD324" s="5">
        <v>3</v>
      </c>
      <c r="AE324" s="31">
        <f>VLOOKUP(AF324,$A$3:$B$36,2,FALSE)</f>
        <v>24.1</v>
      </c>
      <c r="AF324" s="80" t="s">
        <v>769</v>
      </c>
      <c r="AG324" s="5">
        <v>3</v>
      </c>
      <c r="AH324" s="31">
        <f>VLOOKUP(AI324,$A$3:$B$36,2,FALSE)</f>
        <v>35.9</v>
      </c>
      <c r="AI324" s="80" t="s">
        <v>766</v>
      </c>
      <c r="AJ324" s="5">
        <v>3</v>
      </c>
      <c r="AK324" s="31">
        <f>VLOOKUP(AL324,$A$3:$B$36,2,FALSE)</f>
        <v>35.9</v>
      </c>
      <c r="AL324" s="80" t="s">
        <v>766</v>
      </c>
      <c r="AM324" s="5">
        <v>3</v>
      </c>
      <c r="AN324" s="31">
        <f>VLOOKUP(AO324,$A$3:$B$36,2,FALSE)</f>
        <v>24.1</v>
      </c>
      <c r="AO324" s="80" t="s">
        <v>769</v>
      </c>
    </row>
    <row r="325" spans="7:65" x14ac:dyDescent="0.45">
      <c r="G325" s="5">
        <v>4</v>
      </c>
      <c r="H325" s="6" t="s">
        <v>27</v>
      </c>
      <c r="I325" s="6" t="s">
        <v>456</v>
      </c>
      <c r="J325" s="6" t="s">
        <v>123</v>
      </c>
      <c r="K325" s="6" t="s">
        <v>51</v>
      </c>
      <c r="L325" s="6" t="s">
        <v>346</v>
      </c>
      <c r="M325" s="11" t="s">
        <v>514</v>
      </c>
      <c r="P325" s="5" t="s">
        <v>27</v>
      </c>
      <c r="Q325" s="5" t="s">
        <v>456</v>
      </c>
      <c r="R325" s="5" t="s">
        <v>123</v>
      </c>
      <c r="S325" s="5" t="s">
        <v>51</v>
      </c>
      <c r="T325" s="5" t="s">
        <v>346</v>
      </c>
      <c r="U325" s="5" t="s">
        <v>155</v>
      </c>
      <c r="X325" s="5">
        <v>4</v>
      </c>
      <c r="Y325" s="31">
        <f>VLOOKUP(Z325,$A$3:$B$36,2,FALSE)</f>
        <v>41.9</v>
      </c>
      <c r="Z325" s="80" t="s">
        <v>776</v>
      </c>
      <c r="AA325" s="5">
        <v>4</v>
      </c>
      <c r="AB325" s="31">
        <f>VLOOKUP(AC325,$A$3:$B$36,2,FALSE)</f>
        <v>32.5</v>
      </c>
      <c r="AC325" s="80" t="s">
        <v>774</v>
      </c>
      <c r="AD325" s="5">
        <v>4</v>
      </c>
      <c r="AE325" s="31">
        <f>VLOOKUP(AF325,$A$3:$B$36,2,FALSE)</f>
        <v>21.5</v>
      </c>
      <c r="AF325" s="80" t="s">
        <v>871</v>
      </c>
      <c r="AG325" s="5">
        <v>4</v>
      </c>
      <c r="AH325" s="31">
        <f>VLOOKUP(AI325,$A$3:$B$36,2,FALSE)</f>
        <v>41.9</v>
      </c>
      <c r="AI325" s="80" t="s">
        <v>776</v>
      </c>
      <c r="AJ325" s="5">
        <v>4</v>
      </c>
      <c r="AK325" s="31">
        <f>VLOOKUP(AL325,$A$3:$B$36,2,FALSE)</f>
        <v>32.5</v>
      </c>
      <c r="AL325" s="80" t="s">
        <v>774</v>
      </c>
      <c r="AM325" s="5">
        <v>4</v>
      </c>
      <c r="AN325" s="31">
        <f>VLOOKUP(AO325,$A$3:$B$36,2,FALSE)</f>
        <v>21.5</v>
      </c>
      <c r="AO325" s="80" t="s">
        <v>871</v>
      </c>
    </row>
    <row r="326" spans="7:65" x14ac:dyDescent="0.45">
      <c r="G326" s="5">
        <v>5</v>
      </c>
      <c r="H326" s="6" t="s">
        <v>185</v>
      </c>
      <c r="I326" s="6" t="s">
        <v>589</v>
      </c>
      <c r="J326" s="6" t="s">
        <v>592</v>
      </c>
      <c r="K326" s="6" t="s">
        <v>142</v>
      </c>
      <c r="L326" s="6" t="s">
        <v>93</v>
      </c>
      <c r="M326" s="6" t="s">
        <v>599</v>
      </c>
      <c r="P326" s="5" t="s">
        <v>257</v>
      </c>
      <c r="Q326" s="5" t="s">
        <v>119</v>
      </c>
      <c r="R326" s="5" t="s">
        <v>125</v>
      </c>
      <c r="S326" s="5" t="s">
        <v>142</v>
      </c>
      <c r="T326" s="5" t="s">
        <v>93</v>
      </c>
      <c r="U326" s="5" t="s">
        <v>1009</v>
      </c>
      <c r="X326" s="5">
        <v>5</v>
      </c>
      <c r="Y326" s="31">
        <f>VLOOKUP(Z326,$A$3:$B$36,2,FALSE)</f>
        <v>52.3</v>
      </c>
      <c r="Z326" s="80" t="s">
        <v>764</v>
      </c>
      <c r="AA326" s="5">
        <v>5</v>
      </c>
      <c r="AB326" s="31">
        <f>VLOOKUP(AC326,$A$3:$B$36,2,FALSE)</f>
        <v>28.4</v>
      </c>
      <c r="AC326" s="80" t="s">
        <v>792</v>
      </c>
      <c r="AD326" s="5">
        <v>5</v>
      </c>
      <c r="AE326" s="31">
        <f>VLOOKUP(AF326,$A$3:$B$36,2,FALSE)</f>
        <v>19.3</v>
      </c>
      <c r="AF326" s="80" t="s">
        <v>819</v>
      </c>
      <c r="AG326" s="5">
        <v>5</v>
      </c>
      <c r="AH326" s="31">
        <f>VLOOKUP(AI326,$A$3:$B$36,2,FALSE)</f>
        <v>52.3</v>
      </c>
      <c r="AI326" s="80" t="s">
        <v>764</v>
      </c>
      <c r="AJ326" s="5">
        <v>5</v>
      </c>
      <c r="AK326" s="31">
        <f>VLOOKUP(AL326,$A$3:$B$36,2,FALSE)</f>
        <v>28.4</v>
      </c>
      <c r="AL326" s="80" t="s">
        <v>792</v>
      </c>
      <c r="AM326" s="5">
        <v>5</v>
      </c>
      <c r="AN326" s="31">
        <f>VLOOKUP(AO326,$A$3:$B$36,2,FALSE)</f>
        <v>22.6</v>
      </c>
      <c r="AO326" s="80" t="s">
        <v>873</v>
      </c>
    </row>
    <row r="327" spans="7:65" x14ac:dyDescent="0.45">
      <c r="G327" s="5">
        <v>6</v>
      </c>
      <c r="H327" s="6" t="s">
        <v>186</v>
      </c>
      <c r="I327" s="11" t="s">
        <v>590</v>
      </c>
      <c r="J327" s="6" t="s">
        <v>462</v>
      </c>
      <c r="K327" s="11" t="s">
        <v>175</v>
      </c>
      <c r="L327" s="6" t="s">
        <v>291</v>
      </c>
      <c r="M327" s="11" t="s">
        <v>600</v>
      </c>
      <c r="P327" s="5" t="s">
        <v>186</v>
      </c>
      <c r="Q327" s="5" t="s">
        <v>457</v>
      </c>
      <c r="R327" s="5" t="s">
        <v>462</v>
      </c>
      <c r="S327" s="5" t="s">
        <v>176</v>
      </c>
      <c r="T327" s="5" t="s">
        <v>94</v>
      </c>
      <c r="U327" s="5" t="s">
        <v>155</v>
      </c>
      <c r="X327" s="5">
        <v>6</v>
      </c>
      <c r="Y327" s="31">
        <f>VLOOKUP(Z327,$A$3:$B$36,2,FALSE)</f>
        <v>46.8</v>
      </c>
      <c r="Z327" s="80" t="s">
        <v>772</v>
      </c>
      <c r="AA327" s="5">
        <v>6</v>
      </c>
      <c r="AB327" s="31">
        <f>VLOOKUP(AC327,$A$3:$B$36,2,FALSE)</f>
        <v>30.7</v>
      </c>
      <c r="AC327" s="80" t="s">
        <v>773</v>
      </c>
      <c r="AD327" s="5">
        <v>6</v>
      </c>
      <c r="AE327" s="31">
        <f>VLOOKUP(AF327,$A$3:$B$36,2,FALSE)</f>
        <v>20.5</v>
      </c>
      <c r="AF327" s="80" t="s">
        <v>434</v>
      </c>
      <c r="AG327" s="5">
        <v>6</v>
      </c>
      <c r="AH327" s="31">
        <f>VLOOKUP(AI327,$A$3:$B$36,2,FALSE)</f>
        <v>62.6</v>
      </c>
      <c r="AI327" s="80" t="s">
        <v>768</v>
      </c>
      <c r="AJ327" s="5">
        <v>6</v>
      </c>
      <c r="AK327" s="31">
        <f>VLOOKUP(AL327,$A$3:$B$36,2,FALSE)</f>
        <v>24.1</v>
      </c>
      <c r="AL327" s="80" t="s">
        <v>769</v>
      </c>
      <c r="AM327" s="5">
        <v>6</v>
      </c>
      <c r="AN327" s="31">
        <f>VLOOKUP(AO327,$A$3:$B$36,2,FALSE)</f>
        <v>21.5</v>
      </c>
      <c r="AO327" s="80" t="s">
        <v>871</v>
      </c>
    </row>
    <row r="328" spans="7:65" x14ac:dyDescent="0.45">
      <c r="G328" s="5">
        <v>7</v>
      </c>
      <c r="H328" s="6" t="s">
        <v>388</v>
      </c>
      <c r="I328" s="6" t="s">
        <v>458</v>
      </c>
      <c r="J328" s="6" t="s">
        <v>126</v>
      </c>
      <c r="K328" s="6" t="s">
        <v>593</v>
      </c>
      <c r="L328" s="6" t="s">
        <v>95</v>
      </c>
      <c r="M328" s="6" t="s">
        <v>515</v>
      </c>
      <c r="P328" s="5" t="s">
        <v>27</v>
      </c>
      <c r="Q328" s="5" t="s">
        <v>119</v>
      </c>
      <c r="R328" s="5" t="s">
        <v>126</v>
      </c>
      <c r="S328" s="5" t="s">
        <v>144</v>
      </c>
      <c r="T328" s="5" t="s">
        <v>95</v>
      </c>
      <c r="U328" s="5" t="s">
        <v>515</v>
      </c>
      <c r="X328" s="5">
        <v>7</v>
      </c>
      <c r="Y328" s="31">
        <f>VLOOKUP(Z328,$A$3:$B$36,2,FALSE)</f>
        <v>41.9</v>
      </c>
      <c r="Z328" s="80" t="s">
        <v>776</v>
      </c>
      <c r="AA328" s="5">
        <v>7</v>
      </c>
      <c r="AB328" s="31">
        <f>VLOOKUP(AC328,$A$3:$B$36,2,FALSE)</f>
        <v>28.4</v>
      </c>
      <c r="AC328" s="80" t="s">
        <v>792</v>
      </c>
      <c r="AD328" s="5">
        <v>7</v>
      </c>
      <c r="AE328" s="31">
        <f>VLOOKUP(AF328,$A$3:$B$36,2,FALSE)</f>
        <v>21.5</v>
      </c>
      <c r="AF328" s="80" t="s">
        <v>871</v>
      </c>
      <c r="AG328" s="5">
        <v>7</v>
      </c>
      <c r="AH328" s="31">
        <f>VLOOKUP(AI328,$A$3:$B$36,2,FALSE)</f>
        <v>59</v>
      </c>
      <c r="AI328" s="80" t="s">
        <v>784</v>
      </c>
      <c r="AJ328" s="5">
        <v>7</v>
      </c>
      <c r="AK328" s="31">
        <f>VLOOKUP(AL328,$A$3:$B$36,2,FALSE)</f>
        <v>25.7</v>
      </c>
      <c r="AL328" s="80" t="s">
        <v>853</v>
      </c>
      <c r="AM328" s="5">
        <v>7</v>
      </c>
      <c r="AN328" s="31">
        <f>VLOOKUP(AO328,$A$3:$B$36,2,FALSE)</f>
        <v>22.6</v>
      </c>
      <c r="AO328" s="80" t="s">
        <v>873</v>
      </c>
    </row>
    <row r="329" spans="7:65" x14ac:dyDescent="0.45">
      <c r="G329" s="5">
        <v>8</v>
      </c>
      <c r="H329" s="6" t="s">
        <v>588</v>
      </c>
      <c r="I329" s="11" t="s">
        <v>591</v>
      </c>
      <c r="J329" s="6" t="s">
        <v>395</v>
      </c>
      <c r="K329" s="6" t="s">
        <v>145</v>
      </c>
      <c r="L329" s="6" t="s">
        <v>96</v>
      </c>
      <c r="M329" s="6" t="s">
        <v>356</v>
      </c>
      <c r="P329" s="5" t="s">
        <v>26</v>
      </c>
      <c r="Q329" s="5" t="s">
        <v>457</v>
      </c>
      <c r="R329" s="5" t="s">
        <v>996</v>
      </c>
      <c r="S329" s="5" t="s">
        <v>145</v>
      </c>
      <c r="T329" s="5" t="s">
        <v>96</v>
      </c>
      <c r="U329" s="5" t="s">
        <v>356</v>
      </c>
      <c r="X329" s="5">
        <v>8</v>
      </c>
      <c r="Y329" s="31">
        <f>VLOOKUP(Z329,$A$3:$B$36,2,FALSE)</f>
        <v>44.5</v>
      </c>
      <c r="Z329" s="80" t="s">
        <v>775</v>
      </c>
      <c r="AA329" s="5">
        <v>8</v>
      </c>
      <c r="AB329" s="31">
        <f>VLOOKUP(AC329,$A$3:$B$36,2,FALSE)</f>
        <v>30.7</v>
      </c>
      <c r="AC329" s="80" t="s">
        <v>773</v>
      </c>
      <c r="AD329" s="5">
        <v>8</v>
      </c>
      <c r="AE329" s="31">
        <f>VLOOKUP(AF329,$A$3:$B$36,2,FALSE)</f>
        <v>22.6</v>
      </c>
      <c r="AF329" s="80" t="s">
        <v>873</v>
      </c>
      <c r="AG329" s="5">
        <v>8</v>
      </c>
      <c r="AH329" s="31">
        <f>VLOOKUP(AI329,$A$3:$B$36,2,FALSE)</f>
        <v>61.8</v>
      </c>
      <c r="AI329" s="80" t="s">
        <v>785</v>
      </c>
      <c r="AJ329" s="5">
        <v>8</v>
      </c>
      <c r="AK329" s="31">
        <f>VLOOKUP(AL329,$A$3:$B$36,2,FALSE)</f>
        <v>28.4</v>
      </c>
      <c r="AL329" s="80" t="s">
        <v>792</v>
      </c>
      <c r="AM329" s="5">
        <v>8</v>
      </c>
      <c r="AN329" s="31">
        <f>VLOOKUP(AO329,$A$3:$B$36,2,FALSE)</f>
        <v>24.1</v>
      </c>
      <c r="AO329" s="80" t="s">
        <v>769</v>
      </c>
    </row>
    <row r="330" spans="7:65" x14ac:dyDescent="0.45">
      <c r="G330" s="5">
        <v>9</v>
      </c>
      <c r="H330" s="6" t="s">
        <v>187</v>
      </c>
      <c r="I330" s="6"/>
      <c r="J330" s="6" t="s">
        <v>123</v>
      </c>
      <c r="K330" s="6" t="s">
        <v>147</v>
      </c>
      <c r="L330" s="6" t="s">
        <v>97</v>
      </c>
      <c r="M330" s="6" t="s">
        <v>428</v>
      </c>
      <c r="P330" s="5" t="s">
        <v>187</v>
      </c>
      <c r="R330" s="5" t="s">
        <v>123</v>
      </c>
      <c r="S330" s="5" t="s">
        <v>147</v>
      </c>
      <c r="T330" s="5" t="s">
        <v>97</v>
      </c>
      <c r="U330" s="5" t="s">
        <v>428</v>
      </c>
      <c r="X330" s="5">
        <v>9</v>
      </c>
      <c r="Y330" s="31">
        <f>VLOOKUP(Z330,$A$3:$B$36,2,FALSE)</f>
        <v>41.9</v>
      </c>
      <c r="Z330" s="80" t="s">
        <v>776</v>
      </c>
      <c r="AA330" s="114">
        <v>9</v>
      </c>
      <c r="AB330" s="107">
        <f>VLOOKUP(AC330,$A$3:$B$36,2,FALSE)</f>
        <v>28.4</v>
      </c>
      <c r="AC330" s="112" t="s">
        <v>792</v>
      </c>
      <c r="AD330" s="5">
        <v>9</v>
      </c>
      <c r="AE330" s="31">
        <f>VLOOKUP(AF330,$A$3:$B$36,2,FALSE)</f>
        <v>21.5</v>
      </c>
      <c r="AF330" s="80" t="s">
        <v>871</v>
      </c>
      <c r="AG330" s="5">
        <v>9</v>
      </c>
      <c r="AH330" s="31">
        <f>VLOOKUP(AI330,$A$3:$B$36,2,FALSE)</f>
        <v>62.6</v>
      </c>
      <c r="AI330" s="80" t="s">
        <v>768</v>
      </c>
      <c r="AJ330" s="5">
        <v>9</v>
      </c>
      <c r="AK330" s="31">
        <f>VLOOKUP(AL330,$A$3:$B$36,2,FALSE)</f>
        <v>30.7</v>
      </c>
      <c r="AL330" s="80" t="s">
        <v>773</v>
      </c>
      <c r="AM330" s="5">
        <v>9</v>
      </c>
      <c r="AN330" s="31">
        <f>VLOOKUP(AO330,$A$3:$B$36,2,FALSE)</f>
        <v>25.7</v>
      </c>
      <c r="AO330" s="80" t="s">
        <v>853</v>
      </c>
    </row>
    <row r="331" spans="7:65" x14ac:dyDescent="0.45">
      <c r="G331" s="5">
        <v>10</v>
      </c>
      <c r="H331" s="6" t="s">
        <v>190</v>
      </c>
      <c r="I331" s="6"/>
      <c r="J331" s="6" t="s">
        <v>553</v>
      </c>
      <c r="K331" s="6" t="s">
        <v>147</v>
      </c>
      <c r="L331" s="6" t="s">
        <v>98</v>
      </c>
      <c r="M331" s="6" t="s">
        <v>18</v>
      </c>
      <c r="P331" s="5" t="s">
        <v>68</v>
      </c>
      <c r="R331" s="5" t="s">
        <v>462</v>
      </c>
      <c r="S331" s="5" t="s">
        <v>147</v>
      </c>
      <c r="T331" s="5" t="s">
        <v>98</v>
      </c>
      <c r="U331" s="5" t="s">
        <v>18</v>
      </c>
      <c r="X331" s="5">
        <v>10</v>
      </c>
      <c r="Y331" s="31">
        <f>VLOOKUP(Z331,$A$3:$B$36,2,FALSE)</f>
        <v>40.4</v>
      </c>
      <c r="Z331" s="80" t="s">
        <v>765</v>
      </c>
      <c r="AD331" s="5">
        <v>10</v>
      </c>
      <c r="AE331" s="31">
        <f>VLOOKUP(AF331,$A$3:$B$36,2,FALSE)</f>
        <v>20.5</v>
      </c>
      <c r="AF331" s="80" t="s">
        <v>434</v>
      </c>
      <c r="AG331" s="5">
        <v>10</v>
      </c>
      <c r="AH331" s="31">
        <f>VLOOKUP(AI331,$A$3:$B$36,2,FALSE)</f>
        <v>62.6</v>
      </c>
      <c r="AI331" s="80" t="s">
        <v>768</v>
      </c>
      <c r="AJ331" s="5">
        <v>10</v>
      </c>
      <c r="AK331" s="31">
        <f>VLOOKUP(AL331,$A$3:$B$36,2,FALSE)</f>
        <v>32.5</v>
      </c>
      <c r="AL331" s="80" t="s">
        <v>774</v>
      </c>
      <c r="AM331" s="5">
        <v>10</v>
      </c>
      <c r="AN331" s="31">
        <f>VLOOKUP(AO331,$A$3:$B$36,2,FALSE)</f>
        <v>28.4</v>
      </c>
      <c r="AO331" s="80" t="s">
        <v>792</v>
      </c>
    </row>
    <row r="332" spans="7:65" x14ac:dyDescent="0.45">
      <c r="G332" s="5">
        <v>11</v>
      </c>
      <c r="H332" s="6" t="s">
        <v>27</v>
      </c>
      <c r="I332" s="6"/>
      <c r="J332" s="6" t="s">
        <v>126</v>
      </c>
      <c r="K332" s="11" t="s">
        <v>146</v>
      </c>
      <c r="L332" s="6" t="s">
        <v>292</v>
      </c>
      <c r="M332" s="6" t="s">
        <v>601</v>
      </c>
      <c r="P332" s="5" t="s">
        <v>27</v>
      </c>
      <c r="R332" s="5" t="s">
        <v>126</v>
      </c>
      <c r="S332" s="5" t="s">
        <v>176</v>
      </c>
      <c r="T332" s="5" t="s">
        <v>92</v>
      </c>
      <c r="U332" s="5" t="s">
        <v>101</v>
      </c>
      <c r="X332" s="5">
        <v>11</v>
      </c>
      <c r="Y332" s="31">
        <f>VLOOKUP(Z332,$A$3:$B$36,2,FALSE)</f>
        <v>41.9</v>
      </c>
      <c r="Z332" s="80" t="s">
        <v>776</v>
      </c>
      <c r="AD332" s="5">
        <v>11</v>
      </c>
      <c r="AE332" s="31">
        <f>VLOOKUP(AF332,$A$3:$B$36,2,FALSE)</f>
        <v>21.5</v>
      </c>
      <c r="AF332" s="80" t="s">
        <v>871</v>
      </c>
      <c r="AG332" s="5">
        <v>11</v>
      </c>
      <c r="AH332" s="31">
        <f>VLOOKUP(AI332,$A$3:$B$36,2,FALSE)</f>
        <v>62.6</v>
      </c>
      <c r="AI332" s="80" t="s">
        <v>768</v>
      </c>
      <c r="AJ332" s="5">
        <v>11</v>
      </c>
      <c r="AK332" s="31">
        <f>VLOOKUP(AL332,$A$3:$B$36,2,FALSE)</f>
        <v>34.1</v>
      </c>
      <c r="AL332" s="80" t="s">
        <v>770</v>
      </c>
      <c r="AM332" s="5">
        <v>11</v>
      </c>
      <c r="AN332" s="31">
        <f>VLOOKUP(AO332,$A$3:$B$36,2,FALSE)</f>
        <v>30.7</v>
      </c>
      <c r="AO332" s="80" t="s">
        <v>773</v>
      </c>
    </row>
    <row r="333" spans="7:65" x14ac:dyDescent="0.45">
      <c r="G333" s="5">
        <v>12</v>
      </c>
      <c r="H333" s="6" t="s">
        <v>22</v>
      </c>
      <c r="I333" s="6"/>
      <c r="J333" s="6" t="s">
        <v>236</v>
      </c>
      <c r="K333" s="6" t="s">
        <v>594</v>
      </c>
      <c r="L333" s="6" t="s">
        <v>346</v>
      </c>
      <c r="M333" s="6"/>
      <c r="P333" s="5" t="s">
        <v>22</v>
      </c>
      <c r="R333" s="5" t="s">
        <v>236</v>
      </c>
      <c r="S333" s="5" t="s">
        <v>594</v>
      </c>
      <c r="T333" s="5" t="s">
        <v>346</v>
      </c>
      <c r="X333" s="5">
        <v>12</v>
      </c>
      <c r="Y333" s="31">
        <f>VLOOKUP(Z333,$A$3:$B$36,2,FALSE)</f>
        <v>44.5</v>
      </c>
      <c r="Z333" s="80" t="s">
        <v>775</v>
      </c>
      <c r="AD333" s="5">
        <v>12</v>
      </c>
      <c r="AE333" s="31">
        <f>VLOOKUP(AF333,$A$3:$B$36,2,FALSE)</f>
        <v>22.6</v>
      </c>
      <c r="AF333" s="80" t="s">
        <v>873</v>
      </c>
      <c r="AG333" s="5">
        <v>12</v>
      </c>
      <c r="AH333" s="31">
        <f>VLOOKUP(AI333,$A$3:$B$36,2,FALSE)</f>
        <v>61.8</v>
      </c>
      <c r="AI333" s="80" t="s">
        <v>785</v>
      </c>
      <c r="AJ333" s="5">
        <v>12</v>
      </c>
      <c r="AK333" s="31">
        <f>VLOOKUP(AL333,$A$3:$B$36,2,FALSE)</f>
        <v>32.5</v>
      </c>
      <c r="AL333" s="80" t="s">
        <v>774</v>
      </c>
      <c r="AM333" s="114">
        <v>12</v>
      </c>
      <c r="AN333" s="107">
        <f>VLOOKUP(AO333,$A$3:$B$36,2,FALSE)</f>
        <v>28.4</v>
      </c>
      <c r="AO333" s="112" t="s">
        <v>792</v>
      </c>
    </row>
    <row r="334" spans="7:65" ht="13.8" x14ac:dyDescent="0.45">
      <c r="G334" s="5">
        <v>13</v>
      </c>
      <c r="H334" s="6" t="s">
        <v>23</v>
      </c>
      <c r="I334" s="6"/>
      <c r="J334" s="6" t="s">
        <v>127</v>
      </c>
      <c r="K334" s="6" t="s">
        <v>595</v>
      </c>
      <c r="L334" s="6" t="s">
        <v>573</v>
      </c>
      <c r="M334" s="6"/>
      <c r="P334" s="5" t="s">
        <v>23</v>
      </c>
      <c r="R334" s="5" t="s">
        <v>127</v>
      </c>
      <c r="S334" s="5" t="s">
        <v>595</v>
      </c>
      <c r="T334" s="5" t="s">
        <v>97</v>
      </c>
      <c r="X334" s="5">
        <v>13</v>
      </c>
      <c r="Y334" s="31">
        <f>VLOOKUP(Z334,$A$3:$B$36,2,FALSE)</f>
        <v>46.8</v>
      </c>
      <c r="Z334" s="80" t="s">
        <v>772</v>
      </c>
      <c r="AD334" s="5">
        <v>13</v>
      </c>
      <c r="AE334" s="31">
        <f>VLOOKUP(AF334,$A$3:$B$36,2,FALSE)</f>
        <v>24.1</v>
      </c>
      <c r="AF334" s="80" t="s">
        <v>769</v>
      </c>
      <c r="AG334" s="5">
        <v>13</v>
      </c>
      <c r="AH334" s="31">
        <f>VLOOKUP(AI334,$A$3:$B$36,2,FALSE)</f>
        <v>59</v>
      </c>
      <c r="AI334" s="80" t="s">
        <v>784</v>
      </c>
      <c r="AJ334" s="5">
        <v>13</v>
      </c>
      <c r="AK334" s="31">
        <f>VLOOKUP(AL334,$A$3:$B$36,2,FALSE)</f>
        <v>30.7</v>
      </c>
      <c r="AL334" s="80" t="s">
        <v>773</v>
      </c>
      <c r="BM334" s="10" t="s">
        <v>431</v>
      </c>
    </row>
    <row r="335" spans="7:65" x14ac:dyDescent="0.45">
      <c r="G335" s="5">
        <v>14</v>
      </c>
      <c r="H335" s="6" t="s">
        <v>191</v>
      </c>
      <c r="I335" s="6"/>
      <c r="J335" s="6" t="s">
        <v>237</v>
      </c>
      <c r="K335" s="6" t="s">
        <v>596</v>
      </c>
      <c r="L335" s="6" t="s">
        <v>598</v>
      </c>
      <c r="M335" s="6"/>
      <c r="P335" s="5" t="s">
        <v>548</v>
      </c>
      <c r="R335" s="5" t="s">
        <v>237</v>
      </c>
      <c r="S335" s="5" t="s">
        <v>143</v>
      </c>
      <c r="T335" s="5" t="s">
        <v>346</v>
      </c>
      <c r="X335" s="5">
        <v>14</v>
      </c>
      <c r="Y335" s="31">
        <f>VLOOKUP(Z335,$A$3:$B$36,2,FALSE)</f>
        <v>49.5</v>
      </c>
      <c r="Z335" s="80" t="s">
        <v>767</v>
      </c>
      <c r="AD335" s="5">
        <v>14</v>
      </c>
      <c r="AE335" s="31">
        <f>VLOOKUP(AF335,$A$3:$B$36,2,FALSE)</f>
        <v>25.7</v>
      </c>
      <c r="AF335" s="80" t="s">
        <v>853</v>
      </c>
      <c r="AG335" s="5">
        <v>14</v>
      </c>
      <c r="AH335" s="31">
        <f>VLOOKUP(AI335,$A$3:$B$36,2,FALSE)</f>
        <v>55.5</v>
      </c>
      <c r="AI335" s="80" t="s">
        <v>786</v>
      </c>
      <c r="AJ335" s="5">
        <v>14</v>
      </c>
      <c r="AK335" s="31">
        <f>VLOOKUP(AL335,$A$3:$B$36,2,FALSE)</f>
        <v>32.5</v>
      </c>
      <c r="AL335" s="80" t="s">
        <v>774</v>
      </c>
    </row>
    <row r="336" spans="7:65" x14ac:dyDescent="0.45">
      <c r="G336" s="5">
        <v>15</v>
      </c>
      <c r="H336" s="6"/>
      <c r="I336" s="6"/>
      <c r="J336" s="11" t="s">
        <v>578</v>
      </c>
      <c r="K336" s="6" t="s">
        <v>144</v>
      </c>
      <c r="L336" s="6"/>
      <c r="M336" s="6"/>
      <c r="R336" s="5" t="s">
        <v>42</v>
      </c>
      <c r="S336" s="5" t="s">
        <v>144</v>
      </c>
      <c r="X336" s="114">
        <v>15</v>
      </c>
      <c r="Y336" s="107">
        <f>VLOOKUP(Z336,$A$3:$B$36,2,FALSE)</f>
        <v>46.8</v>
      </c>
      <c r="Z336" s="112" t="s">
        <v>772</v>
      </c>
      <c r="AD336" s="5">
        <v>15</v>
      </c>
      <c r="AE336" s="31">
        <f>VLOOKUP(AF336,$A$3:$B$36,2,FALSE)</f>
        <v>28.4</v>
      </c>
      <c r="AF336" s="80" t="s">
        <v>792</v>
      </c>
      <c r="AG336" s="5">
        <v>15</v>
      </c>
      <c r="AH336" s="31">
        <f>VLOOKUP(AI336,$A$3:$B$36,2,FALSE)</f>
        <v>59</v>
      </c>
      <c r="AI336" s="80" t="s">
        <v>784</v>
      </c>
      <c r="AJ336" s="114">
        <v>15</v>
      </c>
      <c r="AK336" s="107">
        <f>VLOOKUP(AL336,$A$3:$B$36,2,FALSE)</f>
        <v>30.7</v>
      </c>
      <c r="AL336" s="112" t="s">
        <v>773</v>
      </c>
    </row>
    <row r="337" spans="7:41" x14ac:dyDescent="0.45">
      <c r="G337" s="5">
        <v>16</v>
      </c>
      <c r="H337" s="6"/>
      <c r="I337" s="6"/>
      <c r="J337" s="6"/>
      <c r="K337" s="6" t="s">
        <v>145</v>
      </c>
      <c r="L337" s="6"/>
      <c r="M337" s="6"/>
      <c r="S337" s="5" t="s">
        <v>145</v>
      </c>
      <c r="AD337" s="114">
        <v>16</v>
      </c>
      <c r="AE337" s="107">
        <f>VLOOKUP(AF337,$A$3:$B$36,2,FALSE)</f>
        <v>25.7</v>
      </c>
      <c r="AF337" s="112" t="s">
        <v>853</v>
      </c>
      <c r="AG337" s="5">
        <v>16</v>
      </c>
      <c r="AH337" s="31">
        <f>VLOOKUP(AI337,$A$3:$B$36,2,FALSE)</f>
        <v>61.8</v>
      </c>
      <c r="AI337" s="80" t="s">
        <v>785</v>
      </c>
    </row>
    <row r="338" spans="7:41" x14ac:dyDescent="0.45">
      <c r="G338" s="5">
        <v>17</v>
      </c>
      <c r="H338" s="6"/>
      <c r="I338" s="6"/>
      <c r="J338" s="6"/>
      <c r="K338" s="6" t="s">
        <v>147</v>
      </c>
      <c r="L338" s="6"/>
      <c r="M338" s="6"/>
      <c r="S338" s="5" t="s">
        <v>147</v>
      </c>
      <c r="AG338" s="5">
        <v>17</v>
      </c>
      <c r="AH338" s="31">
        <f>VLOOKUP(AI338,$A$3:$B$36,2,FALSE)</f>
        <v>62.6</v>
      </c>
      <c r="AI338" s="80" t="s">
        <v>768</v>
      </c>
    </row>
    <row r="339" spans="7:41" ht="13.8" x14ac:dyDescent="0.45">
      <c r="G339" s="5">
        <v>18</v>
      </c>
      <c r="H339" s="6"/>
      <c r="I339" s="6"/>
      <c r="J339" s="6"/>
      <c r="K339" s="11" t="s">
        <v>597</v>
      </c>
      <c r="L339" s="6"/>
      <c r="M339" s="6"/>
      <c r="N339" s="10" t="s">
        <v>431</v>
      </c>
      <c r="S339" s="5" t="s">
        <v>176</v>
      </c>
      <c r="V339" s="5">
        <f>COUNTA(P322:U339)</f>
        <v>80</v>
      </c>
      <c r="W339" s="10" t="s">
        <v>431</v>
      </c>
      <c r="AG339" s="5">
        <v>18</v>
      </c>
      <c r="AH339" s="31">
        <f>VLOOKUP(AI339,$A$3:$B$36,2,FALSE)</f>
        <v>62.6</v>
      </c>
      <c r="AI339" s="80" t="s">
        <v>768</v>
      </c>
    </row>
    <row r="340" spans="7:41" x14ac:dyDescent="0.45">
      <c r="H340" s="6"/>
      <c r="I340" s="6"/>
      <c r="J340" s="6"/>
      <c r="K340" s="15"/>
      <c r="L340" s="6"/>
      <c r="M340" s="6"/>
    </row>
    <row r="341" spans="7:41" x14ac:dyDescent="0.45">
      <c r="H341" s="6"/>
      <c r="I341" s="6"/>
      <c r="J341" s="6"/>
      <c r="K341" s="15"/>
      <c r="L341" s="6"/>
      <c r="M341" s="6"/>
    </row>
    <row r="342" spans="7:41" x14ac:dyDescent="0.45">
      <c r="G342" s="5" t="s">
        <v>611</v>
      </c>
    </row>
    <row r="343" spans="7:41" x14ac:dyDescent="0.45">
      <c r="H343" s="5" t="s">
        <v>216</v>
      </c>
    </row>
    <row r="344" spans="7:41" x14ac:dyDescent="0.45">
      <c r="G344" s="7" t="s">
        <v>5</v>
      </c>
      <c r="H344" s="8" t="s">
        <v>28</v>
      </c>
      <c r="I344" s="8" t="s">
        <v>29</v>
      </c>
      <c r="J344" s="8" t="s">
        <v>110</v>
      </c>
      <c r="K344" s="8" t="s">
        <v>217</v>
      </c>
      <c r="L344" s="8" t="s">
        <v>218</v>
      </c>
      <c r="M344" s="8" t="s">
        <v>219</v>
      </c>
      <c r="O344" s="5">
        <v>17</v>
      </c>
      <c r="P344" s="77" t="s">
        <v>28</v>
      </c>
      <c r="Q344" s="77" t="s">
        <v>29</v>
      </c>
      <c r="R344" s="77" t="s">
        <v>110</v>
      </c>
      <c r="S344" s="77" t="s">
        <v>217</v>
      </c>
      <c r="T344" s="77" t="s">
        <v>218</v>
      </c>
      <c r="U344" s="77" t="s">
        <v>219</v>
      </c>
      <c r="X344" s="7" t="s">
        <v>5</v>
      </c>
      <c r="Z344" s="102" t="s">
        <v>28</v>
      </c>
      <c r="AA344" s="102"/>
      <c r="AB344" s="102"/>
      <c r="AC344" s="102" t="s">
        <v>29</v>
      </c>
      <c r="AD344" s="102"/>
      <c r="AE344" s="102"/>
      <c r="AF344" s="102" t="s">
        <v>110</v>
      </c>
      <c r="AG344" s="102"/>
      <c r="AH344" s="102"/>
      <c r="AI344" s="102" t="s">
        <v>217</v>
      </c>
      <c r="AJ344" s="102"/>
      <c r="AK344" s="102"/>
      <c r="AL344" s="102" t="s">
        <v>218</v>
      </c>
      <c r="AM344" s="102"/>
      <c r="AN344" s="102"/>
      <c r="AO344" s="102" t="s">
        <v>219</v>
      </c>
    </row>
    <row r="345" spans="7:41" x14ac:dyDescent="0.45">
      <c r="G345" s="5">
        <v>1</v>
      </c>
      <c r="H345" s="6" t="s">
        <v>114</v>
      </c>
      <c r="I345" s="6" t="s">
        <v>118</v>
      </c>
      <c r="J345" s="6" t="s">
        <v>126</v>
      </c>
      <c r="K345" s="6" t="s">
        <v>136</v>
      </c>
      <c r="L345" s="6" t="s">
        <v>148</v>
      </c>
      <c r="M345" s="6" t="s">
        <v>155</v>
      </c>
      <c r="P345" s="5" t="s">
        <v>114</v>
      </c>
      <c r="Q345" s="5" t="s">
        <v>118</v>
      </c>
      <c r="R345" s="5" t="s">
        <v>126</v>
      </c>
      <c r="S345" s="5" t="s">
        <v>136</v>
      </c>
      <c r="T345" s="5" t="s">
        <v>148</v>
      </c>
      <c r="U345" s="5" t="s">
        <v>155</v>
      </c>
      <c r="X345" s="5">
        <v>1</v>
      </c>
      <c r="Y345" s="31">
        <f>VLOOKUP(Z345,$A$3:$B$36,2,FALSE)</f>
        <v>21.5</v>
      </c>
      <c r="Z345" s="80" t="s">
        <v>871</v>
      </c>
      <c r="AA345" s="5">
        <v>1</v>
      </c>
      <c r="AB345" s="31">
        <f>VLOOKUP(AC345,$A$3:$B$36,2,FALSE)</f>
        <v>21.5</v>
      </c>
      <c r="AC345" s="80" t="s">
        <v>871</v>
      </c>
      <c r="AD345" s="5">
        <v>1</v>
      </c>
      <c r="AE345" s="31">
        <f>VLOOKUP(AF345,$A$3:$B$36,2,FALSE)</f>
        <v>21.5</v>
      </c>
      <c r="AF345" s="80" t="s">
        <v>871</v>
      </c>
      <c r="AG345" s="5">
        <v>1</v>
      </c>
      <c r="AH345" s="31">
        <f>VLOOKUP(AI345,$A$3:$B$36,2,FALSE)</f>
        <v>21.5</v>
      </c>
      <c r="AI345" s="80" t="s">
        <v>871</v>
      </c>
      <c r="AJ345" s="5">
        <v>1</v>
      </c>
      <c r="AK345" s="31">
        <f>VLOOKUP(AL345,$A$3:$B$36,2,FALSE)</f>
        <v>21.5</v>
      </c>
      <c r="AL345" s="80" t="s">
        <v>871</v>
      </c>
      <c r="AM345" s="5">
        <v>1</v>
      </c>
      <c r="AN345" s="31">
        <f>VLOOKUP(AO345,$A$3:$B$36,2,FALSE)</f>
        <v>21.5</v>
      </c>
      <c r="AO345" s="80" t="s">
        <v>871</v>
      </c>
    </row>
    <row r="346" spans="7:41" x14ac:dyDescent="0.45">
      <c r="G346" s="5">
        <v>2</v>
      </c>
      <c r="H346" s="6" t="s">
        <v>116</v>
      </c>
      <c r="I346" s="6" t="s">
        <v>119</v>
      </c>
      <c r="J346" s="6" t="s">
        <v>275</v>
      </c>
      <c r="K346" s="6" t="s">
        <v>137</v>
      </c>
      <c r="L346" s="6" t="s">
        <v>96</v>
      </c>
      <c r="M346" s="6" t="s">
        <v>18</v>
      </c>
      <c r="P346" s="5" t="s">
        <v>116</v>
      </c>
      <c r="Q346" s="5" t="s">
        <v>119</v>
      </c>
      <c r="R346" s="5" t="s">
        <v>42</v>
      </c>
      <c r="S346" s="5" t="s">
        <v>137</v>
      </c>
      <c r="T346" s="5" t="s">
        <v>96</v>
      </c>
      <c r="U346" s="5" t="s">
        <v>18</v>
      </c>
      <c r="X346" s="5">
        <v>2</v>
      </c>
      <c r="Y346" s="31">
        <f>VLOOKUP(Z346,$A$3:$B$36,2,FALSE)</f>
        <v>28.4</v>
      </c>
      <c r="Z346" s="80" t="s">
        <v>792</v>
      </c>
      <c r="AA346" s="5">
        <v>2</v>
      </c>
      <c r="AB346" s="31">
        <f>VLOOKUP(AC346,$A$3:$B$36,2,FALSE)</f>
        <v>28.4</v>
      </c>
      <c r="AC346" s="80" t="s">
        <v>792</v>
      </c>
      <c r="AD346" s="5">
        <v>2</v>
      </c>
      <c r="AE346" s="31">
        <f>VLOOKUP(AF346,$A$3:$B$36,2,FALSE)</f>
        <v>28.4</v>
      </c>
      <c r="AF346" s="80" t="s">
        <v>792</v>
      </c>
      <c r="AG346" s="5">
        <v>2</v>
      </c>
      <c r="AH346" s="31">
        <f>VLOOKUP(AI346,$A$3:$B$36,2,FALSE)</f>
        <v>28.4</v>
      </c>
      <c r="AI346" s="80" t="s">
        <v>792</v>
      </c>
      <c r="AJ346" s="5">
        <v>2</v>
      </c>
      <c r="AK346" s="31">
        <f>VLOOKUP(AL346,$A$3:$B$36,2,FALSE)</f>
        <v>28.4</v>
      </c>
      <c r="AL346" s="80" t="s">
        <v>792</v>
      </c>
      <c r="AM346" s="5">
        <v>2</v>
      </c>
      <c r="AN346" s="31">
        <f>VLOOKUP(AO346,$A$3:$B$36,2,FALSE)</f>
        <v>28.4</v>
      </c>
      <c r="AO346" s="80" t="s">
        <v>792</v>
      </c>
    </row>
    <row r="347" spans="7:41" x14ac:dyDescent="0.45">
      <c r="G347" s="5">
        <v>3</v>
      </c>
      <c r="H347" s="6" t="s">
        <v>66</v>
      </c>
      <c r="I347" s="6" t="s">
        <v>120</v>
      </c>
      <c r="J347" s="6" t="s">
        <v>333</v>
      </c>
      <c r="K347" s="6" t="s">
        <v>138</v>
      </c>
      <c r="L347" s="6" t="s">
        <v>99</v>
      </c>
      <c r="M347" s="6" t="s">
        <v>14</v>
      </c>
      <c r="P347" s="5" t="s">
        <v>66</v>
      </c>
      <c r="Q347" s="5" t="s">
        <v>120</v>
      </c>
      <c r="R347" s="5" t="s">
        <v>127</v>
      </c>
      <c r="S347" s="5" t="s">
        <v>138</v>
      </c>
      <c r="T347" s="5" t="s">
        <v>99</v>
      </c>
      <c r="U347" s="5" t="s">
        <v>14</v>
      </c>
      <c r="X347" s="5">
        <v>3</v>
      </c>
      <c r="Y347" s="31">
        <f>VLOOKUP(Z347,$A$3:$B$36,2,FALSE)</f>
        <v>35.9</v>
      </c>
      <c r="Z347" s="80" t="s">
        <v>766</v>
      </c>
      <c r="AA347" s="5">
        <v>3</v>
      </c>
      <c r="AB347" s="31">
        <f>VLOOKUP(AC347,$A$3:$B$36,2,FALSE)</f>
        <v>35.9</v>
      </c>
      <c r="AC347" s="80" t="s">
        <v>766</v>
      </c>
      <c r="AD347" s="5">
        <v>3</v>
      </c>
      <c r="AE347" s="31">
        <f>VLOOKUP(AF347,$A$3:$B$36,2,FALSE)</f>
        <v>24.1</v>
      </c>
      <c r="AF347" s="80" t="s">
        <v>769</v>
      </c>
      <c r="AG347" s="5">
        <v>3</v>
      </c>
      <c r="AH347" s="31">
        <f>VLOOKUP(AI347,$A$3:$B$36,2,FALSE)</f>
        <v>35.9</v>
      </c>
      <c r="AI347" s="80" t="s">
        <v>766</v>
      </c>
      <c r="AJ347" s="5">
        <v>3</v>
      </c>
      <c r="AK347" s="31">
        <f>VLOOKUP(AL347,$A$3:$B$36,2,FALSE)</f>
        <v>35.9</v>
      </c>
      <c r="AL347" s="80" t="s">
        <v>766</v>
      </c>
      <c r="AM347" s="5">
        <v>3</v>
      </c>
      <c r="AN347" s="31">
        <f>VLOOKUP(AO347,$A$3:$B$36,2,FALSE)</f>
        <v>35.9</v>
      </c>
      <c r="AO347" s="80" t="s">
        <v>766</v>
      </c>
    </row>
    <row r="348" spans="7:41" x14ac:dyDescent="0.45">
      <c r="G348" s="5">
        <v>4</v>
      </c>
      <c r="H348" s="6" t="s">
        <v>497</v>
      </c>
      <c r="I348" s="11" t="s">
        <v>327</v>
      </c>
      <c r="J348" s="6" t="s">
        <v>237</v>
      </c>
      <c r="K348" s="6" t="s">
        <v>51</v>
      </c>
      <c r="L348" s="6" t="s">
        <v>312</v>
      </c>
      <c r="M348" s="11" t="s">
        <v>156</v>
      </c>
      <c r="P348" s="5" t="s">
        <v>187</v>
      </c>
      <c r="Q348" s="5" t="s">
        <v>172</v>
      </c>
      <c r="R348" s="5" t="s">
        <v>237</v>
      </c>
      <c r="S348" s="5" t="s">
        <v>51</v>
      </c>
      <c r="T348" s="5" t="s">
        <v>55</v>
      </c>
      <c r="U348" s="5" t="s">
        <v>319</v>
      </c>
      <c r="X348" s="5">
        <v>4</v>
      </c>
      <c r="Y348" s="31">
        <f>VLOOKUP(Z348,$A$3:$B$36,2,FALSE)</f>
        <v>41.9</v>
      </c>
      <c r="Z348" s="80" t="s">
        <v>776</v>
      </c>
      <c r="AA348" s="5">
        <v>4</v>
      </c>
      <c r="AB348" s="31">
        <f>VLOOKUP(AC348,$A$3:$B$36,2,FALSE)</f>
        <v>41.9</v>
      </c>
      <c r="AC348" s="80" t="s">
        <v>776</v>
      </c>
      <c r="AD348" s="5">
        <v>4</v>
      </c>
      <c r="AE348" s="31">
        <f>VLOOKUP(AF348,$A$3:$B$36,2,FALSE)</f>
        <v>25.7</v>
      </c>
      <c r="AF348" s="80" t="s">
        <v>853</v>
      </c>
      <c r="AG348" s="5">
        <v>4</v>
      </c>
      <c r="AH348" s="31">
        <f>VLOOKUP(AI348,$A$3:$B$36,2,FALSE)</f>
        <v>41.9</v>
      </c>
      <c r="AI348" s="80" t="s">
        <v>776</v>
      </c>
      <c r="AJ348" s="5">
        <v>4</v>
      </c>
      <c r="AK348" s="31">
        <f>VLOOKUP(AL348,$A$3:$B$36,2,FALSE)</f>
        <v>41.9</v>
      </c>
      <c r="AL348" s="80" t="s">
        <v>776</v>
      </c>
      <c r="AM348" s="5">
        <v>4</v>
      </c>
      <c r="AN348" s="31">
        <f>VLOOKUP(AO348,$A$3:$B$36,2,FALSE)</f>
        <v>41.9</v>
      </c>
      <c r="AO348" s="80" t="s">
        <v>776</v>
      </c>
    </row>
    <row r="349" spans="7:41" x14ac:dyDescent="0.45">
      <c r="G349" s="5">
        <v>5</v>
      </c>
      <c r="H349" s="11" t="s">
        <v>188</v>
      </c>
      <c r="I349" s="6" t="s">
        <v>301</v>
      </c>
      <c r="J349" s="6" t="s">
        <v>128</v>
      </c>
      <c r="K349" s="11" t="s">
        <v>139</v>
      </c>
      <c r="L349" s="6" t="s">
        <v>556</v>
      </c>
      <c r="M349" s="6" t="s">
        <v>157</v>
      </c>
      <c r="P349" s="5" t="s">
        <v>21</v>
      </c>
      <c r="Q349" s="5" t="s">
        <v>31</v>
      </c>
      <c r="R349" s="5" t="s">
        <v>128</v>
      </c>
      <c r="S349" s="5" t="s">
        <v>609</v>
      </c>
      <c r="T349" s="5" t="s">
        <v>54</v>
      </c>
      <c r="U349" s="5" t="s">
        <v>13</v>
      </c>
      <c r="X349" s="5">
        <v>5</v>
      </c>
      <c r="Y349" s="31">
        <f>VLOOKUP(Z349,$A$3:$B$36,2,FALSE)</f>
        <v>38.299999999999997</v>
      </c>
      <c r="Z349" s="80" t="s">
        <v>787</v>
      </c>
      <c r="AA349" s="5">
        <v>5</v>
      </c>
      <c r="AB349" s="31">
        <f>VLOOKUP(AC349,$A$3:$B$36,2,FALSE)</f>
        <v>38.299999999999997</v>
      </c>
      <c r="AC349" s="80" t="s">
        <v>787</v>
      </c>
      <c r="AD349" s="5">
        <v>5</v>
      </c>
      <c r="AE349" s="31">
        <f>VLOOKUP(AF349,$A$3:$B$36,2,FALSE)</f>
        <v>28.4</v>
      </c>
      <c r="AF349" s="80" t="s">
        <v>792</v>
      </c>
      <c r="AG349" s="5">
        <v>5</v>
      </c>
      <c r="AH349" s="31">
        <f>VLOOKUP(AI349,$A$3:$B$36,2,FALSE)</f>
        <v>52.3</v>
      </c>
      <c r="AI349" s="80" t="s">
        <v>764</v>
      </c>
      <c r="AJ349" s="5">
        <v>5</v>
      </c>
      <c r="AK349" s="31">
        <f>VLOOKUP(AL349,$A$3:$B$36,2,FALSE)</f>
        <v>38.299999999999997</v>
      </c>
      <c r="AL349" s="80" t="s">
        <v>787</v>
      </c>
      <c r="AM349" s="5">
        <v>5</v>
      </c>
      <c r="AN349" s="31">
        <f>VLOOKUP(AO349,$A$3:$B$36,2,FALSE)</f>
        <v>38.299999999999997</v>
      </c>
      <c r="AO349" s="80" t="s">
        <v>787</v>
      </c>
    </row>
    <row r="350" spans="7:41" x14ac:dyDescent="0.45">
      <c r="G350" s="5">
        <v>6</v>
      </c>
      <c r="H350" s="13" t="s">
        <v>165</v>
      </c>
      <c r="I350" s="6" t="s">
        <v>170</v>
      </c>
      <c r="J350" s="6" t="s">
        <v>40</v>
      </c>
      <c r="K350" s="6" t="s">
        <v>140</v>
      </c>
      <c r="L350" s="6" t="s">
        <v>58</v>
      </c>
      <c r="M350" s="6" t="s">
        <v>12</v>
      </c>
      <c r="P350" s="5" t="s">
        <v>602</v>
      </c>
      <c r="Q350" s="5" t="s">
        <v>170</v>
      </c>
      <c r="R350" s="5" t="s">
        <v>40</v>
      </c>
      <c r="S350" s="5" t="s">
        <v>402</v>
      </c>
      <c r="T350" s="5" t="s">
        <v>58</v>
      </c>
      <c r="U350" s="5" t="s">
        <v>12</v>
      </c>
      <c r="X350" s="5">
        <v>6</v>
      </c>
      <c r="Y350" s="31">
        <f>VLOOKUP(Z350,$A$3:$B$36,2,FALSE)</f>
        <v>40.4</v>
      </c>
      <c r="Z350" s="80" t="s">
        <v>765</v>
      </c>
      <c r="AA350" s="5">
        <v>6</v>
      </c>
      <c r="AB350" s="31">
        <f>VLOOKUP(AC350,$A$3:$B$36,2,FALSE)</f>
        <v>40.4</v>
      </c>
      <c r="AC350" s="80" t="s">
        <v>765</v>
      </c>
      <c r="AD350" s="5">
        <v>6</v>
      </c>
      <c r="AE350" s="31">
        <f>VLOOKUP(AF350,$A$3:$B$36,2,FALSE)</f>
        <v>30.7</v>
      </c>
      <c r="AF350" s="80" t="s">
        <v>773</v>
      </c>
      <c r="AG350" s="5">
        <v>6</v>
      </c>
      <c r="AH350" s="31">
        <f>VLOOKUP(AI350,$A$3:$B$36,2,FALSE)</f>
        <v>46.8</v>
      </c>
      <c r="AI350" s="80" t="s">
        <v>772</v>
      </c>
      <c r="AJ350" s="5">
        <v>6</v>
      </c>
      <c r="AK350" s="31">
        <f>VLOOKUP(AL350,$A$3:$B$36,2,FALSE)</f>
        <v>40.4</v>
      </c>
      <c r="AL350" s="80" t="s">
        <v>765</v>
      </c>
      <c r="AM350" s="5">
        <v>6</v>
      </c>
      <c r="AN350" s="31">
        <f>VLOOKUP(AO350,$A$3:$B$36,2,FALSE)</f>
        <v>40.4</v>
      </c>
      <c r="AO350" s="80" t="s">
        <v>765</v>
      </c>
    </row>
    <row r="351" spans="7:41" x14ac:dyDescent="0.45">
      <c r="G351" s="5">
        <v>7</v>
      </c>
      <c r="H351" s="11" t="s">
        <v>166</v>
      </c>
      <c r="I351" s="6" t="s">
        <v>121</v>
      </c>
      <c r="J351" s="6" t="s">
        <v>129</v>
      </c>
      <c r="K351" s="6" t="s">
        <v>141</v>
      </c>
      <c r="L351" s="6" t="s">
        <v>57</v>
      </c>
      <c r="M351" s="11" t="s">
        <v>182</v>
      </c>
      <c r="P351" s="5" t="s">
        <v>21</v>
      </c>
      <c r="Q351" s="5" t="s">
        <v>121</v>
      </c>
      <c r="R351" s="5" t="s">
        <v>129</v>
      </c>
      <c r="S351" s="5" t="s">
        <v>141</v>
      </c>
      <c r="T351" s="5" t="s">
        <v>57</v>
      </c>
      <c r="U351" s="5" t="s">
        <v>319</v>
      </c>
      <c r="X351" s="5">
        <v>7</v>
      </c>
      <c r="Y351" s="31">
        <f>VLOOKUP(Z351,$A$3:$B$36,2,FALSE)</f>
        <v>38.299999999999997</v>
      </c>
      <c r="Z351" s="80" t="s">
        <v>787</v>
      </c>
      <c r="AA351" s="5">
        <v>7</v>
      </c>
      <c r="AB351" s="31">
        <f>VLOOKUP(AC351,$A$3:$B$36,2,FALSE)</f>
        <v>41.9</v>
      </c>
      <c r="AC351" s="80" t="s">
        <v>776</v>
      </c>
      <c r="AD351" s="5">
        <v>7</v>
      </c>
      <c r="AE351" s="31">
        <f>VLOOKUP(AF351,$A$3:$B$36,2,FALSE)</f>
        <v>32.5</v>
      </c>
      <c r="AF351" s="80" t="s">
        <v>774</v>
      </c>
      <c r="AG351" s="5">
        <v>7</v>
      </c>
      <c r="AH351" s="31">
        <f>VLOOKUP(AI351,$A$3:$B$36,2,FALSE)</f>
        <v>49.5</v>
      </c>
      <c r="AI351" s="80" t="s">
        <v>767</v>
      </c>
      <c r="AJ351" s="5">
        <v>7</v>
      </c>
      <c r="AK351" s="31">
        <f>VLOOKUP(AL351,$A$3:$B$36,2,FALSE)</f>
        <v>41.9</v>
      </c>
      <c r="AL351" s="80" t="s">
        <v>776</v>
      </c>
      <c r="AM351" s="5">
        <v>7</v>
      </c>
      <c r="AN351" s="31">
        <f>VLOOKUP(AO351,$A$3:$B$36,2,FALSE)</f>
        <v>41.9</v>
      </c>
      <c r="AO351" s="80" t="s">
        <v>776</v>
      </c>
    </row>
    <row r="352" spans="7:41" x14ac:dyDescent="0.45">
      <c r="G352" s="5">
        <v>8</v>
      </c>
      <c r="H352" s="13" t="s">
        <v>261</v>
      </c>
      <c r="I352" s="6" t="s">
        <v>171</v>
      </c>
      <c r="J352" s="6" t="s">
        <v>240</v>
      </c>
      <c r="K352" s="6" t="s">
        <v>142</v>
      </c>
      <c r="L352" s="6" t="s">
        <v>177</v>
      </c>
      <c r="M352" s="6" t="s">
        <v>183</v>
      </c>
      <c r="P352" s="5" t="s">
        <v>602</v>
      </c>
      <c r="Q352" s="5" t="s">
        <v>231</v>
      </c>
      <c r="R352" s="5" t="s">
        <v>240</v>
      </c>
      <c r="S352" s="5" t="s">
        <v>142</v>
      </c>
      <c r="T352" s="5" t="s">
        <v>177</v>
      </c>
      <c r="U352" s="5" t="s">
        <v>183</v>
      </c>
      <c r="X352" s="5">
        <v>8</v>
      </c>
      <c r="Y352" s="31">
        <f>VLOOKUP(Z352,$A$3:$B$36,2,FALSE)</f>
        <v>40.4</v>
      </c>
      <c r="Z352" s="80" t="s">
        <v>765</v>
      </c>
      <c r="AA352" s="5">
        <v>8</v>
      </c>
      <c r="AB352" s="31">
        <f>VLOOKUP(AC352,$A$3:$B$36,2,FALSE)</f>
        <v>44.5</v>
      </c>
      <c r="AC352" s="80" t="s">
        <v>775</v>
      </c>
      <c r="AD352" s="5">
        <v>8</v>
      </c>
      <c r="AE352" s="31">
        <f>VLOOKUP(AF352,$A$3:$B$36,2,FALSE)</f>
        <v>34.1</v>
      </c>
      <c r="AF352" s="80" t="s">
        <v>770</v>
      </c>
      <c r="AG352" s="5">
        <v>8</v>
      </c>
      <c r="AH352" s="31">
        <f>VLOOKUP(AI352,$A$3:$B$36,2,FALSE)</f>
        <v>52.3</v>
      </c>
      <c r="AI352" s="80" t="s">
        <v>764</v>
      </c>
      <c r="AJ352" s="5">
        <v>8</v>
      </c>
      <c r="AK352" s="31">
        <f>VLOOKUP(AL352,$A$3:$B$36,2,FALSE)</f>
        <v>44.5</v>
      </c>
      <c r="AL352" s="80" t="s">
        <v>775</v>
      </c>
      <c r="AM352" s="5">
        <v>8</v>
      </c>
      <c r="AN352" s="31">
        <f>VLOOKUP(AO352,$A$3:$B$36,2,FALSE)</f>
        <v>40.4</v>
      </c>
      <c r="AO352" s="80" t="s">
        <v>765</v>
      </c>
    </row>
    <row r="353" spans="7:65" x14ac:dyDescent="0.45">
      <c r="G353" s="5">
        <v>9</v>
      </c>
      <c r="H353" s="6"/>
      <c r="I353" s="11" t="s">
        <v>232</v>
      </c>
      <c r="J353" s="6" t="s">
        <v>504</v>
      </c>
      <c r="K353" s="6" t="s">
        <v>143</v>
      </c>
      <c r="L353" s="6" t="s">
        <v>178</v>
      </c>
      <c r="M353" s="6" t="s">
        <v>159</v>
      </c>
      <c r="Q353" s="5" t="s">
        <v>121</v>
      </c>
      <c r="R353" s="5" t="s">
        <v>856</v>
      </c>
      <c r="S353" s="5" t="s">
        <v>143</v>
      </c>
      <c r="T353" s="5" t="s">
        <v>178</v>
      </c>
      <c r="U353" s="5" t="s">
        <v>13</v>
      </c>
      <c r="X353" s="114">
        <v>9</v>
      </c>
      <c r="Y353" s="107">
        <f>VLOOKUP(Z353,$A$3:$B$36,2,FALSE)</f>
        <v>38.299999999999997</v>
      </c>
      <c r="Z353" s="112" t="s">
        <v>787</v>
      </c>
      <c r="AA353" s="5">
        <v>9</v>
      </c>
      <c r="AB353" s="31">
        <f>VLOOKUP(AC353,$A$3:$B$36,2,FALSE)</f>
        <v>41.9</v>
      </c>
      <c r="AC353" s="80" t="s">
        <v>776</v>
      </c>
      <c r="AD353" s="5">
        <v>9</v>
      </c>
      <c r="AE353" s="31">
        <f>VLOOKUP(AF353,$A$3:$B$36,2,FALSE)</f>
        <v>35.9</v>
      </c>
      <c r="AF353" s="80" t="s">
        <v>766</v>
      </c>
      <c r="AG353" s="5">
        <v>9</v>
      </c>
      <c r="AH353" s="31">
        <f>VLOOKUP(AI353,$A$3:$B$36,2,FALSE)</f>
        <v>55.5</v>
      </c>
      <c r="AI353" s="80" t="s">
        <v>786</v>
      </c>
      <c r="AJ353" s="5">
        <v>9</v>
      </c>
      <c r="AK353" s="31">
        <f>VLOOKUP(AL353,$A$3:$B$36,2,FALSE)</f>
        <v>46.8</v>
      </c>
      <c r="AL353" s="80" t="s">
        <v>772</v>
      </c>
      <c r="AM353" s="5">
        <v>9</v>
      </c>
      <c r="AN353" s="31">
        <f>VLOOKUP(AO353,$A$3:$B$36,2,FALSE)</f>
        <v>38.299999999999997</v>
      </c>
      <c r="AO353" s="80" t="s">
        <v>787</v>
      </c>
    </row>
    <row r="354" spans="7:65" x14ac:dyDescent="0.45">
      <c r="G354" s="5">
        <v>10</v>
      </c>
      <c r="H354" s="6"/>
      <c r="I354" s="6" t="s">
        <v>32</v>
      </c>
      <c r="J354" s="6" t="s">
        <v>505</v>
      </c>
      <c r="K354" s="6" t="s">
        <v>614</v>
      </c>
      <c r="L354" s="6" t="s">
        <v>179</v>
      </c>
      <c r="M354" s="6" t="s">
        <v>12</v>
      </c>
      <c r="Q354" s="5" t="s">
        <v>32</v>
      </c>
      <c r="R354" s="5" t="s">
        <v>240</v>
      </c>
      <c r="S354" s="5" t="s">
        <v>595</v>
      </c>
      <c r="T354" s="5" t="s">
        <v>179</v>
      </c>
      <c r="U354" s="5" t="s">
        <v>12</v>
      </c>
      <c r="AA354" s="5">
        <v>10</v>
      </c>
      <c r="AB354" s="31">
        <f>VLOOKUP(AC354,$A$3:$B$36,2,FALSE)</f>
        <v>44.5</v>
      </c>
      <c r="AC354" s="80" t="s">
        <v>775</v>
      </c>
      <c r="AD354" s="5">
        <v>10</v>
      </c>
      <c r="AE354" s="31">
        <f>VLOOKUP(AF354,$A$3:$B$36,2,FALSE)</f>
        <v>34.1</v>
      </c>
      <c r="AF354" s="80" t="s">
        <v>770</v>
      </c>
      <c r="AG354" s="5">
        <v>10</v>
      </c>
      <c r="AH354" s="31">
        <f>VLOOKUP(AI354,$A$3:$B$36,2,FALSE)</f>
        <v>59</v>
      </c>
      <c r="AI354" s="80" t="s">
        <v>784</v>
      </c>
      <c r="AJ354" s="5">
        <v>10</v>
      </c>
      <c r="AK354" s="31">
        <f>VLOOKUP(AL354,$A$3:$B$36,2,FALSE)</f>
        <v>49.5</v>
      </c>
      <c r="AL354" s="80" t="s">
        <v>767</v>
      </c>
      <c r="AM354" s="5">
        <v>10</v>
      </c>
      <c r="AN354" s="31">
        <f>VLOOKUP(AO354,$A$3:$B$36,2,FALSE)</f>
        <v>40.4</v>
      </c>
      <c r="AO354" s="80" t="s">
        <v>765</v>
      </c>
    </row>
    <row r="355" spans="7:65" ht="13.8" x14ac:dyDescent="0.45">
      <c r="G355" s="5">
        <v>11</v>
      </c>
      <c r="H355" s="6"/>
      <c r="I355" s="6" t="s">
        <v>174</v>
      </c>
      <c r="J355" s="6" t="s">
        <v>130</v>
      </c>
      <c r="K355" s="6" t="s">
        <v>615</v>
      </c>
      <c r="L355" s="6" t="s">
        <v>149</v>
      </c>
      <c r="M355" s="6" t="s">
        <v>11</v>
      </c>
      <c r="Q355" s="5" t="s">
        <v>174</v>
      </c>
      <c r="R355" s="5" t="s">
        <v>130</v>
      </c>
      <c r="S355" s="5" t="s">
        <v>615</v>
      </c>
      <c r="T355" s="5" t="s">
        <v>149</v>
      </c>
      <c r="U355" s="5" t="s">
        <v>11</v>
      </c>
      <c r="AA355" s="5">
        <v>11</v>
      </c>
      <c r="AB355" s="31">
        <f>VLOOKUP(AC355,$A$3:$B$36,2,FALSE)</f>
        <v>46.8</v>
      </c>
      <c r="AC355" s="80" t="s">
        <v>772</v>
      </c>
      <c r="AD355" s="5">
        <v>11</v>
      </c>
      <c r="AE355" s="31">
        <f>VLOOKUP(AF355,$A$3:$B$36,2,FALSE)</f>
        <v>35.9</v>
      </c>
      <c r="AF355" s="80" t="s">
        <v>766</v>
      </c>
      <c r="AG355" s="5">
        <v>11</v>
      </c>
      <c r="AH355" s="31">
        <f>VLOOKUP(AI355,$A$3:$B$36,2,FALSE)</f>
        <v>55.5</v>
      </c>
      <c r="AI355" s="80" t="s">
        <v>786</v>
      </c>
      <c r="AJ355" s="5">
        <v>11</v>
      </c>
      <c r="AK355" s="31">
        <f>VLOOKUP(AL355,$A$3:$B$36,2,FALSE)</f>
        <v>52.3</v>
      </c>
      <c r="AL355" s="80" t="s">
        <v>764</v>
      </c>
      <c r="AM355" s="5">
        <v>11</v>
      </c>
      <c r="AN355" s="31">
        <f>VLOOKUP(AO355,$A$3:$B$36,2,FALSE)</f>
        <v>41.9</v>
      </c>
      <c r="AO355" s="80" t="s">
        <v>776</v>
      </c>
      <c r="BM355" s="10" t="s">
        <v>431</v>
      </c>
    </row>
    <row r="356" spans="7:65" x14ac:dyDescent="0.45">
      <c r="G356" s="5">
        <v>12</v>
      </c>
      <c r="H356" s="6"/>
      <c r="I356" s="6" t="s">
        <v>36</v>
      </c>
      <c r="J356" s="6" t="s">
        <v>506</v>
      </c>
      <c r="K356" s="11" t="s">
        <v>616</v>
      </c>
      <c r="L356" s="6" t="s">
        <v>152</v>
      </c>
      <c r="M356" s="6" t="s">
        <v>10</v>
      </c>
      <c r="Q356" s="5" t="s">
        <v>36</v>
      </c>
      <c r="R356" s="5" t="s">
        <v>998</v>
      </c>
      <c r="S356" s="5" t="s">
        <v>142</v>
      </c>
      <c r="T356" s="5" t="s">
        <v>152</v>
      </c>
      <c r="U356" s="5" t="s">
        <v>10</v>
      </c>
      <c r="AA356" s="5">
        <v>12</v>
      </c>
      <c r="AB356" s="31">
        <f>VLOOKUP(AC356,$A$3:$B$36,2,FALSE)</f>
        <v>49.5</v>
      </c>
      <c r="AC356" s="80" t="s">
        <v>767</v>
      </c>
      <c r="AD356" s="5">
        <v>12</v>
      </c>
      <c r="AE356" s="31">
        <f>VLOOKUP(AF356,$A$3:$B$36,2,FALSE)</f>
        <v>38.1</v>
      </c>
      <c r="AF356" s="80" t="s">
        <v>791</v>
      </c>
      <c r="AG356" s="5">
        <v>12</v>
      </c>
      <c r="AH356" s="31">
        <f>VLOOKUP(AI356,$A$3:$B$36,2,FALSE)</f>
        <v>52.3</v>
      </c>
      <c r="AI356" s="80" t="s">
        <v>764</v>
      </c>
      <c r="AJ356" s="5">
        <v>12</v>
      </c>
      <c r="AK356" s="31">
        <f>VLOOKUP(AL356,$A$3:$B$36,2,FALSE)</f>
        <v>55.5</v>
      </c>
      <c r="AL356" s="80" t="s">
        <v>786</v>
      </c>
      <c r="AM356" s="5">
        <v>12</v>
      </c>
      <c r="AN356" s="31">
        <f>VLOOKUP(AO356,$A$3:$B$36,2,FALSE)</f>
        <v>44.5</v>
      </c>
      <c r="AO356" s="80" t="s">
        <v>775</v>
      </c>
    </row>
    <row r="357" spans="7:65" x14ac:dyDescent="0.45">
      <c r="G357" s="5">
        <v>13</v>
      </c>
      <c r="H357" s="6"/>
      <c r="I357" s="6" t="s">
        <v>33</v>
      </c>
      <c r="J357" s="6"/>
      <c r="K357" s="6" t="s">
        <v>143</v>
      </c>
      <c r="L357" s="6" t="s">
        <v>153</v>
      </c>
      <c r="M357" s="6" t="s">
        <v>9</v>
      </c>
      <c r="Q357" s="5" t="s">
        <v>33</v>
      </c>
      <c r="S357" s="5" t="s">
        <v>143</v>
      </c>
      <c r="T357" s="5" t="s">
        <v>153</v>
      </c>
      <c r="U357" s="5" t="s">
        <v>9</v>
      </c>
      <c r="AA357" s="5">
        <v>13</v>
      </c>
      <c r="AB357" s="31">
        <f>VLOOKUP(AC357,$A$3:$B$36,2,FALSE)</f>
        <v>52.3</v>
      </c>
      <c r="AC357" s="80" t="s">
        <v>764</v>
      </c>
      <c r="AD357" s="114">
        <v>13</v>
      </c>
      <c r="AE357" s="107">
        <f>VLOOKUP(AF357,$A$3:$B$36,2,FALSE)</f>
        <v>35.9</v>
      </c>
      <c r="AF357" s="112" t="s">
        <v>766</v>
      </c>
      <c r="AG357" s="5">
        <v>13</v>
      </c>
      <c r="AH357" s="31">
        <f>VLOOKUP(AI357,$A$3:$B$36,2,FALSE)</f>
        <v>55.5</v>
      </c>
      <c r="AI357" s="80" t="s">
        <v>786</v>
      </c>
      <c r="AJ357" s="5">
        <v>13</v>
      </c>
      <c r="AK357" s="31">
        <f>VLOOKUP(AL357,$A$3:$B$36,2,FALSE)</f>
        <v>59</v>
      </c>
      <c r="AL357" s="80" t="s">
        <v>784</v>
      </c>
      <c r="AM357" s="5">
        <v>13</v>
      </c>
      <c r="AN357" s="31">
        <f>VLOOKUP(AO357,$A$3:$B$36,2,FALSE)</f>
        <v>46.8</v>
      </c>
      <c r="AO357" s="80" t="s">
        <v>772</v>
      </c>
    </row>
    <row r="358" spans="7:65" x14ac:dyDescent="0.45">
      <c r="G358" s="5">
        <v>14</v>
      </c>
      <c r="H358" s="6"/>
      <c r="I358" s="6" t="s">
        <v>233</v>
      </c>
      <c r="J358" s="6"/>
      <c r="K358" s="6" t="s">
        <v>144</v>
      </c>
      <c r="L358" s="6" t="s">
        <v>535</v>
      </c>
      <c r="M358" s="6" t="s">
        <v>8</v>
      </c>
      <c r="Q358" s="5" t="s">
        <v>73</v>
      </c>
      <c r="S358" s="5" t="s">
        <v>144</v>
      </c>
      <c r="T358" s="5" t="s">
        <v>535</v>
      </c>
      <c r="U358" s="5" t="s">
        <v>8</v>
      </c>
      <c r="AA358" s="5">
        <v>14</v>
      </c>
      <c r="AB358" s="31">
        <f>VLOOKUP(AC358,$A$3:$B$36,2,FALSE)</f>
        <v>55.5</v>
      </c>
      <c r="AC358" s="80" t="s">
        <v>786</v>
      </c>
      <c r="AE358" s="31"/>
      <c r="AG358" s="5">
        <v>14</v>
      </c>
      <c r="AH358" s="31">
        <f>VLOOKUP(AI358,$A$3:$B$36,2,FALSE)</f>
        <v>59</v>
      </c>
      <c r="AI358" s="80" t="s">
        <v>784</v>
      </c>
      <c r="AJ358" s="5">
        <v>14</v>
      </c>
      <c r="AK358" s="31">
        <f>VLOOKUP(AL358,$A$3:$B$36,2,FALSE)</f>
        <v>61.8</v>
      </c>
      <c r="AL358" s="80" t="s">
        <v>785</v>
      </c>
      <c r="AM358" s="5">
        <v>14</v>
      </c>
      <c r="AN358" s="31">
        <f>VLOOKUP(AO358,$A$3:$B$36,2,FALSE)</f>
        <v>49.5</v>
      </c>
      <c r="AO358" s="80" t="s">
        <v>767</v>
      </c>
    </row>
    <row r="359" spans="7:65" x14ac:dyDescent="0.45">
      <c r="G359" s="5">
        <v>15</v>
      </c>
      <c r="H359" s="6"/>
      <c r="I359" s="6"/>
      <c r="J359" s="6"/>
      <c r="K359" s="6" t="s">
        <v>145</v>
      </c>
      <c r="L359" s="6" t="s">
        <v>531</v>
      </c>
      <c r="M359" s="6" t="s">
        <v>537</v>
      </c>
      <c r="S359" s="5" t="s">
        <v>145</v>
      </c>
      <c r="T359" s="5" t="s">
        <v>531</v>
      </c>
      <c r="U359" s="5" t="s">
        <v>537</v>
      </c>
      <c r="AA359" s="114">
        <v>15</v>
      </c>
      <c r="AB359" s="107">
        <f>VLOOKUP(AC359,$A$3:$B$36,2,FALSE)</f>
        <v>52.3</v>
      </c>
      <c r="AC359" s="112" t="s">
        <v>764</v>
      </c>
      <c r="AG359" s="5">
        <v>15</v>
      </c>
      <c r="AH359" s="31">
        <f>VLOOKUP(AI359,$A$3:$B$36,2,FALSE)</f>
        <v>61.8</v>
      </c>
      <c r="AI359" s="80" t="s">
        <v>785</v>
      </c>
      <c r="AJ359" s="5">
        <v>15</v>
      </c>
      <c r="AK359" s="31">
        <f>VLOOKUP(AL359,$A$3:$B$36,2,FALSE)</f>
        <v>62.6</v>
      </c>
      <c r="AL359" s="80" t="s">
        <v>768</v>
      </c>
      <c r="AM359" s="5">
        <v>15</v>
      </c>
      <c r="AN359" s="31">
        <f>VLOOKUP(AO359,$A$3:$B$36,2,FALSE)</f>
        <v>52.3</v>
      </c>
      <c r="AO359" s="80" t="s">
        <v>764</v>
      </c>
    </row>
    <row r="360" spans="7:65" x14ac:dyDescent="0.45">
      <c r="G360" s="5">
        <v>16</v>
      </c>
      <c r="H360" s="6"/>
      <c r="I360" s="6"/>
      <c r="J360" s="6"/>
      <c r="K360" s="6" t="s">
        <v>597</v>
      </c>
      <c r="L360" s="6" t="s">
        <v>531</v>
      </c>
      <c r="M360" s="6" t="s">
        <v>7</v>
      </c>
      <c r="S360" s="5" t="s">
        <v>176</v>
      </c>
      <c r="T360" s="5" t="s">
        <v>531</v>
      </c>
      <c r="U360" s="5" t="s">
        <v>7</v>
      </c>
      <c r="AG360" s="5">
        <v>16</v>
      </c>
      <c r="AH360" s="31">
        <f>VLOOKUP(AI360,$A$3:$B$36,2,FALSE)</f>
        <v>62.6</v>
      </c>
      <c r="AI360" s="80" t="s">
        <v>768</v>
      </c>
      <c r="AJ360" s="5">
        <v>16</v>
      </c>
      <c r="AK360" s="31">
        <f>VLOOKUP(AL360,$A$3:$B$36,2,FALSE)</f>
        <v>62.6</v>
      </c>
      <c r="AL360" s="80" t="s">
        <v>768</v>
      </c>
      <c r="AM360" s="5">
        <v>16</v>
      </c>
      <c r="AN360" s="31">
        <f>VLOOKUP(AO360,$A$3:$B$36,2,FALSE)</f>
        <v>55.5</v>
      </c>
      <c r="AO360" s="80" t="s">
        <v>786</v>
      </c>
    </row>
    <row r="361" spans="7:65" x14ac:dyDescent="0.45">
      <c r="G361" s="5">
        <v>17</v>
      </c>
      <c r="H361" s="6"/>
      <c r="I361" s="6"/>
      <c r="J361" s="6"/>
      <c r="K361" s="6"/>
      <c r="L361" s="6" t="s">
        <v>531</v>
      </c>
      <c r="M361" s="6" t="s">
        <v>542</v>
      </c>
      <c r="T361" s="5" t="s">
        <v>531</v>
      </c>
      <c r="U361" s="5" t="s">
        <v>542</v>
      </c>
      <c r="AG361" s="114">
        <v>17</v>
      </c>
      <c r="AH361" s="107">
        <f>VLOOKUP(AI361,$A$3:$B$36,2,FALSE)</f>
        <v>61.8</v>
      </c>
      <c r="AI361" s="112" t="s">
        <v>785</v>
      </c>
      <c r="AJ361" s="5">
        <v>17</v>
      </c>
      <c r="AK361" s="31">
        <f>VLOOKUP(AL361,$A$3:$B$36,2,FALSE)</f>
        <v>62.6</v>
      </c>
      <c r="AL361" s="80" t="s">
        <v>768</v>
      </c>
      <c r="AM361" s="5">
        <v>17</v>
      </c>
      <c r="AN361" s="31">
        <f>VLOOKUP(AO361,$A$3:$B$36,2,FALSE)</f>
        <v>59</v>
      </c>
      <c r="AO361" s="80" t="s">
        <v>784</v>
      </c>
    </row>
    <row r="362" spans="7:65" x14ac:dyDescent="0.45">
      <c r="G362" s="5">
        <v>18</v>
      </c>
      <c r="H362" s="6"/>
      <c r="I362" s="6"/>
      <c r="J362" s="6"/>
      <c r="K362" s="6"/>
      <c r="L362" s="6" t="s">
        <v>531</v>
      </c>
      <c r="M362" s="6" t="s">
        <v>6</v>
      </c>
      <c r="T362" s="5" t="s">
        <v>531</v>
      </c>
      <c r="U362" s="5" t="s">
        <v>6</v>
      </c>
      <c r="AJ362" s="5">
        <v>18</v>
      </c>
      <c r="AK362" s="31">
        <f>VLOOKUP(AL362,$A$3:$B$36,2,FALSE)</f>
        <v>62.6</v>
      </c>
      <c r="AL362" s="80" t="s">
        <v>768</v>
      </c>
      <c r="AM362" s="5">
        <v>18</v>
      </c>
      <c r="AN362" s="31">
        <f>VLOOKUP(AO362,$A$3:$B$36,2,FALSE)</f>
        <v>61.8</v>
      </c>
      <c r="AO362" s="80" t="s">
        <v>785</v>
      </c>
    </row>
    <row r="363" spans="7:65" x14ac:dyDescent="0.45">
      <c r="G363" s="5">
        <v>19</v>
      </c>
      <c r="H363" s="6"/>
      <c r="I363" s="6"/>
      <c r="J363" s="6"/>
      <c r="K363" s="6"/>
      <c r="L363" s="6"/>
      <c r="M363" s="6" t="s">
        <v>538</v>
      </c>
      <c r="U363" s="5" t="s">
        <v>538</v>
      </c>
      <c r="AM363" s="5">
        <v>19</v>
      </c>
      <c r="AN363" s="31">
        <f>VLOOKUP(AO363,$A$3:$B$36,2,FALSE)</f>
        <v>62.6</v>
      </c>
      <c r="AO363" s="80" t="s">
        <v>768</v>
      </c>
    </row>
    <row r="364" spans="7:65" ht="13.8" x14ac:dyDescent="0.45">
      <c r="G364" s="5">
        <v>20</v>
      </c>
      <c r="H364" s="6"/>
      <c r="I364" s="6"/>
      <c r="J364" s="6"/>
      <c r="K364" s="6"/>
      <c r="L364" s="6"/>
      <c r="M364" s="6" t="s">
        <v>538</v>
      </c>
      <c r="N364" s="10" t="s">
        <v>431</v>
      </c>
      <c r="U364" s="5" t="s">
        <v>538</v>
      </c>
      <c r="V364" s="5">
        <f>COUNTA(P345:U364)</f>
        <v>88</v>
      </c>
      <c r="W364" s="10" t="s">
        <v>431</v>
      </c>
      <c r="AM364" s="5">
        <v>20</v>
      </c>
      <c r="AN364" s="31">
        <f>VLOOKUP(AO364,$A$3:$B$36,2,FALSE)</f>
        <v>62.6</v>
      </c>
      <c r="AO364" s="80" t="s">
        <v>768</v>
      </c>
    </row>
    <row r="365" spans="7:65" x14ac:dyDescent="0.45">
      <c r="H365" s="6"/>
      <c r="I365" s="6"/>
      <c r="J365" s="6"/>
      <c r="K365" s="15"/>
      <c r="L365" s="6"/>
      <c r="M365" s="6"/>
    </row>
    <row r="366" spans="7:65" x14ac:dyDescent="0.45">
      <c r="H366" s="6"/>
      <c r="I366" s="6"/>
      <c r="J366" s="6"/>
      <c r="K366" s="15"/>
      <c r="L366" s="6"/>
      <c r="M366" s="6"/>
    </row>
    <row r="367" spans="7:65" x14ac:dyDescent="0.45">
      <c r="H367" s="6"/>
      <c r="I367" s="6"/>
      <c r="J367" s="6"/>
      <c r="K367" s="15"/>
      <c r="L367" s="6"/>
      <c r="M367" s="6"/>
    </row>
    <row r="371" spans="7:41" x14ac:dyDescent="0.45">
      <c r="G371" s="5" t="s">
        <v>612</v>
      </c>
    </row>
    <row r="372" spans="7:41" x14ac:dyDescent="0.45">
      <c r="H372" s="5" t="s">
        <v>216</v>
      </c>
    </row>
    <row r="373" spans="7:41" x14ac:dyDescent="0.45">
      <c r="G373" s="7" t="s">
        <v>5</v>
      </c>
      <c r="H373" s="8" t="s">
        <v>28</v>
      </c>
      <c r="I373" s="8" t="s">
        <v>29</v>
      </c>
      <c r="J373" s="8" t="s">
        <v>110</v>
      </c>
      <c r="K373" s="8" t="s">
        <v>217</v>
      </c>
      <c r="L373" s="8" t="s">
        <v>218</v>
      </c>
      <c r="M373" s="8" t="s">
        <v>219</v>
      </c>
      <c r="O373" s="77">
        <v>18</v>
      </c>
      <c r="P373" s="77" t="s">
        <v>28</v>
      </c>
      <c r="Q373" s="77" t="s">
        <v>29</v>
      </c>
      <c r="R373" s="77" t="s">
        <v>110</v>
      </c>
      <c r="S373" s="77" t="s">
        <v>217</v>
      </c>
      <c r="T373" s="77" t="s">
        <v>218</v>
      </c>
      <c r="U373" s="77" t="s">
        <v>219</v>
      </c>
      <c r="X373" s="7" t="s">
        <v>5</v>
      </c>
      <c r="Z373" s="102" t="s">
        <v>28</v>
      </c>
      <c r="AA373" s="102"/>
      <c r="AB373" s="102"/>
      <c r="AC373" s="102" t="s">
        <v>29</v>
      </c>
      <c r="AD373" s="102"/>
      <c r="AE373" s="102"/>
      <c r="AF373" s="102" t="s">
        <v>110</v>
      </c>
      <c r="AG373" s="102"/>
      <c r="AH373" s="102"/>
      <c r="AI373" s="102" t="s">
        <v>217</v>
      </c>
      <c r="AJ373" s="102"/>
      <c r="AK373" s="102"/>
      <c r="AL373" s="102" t="s">
        <v>218</v>
      </c>
      <c r="AM373" s="102"/>
      <c r="AN373" s="102"/>
      <c r="AO373" s="102" t="s">
        <v>219</v>
      </c>
    </row>
    <row r="374" spans="7:41" x14ac:dyDescent="0.45">
      <c r="G374" s="5">
        <v>1</v>
      </c>
      <c r="H374" s="6" t="s">
        <v>114</v>
      </c>
      <c r="I374" s="6" t="s">
        <v>118</v>
      </c>
      <c r="J374" s="6" t="s">
        <v>123</v>
      </c>
      <c r="K374" s="6" t="s">
        <v>136</v>
      </c>
      <c r="L374" s="6" t="s">
        <v>148</v>
      </c>
      <c r="M374" s="6" t="s">
        <v>155</v>
      </c>
      <c r="P374" s="5" t="s">
        <v>114</v>
      </c>
      <c r="Q374" s="5" t="s">
        <v>118</v>
      </c>
      <c r="R374" s="5" t="s">
        <v>123</v>
      </c>
      <c r="S374" s="5" t="s">
        <v>136</v>
      </c>
      <c r="T374" s="5" t="s">
        <v>148</v>
      </c>
      <c r="U374" s="5" t="s">
        <v>155</v>
      </c>
      <c r="X374" s="5">
        <v>1</v>
      </c>
      <c r="Y374" s="31">
        <f>VLOOKUP(Z374,$A$3:$B$36,2,FALSE)</f>
        <v>21.5</v>
      </c>
      <c r="Z374" s="80" t="s">
        <v>871</v>
      </c>
      <c r="AA374" s="5">
        <v>1</v>
      </c>
      <c r="AB374" s="31">
        <f>VLOOKUP(AC374,$A$3:$B$36,2,FALSE)</f>
        <v>21.5</v>
      </c>
      <c r="AC374" s="80" t="s">
        <v>871</v>
      </c>
      <c r="AD374" s="5">
        <v>1</v>
      </c>
      <c r="AE374" s="31">
        <f>VLOOKUP(AF374,$A$3:$B$36,2,FALSE)</f>
        <v>21.5</v>
      </c>
      <c r="AF374" s="80" t="s">
        <v>871</v>
      </c>
      <c r="AG374" s="5">
        <v>1</v>
      </c>
      <c r="AH374" s="31">
        <f>VLOOKUP(AI374,$A$3:$B$36,2,FALSE)</f>
        <v>21.5</v>
      </c>
      <c r="AI374" s="80" t="s">
        <v>871</v>
      </c>
      <c r="AJ374" s="5">
        <v>1</v>
      </c>
      <c r="AK374" s="31">
        <f>VLOOKUP(AL374,$A$3:$B$36,2,FALSE)</f>
        <v>21.5</v>
      </c>
      <c r="AL374" s="80" t="s">
        <v>871</v>
      </c>
      <c r="AM374" s="5">
        <v>1</v>
      </c>
      <c r="AN374" s="31">
        <f>VLOOKUP(AO374,$A$3:$B$36,2,FALSE)</f>
        <v>21.5</v>
      </c>
      <c r="AO374" s="80" t="s">
        <v>871</v>
      </c>
    </row>
    <row r="375" spans="7:41" x14ac:dyDescent="0.45">
      <c r="G375" s="5">
        <v>2</v>
      </c>
      <c r="H375" s="6" t="s">
        <v>116</v>
      </c>
      <c r="I375" s="6" t="s">
        <v>119</v>
      </c>
      <c r="J375" s="6" t="s">
        <v>124</v>
      </c>
      <c r="K375" s="6" t="s">
        <v>137</v>
      </c>
      <c r="L375" s="6" t="s">
        <v>96</v>
      </c>
      <c r="M375" s="6" t="s">
        <v>18</v>
      </c>
      <c r="P375" s="5" t="s">
        <v>116</v>
      </c>
      <c r="Q375" s="5" t="s">
        <v>119</v>
      </c>
      <c r="R375" s="5" t="s">
        <v>994</v>
      </c>
      <c r="S375" s="5" t="s">
        <v>137</v>
      </c>
      <c r="T375" s="5" t="s">
        <v>96</v>
      </c>
      <c r="U375" s="5" t="s">
        <v>18</v>
      </c>
      <c r="X375" s="5">
        <v>2</v>
      </c>
      <c r="Y375" s="31">
        <f>VLOOKUP(Z375,$A$3:$B$36,2,FALSE)</f>
        <v>28.4</v>
      </c>
      <c r="Z375" s="80" t="s">
        <v>792</v>
      </c>
      <c r="AA375" s="5">
        <v>2</v>
      </c>
      <c r="AB375" s="31">
        <f>VLOOKUP(AC375,$A$3:$B$36,2,FALSE)</f>
        <v>28.4</v>
      </c>
      <c r="AC375" s="80" t="s">
        <v>792</v>
      </c>
      <c r="AD375" s="5">
        <v>2</v>
      </c>
      <c r="AE375" s="31">
        <f>VLOOKUP(AF375,$A$3:$B$36,2,FALSE)</f>
        <v>17.899999999999999</v>
      </c>
      <c r="AF375" s="80" t="s">
        <v>771</v>
      </c>
      <c r="AG375" s="5">
        <v>2</v>
      </c>
      <c r="AH375" s="31">
        <f>VLOOKUP(AI375,$A$3:$B$36,2,FALSE)</f>
        <v>28.4</v>
      </c>
      <c r="AI375" s="80" t="s">
        <v>792</v>
      </c>
      <c r="AJ375" s="5">
        <v>2</v>
      </c>
      <c r="AK375" s="31">
        <f>VLOOKUP(AL375,$A$3:$B$36,2,FALSE)</f>
        <v>28.4</v>
      </c>
      <c r="AL375" s="80" t="s">
        <v>792</v>
      </c>
      <c r="AM375" s="5">
        <v>2</v>
      </c>
      <c r="AN375" s="31">
        <f>VLOOKUP(AO375,$A$3:$B$36,2,FALSE)</f>
        <v>28.4</v>
      </c>
      <c r="AO375" s="80" t="s">
        <v>792</v>
      </c>
    </row>
    <row r="376" spans="7:41" x14ac:dyDescent="0.45">
      <c r="G376" s="5">
        <v>3</v>
      </c>
      <c r="H376" s="6" t="s">
        <v>66</v>
      </c>
      <c r="I376" s="6" t="s">
        <v>167</v>
      </c>
      <c r="J376" s="6" t="s">
        <v>605</v>
      </c>
      <c r="K376" s="6" t="s">
        <v>138</v>
      </c>
      <c r="L376" s="6" t="s">
        <v>99</v>
      </c>
      <c r="M376" s="6" t="s">
        <v>14</v>
      </c>
      <c r="P376" s="5" t="s">
        <v>66</v>
      </c>
      <c r="Q376" s="5" t="s">
        <v>329</v>
      </c>
      <c r="R376" s="5" t="s">
        <v>276</v>
      </c>
      <c r="S376" s="5" t="s">
        <v>138</v>
      </c>
      <c r="T376" s="5" t="s">
        <v>99</v>
      </c>
      <c r="U376" s="5" t="s">
        <v>14</v>
      </c>
      <c r="X376" s="5">
        <v>3</v>
      </c>
      <c r="Y376" s="31">
        <f>VLOOKUP(Z376,$A$3:$B$36,2,FALSE)</f>
        <v>35.9</v>
      </c>
      <c r="Z376" s="80" t="s">
        <v>766</v>
      </c>
      <c r="AA376" s="5">
        <v>3</v>
      </c>
      <c r="AB376" s="31">
        <f>VLOOKUP(AC376,$A$3:$B$36,2,FALSE)</f>
        <v>35.9</v>
      </c>
      <c r="AC376" s="80" t="s">
        <v>766</v>
      </c>
      <c r="AD376" s="5">
        <v>3</v>
      </c>
      <c r="AE376" s="31">
        <f>VLOOKUP(AF376,$A$3:$B$36,2,FALSE)</f>
        <v>19.3</v>
      </c>
      <c r="AF376" s="80" t="s">
        <v>819</v>
      </c>
      <c r="AG376" s="5">
        <v>3</v>
      </c>
      <c r="AH376" s="31">
        <f>VLOOKUP(AI376,$A$3:$B$36,2,FALSE)</f>
        <v>35.9</v>
      </c>
      <c r="AI376" s="80" t="s">
        <v>766</v>
      </c>
      <c r="AJ376" s="5">
        <v>3</v>
      </c>
      <c r="AK376" s="31">
        <f>VLOOKUP(AL376,$A$3:$B$36,2,FALSE)</f>
        <v>35.9</v>
      </c>
      <c r="AL376" s="80" t="s">
        <v>766</v>
      </c>
      <c r="AM376" s="5">
        <v>3</v>
      </c>
      <c r="AN376" s="31">
        <f>VLOOKUP(AO376,$A$3:$B$36,2,FALSE)</f>
        <v>35.9</v>
      </c>
      <c r="AO376" s="80" t="s">
        <v>766</v>
      </c>
    </row>
    <row r="377" spans="7:41" x14ac:dyDescent="0.45">
      <c r="G377" s="5">
        <v>4</v>
      </c>
      <c r="H377" s="6" t="s">
        <v>27</v>
      </c>
      <c r="I377" s="11" t="s">
        <v>168</v>
      </c>
      <c r="J377" s="6" t="s">
        <v>606</v>
      </c>
      <c r="K377" s="6" t="s">
        <v>51</v>
      </c>
      <c r="L377" s="11" t="s">
        <v>312</v>
      </c>
      <c r="M377" s="6" t="s">
        <v>156</v>
      </c>
      <c r="P377" s="5" t="s">
        <v>27</v>
      </c>
      <c r="Q377" s="5" t="s">
        <v>273</v>
      </c>
      <c r="R377" s="5" t="s">
        <v>938</v>
      </c>
      <c r="S377" s="5" t="s">
        <v>51</v>
      </c>
      <c r="T377" s="5" t="s">
        <v>55</v>
      </c>
      <c r="U377" s="5" t="s">
        <v>319</v>
      </c>
      <c r="X377" s="5">
        <v>4</v>
      </c>
      <c r="Y377" s="31">
        <f>VLOOKUP(Z377,$A$3:$B$36,2,FALSE)</f>
        <v>41.9</v>
      </c>
      <c r="Z377" s="80" t="s">
        <v>776</v>
      </c>
      <c r="AA377" s="5">
        <v>4</v>
      </c>
      <c r="AB377" s="31">
        <f>VLOOKUP(AC377,$A$3:$B$36,2,FALSE)</f>
        <v>32.5</v>
      </c>
      <c r="AC377" s="80" t="s">
        <v>774</v>
      </c>
      <c r="AD377" s="5">
        <v>4</v>
      </c>
      <c r="AE377" s="31">
        <f>VLOOKUP(AF377,$A$3:$B$36,2,FALSE)</f>
        <v>18.399999999999999</v>
      </c>
      <c r="AF377" s="80" t="s">
        <v>432</v>
      </c>
      <c r="AG377" s="5">
        <v>4</v>
      </c>
      <c r="AH377" s="31">
        <f>VLOOKUP(AI377,$A$3:$B$36,2,FALSE)</f>
        <v>41.9</v>
      </c>
      <c r="AI377" s="80" t="s">
        <v>776</v>
      </c>
      <c r="AJ377" s="5">
        <v>4</v>
      </c>
      <c r="AK377" s="31">
        <f>VLOOKUP(AL377,$A$3:$B$36,2,FALSE)</f>
        <v>41.9</v>
      </c>
      <c r="AL377" s="80" t="s">
        <v>776</v>
      </c>
      <c r="AM377" s="5">
        <v>4</v>
      </c>
      <c r="AN377" s="31">
        <f>VLOOKUP(AO377,$A$3:$B$36,2,FALSE)</f>
        <v>41.9</v>
      </c>
      <c r="AO377" s="80" t="s">
        <v>776</v>
      </c>
    </row>
    <row r="378" spans="7:41" x14ac:dyDescent="0.45">
      <c r="G378" s="5">
        <v>5</v>
      </c>
      <c r="H378" s="6" t="s">
        <v>185</v>
      </c>
      <c r="I378" s="6" t="s">
        <v>30</v>
      </c>
      <c r="J378" s="6" t="s">
        <v>125</v>
      </c>
      <c r="K378" s="6" t="s">
        <v>142</v>
      </c>
      <c r="L378" s="6" t="s">
        <v>556</v>
      </c>
      <c r="M378" s="6" t="s">
        <v>64</v>
      </c>
      <c r="P378" s="5" t="s">
        <v>257</v>
      </c>
      <c r="Q378" s="5" t="s">
        <v>30</v>
      </c>
      <c r="R378" s="5" t="s">
        <v>125</v>
      </c>
      <c r="S378" s="5" t="s">
        <v>142</v>
      </c>
      <c r="T378" s="5" t="s">
        <v>54</v>
      </c>
      <c r="U378" s="5" t="s">
        <v>64</v>
      </c>
      <c r="X378" s="5">
        <v>5</v>
      </c>
      <c r="Y378" s="31">
        <f>VLOOKUP(Z378,$A$3:$B$36,2,FALSE)</f>
        <v>52.3</v>
      </c>
      <c r="Z378" s="80" t="s">
        <v>764</v>
      </c>
      <c r="AA378" s="5">
        <v>5</v>
      </c>
      <c r="AB378" s="31">
        <f>VLOOKUP(AC378,$A$3:$B$36,2,FALSE)</f>
        <v>34.1</v>
      </c>
      <c r="AC378" s="80" t="s">
        <v>770</v>
      </c>
      <c r="AD378" s="5">
        <v>5</v>
      </c>
      <c r="AE378" s="31">
        <f>VLOOKUP(AF378,$A$3:$B$36,2,FALSE)</f>
        <v>19.3</v>
      </c>
      <c r="AF378" s="80" t="s">
        <v>819</v>
      </c>
      <c r="AG378" s="5">
        <v>5</v>
      </c>
      <c r="AH378" s="31">
        <f>VLOOKUP(AI378,$A$3:$B$36,2,FALSE)</f>
        <v>52.3</v>
      </c>
      <c r="AI378" s="80" t="s">
        <v>764</v>
      </c>
      <c r="AJ378" s="5">
        <v>5</v>
      </c>
      <c r="AK378" s="31">
        <f>VLOOKUP(AL378,$A$3:$B$36,2,FALSE)</f>
        <v>38.299999999999997</v>
      </c>
      <c r="AL378" s="80" t="s">
        <v>787</v>
      </c>
      <c r="AM378" s="5">
        <v>5</v>
      </c>
      <c r="AN378" s="31">
        <f>VLOOKUP(AO378,$A$3:$B$36,2,FALSE)</f>
        <v>38.299999999999997</v>
      </c>
      <c r="AO378" s="80" t="s">
        <v>787</v>
      </c>
    </row>
    <row r="379" spans="7:41" x14ac:dyDescent="0.45">
      <c r="G379" s="5">
        <v>6</v>
      </c>
      <c r="H379" s="6" t="s">
        <v>296</v>
      </c>
      <c r="I379" s="6" t="s">
        <v>120</v>
      </c>
      <c r="J379" s="6" t="s">
        <v>462</v>
      </c>
      <c r="K379" s="6" t="s">
        <v>175</v>
      </c>
      <c r="L379" s="6" t="s">
        <v>58</v>
      </c>
      <c r="M379" s="6" t="s">
        <v>61</v>
      </c>
      <c r="P379" s="5" t="s">
        <v>23</v>
      </c>
      <c r="Q379" s="5" t="s">
        <v>120</v>
      </c>
      <c r="R379" s="5" t="s">
        <v>462</v>
      </c>
      <c r="S379" s="5" t="s">
        <v>176</v>
      </c>
      <c r="T379" s="5" t="s">
        <v>58</v>
      </c>
      <c r="U379" s="5" t="s">
        <v>61</v>
      </c>
      <c r="X379" s="5">
        <v>6</v>
      </c>
      <c r="Y379" s="31">
        <f>VLOOKUP(Z379,$A$3:$B$36,2,FALSE)</f>
        <v>46.8</v>
      </c>
      <c r="Z379" s="80" t="s">
        <v>772</v>
      </c>
      <c r="AA379" s="5">
        <v>6</v>
      </c>
      <c r="AB379" s="31">
        <f>VLOOKUP(AC379,$A$3:$B$36,2,FALSE)</f>
        <v>35.9</v>
      </c>
      <c r="AC379" s="80" t="s">
        <v>766</v>
      </c>
      <c r="AD379" s="5">
        <v>6</v>
      </c>
      <c r="AE379" s="31">
        <f>VLOOKUP(AF379,$A$3:$B$36,2,FALSE)</f>
        <v>20.5</v>
      </c>
      <c r="AF379" s="80" t="s">
        <v>434</v>
      </c>
      <c r="AG379" s="5">
        <v>6</v>
      </c>
      <c r="AH379" s="31">
        <f>VLOOKUP(AI379,$A$3:$B$36,2,FALSE)</f>
        <v>62.6</v>
      </c>
      <c r="AI379" s="80" t="s">
        <v>768</v>
      </c>
      <c r="AJ379" s="5">
        <v>6</v>
      </c>
      <c r="AK379" s="31">
        <f>VLOOKUP(AL379,$A$3:$B$36,2,FALSE)</f>
        <v>40.4</v>
      </c>
      <c r="AL379" s="80" t="s">
        <v>765</v>
      </c>
      <c r="AM379" s="5">
        <v>6</v>
      </c>
      <c r="AN379" s="31">
        <f>VLOOKUP(AO379,$A$3:$B$36,2,FALSE)</f>
        <v>35.9</v>
      </c>
      <c r="AO379" s="80" t="s">
        <v>766</v>
      </c>
    </row>
    <row r="380" spans="7:41" x14ac:dyDescent="0.45">
      <c r="G380" s="5">
        <v>7</v>
      </c>
      <c r="H380" s="6" t="s">
        <v>473</v>
      </c>
      <c r="I380" s="6" t="s">
        <v>604</v>
      </c>
      <c r="J380" s="6" t="s">
        <v>126</v>
      </c>
      <c r="K380" s="6" t="s">
        <v>595</v>
      </c>
      <c r="L380" s="6" t="s">
        <v>57</v>
      </c>
      <c r="M380" s="6" t="s">
        <v>211</v>
      </c>
      <c r="P380" s="5" t="s">
        <v>548</v>
      </c>
      <c r="Q380" s="5" t="s">
        <v>501</v>
      </c>
      <c r="R380" s="5" t="s">
        <v>126</v>
      </c>
      <c r="S380" s="5" t="s">
        <v>595</v>
      </c>
      <c r="T380" s="5" t="s">
        <v>57</v>
      </c>
      <c r="U380" s="5" t="s">
        <v>211</v>
      </c>
      <c r="X380" s="5">
        <v>7</v>
      </c>
      <c r="Y380" s="31">
        <f>VLOOKUP(Z380,$A$3:$B$36,2,FALSE)</f>
        <v>49.5</v>
      </c>
      <c r="Z380" s="80" t="s">
        <v>767</v>
      </c>
      <c r="AA380" s="5">
        <v>7</v>
      </c>
      <c r="AB380" s="31">
        <f>VLOOKUP(AC380,$A$3:$B$36,2,FALSE)</f>
        <v>38.1</v>
      </c>
      <c r="AC380" s="80" t="s">
        <v>791</v>
      </c>
      <c r="AD380" s="5">
        <v>7</v>
      </c>
      <c r="AE380" s="31">
        <f>VLOOKUP(AF380,$A$3:$B$36,2,FALSE)</f>
        <v>21.5</v>
      </c>
      <c r="AF380" s="80" t="s">
        <v>871</v>
      </c>
      <c r="AG380" s="5">
        <v>7</v>
      </c>
      <c r="AH380" s="31">
        <f>VLOOKUP(AI380,$A$3:$B$36,2,FALSE)</f>
        <v>59</v>
      </c>
      <c r="AI380" s="80" t="s">
        <v>784</v>
      </c>
      <c r="AJ380" s="5">
        <v>7</v>
      </c>
      <c r="AK380" s="31">
        <f>VLOOKUP(AL380,$A$3:$B$36,2,FALSE)</f>
        <v>41.9</v>
      </c>
      <c r="AL380" s="80" t="s">
        <v>776</v>
      </c>
      <c r="AM380" s="5">
        <v>7</v>
      </c>
      <c r="AN380" s="31">
        <f>VLOOKUP(AO380,$A$3:$B$36,2,FALSE)</f>
        <v>32.5</v>
      </c>
      <c r="AO380" s="80" t="s">
        <v>774</v>
      </c>
    </row>
    <row r="381" spans="7:41" x14ac:dyDescent="0.45">
      <c r="G381" s="5">
        <v>8</v>
      </c>
      <c r="H381" s="6" t="s">
        <v>186</v>
      </c>
      <c r="I381" s="11" t="s">
        <v>502</v>
      </c>
      <c r="J381" s="6" t="s">
        <v>236</v>
      </c>
      <c r="K381" s="6" t="s">
        <v>609</v>
      </c>
      <c r="L381" s="6" t="s">
        <v>177</v>
      </c>
      <c r="M381" s="6" t="s">
        <v>212</v>
      </c>
      <c r="P381" s="5" t="s">
        <v>186</v>
      </c>
      <c r="Q381" s="5" t="s">
        <v>120</v>
      </c>
      <c r="R381" s="5" t="s">
        <v>236</v>
      </c>
      <c r="S381" s="5" t="s">
        <v>609</v>
      </c>
      <c r="T381" s="5" t="s">
        <v>177</v>
      </c>
      <c r="U381" s="5" t="s">
        <v>18</v>
      </c>
      <c r="X381" s="5">
        <v>8</v>
      </c>
      <c r="Y381" s="31">
        <f>VLOOKUP(Z381,$A$3:$B$36,2,FALSE)</f>
        <v>46.8</v>
      </c>
      <c r="Z381" s="80" t="s">
        <v>772</v>
      </c>
      <c r="AA381" s="5">
        <v>8</v>
      </c>
      <c r="AB381" s="31">
        <f>VLOOKUP(AC381,$A$3:$B$36,2,FALSE)</f>
        <v>35.9</v>
      </c>
      <c r="AC381" s="80" t="s">
        <v>766</v>
      </c>
      <c r="AD381" s="5">
        <v>8</v>
      </c>
      <c r="AE381" s="31">
        <f>VLOOKUP(AF381,$A$3:$B$36,2,FALSE)</f>
        <v>22.6</v>
      </c>
      <c r="AF381" s="80" t="s">
        <v>873</v>
      </c>
      <c r="AG381" s="5">
        <v>8</v>
      </c>
      <c r="AH381" s="31">
        <f>VLOOKUP(AI381,$A$3:$B$36,2,FALSE)</f>
        <v>52.3</v>
      </c>
      <c r="AI381" s="80" t="s">
        <v>764</v>
      </c>
      <c r="AJ381" s="5">
        <v>8</v>
      </c>
      <c r="AK381" s="31">
        <f>VLOOKUP(AL381,$A$3:$B$36,2,FALSE)</f>
        <v>44.5</v>
      </c>
      <c r="AL381" s="80" t="s">
        <v>775</v>
      </c>
      <c r="AM381" s="5">
        <v>8</v>
      </c>
      <c r="AN381" s="31">
        <f>VLOOKUP(AO381,$A$3:$B$36,2,FALSE)</f>
        <v>28.4</v>
      </c>
      <c r="AO381" s="80" t="s">
        <v>792</v>
      </c>
    </row>
    <row r="382" spans="7:41" x14ac:dyDescent="0.45">
      <c r="G382" s="5">
        <v>9</v>
      </c>
      <c r="H382" s="6" t="s">
        <v>26</v>
      </c>
      <c r="I382" s="6" t="s">
        <v>169</v>
      </c>
      <c r="J382" s="6" t="s">
        <v>127</v>
      </c>
      <c r="K382" s="11" t="s">
        <v>140</v>
      </c>
      <c r="L382" s="6" t="s">
        <v>207</v>
      </c>
      <c r="M382" s="6" t="s">
        <v>17</v>
      </c>
      <c r="P382" s="5" t="s">
        <v>26</v>
      </c>
      <c r="Q382" s="5" t="s">
        <v>169</v>
      </c>
      <c r="R382" s="5" t="s">
        <v>127</v>
      </c>
      <c r="S382" s="5" t="s">
        <v>402</v>
      </c>
      <c r="T382" s="5" t="s">
        <v>181</v>
      </c>
      <c r="U382" s="5" t="s">
        <v>17</v>
      </c>
      <c r="X382" s="5">
        <v>9</v>
      </c>
      <c r="Y382" s="31">
        <f>VLOOKUP(Z382,$A$3:$B$36,2,FALSE)</f>
        <v>44.5</v>
      </c>
      <c r="Z382" s="80" t="s">
        <v>775</v>
      </c>
      <c r="AA382" s="5">
        <v>9</v>
      </c>
      <c r="AB382" s="31">
        <f>VLOOKUP(AC382,$A$3:$B$36,2,FALSE)</f>
        <v>38.1</v>
      </c>
      <c r="AC382" s="80" t="s">
        <v>791</v>
      </c>
      <c r="AD382" s="5">
        <v>9</v>
      </c>
      <c r="AE382" s="31">
        <f>VLOOKUP(AF382,$A$3:$B$36,2,FALSE)</f>
        <v>24.1</v>
      </c>
      <c r="AF382" s="80" t="s">
        <v>769</v>
      </c>
      <c r="AG382" s="5">
        <v>9</v>
      </c>
      <c r="AH382" s="31">
        <f>VLOOKUP(AI382,$A$3:$B$36,2,FALSE)</f>
        <v>46.8</v>
      </c>
      <c r="AI382" s="80" t="s">
        <v>772</v>
      </c>
      <c r="AJ382" s="5">
        <v>9</v>
      </c>
      <c r="AK382" s="31">
        <f>VLOOKUP(AL382,$A$3:$B$36,2,FALSE)</f>
        <v>46.8</v>
      </c>
      <c r="AL382" s="80" t="s">
        <v>772</v>
      </c>
      <c r="AM382" s="5">
        <v>9</v>
      </c>
      <c r="AN382" s="31">
        <f>VLOOKUP(AO382,$A$3:$B$36,2,FALSE)</f>
        <v>30.7</v>
      </c>
      <c r="AO382" s="80" t="s">
        <v>773</v>
      </c>
    </row>
    <row r="383" spans="7:41" x14ac:dyDescent="0.45">
      <c r="G383" s="5">
        <v>10</v>
      </c>
      <c r="H383" s="6" t="s">
        <v>187</v>
      </c>
      <c r="I383" s="6" t="s">
        <v>31</v>
      </c>
      <c r="J383" s="6" t="s">
        <v>237</v>
      </c>
      <c r="K383" s="6" t="s">
        <v>398</v>
      </c>
      <c r="L383" s="6" t="s">
        <v>56</v>
      </c>
      <c r="M383" s="6" t="s">
        <v>15</v>
      </c>
      <c r="P383" s="5" t="s">
        <v>187</v>
      </c>
      <c r="Q383" s="5" t="s">
        <v>31</v>
      </c>
      <c r="R383" s="5" t="s">
        <v>237</v>
      </c>
      <c r="S383" s="5" t="s">
        <v>488</v>
      </c>
      <c r="T383" s="5" t="s">
        <v>56</v>
      </c>
      <c r="U383" s="5" t="s">
        <v>15</v>
      </c>
      <c r="X383" s="5">
        <v>10</v>
      </c>
      <c r="Y383" s="31">
        <f>VLOOKUP(Z383,$A$3:$B$36,2,FALSE)</f>
        <v>41.9</v>
      </c>
      <c r="Z383" s="80" t="s">
        <v>776</v>
      </c>
      <c r="AA383" s="5">
        <v>10</v>
      </c>
      <c r="AB383" s="31">
        <f>VLOOKUP(AC383,$A$3:$B$36,2,FALSE)</f>
        <v>38.299999999999997</v>
      </c>
      <c r="AC383" s="80" t="s">
        <v>787</v>
      </c>
      <c r="AD383" s="5">
        <v>10</v>
      </c>
      <c r="AE383" s="31">
        <f>VLOOKUP(AF383,$A$3:$B$36,2,FALSE)</f>
        <v>25.7</v>
      </c>
      <c r="AF383" s="80" t="s">
        <v>853</v>
      </c>
      <c r="AG383" s="5">
        <v>10</v>
      </c>
      <c r="AH383" s="31">
        <f>VLOOKUP(AI383,$A$3:$B$36,2,FALSE)</f>
        <v>49.5</v>
      </c>
      <c r="AI383" s="80" t="s">
        <v>767</v>
      </c>
      <c r="AJ383" s="5">
        <v>10</v>
      </c>
      <c r="AK383" s="31">
        <f>VLOOKUP(AL383,$A$3:$B$36,2,FALSE)</f>
        <v>44.5</v>
      </c>
      <c r="AL383" s="80" t="s">
        <v>775</v>
      </c>
      <c r="AM383" s="5">
        <v>10</v>
      </c>
      <c r="AN383" s="31">
        <f>VLOOKUP(AO383,$A$3:$B$36,2,FALSE)</f>
        <v>32.5</v>
      </c>
      <c r="AO383" s="80" t="s">
        <v>774</v>
      </c>
    </row>
    <row r="384" spans="7:41" x14ac:dyDescent="0.45">
      <c r="G384" s="5">
        <v>11</v>
      </c>
      <c r="H384" s="6" t="s">
        <v>602</v>
      </c>
      <c r="I384" s="6" t="s">
        <v>415</v>
      </c>
      <c r="J384" s="6" t="s">
        <v>128</v>
      </c>
      <c r="K384" s="11" t="s">
        <v>489</v>
      </c>
      <c r="L384" s="11" t="s">
        <v>406</v>
      </c>
      <c r="M384" s="6" t="s">
        <v>59</v>
      </c>
      <c r="P384" s="5" t="s">
        <v>602</v>
      </c>
      <c r="Q384" s="5" t="s">
        <v>779</v>
      </c>
      <c r="R384" s="5" t="s">
        <v>128</v>
      </c>
      <c r="S384" s="5" t="s">
        <v>402</v>
      </c>
      <c r="T384" s="5" t="s">
        <v>57</v>
      </c>
      <c r="U384" s="5" t="s">
        <v>59</v>
      </c>
      <c r="X384" s="5">
        <v>11</v>
      </c>
      <c r="Y384" s="31">
        <f>VLOOKUP(Z384,$A$3:$B$36,2,FALSE)</f>
        <v>40.4</v>
      </c>
      <c r="Z384" s="80" t="s">
        <v>765</v>
      </c>
      <c r="AA384" s="5">
        <v>11</v>
      </c>
      <c r="AB384" s="31">
        <f>VLOOKUP(AC384,$A$3:$B$36,2,FALSE)</f>
        <v>40.4</v>
      </c>
      <c r="AC384" s="80" t="s">
        <v>765</v>
      </c>
      <c r="AD384" s="5">
        <v>11</v>
      </c>
      <c r="AE384" s="31">
        <f>VLOOKUP(AF384,$A$3:$B$36,2,FALSE)</f>
        <v>28.4</v>
      </c>
      <c r="AF384" s="80" t="s">
        <v>792</v>
      </c>
      <c r="AG384" s="5">
        <v>11</v>
      </c>
      <c r="AH384" s="31">
        <f>VLOOKUP(AI384,$A$3:$B$36,2,FALSE)</f>
        <v>46.8</v>
      </c>
      <c r="AI384" s="80" t="s">
        <v>772</v>
      </c>
      <c r="AJ384" s="5">
        <v>11</v>
      </c>
      <c r="AK384" s="31">
        <f>VLOOKUP(AL384,$A$3:$B$36,2,FALSE)</f>
        <v>41.9</v>
      </c>
      <c r="AL384" s="80" t="s">
        <v>776</v>
      </c>
      <c r="AM384" s="5">
        <v>11</v>
      </c>
      <c r="AN384" s="31">
        <f>VLOOKUP(AO384,$A$3:$B$36,2,FALSE)</f>
        <v>34.1</v>
      </c>
      <c r="AO384" s="80" t="s">
        <v>770</v>
      </c>
    </row>
    <row r="385" spans="7:65" x14ac:dyDescent="0.45">
      <c r="G385" s="5">
        <v>12</v>
      </c>
      <c r="H385" s="6" t="s">
        <v>166</v>
      </c>
      <c r="J385" s="6" t="s">
        <v>40</v>
      </c>
      <c r="K385" s="6" t="s">
        <v>141</v>
      </c>
      <c r="L385" s="6" t="s">
        <v>610</v>
      </c>
      <c r="M385" s="6" t="s">
        <v>14</v>
      </c>
      <c r="P385" s="5" t="s">
        <v>21</v>
      </c>
      <c r="R385" s="5" t="s">
        <v>40</v>
      </c>
      <c r="S385" s="5" t="s">
        <v>141</v>
      </c>
      <c r="T385" s="5" t="s">
        <v>56</v>
      </c>
      <c r="U385" s="5" t="s">
        <v>14</v>
      </c>
      <c r="X385" s="5">
        <v>12</v>
      </c>
      <c r="Y385" s="31">
        <f>VLOOKUP(Z385,$A$3:$B$36,2,FALSE)</f>
        <v>38.299999999999997</v>
      </c>
      <c r="Z385" s="80" t="s">
        <v>787</v>
      </c>
      <c r="AA385" s="114">
        <v>12</v>
      </c>
      <c r="AB385" s="107">
        <f>VLOOKUP(AC385,$A$3:$B$36,2,FALSE)</f>
        <v>38.299999999999997</v>
      </c>
      <c r="AC385" s="112" t="s">
        <v>787</v>
      </c>
      <c r="AD385" s="5">
        <v>12</v>
      </c>
      <c r="AE385" s="31">
        <f>VLOOKUP(AF385,$A$3:$B$36,2,FALSE)</f>
        <v>30.7</v>
      </c>
      <c r="AF385" s="80" t="s">
        <v>773</v>
      </c>
      <c r="AG385" s="5">
        <v>12</v>
      </c>
      <c r="AH385" s="31">
        <f>VLOOKUP(AI385,$A$3:$B$36,2,FALSE)</f>
        <v>49.5</v>
      </c>
      <c r="AI385" s="80" t="s">
        <v>767</v>
      </c>
      <c r="AJ385" s="5">
        <v>12</v>
      </c>
      <c r="AK385" s="31">
        <f>VLOOKUP(AL385,$A$3:$B$36,2,FALSE)</f>
        <v>44.5</v>
      </c>
      <c r="AL385" s="80" t="s">
        <v>775</v>
      </c>
      <c r="AM385" s="5">
        <v>12</v>
      </c>
      <c r="AN385" s="31">
        <f>VLOOKUP(AO385,$A$3:$B$36,2,FALSE)</f>
        <v>35.9</v>
      </c>
      <c r="AO385" s="80" t="s">
        <v>766</v>
      </c>
    </row>
    <row r="386" spans="7:65" x14ac:dyDescent="0.45">
      <c r="G386" s="5">
        <v>13</v>
      </c>
      <c r="H386" s="6" t="s">
        <v>68</v>
      </c>
      <c r="I386" s="6"/>
      <c r="J386" s="6" t="s">
        <v>607</v>
      </c>
      <c r="K386" s="6" t="s">
        <v>490</v>
      </c>
      <c r="L386" s="6"/>
      <c r="M386" s="6" t="s">
        <v>408</v>
      </c>
      <c r="P386" s="5" t="s">
        <v>68</v>
      </c>
      <c r="R386" s="5" t="s">
        <v>45</v>
      </c>
      <c r="S386" s="5" t="s">
        <v>609</v>
      </c>
      <c r="U386" s="5" t="s">
        <v>60</v>
      </c>
      <c r="X386" s="5">
        <v>13</v>
      </c>
      <c r="Y386" s="31">
        <f>VLOOKUP(Z386,$A$3:$B$36,2,FALSE)</f>
        <v>40.4</v>
      </c>
      <c r="Z386" s="80" t="s">
        <v>765</v>
      </c>
      <c r="AD386" s="5">
        <v>13</v>
      </c>
      <c r="AE386" s="31">
        <f>VLOOKUP(AF386,$A$3:$B$36,2,FALSE)</f>
        <v>32.5</v>
      </c>
      <c r="AF386" s="80" t="s">
        <v>774</v>
      </c>
      <c r="AG386" s="5">
        <v>13</v>
      </c>
      <c r="AH386" s="31">
        <f>VLOOKUP(AI386,$A$3:$B$36,2,FALSE)</f>
        <v>52.3</v>
      </c>
      <c r="AI386" s="80" t="s">
        <v>764</v>
      </c>
      <c r="AJ386" s="114">
        <v>13</v>
      </c>
      <c r="AK386" s="107">
        <f>VLOOKUP(AL386,$A$3:$B$36,2,FALSE)</f>
        <v>41.9</v>
      </c>
      <c r="AL386" s="112" t="s">
        <v>776</v>
      </c>
      <c r="AM386" s="5">
        <v>13</v>
      </c>
      <c r="AN386" s="31">
        <f>VLOOKUP(AO386,$A$3:$B$36,2,FALSE)</f>
        <v>38.1</v>
      </c>
      <c r="AO386" s="80" t="s">
        <v>791</v>
      </c>
    </row>
    <row r="387" spans="7:65" ht="13.8" x14ac:dyDescent="0.45">
      <c r="G387" s="5">
        <v>14</v>
      </c>
      <c r="H387" s="6" t="s">
        <v>27</v>
      </c>
      <c r="I387" s="6"/>
      <c r="J387" s="6" t="s">
        <v>608</v>
      </c>
      <c r="K387" s="6"/>
      <c r="L387" s="6"/>
      <c r="M387" s="6" t="s">
        <v>321</v>
      </c>
      <c r="P387" s="5" t="s">
        <v>27</v>
      </c>
      <c r="R387" s="5" t="s">
        <v>40</v>
      </c>
      <c r="U387" s="5" t="s">
        <v>14</v>
      </c>
      <c r="X387" s="5">
        <v>14</v>
      </c>
      <c r="Y387" s="31">
        <f>VLOOKUP(Z387,$A$3:$B$36,2,FALSE)</f>
        <v>41.9</v>
      </c>
      <c r="Z387" s="80" t="s">
        <v>776</v>
      </c>
      <c r="AD387" s="5">
        <v>14</v>
      </c>
      <c r="AE387" s="31">
        <f>VLOOKUP(AF387,$A$3:$B$36,2,FALSE)</f>
        <v>30.7</v>
      </c>
      <c r="AF387" s="80" t="s">
        <v>773</v>
      </c>
      <c r="AG387" s="114">
        <v>14</v>
      </c>
      <c r="AH387" s="107">
        <f>VLOOKUP(AI387,$A$3:$B$36,2,FALSE)</f>
        <v>49.5</v>
      </c>
      <c r="AI387" s="112" t="s">
        <v>767</v>
      </c>
      <c r="AM387" s="5">
        <v>14</v>
      </c>
      <c r="AN387" s="31">
        <f>VLOOKUP(AO387,$A$3:$B$36,2,FALSE)</f>
        <v>35.9</v>
      </c>
      <c r="AO387" s="80" t="s">
        <v>766</v>
      </c>
      <c r="BM387" s="10" t="s">
        <v>431</v>
      </c>
    </row>
    <row r="388" spans="7:65" x14ac:dyDescent="0.45">
      <c r="G388" s="5">
        <v>15</v>
      </c>
      <c r="H388" s="6" t="s">
        <v>603</v>
      </c>
      <c r="I388" s="6"/>
      <c r="J388" s="6"/>
      <c r="K388" s="6"/>
      <c r="L388" s="6"/>
      <c r="M388" s="6" t="s">
        <v>63</v>
      </c>
      <c r="P388" s="5" t="s">
        <v>26</v>
      </c>
      <c r="U388" s="5" t="s">
        <v>63</v>
      </c>
      <c r="X388" s="5">
        <v>15</v>
      </c>
      <c r="Y388" s="31">
        <f>VLOOKUP(Z388,$A$3:$B$36,2,FALSE)</f>
        <v>44.5</v>
      </c>
      <c r="Z388" s="80" t="s">
        <v>775</v>
      </c>
      <c r="AD388" s="114">
        <v>15</v>
      </c>
      <c r="AE388" s="107">
        <f>VLOOKUP(AF388,$A$3:$B$36,2,FALSE)</f>
        <v>32.5</v>
      </c>
      <c r="AF388" s="112" t="s">
        <v>774</v>
      </c>
      <c r="AM388" s="5">
        <v>15</v>
      </c>
      <c r="AN388" s="31">
        <f>VLOOKUP(AO388,$A$3:$B$36,2,FALSE)</f>
        <v>38.1</v>
      </c>
      <c r="AO388" s="80" t="s">
        <v>791</v>
      </c>
    </row>
    <row r="389" spans="7:65" ht="13.8" x14ac:dyDescent="0.45">
      <c r="G389" s="5">
        <v>16</v>
      </c>
      <c r="H389" s="6"/>
      <c r="I389" s="6"/>
      <c r="J389" s="6"/>
      <c r="K389" s="6"/>
      <c r="L389" s="6"/>
      <c r="M389" s="6" t="s">
        <v>253</v>
      </c>
      <c r="N389" s="10" t="s">
        <v>431</v>
      </c>
      <c r="U389" s="5" t="s">
        <v>64</v>
      </c>
      <c r="V389" s="5">
        <f>COUNTA(P374:U389)</f>
        <v>81</v>
      </c>
      <c r="W389" s="10" t="s">
        <v>431</v>
      </c>
      <c r="X389" s="114">
        <v>16</v>
      </c>
      <c r="Y389" s="107">
        <f>VLOOKUP(Z389,$A$3:$B$36,2,FALSE)</f>
        <v>41.9</v>
      </c>
      <c r="Z389" s="112" t="s">
        <v>776</v>
      </c>
      <c r="AM389" s="5">
        <v>16</v>
      </c>
      <c r="AN389" s="31">
        <f>VLOOKUP(AO389,$A$3:$B$36,2,FALSE)</f>
        <v>38.299999999999997</v>
      </c>
      <c r="AO389" s="80" t="s">
        <v>787</v>
      </c>
    </row>
    <row r="390" spans="7:65" x14ac:dyDescent="0.45">
      <c r="AM390" s="114">
        <v>17</v>
      </c>
      <c r="AN390" s="107">
        <f>VLOOKUP(AO390,$A$3:$B$36,2,FALSE)</f>
        <v>38.1</v>
      </c>
      <c r="AO390" s="112" t="s">
        <v>791</v>
      </c>
    </row>
    <row r="392" spans="7:65" x14ac:dyDescent="0.45">
      <c r="G392" s="5" t="s">
        <v>613</v>
      </c>
    </row>
    <row r="393" spans="7:65" x14ac:dyDescent="0.45">
      <c r="H393" s="5" t="s">
        <v>216</v>
      </c>
    </row>
    <row r="394" spans="7:65" x14ac:dyDescent="0.45">
      <c r="G394" s="7" t="s">
        <v>5</v>
      </c>
      <c r="H394" s="8" t="s">
        <v>28</v>
      </c>
      <c r="I394" s="8" t="s">
        <v>29</v>
      </c>
      <c r="J394" s="8" t="s">
        <v>110</v>
      </c>
      <c r="K394" s="8" t="s">
        <v>217</v>
      </c>
      <c r="L394" s="8" t="s">
        <v>218</v>
      </c>
      <c r="M394" s="8" t="s">
        <v>219</v>
      </c>
      <c r="O394" s="77">
        <v>19</v>
      </c>
      <c r="P394" s="77" t="s">
        <v>28</v>
      </c>
      <c r="Q394" s="77" t="s">
        <v>29</v>
      </c>
      <c r="R394" s="77" t="s">
        <v>110</v>
      </c>
      <c r="S394" s="77" t="s">
        <v>217</v>
      </c>
      <c r="T394" s="77" t="s">
        <v>218</v>
      </c>
      <c r="U394" s="77" t="s">
        <v>219</v>
      </c>
      <c r="X394" s="7" t="s">
        <v>5</v>
      </c>
      <c r="Z394" s="102" t="s">
        <v>28</v>
      </c>
      <c r="AA394" s="102"/>
      <c r="AB394" s="102"/>
      <c r="AC394" s="102" t="s">
        <v>29</v>
      </c>
      <c r="AD394" s="102"/>
      <c r="AE394" s="102"/>
      <c r="AF394" s="102" t="s">
        <v>110</v>
      </c>
      <c r="AG394" s="102"/>
      <c r="AH394" s="102"/>
      <c r="AI394" s="102" t="s">
        <v>217</v>
      </c>
      <c r="AJ394" s="102"/>
      <c r="AK394" s="102"/>
      <c r="AL394" s="102" t="s">
        <v>218</v>
      </c>
      <c r="AM394" s="102"/>
      <c r="AN394" s="102"/>
      <c r="AO394" s="102" t="s">
        <v>219</v>
      </c>
    </row>
    <row r="395" spans="7:65" x14ac:dyDescent="0.45">
      <c r="G395" s="5">
        <v>1</v>
      </c>
      <c r="H395" s="6" t="s">
        <v>114</v>
      </c>
      <c r="I395" s="6" t="s">
        <v>118</v>
      </c>
      <c r="J395" s="6" t="s">
        <v>126</v>
      </c>
      <c r="K395" s="6" t="s">
        <v>136</v>
      </c>
      <c r="L395" s="6" t="s">
        <v>148</v>
      </c>
      <c r="M395" s="6" t="s">
        <v>353</v>
      </c>
      <c r="P395" s="5" t="s">
        <v>114</v>
      </c>
      <c r="Q395" s="5" t="s">
        <v>118</v>
      </c>
      <c r="R395" s="5" t="s">
        <v>126</v>
      </c>
      <c r="S395" s="5" t="s">
        <v>136</v>
      </c>
      <c r="T395" s="5" t="s">
        <v>148</v>
      </c>
      <c r="U395" s="5" t="s">
        <v>353</v>
      </c>
      <c r="X395" s="5">
        <v>1</v>
      </c>
      <c r="Y395" s="31">
        <f>VLOOKUP(Z395,$A$3:$B$36,2,FALSE)</f>
        <v>21.5</v>
      </c>
      <c r="Z395" s="80" t="s">
        <v>871</v>
      </c>
      <c r="AA395" s="5">
        <v>1</v>
      </c>
      <c r="AB395" s="31">
        <f>VLOOKUP(AC395,$A$3:$B$36,2,FALSE)</f>
        <v>21.5</v>
      </c>
      <c r="AC395" s="80" t="s">
        <v>871</v>
      </c>
      <c r="AD395" s="5">
        <v>1</v>
      </c>
      <c r="AE395" s="31">
        <f>VLOOKUP(AF395,$A$3:$B$36,2,FALSE)</f>
        <v>21.5</v>
      </c>
      <c r="AF395" s="80" t="s">
        <v>871</v>
      </c>
      <c r="AG395" s="5">
        <v>1</v>
      </c>
      <c r="AH395" s="31">
        <f>VLOOKUP(AI395,$A$3:$B$36,2,FALSE)</f>
        <v>21.5</v>
      </c>
      <c r="AI395" s="80" t="s">
        <v>871</v>
      </c>
      <c r="AJ395" s="5">
        <v>1</v>
      </c>
      <c r="AK395" s="31">
        <f>VLOOKUP(AL395,$A$3:$B$36,2,FALSE)</f>
        <v>21.5</v>
      </c>
      <c r="AL395" s="80" t="s">
        <v>871</v>
      </c>
      <c r="AM395" s="5">
        <v>1</v>
      </c>
      <c r="AN395" s="31">
        <f>VLOOKUP(AO395,$A$3:$B$36,2,FALSE)</f>
        <v>21.5</v>
      </c>
      <c r="AO395" s="80" t="s">
        <v>871</v>
      </c>
    </row>
    <row r="396" spans="7:65" x14ac:dyDescent="0.45">
      <c r="G396" s="5">
        <v>2</v>
      </c>
      <c r="H396" s="6" t="s">
        <v>116</v>
      </c>
      <c r="I396" s="6" t="s">
        <v>119</v>
      </c>
      <c r="J396" s="6" t="s">
        <v>128</v>
      </c>
      <c r="K396" s="6" t="s">
        <v>137</v>
      </c>
      <c r="L396" s="6" t="s">
        <v>96</v>
      </c>
      <c r="M396" s="6" t="s">
        <v>627</v>
      </c>
      <c r="P396" s="5" t="s">
        <v>116</v>
      </c>
      <c r="Q396" s="5" t="s">
        <v>119</v>
      </c>
      <c r="R396" s="5" t="s">
        <v>128</v>
      </c>
      <c r="S396" s="5" t="s">
        <v>137</v>
      </c>
      <c r="T396" s="5" t="s">
        <v>96</v>
      </c>
      <c r="U396" s="5" t="s">
        <v>627</v>
      </c>
      <c r="X396" s="5">
        <v>2</v>
      </c>
      <c r="Y396" s="31">
        <f>VLOOKUP(Z396,$A$3:$B$36,2,FALSE)</f>
        <v>28.4</v>
      </c>
      <c r="Z396" s="80" t="s">
        <v>792</v>
      </c>
      <c r="AA396" s="5">
        <v>2</v>
      </c>
      <c r="AB396" s="31">
        <f>VLOOKUP(AC396,$A$3:$B$36,2,FALSE)</f>
        <v>28.4</v>
      </c>
      <c r="AC396" s="80" t="s">
        <v>792</v>
      </c>
      <c r="AD396" s="5">
        <v>2</v>
      </c>
      <c r="AE396" s="31">
        <f>VLOOKUP(AF396,$A$3:$B$36,2,FALSE)</f>
        <v>28.4</v>
      </c>
      <c r="AF396" s="80" t="s">
        <v>792</v>
      </c>
      <c r="AG396" s="5">
        <v>2</v>
      </c>
      <c r="AH396" s="31">
        <f>VLOOKUP(AI396,$A$3:$B$36,2,FALSE)</f>
        <v>28.4</v>
      </c>
      <c r="AI396" s="80" t="s">
        <v>792</v>
      </c>
      <c r="AJ396" s="5">
        <v>2</v>
      </c>
      <c r="AK396" s="31">
        <f>VLOOKUP(AL396,$A$3:$B$36,2,FALSE)</f>
        <v>28.4</v>
      </c>
      <c r="AL396" s="80" t="s">
        <v>792</v>
      </c>
      <c r="AM396" s="5">
        <v>2</v>
      </c>
      <c r="AN396" s="31">
        <f>VLOOKUP(AO396,$A$3:$B$36,2,FALSE)</f>
        <v>17.899999999999999</v>
      </c>
      <c r="AO396" s="80" t="s">
        <v>771</v>
      </c>
    </row>
    <row r="397" spans="7:65" x14ac:dyDescent="0.45">
      <c r="G397" s="5">
        <v>3</v>
      </c>
      <c r="H397" s="6" t="s">
        <v>66</v>
      </c>
      <c r="I397" s="6" t="s">
        <v>120</v>
      </c>
      <c r="J397" s="6" t="s">
        <v>130</v>
      </c>
      <c r="K397" s="6" t="s">
        <v>138</v>
      </c>
      <c r="L397" s="6" t="s">
        <v>345</v>
      </c>
      <c r="M397" s="6" t="s">
        <v>628</v>
      </c>
      <c r="P397" s="5" t="s">
        <v>66</v>
      </c>
      <c r="Q397" s="5" t="s">
        <v>120</v>
      </c>
      <c r="R397" s="5" t="s">
        <v>130</v>
      </c>
      <c r="S397" s="5" t="s">
        <v>138</v>
      </c>
      <c r="T397" s="5" t="s">
        <v>782</v>
      </c>
      <c r="U397" s="5" t="s">
        <v>628</v>
      </c>
      <c r="X397" s="5">
        <v>3</v>
      </c>
      <c r="Y397" s="31">
        <f>VLOOKUP(Z397,$A$3:$B$36,2,FALSE)</f>
        <v>35.9</v>
      </c>
      <c r="Z397" s="80" t="s">
        <v>766</v>
      </c>
      <c r="AA397" s="5">
        <v>3</v>
      </c>
      <c r="AB397" s="31">
        <f>VLOOKUP(AC397,$A$3:$B$36,2,FALSE)</f>
        <v>35.9</v>
      </c>
      <c r="AC397" s="80" t="s">
        <v>766</v>
      </c>
      <c r="AD397" s="5">
        <v>3</v>
      </c>
      <c r="AE397" s="31">
        <f>VLOOKUP(AF397,$A$3:$B$36,2,FALSE)</f>
        <v>35.9</v>
      </c>
      <c r="AF397" s="80" t="s">
        <v>766</v>
      </c>
      <c r="AG397" s="5">
        <v>3</v>
      </c>
      <c r="AH397" s="31">
        <f>VLOOKUP(AI397,$A$3:$B$36,2,FALSE)</f>
        <v>35.9</v>
      </c>
      <c r="AI397" s="80" t="s">
        <v>766</v>
      </c>
      <c r="AJ397" s="5">
        <v>3</v>
      </c>
      <c r="AK397" s="31">
        <f>VLOOKUP(AL397,$A$3:$B$36,2,FALSE)</f>
        <v>35.9</v>
      </c>
      <c r="AL397" s="80" t="s">
        <v>766</v>
      </c>
      <c r="AM397" s="5">
        <v>3</v>
      </c>
      <c r="AN397" s="31">
        <f>VLOOKUP(AO397,$A$3:$B$36,2,FALSE)</f>
        <v>13</v>
      </c>
      <c r="AO397" s="80" t="s">
        <v>877</v>
      </c>
    </row>
    <row r="398" spans="7:65" x14ac:dyDescent="0.45">
      <c r="G398" s="5">
        <v>4</v>
      </c>
      <c r="H398" s="6" t="s">
        <v>27</v>
      </c>
      <c r="I398" s="6" t="s">
        <v>327</v>
      </c>
      <c r="J398" s="6" t="s">
        <v>619</v>
      </c>
      <c r="K398" s="6" t="s">
        <v>51</v>
      </c>
      <c r="L398" s="6" t="s">
        <v>346</v>
      </c>
      <c r="M398" s="11" t="s">
        <v>629</v>
      </c>
      <c r="P398" s="5" t="s">
        <v>27</v>
      </c>
      <c r="Q398" s="5" t="s">
        <v>172</v>
      </c>
      <c r="R398" s="5" t="s">
        <v>80</v>
      </c>
      <c r="S398" s="5" t="s">
        <v>51</v>
      </c>
      <c r="T398" s="5" t="s">
        <v>346</v>
      </c>
      <c r="U398" s="5" t="s">
        <v>1010</v>
      </c>
      <c r="X398" s="5">
        <v>4</v>
      </c>
      <c r="Y398" s="31">
        <f>VLOOKUP(Z398,$A$3:$B$36,2,FALSE)</f>
        <v>41.9</v>
      </c>
      <c r="Z398" s="80" t="s">
        <v>776</v>
      </c>
      <c r="AA398" s="5">
        <v>4</v>
      </c>
      <c r="AB398" s="31">
        <f>VLOOKUP(AC398,$A$3:$B$36,2,FALSE)</f>
        <v>41.9</v>
      </c>
      <c r="AC398" s="80" t="s">
        <v>776</v>
      </c>
      <c r="AD398" s="5">
        <v>4</v>
      </c>
      <c r="AE398" s="31">
        <f>VLOOKUP(AF398,$A$3:$B$36,2,FALSE)</f>
        <v>41.9</v>
      </c>
      <c r="AF398" s="80" t="s">
        <v>776</v>
      </c>
      <c r="AG398" s="5">
        <v>4</v>
      </c>
      <c r="AH398" s="31">
        <f>VLOOKUP(AI398,$A$3:$B$36,2,FALSE)</f>
        <v>41.9</v>
      </c>
      <c r="AI398" s="80" t="s">
        <v>776</v>
      </c>
      <c r="AJ398" s="5">
        <v>4</v>
      </c>
      <c r="AK398" s="31">
        <f>VLOOKUP(AL398,$A$3:$B$36,2,FALSE)</f>
        <v>32.5</v>
      </c>
      <c r="AL398" s="80" t="s">
        <v>774</v>
      </c>
      <c r="AM398" s="5">
        <v>4</v>
      </c>
      <c r="AN398" s="31">
        <f>VLOOKUP(AO398,$A$3:$B$36,2,FALSE)</f>
        <v>13</v>
      </c>
      <c r="AO398" s="80" t="s">
        <v>877</v>
      </c>
    </row>
    <row r="399" spans="7:65" x14ac:dyDescent="0.45">
      <c r="G399" s="5">
        <v>5</v>
      </c>
      <c r="H399" s="6" t="s">
        <v>25</v>
      </c>
      <c r="I399" s="6" t="s">
        <v>301</v>
      </c>
      <c r="J399" s="6" t="s">
        <v>620</v>
      </c>
      <c r="K399" s="6" t="s">
        <v>139</v>
      </c>
      <c r="L399" s="6" t="s">
        <v>93</v>
      </c>
      <c r="M399" s="16" t="s">
        <v>630</v>
      </c>
      <c r="P399" s="5" t="s">
        <v>25</v>
      </c>
      <c r="Q399" s="5" t="s">
        <v>31</v>
      </c>
      <c r="R399" s="5" t="s">
        <v>620</v>
      </c>
      <c r="S399" s="5" t="s">
        <v>609</v>
      </c>
      <c r="T399" s="5" t="s">
        <v>93</v>
      </c>
      <c r="U399" s="5" t="s">
        <v>1011</v>
      </c>
      <c r="X399" s="5">
        <v>5</v>
      </c>
      <c r="Y399" s="31">
        <f>VLOOKUP(Z399,$A$3:$B$36,2,FALSE)</f>
        <v>52.3</v>
      </c>
      <c r="Z399" s="80" t="s">
        <v>764</v>
      </c>
      <c r="AA399" s="5">
        <v>5</v>
      </c>
      <c r="AB399" s="31">
        <f>VLOOKUP(AC399,$A$3:$B$36,2,FALSE)</f>
        <v>38.299999999999997</v>
      </c>
      <c r="AC399" s="80" t="s">
        <v>787</v>
      </c>
      <c r="AD399" s="5">
        <v>5</v>
      </c>
      <c r="AE399" s="31">
        <f>VLOOKUP(AF399,$A$3:$B$36,2,FALSE)</f>
        <v>38.299999999999997</v>
      </c>
      <c r="AF399" s="80" t="s">
        <v>787</v>
      </c>
      <c r="AG399" s="5">
        <v>5</v>
      </c>
      <c r="AH399" s="31">
        <f>VLOOKUP(AI399,$A$3:$B$36,2,FALSE)</f>
        <v>52.3</v>
      </c>
      <c r="AI399" s="80" t="s">
        <v>764</v>
      </c>
      <c r="AJ399" s="5">
        <v>5</v>
      </c>
      <c r="AK399" s="31">
        <f>VLOOKUP(AL399,$A$3:$B$36,2,FALSE)</f>
        <v>28.4</v>
      </c>
      <c r="AL399" s="80" t="s">
        <v>792</v>
      </c>
      <c r="AM399" s="5">
        <v>5</v>
      </c>
      <c r="AN399" s="31">
        <f>VLOOKUP(AO399,$A$3:$B$36,2,FALSE)</f>
        <v>14.7</v>
      </c>
      <c r="AO399" s="80" t="s">
        <v>879</v>
      </c>
    </row>
    <row r="400" spans="7:65" x14ac:dyDescent="0.45">
      <c r="G400" s="5">
        <v>6</v>
      </c>
      <c r="H400" s="6" t="s">
        <v>255</v>
      </c>
      <c r="I400" s="6" t="s">
        <v>170</v>
      </c>
      <c r="J400" s="6" t="s">
        <v>621</v>
      </c>
      <c r="K400" s="6" t="s">
        <v>399</v>
      </c>
      <c r="L400" s="6" t="s">
        <v>291</v>
      </c>
      <c r="M400" s="6" t="s">
        <v>633</v>
      </c>
      <c r="P400" s="5" t="s">
        <v>981</v>
      </c>
      <c r="Q400" s="5" t="s">
        <v>170</v>
      </c>
      <c r="R400" s="5" t="s">
        <v>130</v>
      </c>
      <c r="S400" s="5" t="s">
        <v>399</v>
      </c>
      <c r="T400" s="5" t="s">
        <v>94</v>
      </c>
      <c r="U400" s="5" t="s">
        <v>1012</v>
      </c>
      <c r="X400" s="5">
        <v>6</v>
      </c>
      <c r="Y400" s="31">
        <f>VLOOKUP(Z400,$A$3:$B$36,2,FALSE)</f>
        <v>62.6</v>
      </c>
      <c r="Z400" s="80" t="s">
        <v>768</v>
      </c>
      <c r="AA400" s="5">
        <v>6</v>
      </c>
      <c r="AB400" s="31">
        <f>VLOOKUP(AC400,$A$3:$B$36,2,FALSE)</f>
        <v>40.4</v>
      </c>
      <c r="AC400" s="80" t="s">
        <v>765</v>
      </c>
      <c r="AD400" s="5">
        <v>6</v>
      </c>
      <c r="AE400" s="31">
        <f>VLOOKUP(AF400,$A$3:$B$36,2,FALSE)</f>
        <v>35.9</v>
      </c>
      <c r="AF400" s="80" t="s">
        <v>766</v>
      </c>
      <c r="AG400" s="5">
        <v>6</v>
      </c>
      <c r="AH400" s="31">
        <f>VLOOKUP(AI400,$A$3:$B$36,2,FALSE)</f>
        <v>46.8</v>
      </c>
      <c r="AI400" s="80" t="s">
        <v>772</v>
      </c>
      <c r="AJ400" s="5">
        <v>6</v>
      </c>
      <c r="AK400" s="31">
        <f>VLOOKUP(AL400,$A$3:$B$36,2,FALSE)</f>
        <v>24.1</v>
      </c>
      <c r="AL400" s="80" t="s">
        <v>769</v>
      </c>
      <c r="AM400" s="5">
        <v>6</v>
      </c>
      <c r="AN400" s="31">
        <f>VLOOKUP(AO400,$A$3:$B$36,2,FALSE)</f>
        <v>16</v>
      </c>
      <c r="AO400" s="80" t="s">
        <v>790</v>
      </c>
    </row>
    <row r="401" spans="7:65" x14ac:dyDescent="0.45">
      <c r="G401" s="5">
        <v>7</v>
      </c>
      <c r="H401" s="6" t="s">
        <v>256</v>
      </c>
      <c r="I401" s="6" t="s">
        <v>121</v>
      </c>
      <c r="J401" s="6" t="s">
        <v>622</v>
      </c>
      <c r="K401" s="6" t="s">
        <v>48</v>
      </c>
      <c r="L401" s="11" t="s">
        <v>350</v>
      </c>
      <c r="M401" s="16" t="s">
        <v>635</v>
      </c>
      <c r="P401" s="5" t="s">
        <v>256</v>
      </c>
      <c r="Q401" s="5" t="s">
        <v>121</v>
      </c>
      <c r="R401" s="5" t="s">
        <v>998</v>
      </c>
      <c r="S401" s="5" t="s">
        <v>48</v>
      </c>
      <c r="T401" s="5" t="s">
        <v>987</v>
      </c>
      <c r="U401" s="5" t="s">
        <v>1011</v>
      </c>
      <c r="X401" s="5">
        <v>7</v>
      </c>
      <c r="Y401" s="31">
        <f>VLOOKUP(Z401,$A$3:$B$36,2,FALSE)</f>
        <v>59</v>
      </c>
      <c r="Z401" s="80" t="s">
        <v>784</v>
      </c>
      <c r="AA401" s="5">
        <v>7</v>
      </c>
      <c r="AB401" s="31">
        <f>VLOOKUP(AC401,$A$3:$B$36,2,FALSE)</f>
        <v>41.9</v>
      </c>
      <c r="AC401" s="80" t="s">
        <v>776</v>
      </c>
      <c r="AD401" s="5">
        <v>7</v>
      </c>
      <c r="AE401" s="31">
        <f>VLOOKUP(AF401,$A$3:$B$36,2,FALSE)</f>
        <v>38.1</v>
      </c>
      <c r="AF401" s="80" t="s">
        <v>791</v>
      </c>
      <c r="AG401" s="5">
        <v>7</v>
      </c>
      <c r="AH401" s="31">
        <f>VLOOKUP(AI401,$A$3:$B$36,2,FALSE)</f>
        <v>41.9</v>
      </c>
      <c r="AI401" s="80" t="s">
        <v>776</v>
      </c>
      <c r="AJ401" s="5">
        <v>7</v>
      </c>
      <c r="AK401" s="31">
        <f>VLOOKUP(AL401,$A$3:$B$36,2,FALSE)</f>
        <v>25.7</v>
      </c>
      <c r="AL401" s="80" t="s">
        <v>853</v>
      </c>
      <c r="AM401" s="5">
        <v>7</v>
      </c>
      <c r="AN401" s="31">
        <f>VLOOKUP(AO401,$A$3:$B$36,2,FALSE)</f>
        <v>14.7</v>
      </c>
      <c r="AO401" s="80" t="s">
        <v>879</v>
      </c>
    </row>
    <row r="402" spans="7:65" x14ac:dyDescent="0.45">
      <c r="G402" s="5">
        <v>8</v>
      </c>
      <c r="H402" s="6" t="s">
        <v>257</v>
      </c>
      <c r="I402" s="6" t="s">
        <v>171</v>
      </c>
      <c r="J402" s="6" t="s">
        <v>634</v>
      </c>
      <c r="K402" s="6" t="s">
        <v>244</v>
      </c>
      <c r="L402" s="6" t="s">
        <v>347</v>
      </c>
      <c r="M402" s="6" t="s">
        <v>631</v>
      </c>
      <c r="P402" s="5" t="s">
        <v>257</v>
      </c>
      <c r="Q402" s="5" t="s">
        <v>231</v>
      </c>
      <c r="R402" s="5" t="s">
        <v>634</v>
      </c>
      <c r="S402" s="5" t="s">
        <v>244</v>
      </c>
      <c r="T402" s="5" t="s">
        <v>347</v>
      </c>
      <c r="U402" s="5" t="s">
        <v>631</v>
      </c>
      <c r="X402" s="5">
        <v>8</v>
      </c>
      <c r="Y402" s="31">
        <f>VLOOKUP(Z402,$A$3:$B$36,2,FALSE)</f>
        <v>52.3</v>
      </c>
      <c r="Z402" s="80" t="s">
        <v>764</v>
      </c>
      <c r="AA402" s="5">
        <v>8</v>
      </c>
      <c r="AB402" s="31">
        <f>VLOOKUP(AC402,$A$3:$B$36,2,FALSE)</f>
        <v>44.5</v>
      </c>
      <c r="AC402" s="80" t="s">
        <v>775</v>
      </c>
      <c r="AD402" s="5">
        <v>8</v>
      </c>
      <c r="AE402" s="31">
        <f>VLOOKUP(AF402,$A$3:$B$36,2,FALSE)</f>
        <v>35.9</v>
      </c>
      <c r="AF402" s="80" t="s">
        <v>766</v>
      </c>
      <c r="AG402" s="5">
        <v>8</v>
      </c>
      <c r="AH402" s="31">
        <f>VLOOKUP(AI402,$A$3:$B$36,2,FALSE)</f>
        <v>38.299999999999997</v>
      </c>
      <c r="AI402" s="80" t="s">
        <v>787</v>
      </c>
      <c r="AJ402" s="5">
        <v>8</v>
      </c>
      <c r="AK402" s="31">
        <f>VLOOKUP(AL402,$A$3:$B$36,2,FALSE)</f>
        <v>24.1</v>
      </c>
      <c r="AL402" s="80" t="s">
        <v>769</v>
      </c>
      <c r="AM402" s="5">
        <v>8</v>
      </c>
      <c r="AN402" s="31">
        <f>VLOOKUP(AO402,$A$3:$B$36,2,FALSE)</f>
        <v>14</v>
      </c>
      <c r="AO402" s="80" t="s">
        <v>878</v>
      </c>
    </row>
    <row r="403" spans="7:65" x14ac:dyDescent="0.45">
      <c r="G403" s="5">
        <v>9</v>
      </c>
      <c r="H403" s="6" t="s">
        <v>186</v>
      </c>
      <c r="I403" s="6" t="s">
        <v>172</v>
      </c>
      <c r="J403" s="6" t="s">
        <v>39</v>
      </c>
      <c r="K403" s="6" t="s">
        <v>507</v>
      </c>
      <c r="L403" s="6" t="s">
        <v>351</v>
      </c>
      <c r="M403" s="11" t="s">
        <v>632</v>
      </c>
      <c r="P403" s="5" t="s">
        <v>186</v>
      </c>
      <c r="Q403" s="5" t="s">
        <v>172</v>
      </c>
      <c r="R403" s="5" t="s">
        <v>39</v>
      </c>
      <c r="S403" s="5" t="s">
        <v>507</v>
      </c>
      <c r="T403" s="5" t="s">
        <v>349</v>
      </c>
      <c r="U403" s="5" t="s">
        <v>1010</v>
      </c>
      <c r="X403" s="5">
        <v>9</v>
      </c>
      <c r="Y403" s="31">
        <f>VLOOKUP(Z403,$A$3:$B$36,2,FALSE)</f>
        <v>46.8</v>
      </c>
      <c r="Z403" s="80" t="s">
        <v>772</v>
      </c>
      <c r="AA403" s="5">
        <v>9</v>
      </c>
      <c r="AB403" s="31">
        <f>VLOOKUP(AC403,$A$3:$B$36,2,FALSE)</f>
        <v>41.9</v>
      </c>
      <c r="AC403" s="80" t="s">
        <v>776</v>
      </c>
      <c r="AD403" s="5">
        <v>9</v>
      </c>
      <c r="AE403" s="31">
        <f>VLOOKUP(AF403,$A$3:$B$36,2,FALSE)</f>
        <v>34.1</v>
      </c>
      <c r="AF403" s="80" t="s">
        <v>770</v>
      </c>
      <c r="AG403" s="5">
        <v>9</v>
      </c>
      <c r="AH403" s="31">
        <f>VLOOKUP(AI403,$A$3:$B$36,2,FALSE)</f>
        <v>35.9</v>
      </c>
      <c r="AI403" s="80" t="s">
        <v>766</v>
      </c>
      <c r="AJ403" s="5">
        <v>9</v>
      </c>
      <c r="AK403" s="31">
        <f>VLOOKUP(AL403,$A$3:$B$36,2,FALSE)</f>
        <v>22.6</v>
      </c>
      <c r="AL403" s="80" t="s">
        <v>873</v>
      </c>
      <c r="AM403" s="5">
        <v>9</v>
      </c>
      <c r="AN403" s="31">
        <f>VLOOKUP(AO403,$A$3:$B$36,2,FALSE)</f>
        <v>13</v>
      </c>
      <c r="AO403" s="80" t="s">
        <v>877</v>
      </c>
    </row>
    <row r="404" spans="7:65" x14ac:dyDescent="0.45">
      <c r="G404" s="5">
        <v>10</v>
      </c>
      <c r="H404" s="6" t="s">
        <v>388</v>
      </c>
      <c r="I404" s="6" t="s">
        <v>173</v>
      </c>
      <c r="J404" s="6" t="s">
        <v>623</v>
      </c>
      <c r="K404" s="6" t="s">
        <v>508</v>
      </c>
      <c r="L404" s="6" t="s">
        <v>94</v>
      </c>
      <c r="M404" s="6"/>
      <c r="P404" s="5" t="s">
        <v>27</v>
      </c>
      <c r="Q404" s="5" t="s">
        <v>170</v>
      </c>
      <c r="R404" s="5" t="s">
        <v>129</v>
      </c>
      <c r="S404" s="5" t="s">
        <v>508</v>
      </c>
      <c r="T404" s="5" t="s">
        <v>94</v>
      </c>
      <c r="X404" s="5">
        <v>10</v>
      </c>
      <c r="Y404" s="31">
        <f>VLOOKUP(Z404,$A$3:$B$36,2,FALSE)</f>
        <v>41.9</v>
      </c>
      <c r="Z404" s="80" t="s">
        <v>776</v>
      </c>
      <c r="AA404" s="5">
        <v>10</v>
      </c>
      <c r="AB404" s="31">
        <f>VLOOKUP(AC404,$A$3:$B$36,2,FALSE)</f>
        <v>40.4</v>
      </c>
      <c r="AC404" s="80" t="s">
        <v>765</v>
      </c>
      <c r="AD404" s="5">
        <v>10</v>
      </c>
      <c r="AE404" s="31">
        <f>VLOOKUP(AF404,$A$3:$B$36,2,FALSE)</f>
        <v>32.5</v>
      </c>
      <c r="AF404" s="80" t="s">
        <v>774</v>
      </c>
      <c r="AG404" s="5">
        <v>10</v>
      </c>
      <c r="AH404" s="31">
        <f>VLOOKUP(AI404,$A$3:$B$36,2,FALSE)</f>
        <v>32.5</v>
      </c>
      <c r="AI404" s="80" t="s">
        <v>774</v>
      </c>
      <c r="AJ404" s="5">
        <v>10</v>
      </c>
      <c r="AK404" s="31">
        <f>VLOOKUP(AL404,$A$3:$B$36,2,FALSE)</f>
        <v>24.1</v>
      </c>
      <c r="AL404" s="80" t="s">
        <v>769</v>
      </c>
      <c r="AM404" s="114">
        <v>10</v>
      </c>
      <c r="AN404" s="107">
        <f>VLOOKUP(AO404,$A$3:$B$36,2,FALSE)</f>
        <v>14</v>
      </c>
      <c r="AO404" s="112" t="s">
        <v>878</v>
      </c>
    </row>
    <row r="405" spans="7:65" x14ac:dyDescent="0.45">
      <c r="G405" s="5">
        <v>11</v>
      </c>
      <c r="H405" s="6" t="s">
        <v>22</v>
      </c>
      <c r="I405" s="6" t="s">
        <v>121</v>
      </c>
      <c r="J405" s="6" t="s">
        <v>624</v>
      </c>
      <c r="K405" s="11" t="s">
        <v>625</v>
      </c>
      <c r="L405" s="11" t="s">
        <v>626</v>
      </c>
      <c r="M405" s="6"/>
      <c r="P405" s="5" t="s">
        <v>22</v>
      </c>
      <c r="Q405" s="5" t="s">
        <v>121</v>
      </c>
      <c r="R405" s="5" t="s">
        <v>39</v>
      </c>
      <c r="S405" s="5" t="s">
        <v>137</v>
      </c>
      <c r="T405" s="5" t="s">
        <v>987</v>
      </c>
      <c r="X405" s="5">
        <v>11</v>
      </c>
      <c r="Y405" s="31">
        <f>VLOOKUP(Z405,$A$3:$B$36,2,FALSE)</f>
        <v>44.5</v>
      </c>
      <c r="Z405" s="80" t="s">
        <v>775</v>
      </c>
      <c r="AA405" s="5">
        <v>11</v>
      </c>
      <c r="AB405" s="31">
        <f>VLOOKUP(AC405,$A$3:$B$36,2,FALSE)</f>
        <v>41.9</v>
      </c>
      <c r="AC405" s="80" t="s">
        <v>776</v>
      </c>
      <c r="AD405" s="5">
        <v>11</v>
      </c>
      <c r="AE405" s="31">
        <f>VLOOKUP(AF405,$A$3:$B$36,2,FALSE)</f>
        <v>34.1</v>
      </c>
      <c r="AF405" s="80" t="s">
        <v>770</v>
      </c>
      <c r="AG405" s="5">
        <v>11</v>
      </c>
      <c r="AH405" s="31">
        <f>VLOOKUP(AI405,$A$3:$B$36,2,FALSE)</f>
        <v>28.4</v>
      </c>
      <c r="AI405" s="80" t="s">
        <v>792</v>
      </c>
      <c r="AJ405" s="5">
        <v>11</v>
      </c>
      <c r="AK405" s="31">
        <f>VLOOKUP(AL405,$A$3:$B$36,2,FALSE)</f>
        <v>25.7</v>
      </c>
      <c r="AL405" s="80" t="s">
        <v>853</v>
      </c>
      <c r="AN405" s="31"/>
    </row>
    <row r="406" spans="7:65" ht="13.8" x14ac:dyDescent="0.45">
      <c r="G406" s="5">
        <v>12</v>
      </c>
      <c r="H406" s="6" t="s">
        <v>23</v>
      </c>
      <c r="I406" s="6" t="s">
        <v>32</v>
      </c>
      <c r="J406" s="6"/>
      <c r="K406" s="6" t="s">
        <v>287</v>
      </c>
      <c r="L406" s="6"/>
      <c r="M406" s="6"/>
      <c r="P406" s="5" t="s">
        <v>23</v>
      </c>
      <c r="Q406" s="5" t="s">
        <v>32</v>
      </c>
      <c r="S406" s="5" t="s">
        <v>802</v>
      </c>
      <c r="X406" s="5">
        <v>12</v>
      </c>
      <c r="Y406" s="31">
        <f>VLOOKUP(Z406,$A$3:$B$36,2,FALSE)</f>
        <v>46.8</v>
      </c>
      <c r="Z406" s="80" t="s">
        <v>772</v>
      </c>
      <c r="AA406" s="5">
        <v>12</v>
      </c>
      <c r="AB406" s="31">
        <f>VLOOKUP(AC406,$A$3:$B$36,2,FALSE)</f>
        <v>44.5</v>
      </c>
      <c r="AC406" s="80" t="s">
        <v>775</v>
      </c>
      <c r="AD406" s="114">
        <v>12</v>
      </c>
      <c r="AE406" s="107">
        <f>VLOOKUP(AF406,$A$3:$B$36,2,FALSE)</f>
        <v>32.5</v>
      </c>
      <c r="AF406" s="112" t="s">
        <v>774</v>
      </c>
      <c r="AG406" s="5">
        <v>12</v>
      </c>
      <c r="AH406" s="31">
        <f>VLOOKUP(AI406,$A$3:$B$36,2,FALSE)</f>
        <v>30.7</v>
      </c>
      <c r="AI406" s="80" t="s">
        <v>773</v>
      </c>
      <c r="AJ406" s="114">
        <v>12</v>
      </c>
      <c r="AK406" s="107">
        <f>VLOOKUP(AL406,$A$3:$B$36,2,FALSE)</f>
        <v>24.1</v>
      </c>
      <c r="AL406" s="112" t="s">
        <v>769</v>
      </c>
      <c r="AN406" s="31"/>
      <c r="BM406" s="10" t="s">
        <v>431</v>
      </c>
    </row>
    <row r="407" spans="7:65" x14ac:dyDescent="0.45">
      <c r="G407" s="5">
        <v>13</v>
      </c>
      <c r="H407" s="6" t="s">
        <v>24</v>
      </c>
      <c r="I407" s="6" t="s">
        <v>174</v>
      </c>
      <c r="J407" s="6"/>
      <c r="K407" s="11" t="s">
        <v>288</v>
      </c>
      <c r="L407" s="6"/>
      <c r="M407" s="6"/>
      <c r="P407" s="5" t="s">
        <v>24</v>
      </c>
      <c r="Q407" s="5" t="s">
        <v>174</v>
      </c>
      <c r="S407" s="5" t="s">
        <v>137</v>
      </c>
      <c r="X407" s="5">
        <v>13</v>
      </c>
      <c r="Y407" s="31">
        <f>VLOOKUP(Z407,$A$3:$B$36,2,FALSE)</f>
        <v>49.5</v>
      </c>
      <c r="Z407" s="80" t="s">
        <v>767</v>
      </c>
      <c r="AA407" s="5">
        <v>13</v>
      </c>
      <c r="AB407" s="31">
        <f>VLOOKUP(AC407,$A$3:$B$36,2,FALSE)</f>
        <v>46.8</v>
      </c>
      <c r="AC407" s="80" t="s">
        <v>772</v>
      </c>
      <c r="AG407" s="5">
        <v>13</v>
      </c>
      <c r="AH407" s="31">
        <f>VLOOKUP(AI407,$A$3:$B$36,2,FALSE)</f>
        <v>28.4</v>
      </c>
      <c r="AI407" s="80" t="s">
        <v>792</v>
      </c>
    </row>
    <row r="408" spans="7:65" x14ac:dyDescent="0.45">
      <c r="G408" s="5">
        <v>14</v>
      </c>
      <c r="H408" s="11" t="s">
        <v>617</v>
      </c>
      <c r="I408" s="6" t="s">
        <v>36</v>
      </c>
      <c r="J408" s="6"/>
      <c r="K408" s="6" t="s">
        <v>89</v>
      </c>
      <c r="L408" s="6"/>
      <c r="M408" s="6"/>
      <c r="P408" s="5" t="s">
        <v>257</v>
      </c>
      <c r="Q408" s="5" t="s">
        <v>36</v>
      </c>
      <c r="S408" s="5" t="s">
        <v>89</v>
      </c>
      <c r="X408" s="5">
        <v>14</v>
      </c>
      <c r="Y408" s="31">
        <f>VLOOKUP(Z408,$A$3:$B$36,2,FALSE)</f>
        <v>52.3</v>
      </c>
      <c r="Z408" s="80" t="s">
        <v>764</v>
      </c>
      <c r="AA408" s="5">
        <v>14</v>
      </c>
      <c r="AB408" s="31">
        <f>VLOOKUP(AC408,$A$3:$B$36,2,FALSE)</f>
        <v>49.5</v>
      </c>
      <c r="AC408" s="80" t="s">
        <v>767</v>
      </c>
      <c r="AG408" s="5">
        <v>14</v>
      </c>
      <c r="AH408" s="31">
        <f>VLOOKUP(AI408,$A$3:$B$36,2,FALSE)</f>
        <v>30.7</v>
      </c>
      <c r="AI408" s="80" t="s">
        <v>773</v>
      </c>
    </row>
    <row r="409" spans="7:65" x14ac:dyDescent="0.45">
      <c r="G409" s="5">
        <v>15</v>
      </c>
      <c r="H409" s="6" t="s">
        <v>548</v>
      </c>
      <c r="I409" s="6" t="s">
        <v>33</v>
      </c>
      <c r="J409" s="6"/>
      <c r="K409" s="6" t="s">
        <v>90</v>
      </c>
      <c r="L409" s="6"/>
      <c r="M409" s="6"/>
      <c r="P409" s="5" t="s">
        <v>548</v>
      </c>
      <c r="Q409" s="5" t="s">
        <v>33</v>
      </c>
      <c r="S409" s="5" t="s">
        <v>90</v>
      </c>
      <c r="X409" s="5">
        <v>15</v>
      </c>
      <c r="Y409" s="31">
        <f>VLOOKUP(Z409,$A$3:$B$36,2,FALSE)</f>
        <v>49.5</v>
      </c>
      <c r="Z409" s="80" t="s">
        <v>767</v>
      </c>
      <c r="AA409" s="5">
        <v>15</v>
      </c>
      <c r="AB409" s="31">
        <f>VLOOKUP(AC409,$A$3:$B$36,2,FALSE)</f>
        <v>52.3</v>
      </c>
      <c r="AC409" s="80" t="s">
        <v>764</v>
      </c>
      <c r="AG409" s="5">
        <v>15</v>
      </c>
      <c r="AH409" s="31">
        <f>VLOOKUP(AI409,$A$3:$B$36,2,FALSE)</f>
        <v>32.5</v>
      </c>
      <c r="AI409" s="80" t="s">
        <v>774</v>
      </c>
    </row>
    <row r="410" spans="7:65" x14ac:dyDescent="0.45">
      <c r="G410" s="5">
        <v>16</v>
      </c>
      <c r="H410" s="6" t="s">
        <v>498</v>
      </c>
      <c r="I410" s="6" t="s">
        <v>233</v>
      </c>
      <c r="J410" s="6"/>
      <c r="K410" s="6" t="s">
        <v>46</v>
      </c>
      <c r="L410" s="6"/>
      <c r="M410" s="6"/>
      <c r="P410" s="5" t="s">
        <v>23</v>
      </c>
      <c r="Q410" s="5" t="s">
        <v>73</v>
      </c>
      <c r="S410" s="5" t="s">
        <v>46</v>
      </c>
      <c r="X410" s="5">
        <v>16</v>
      </c>
      <c r="Y410" s="31">
        <f>VLOOKUP(Z410,$A$3:$B$36,2,FALSE)</f>
        <v>46.8</v>
      </c>
      <c r="Z410" s="80" t="s">
        <v>772</v>
      </c>
      <c r="AA410" s="5">
        <v>16</v>
      </c>
      <c r="AB410" s="31">
        <f>VLOOKUP(AC410,$A$3:$B$36,2,FALSE)</f>
        <v>55.5</v>
      </c>
      <c r="AC410" s="80" t="s">
        <v>786</v>
      </c>
      <c r="AG410" s="5">
        <v>16</v>
      </c>
      <c r="AH410" s="31">
        <f>VLOOKUP(AI410,$A$3:$B$36,2,FALSE)</f>
        <v>34.1</v>
      </c>
      <c r="AI410" s="80" t="s">
        <v>770</v>
      </c>
    </row>
    <row r="411" spans="7:65" x14ac:dyDescent="0.45">
      <c r="G411" s="5">
        <v>17</v>
      </c>
      <c r="H411" s="6" t="s">
        <v>24</v>
      </c>
      <c r="I411" s="6"/>
      <c r="J411" s="6"/>
      <c r="K411" s="6" t="s">
        <v>289</v>
      </c>
      <c r="L411" s="6"/>
      <c r="M411" s="6"/>
      <c r="P411" s="5" t="s">
        <v>24</v>
      </c>
      <c r="S411" s="5" t="s">
        <v>507</v>
      </c>
      <c r="X411" s="5">
        <v>17</v>
      </c>
      <c r="Y411" s="31">
        <f>VLOOKUP(Z411,$A$3:$B$36,2,FALSE)</f>
        <v>49.5</v>
      </c>
      <c r="Z411" s="80" t="s">
        <v>767</v>
      </c>
      <c r="AA411" s="114">
        <v>17</v>
      </c>
      <c r="AB411" s="107">
        <f>VLOOKUP(AC411,$A$3:$B$36,2,FALSE)</f>
        <v>52.3</v>
      </c>
      <c r="AC411" s="112" t="s">
        <v>764</v>
      </c>
      <c r="AG411" s="5">
        <v>17</v>
      </c>
      <c r="AH411" s="31">
        <f>VLOOKUP(AI411,$A$3:$B$36,2,FALSE)</f>
        <v>35.9</v>
      </c>
      <c r="AI411" s="80" t="s">
        <v>766</v>
      </c>
    </row>
    <row r="412" spans="7:65" ht="13.8" x14ac:dyDescent="0.45">
      <c r="G412" s="5">
        <v>18</v>
      </c>
      <c r="H412" s="11" t="s">
        <v>618</v>
      </c>
      <c r="I412" s="6"/>
      <c r="J412" s="6"/>
      <c r="K412" s="6"/>
      <c r="L412" s="6"/>
      <c r="M412" s="6"/>
      <c r="N412" s="10" t="s">
        <v>431</v>
      </c>
      <c r="P412" s="5" t="s">
        <v>257</v>
      </c>
      <c r="V412" s="5">
        <f>COUNTA(P395:U412)</f>
        <v>82</v>
      </c>
      <c r="W412" s="10" t="s">
        <v>431</v>
      </c>
      <c r="X412" s="5">
        <v>18</v>
      </c>
      <c r="Y412" s="31">
        <f>VLOOKUP(Z412,$A$3:$B$36,2,FALSE)</f>
        <v>52.3</v>
      </c>
      <c r="Z412" s="80" t="s">
        <v>764</v>
      </c>
      <c r="AB412" s="31"/>
      <c r="AG412" s="114">
        <v>18</v>
      </c>
      <c r="AH412" s="107">
        <f>VLOOKUP(AI412,$A$3:$B$36,2,FALSE)</f>
        <v>34.1</v>
      </c>
      <c r="AI412" s="112" t="s">
        <v>770</v>
      </c>
    </row>
    <row r="413" spans="7:65" x14ac:dyDescent="0.45">
      <c r="X413" s="114">
        <v>19</v>
      </c>
      <c r="Y413" s="107">
        <f>VLOOKUP(Z413,$A$3:$B$36,2,FALSE)</f>
        <v>49.5</v>
      </c>
      <c r="Z413" s="112" t="s">
        <v>767</v>
      </c>
    </row>
    <row r="414" spans="7:65" x14ac:dyDescent="0.45">
      <c r="G414" s="5" t="s">
        <v>636</v>
      </c>
    </row>
    <row r="415" spans="7:65" x14ac:dyDescent="0.45">
      <c r="H415" s="5" t="s">
        <v>216</v>
      </c>
    </row>
    <row r="416" spans="7:65" x14ac:dyDescent="0.45">
      <c r="G416" s="7" t="s">
        <v>5</v>
      </c>
      <c r="H416" s="8" t="s">
        <v>28</v>
      </c>
      <c r="I416" s="8" t="s">
        <v>29</v>
      </c>
      <c r="J416" s="8" t="s">
        <v>110</v>
      </c>
      <c r="K416" s="8" t="s">
        <v>217</v>
      </c>
      <c r="L416" s="8" t="s">
        <v>218</v>
      </c>
      <c r="M416" s="8" t="s">
        <v>219</v>
      </c>
      <c r="O416" s="77">
        <v>20</v>
      </c>
      <c r="P416" s="77" t="s">
        <v>28</v>
      </c>
      <c r="Q416" s="77" t="s">
        <v>29</v>
      </c>
      <c r="R416" s="77" t="s">
        <v>110</v>
      </c>
      <c r="S416" s="77" t="s">
        <v>217</v>
      </c>
      <c r="T416" s="77" t="s">
        <v>218</v>
      </c>
      <c r="U416" s="77" t="s">
        <v>219</v>
      </c>
      <c r="X416" s="7" t="s">
        <v>5</v>
      </c>
      <c r="Z416" s="102" t="s">
        <v>28</v>
      </c>
      <c r="AA416" s="102"/>
      <c r="AB416" s="102"/>
      <c r="AC416" s="102" t="s">
        <v>29</v>
      </c>
      <c r="AD416" s="102"/>
      <c r="AE416" s="102"/>
      <c r="AF416" s="102" t="s">
        <v>110</v>
      </c>
      <c r="AG416" s="102"/>
      <c r="AH416" s="102"/>
      <c r="AI416" s="102" t="s">
        <v>217</v>
      </c>
      <c r="AJ416" s="102"/>
      <c r="AK416" s="102"/>
      <c r="AL416" s="102" t="s">
        <v>218</v>
      </c>
      <c r="AM416" s="102"/>
      <c r="AN416" s="102"/>
      <c r="AO416" s="102" t="s">
        <v>219</v>
      </c>
    </row>
    <row r="417" spans="7:65" x14ac:dyDescent="0.45">
      <c r="G417" s="5">
        <v>1</v>
      </c>
      <c r="H417" s="6" t="s">
        <v>111</v>
      </c>
      <c r="I417" s="6" t="s">
        <v>118</v>
      </c>
      <c r="J417" s="6" t="s">
        <v>126</v>
      </c>
      <c r="K417" s="6" t="s">
        <v>136</v>
      </c>
      <c r="L417" s="6" t="s">
        <v>580</v>
      </c>
      <c r="M417" s="6" t="s">
        <v>155</v>
      </c>
      <c r="P417" s="5" t="s">
        <v>111</v>
      </c>
      <c r="Q417" s="5" t="s">
        <v>118</v>
      </c>
      <c r="R417" s="5" t="s">
        <v>126</v>
      </c>
      <c r="S417" s="5" t="s">
        <v>136</v>
      </c>
      <c r="T417" s="5" t="s">
        <v>580</v>
      </c>
      <c r="U417" s="5" t="s">
        <v>155</v>
      </c>
      <c r="X417" s="5">
        <v>1</v>
      </c>
      <c r="Y417" s="31">
        <f>VLOOKUP(Z417,$A$3:$B$36,2,FALSE)</f>
        <v>21.5</v>
      </c>
      <c r="Z417" s="80" t="s">
        <v>871</v>
      </c>
      <c r="AA417" s="5">
        <v>1</v>
      </c>
      <c r="AB417" s="31">
        <f>VLOOKUP(AC417,$A$3:$B$36,2,FALSE)</f>
        <v>21.5</v>
      </c>
      <c r="AC417" s="80" t="s">
        <v>871</v>
      </c>
      <c r="AD417" s="5">
        <v>1</v>
      </c>
      <c r="AE417" s="31">
        <f>VLOOKUP(AF417,$A$3:$B$36,2,FALSE)</f>
        <v>21.5</v>
      </c>
      <c r="AF417" s="80" t="s">
        <v>871</v>
      </c>
      <c r="AG417" s="5">
        <v>1</v>
      </c>
      <c r="AH417" s="31">
        <f>VLOOKUP(AI417,$A$3:$B$36,2,FALSE)</f>
        <v>21.5</v>
      </c>
      <c r="AI417" s="80" t="s">
        <v>871</v>
      </c>
      <c r="AJ417" s="5">
        <v>1</v>
      </c>
      <c r="AK417" s="31">
        <f>VLOOKUP(AL417,$A$3:$B$36,2,FALSE)</f>
        <v>21.5</v>
      </c>
      <c r="AL417" s="80" t="s">
        <v>871</v>
      </c>
      <c r="AM417" s="5">
        <v>1</v>
      </c>
      <c r="AN417" s="31">
        <f>VLOOKUP(AO417,$A$3:$B$36,2,FALSE)</f>
        <v>21.5</v>
      </c>
      <c r="AO417" s="80" t="s">
        <v>871</v>
      </c>
    </row>
    <row r="418" spans="7:65" x14ac:dyDescent="0.45">
      <c r="G418" s="5">
        <v>2</v>
      </c>
      <c r="H418" s="6" t="s">
        <v>637</v>
      </c>
      <c r="I418" s="6" t="s">
        <v>119</v>
      </c>
      <c r="J418" s="6" t="s">
        <v>275</v>
      </c>
      <c r="K418" s="6" t="s">
        <v>137</v>
      </c>
      <c r="L418" s="6" t="s">
        <v>654</v>
      </c>
      <c r="M418" s="6" t="s">
        <v>466</v>
      </c>
      <c r="P418" s="5" t="s">
        <v>637</v>
      </c>
      <c r="Q418" s="5" t="s">
        <v>119</v>
      </c>
      <c r="R418" s="5" t="s">
        <v>42</v>
      </c>
      <c r="S418" s="5" t="s">
        <v>137</v>
      </c>
      <c r="T418" s="5" t="s">
        <v>1015</v>
      </c>
      <c r="U418" s="5" t="s">
        <v>16</v>
      </c>
      <c r="X418" s="5">
        <v>2</v>
      </c>
      <c r="Y418" s="31">
        <f>VLOOKUP(Z418,$A$3:$B$36,2,FALSE)</f>
        <v>17.899999999999999</v>
      </c>
      <c r="Z418" s="80" t="s">
        <v>771</v>
      </c>
      <c r="AA418" s="5">
        <v>2</v>
      </c>
      <c r="AB418" s="31">
        <f>VLOOKUP(AC418,$A$3:$B$36,2,FALSE)</f>
        <v>28.4</v>
      </c>
      <c r="AC418" s="80" t="s">
        <v>792</v>
      </c>
      <c r="AD418" s="5">
        <v>2</v>
      </c>
      <c r="AE418" s="31">
        <f>VLOOKUP(AF418,$A$3:$B$36,2,FALSE)</f>
        <v>28.4</v>
      </c>
      <c r="AF418" s="80" t="s">
        <v>792</v>
      </c>
      <c r="AG418" s="5">
        <v>2</v>
      </c>
      <c r="AH418" s="31">
        <f>VLOOKUP(AI418,$A$3:$B$36,2,FALSE)</f>
        <v>28.4</v>
      </c>
      <c r="AI418" s="80" t="s">
        <v>792</v>
      </c>
      <c r="AJ418" s="5">
        <v>2</v>
      </c>
      <c r="AK418" s="31">
        <f>VLOOKUP(AL418,$A$3:$B$36,2,FALSE)</f>
        <v>17.899999999999999</v>
      </c>
      <c r="AL418" s="80" t="s">
        <v>771</v>
      </c>
      <c r="AM418" s="5">
        <v>2</v>
      </c>
      <c r="AN418" s="31">
        <f>VLOOKUP(AO418,$A$3:$B$36,2,FALSE)</f>
        <v>28.4</v>
      </c>
      <c r="AO418" s="80" t="s">
        <v>792</v>
      </c>
    </row>
    <row r="419" spans="7:65" x14ac:dyDescent="0.45">
      <c r="G419" s="5">
        <v>3</v>
      </c>
      <c r="H419" s="6" t="s">
        <v>638</v>
      </c>
      <c r="I419" s="6" t="s">
        <v>120</v>
      </c>
      <c r="J419" s="6" t="s">
        <v>44</v>
      </c>
      <c r="K419" s="6" t="s">
        <v>138</v>
      </c>
      <c r="L419" s="6" t="s">
        <v>655</v>
      </c>
      <c r="M419" s="11" t="s">
        <v>467</v>
      </c>
      <c r="P419" s="5" t="s">
        <v>1013</v>
      </c>
      <c r="Q419" s="5" t="s">
        <v>120</v>
      </c>
      <c r="R419" s="5" t="s">
        <v>44</v>
      </c>
      <c r="S419" s="5" t="s">
        <v>138</v>
      </c>
      <c r="T419" s="5" t="s">
        <v>655</v>
      </c>
      <c r="U419" s="5" t="s">
        <v>356</v>
      </c>
      <c r="X419" s="5">
        <v>3</v>
      </c>
      <c r="Y419" s="31">
        <f>VLOOKUP(Z419,$A$3:$B$36,2,FALSE)</f>
        <v>13</v>
      </c>
      <c r="Z419" s="80" t="s">
        <v>877</v>
      </c>
      <c r="AA419" s="5">
        <v>3</v>
      </c>
      <c r="AB419" s="31">
        <f>VLOOKUP(AC419,$A$3:$B$36,2,FALSE)</f>
        <v>35.9</v>
      </c>
      <c r="AC419" s="80" t="s">
        <v>766</v>
      </c>
      <c r="AD419" s="5">
        <v>3</v>
      </c>
      <c r="AE419" s="31">
        <f>VLOOKUP(AF419,$A$3:$B$36,2,FALSE)</f>
        <v>24.1</v>
      </c>
      <c r="AF419" s="80" t="s">
        <v>769</v>
      </c>
      <c r="AG419" s="5">
        <v>3</v>
      </c>
      <c r="AH419" s="31">
        <f>VLOOKUP(AI419,$A$3:$B$36,2,FALSE)</f>
        <v>35.9</v>
      </c>
      <c r="AI419" s="80" t="s">
        <v>766</v>
      </c>
      <c r="AJ419" s="5">
        <v>3</v>
      </c>
      <c r="AK419" s="31">
        <f>VLOOKUP(AL419,$A$3:$B$36,2,FALSE)</f>
        <v>19.3</v>
      </c>
      <c r="AL419" s="80" t="s">
        <v>819</v>
      </c>
      <c r="AM419" s="5">
        <v>3</v>
      </c>
      <c r="AN419" s="31">
        <f>VLOOKUP(AO419,$A$3:$B$36,2,FALSE)</f>
        <v>24.1</v>
      </c>
      <c r="AO419" s="80" t="s">
        <v>769</v>
      </c>
    </row>
    <row r="420" spans="7:65" x14ac:dyDescent="0.45">
      <c r="G420" s="5">
        <v>4</v>
      </c>
      <c r="H420" s="6" t="s">
        <v>639</v>
      </c>
      <c r="I420" s="6" t="s">
        <v>327</v>
      </c>
      <c r="J420" s="11" t="s">
        <v>235</v>
      </c>
      <c r="K420" s="6" t="s">
        <v>243</v>
      </c>
      <c r="L420" s="6" t="s">
        <v>148</v>
      </c>
      <c r="M420" s="6" t="s">
        <v>468</v>
      </c>
      <c r="P420" s="5" t="s">
        <v>639</v>
      </c>
      <c r="Q420" s="5" t="s">
        <v>172</v>
      </c>
      <c r="R420" s="5" t="s">
        <v>126</v>
      </c>
      <c r="S420" s="5" t="s">
        <v>48</v>
      </c>
      <c r="T420" s="5" t="s">
        <v>148</v>
      </c>
      <c r="U420" s="5" t="s">
        <v>19</v>
      </c>
      <c r="X420" s="5">
        <v>4</v>
      </c>
      <c r="Y420" s="31">
        <f>VLOOKUP(Z420,$A$3:$B$36,2,FALSE)</f>
        <v>14.7</v>
      </c>
      <c r="Z420" s="80" t="s">
        <v>879</v>
      </c>
      <c r="AA420" s="5">
        <v>4</v>
      </c>
      <c r="AB420" s="31">
        <f>VLOOKUP(AC420,$A$3:$B$36,2,FALSE)</f>
        <v>41.9</v>
      </c>
      <c r="AC420" s="80" t="s">
        <v>776</v>
      </c>
      <c r="AD420" s="5">
        <v>4</v>
      </c>
      <c r="AE420" s="31">
        <f>VLOOKUP(AF420,$A$3:$B$36,2,FALSE)</f>
        <v>21.5</v>
      </c>
      <c r="AF420" s="80" t="s">
        <v>871</v>
      </c>
      <c r="AG420" s="5">
        <v>4</v>
      </c>
      <c r="AH420" s="31">
        <f>VLOOKUP(AI420,$A$3:$B$36,2,FALSE)</f>
        <v>41.9</v>
      </c>
      <c r="AI420" s="80" t="s">
        <v>776</v>
      </c>
      <c r="AJ420" s="5">
        <v>4</v>
      </c>
      <c r="AK420" s="31">
        <f>VLOOKUP(AL420,$A$3:$B$36,2,FALSE)</f>
        <v>21.5</v>
      </c>
      <c r="AL420" s="80" t="s">
        <v>871</v>
      </c>
      <c r="AM420" s="5">
        <v>4</v>
      </c>
      <c r="AN420" s="31">
        <f>VLOOKUP(AO420,$A$3:$B$36,2,FALSE)</f>
        <v>25.7</v>
      </c>
      <c r="AO420" s="80" t="s">
        <v>853</v>
      </c>
    </row>
    <row r="421" spans="7:65" x14ac:dyDescent="0.45">
      <c r="G421" s="5">
        <v>5</v>
      </c>
      <c r="H421" s="6" t="s">
        <v>640</v>
      </c>
      <c r="I421" s="6" t="s">
        <v>328</v>
      </c>
      <c r="J421" s="6" t="s">
        <v>395</v>
      </c>
      <c r="K421" s="11" t="s">
        <v>486</v>
      </c>
      <c r="L421" s="6" t="s">
        <v>656</v>
      </c>
      <c r="M421" s="11" t="s">
        <v>516</v>
      </c>
      <c r="P421" s="5" t="s">
        <v>1014</v>
      </c>
      <c r="Q421" s="5" t="s">
        <v>328</v>
      </c>
      <c r="R421" s="5" t="s">
        <v>996</v>
      </c>
      <c r="S421" s="5" t="s">
        <v>47</v>
      </c>
      <c r="T421" s="5" t="s">
        <v>347</v>
      </c>
      <c r="U421" s="5" t="s">
        <v>356</v>
      </c>
      <c r="X421" s="5">
        <v>5</v>
      </c>
      <c r="Y421" s="31">
        <f>VLOOKUP(Z421,$A$3:$B$36,2,FALSE)</f>
        <v>16</v>
      </c>
      <c r="Z421" s="80" t="s">
        <v>790</v>
      </c>
      <c r="AA421" s="5">
        <v>5</v>
      </c>
      <c r="AB421" s="31">
        <f>VLOOKUP(AC421,$A$3:$B$36,2,FALSE)</f>
        <v>38.299999999999997</v>
      </c>
      <c r="AC421" s="80" t="s">
        <v>787</v>
      </c>
      <c r="AD421" s="5">
        <v>5</v>
      </c>
      <c r="AE421" s="31">
        <f>VLOOKUP(AF421,$A$3:$B$36,2,FALSE)</f>
        <v>22.6</v>
      </c>
      <c r="AF421" s="80" t="s">
        <v>873</v>
      </c>
      <c r="AG421" s="5">
        <v>5</v>
      </c>
      <c r="AH421" s="31">
        <f>VLOOKUP(AI421,$A$3:$B$36,2,FALSE)</f>
        <v>38.299999999999997</v>
      </c>
      <c r="AI421" s="80" t="s">
        <v>787</v>
      </c>
      <c r="AJ421" s="5">
        <v>5</v>
      </c>
      <c r="AK421" s="31">
        <f>VLOOKUP(AL421,$A$3:$B$36,2,FALSE)</f>
        <v>24.1</v>
      </c>
      <c r="AL421" s="80" t="s">
        <v>769</v>
      </c>
      <c r="AM421" s="5">
        <v>5</v>
      </c>
      <c r="AN421" s="31">
        <f>VLOOKUP(AO421,$A$3:$B$36,2,FALSE)</f>
        <v>24.1</v>
      </c>
      <c r="AO421" s="80" t="s">
        <v>769</v>
      </c>
    </row>
    <row r="422" spans="7:65" x14ac:dyDescent="0.45">
      <c r="G422" s="5">
        <v>6</v>
      </c>
      <c r="H422" s="6" t="s">
        <v>641</v>
      </c>
      <c r="I422" s="6" t="s">
        <v>329</v>
      </c>
      <c r="J422" s="11" t="s">
        <v>396</v>
      </c>
      <c r="K422" s="6" t="s">
        <v>309</v>
      </c>
      <c r="L422" s="6" t="s">
        <v>579</v>
      </c>
      <c r="M422" s="6" t="s">
        <v>428</v>
      </c>
      <c r="P422" s="5" t="s">
        <v>639</v>
      </c>
      <c r="Q422" s="5" t="s">
        <v>329</v>
      </c>
      <c r="R422" s="5" t="s">
        <v>126</v>
      </c>
      <c r="S422" s="5" t="s">
        <v>49</v>
      </c>
      <c r="T422" s="5" t="s">
        <v>579</v>
      </c>
      <c r="U422" s="5" t="s">
        <v>428</v>
      </c>
      <c r="X422" s="5">
        <v>6</v>
      </c>
      <c r="Y422" s="31">
        <f>VLOOKUP(Z422,$A$3:$B$36,2,FALSE)</f>
        <v>14.7</v>
      </c>
      <c r="Z422" s="80" t="s">
        <v>879</v>
      </c>
      <c r="AA422" s="5">
        <v>6</v>
      </c>
      <c r="AB422" s="31">
        <f>VLOOKUP(AC422,$A$3:$B$36,2,FALSE)</f>
        <v>35.9</v>
      </c>
      <c r="AC422" s="80" t="s">
        <v>766</v>
      </c>
      <c r="AD422" s="5">
        <v>6</v>
      </c>
      <c r="AE422" s="31">
        <f>VLOOKUP(AF422,$A$3:$B$36,2,FALSE)</f>
        <v>21.5</v>
      </c>
      <c r="AF422" s="80" t="s">
        <v>871</v>
      </c>
      <c r="AG422" s="5">
        <v>6</v>
      </c>
      <c r="AH422" s="31">
        <f>VLOOKUP(AI422,$A$3:$B$36,2,FALSE)</f>
        <v>40.4</v>
      </c>
      <c r="AI422" s="80" t="s">
        <v>765</v>
      </c>
      <c r="AJ422" s="5">
        <v>6</v>
      </c>
      <c r="AK422" s="31">
        <f>VLOOKUP(AL422,$A$3:$B$36,2,FALSE)</f>
        <v>22.6</v>
      </c>
      <c r="AL422" s="80" t="s">
        <v>873</v>
      </c>
      <c r="AM422" s="5">
        <v>6</v>
      </c>
      <c r="AN422" s="31">
        <f>VLOOKUP(AO422,$A$3:$B$36,2,FALSE)</f>
        <v>25.7</v>
      </c>
      <c r="AO422" s="80" t="s">
        <v>853</v>
      </c>
    </row>
    <row r="423" spans="7:65" x14ac:dyDescent="0.45">
      <c r="G423" s="5">
        <v>7</v>
      </c>
      <c r="H423" s="6" t="s">
        <v>642</v>
      </c>
      <c r="I423" s="6" t="s">
        <v>456</v>
      </c>
      <c r="J423" s="6" t="s">
        <v>236</v>
      </c>
      <c r="K423" s="6" t="s">
        <v>244</v>
      </c>
      <c r="L423" s="6" t="s">
        <v>657</v>
      </c>
      <c r="M423" s="6" t="s">
        <v>18</v>
      </c>
      <c r="P423" s="5" t="s">
        <v>642</v>
      </c>
      <c r="Q423" s="5" t="s">
        <v>456</v>
      </c>
      <c r="R423" s="5" t="s">
        <v>236</v>
      </c>
      <c r="S423" s="5" t="s">
        <v>244</v>
      </c>
      <c r="T423" s="5" t="s">
        <v>148</v>
      </c>
      <c r="U423" s="5" t="s">
        <v>18</v>
      </c>
      <c r="X423" s="5">
        <v>7</v>
      </c>
      <c r="Y423" s="31">
        <f>VLOOKUP(Z423,$A$3:$B$36,2,FALSE)</f>
        <v>16</v>
      </c>
      <c r="Z423" s="80" t="s">
        <v>790</v>
      </c>
      <c r="AA423" s="5">
        <v>7</v>
      </c>
      <c r="AB423" s="31">
        <f>VLOOKUP(AC423,$A$3:$B$36,2,FALSE)</f>
        <v>32.5</v>
      </c>
      <c r="AC423" s="80" t="s">
        <v>774</v>
      </c>
      <c r="AD423" s="5">
        <v>7</v>
      </c>
      <c r="AE423" s="31">
        <f>VLOOKUP(AF423,$A$3:$B$36,2,FALSE)</f>
        <v>22.6</v>
      </c>
      <c r="AF423" s="80" t="s">
        <v>873</v>
      </c>
      <c r="AG423" s="5">
        <v>7</v>
      </c>
      <c r="AH423" s="31">
        <f>VLOOKUP(AI423,$A$3:$B$36,2,FALSE)</f>
        <v>38.299999999999997</v>
      </c>
      <c r="AI423" s="80" t="s">
        <v>787</v>
      </c>
      <c r="AJ423" s="5">
        <v>7</v>
      </c>
      <c r="AK423" s="31">
        <f>VLOOKUP(AL423,$A$3:$B$36,2,FALSE)</f>
        <v>21.5</v>
      </c>
      <c r="AL423" s="80" t="s">
        <v>871</v>
      </c>
      <c r="AM423" s="5">
        <v>7</v>
      </c>
      <c r="AN423" s="31">
        <f>VLOOKUP(AO423,$A$3:$B$36,2,FALSE)</f>
        <v>28.4</v>
      </c>
      <c r="AO423" s="80" t="s">
        <v>792</v>
      </c>
    </row>
    <row r="424" spans="7:65" x14ac:dyDescent="0.45">
      <c r="G424" s="5">
        <v>8</v>
      </c>
      <c r="H424" s="6" t="s">
        <v>643</v>
      </c>
      <c r="I424" s="6" t="s">
        <v>549</v>
      </c>
      <c r="J424" s="6" t="s">
        <v>652</v>
      </c>
      <c r="K424" s="6" t="s">
        <v>310</v>
      </c>
      <c r="L424" s="6" t="s">
        <v>658</v>
      </c>
      <c r="M424" s="6" t="s">
        <v>17</v>
      </c>
      <c r="P424" s="5" t="s">
        <v>643</v>
      </c>
      <c r="Q424" s="5" t="s">
        <v>549</v>
      </c>
      <c r="R424" s="5" t="s">
        <v>44</v>
      </c>
      <c r="S424" s="5" t="s">
        <v>203</v>
      </c>
      <c r="T424" s="5" t="s">
        <v>579</v>
      </c>
      <c r="U424" s="5" t="s">
        <v>17</v>
      </c>
      <c r="X424" s="5">
        <v>8</v>
      </c>
      <c r="Y424" s="31">
        <f>VLOOKUP(Z424,$A$3:$B$36,2,FALSE)</f>
        <v>17.899999999999999</v>
      </c>
      <c r="Z424" s="80" t="s">
        <v>771</v>
      </c>
      <c r="AA424" s="5">
        <v>8</v>
      </c>
      <c r="AB424" s="31">
        <f>VLOOKUP(AC424,$A$3:$B$36,2,FALSE)</f>
        <v>28.4</v>
      </c>
      <c r="AC424" s="80" t="s">
        <v>792</v>
      </c>
      <c r="AD424" s="5">
        <v>8</v>
      </c>
      <c r="AE424" s="31">
        <f>VLOOKUP(AF424,$A$3:$B$36,2,FALSE)</f>
        <v>24.1</v>
      </c>
      <c r="AF424" s="80" t="s">
        <v>769</v>
      </c>
      <c r="AG424" s="5">
        <v>8</v>
      </c>
      <c r="AH424" s="31">
        <f>VLOOKUP(AI424,$A$3:$B$36,2,FALSE)</f>
        <v>38.1</v>
      </c>
      <c r="AI424" s="80" t="s">
        <v>791</v>
      </c>
      <c r="AJ424" s="5">
        <v>8</v>
      </c>
      <c r="AK424" s="31">
        <f>VLOOKUP(AL424,$A$3:$B$36,2,FALSE)</f>
        <v>22.6</v>
      </c>
      <c r="AL424" s="80" t="s">
        <v>873</v>
      </c>
      <c r="AM424" s="5">
        <v>8</v>
      </c>
      <c r="AN424" s="31">
        <f>VLOOKUP(AO424,$A$3:$B$36,2,FALSE)</f>
        <v>30.7</v>
      </c>
      <c r="AO424" s="80" t="s">
        <v>773</v>
      </c>
    </row>
    <row r="425" spans="7:65" x14ac:dyDescent="0.45">
      <c r="G425" s="5">
        <v>9</v>
      </c>
      <c r="H425" s="6" t="s">
        <v>644</v>
      </c>
      <c r="I425" s="6" t="s">
        <v>263</v>
      </c>
      <c r="J425" s="6"/>
      <c r="K425" s="11" t="s">
        <v>653</v>
      </c>
      <c r="L425" s="6" t="s">
        <v>580</v>
      </c>
      <c r="M425" s="6" t="s">
        <v>660</v>
      </c>
      <c r="P425" s="5" t="s">
        <v>644</v>
      </c>
      <c r="Q425" s="5" t="s">
        <v>263</v>
      </c>
      <c r="S425" s="5" t="s">
        <v>244</v>
      </c>
      <c r="T425" s="5" t="s">
        <v>580</v>
      </c>
      <c r="U425" s="5" t="s">
        <v>211</v>
      </c>
      <c r="X425" s="5">
        <v>9</v>
      </c>
      <c r="Y425" s="31">
        <f>VLOOKUP(Z425,$A$3:$B$36,2,FALSE)</f>
        <v>18.399999999999999</v>
      </c>
      <c r="Z425" s="80" t="s">
        <v>432</v>
      </c>
      <c r="AA425" s="5">
        <v>9</v>
      </c>
      <c r="AB425" s="31">
        <f>VLOOKUP(AC425,$A$3:$B$36,2,FALSE)</f>
        <v>24.1</v>
      </c>
      <c r="AC425" s="80" t="s">
        <v>769</v>
      </c>
      <c r="AD425" s="114">
        <v>9</v>
      </c>
      <c r="AE425" s="107">
        <f>VLOOKUP(AF425,$A$3:$B$36,2,FALSE)</f>
        <v>22.6</v>
      </c>
      <c r="AF425" s="112" t="s">
        <v>873</v>
      </c>
      <c r="AG425" s="5">
        <v>9</v>
      </c>
      <c r="AH425" s="31">
        <f>VLOOKUP(AI425,$A$3:$B$36,2,FALSE)</f>
        <v>38.299999999999997</v>
      </c>
      <c r="AI425" s="80" t="s">
        <v>787</v>
      </c>
      <c r="AJ425" s="5">
        <v>9</v>
      </c>
      <c r="AK425" s="31">
        <f>VLOOKUP(AL425,$A$3:$B$36,2,FALSE)</f>
        <v>21.5</v>
      </c>
      <c r="AL425" s="80" t="s">
        <v>871</v>
      </c>
      <c r="AM425" s="5">
        <v>9</v>
      </c>
      <c r="AN425" s="31">
        <f>VLOOKUP(AO425,$A$3:$B$36,2,FALSE)</f>
        <v>32.5</v>
      </c>
      <c r="AO425" s="80" t="s">
        <v>774</v>
      </c>
    </row>
    <row r="426" spans="7:65" ht="13.8" x14ac:dyDescent="0.45">
      <c r="G426" s="5">
        <v>10</v>
      </c>
      <c r="H426" s="6" t="s">
        <v>645</v>
      </c>
      <c r="I426" s="11" t="s">
        <v>647</v>
      </c>
      <c r="J426" s="6"/>
      <c r="K426" s="6"/>
      <c r="L426" s="6" t="s">
        <v>659</v>
      </c>
      <c r="M426" s="6"/>
      <c r="P426" s="5" t="s">
        <v>989</v>
      </c>
      <c r="Q426" s="5" t="s">
        <v>118</v>
      </c>
      <c r="T426" s="5" t="s">
        <v>1008</v>
      </c>
      <c r="X426" s="5">
        <v>10</v>
      </c>
      <c r="Y426" s="31">
        <f>VLOOKUP(Z426,$A$3:$B$36,2,FALSE)</f>
        <v>19.3</v>
      </c>
      <c r="Z426" s="80" t="s">
        <v>819</v>
      </c>
      <c r="AA426" s="5">
        <v>10</v>
      </c>
      <c r="AB426" s="31">
        <f>VLOOKUP(AC426,$A$3:$B$36,2,FALSE)</f>
        <v>21.5</v>
      </c>
      <c r="AC426" s="80" t="s">
        <v>871</v>
      </c>
      <c r="AG426" s="114">
        <v>10</v>
      </c>
      <c r="AH426" s="107">
        <f>VLOOKUP(AI426,$A$3:$B$36,2,FALSE)</f>
        <v>38.1</v>
      </c>
      <c r="AI426" s="112" t="s">
        <v>791</v>
      </c>
      <c r="AJ426" s="5">
        <v>10</v>
      </c>
      <c r="AK426" s="31">
        <f>VLOOKUP(AL426,$A$3:$B$36,2,FALSE)</f>
        <v>20.5</v>
      </c>
      <c r="AL426" s="80" t="s">
        <v>434</v>
      </c>
      <c r="AM426" s="114">
        <v>10</v>
      </c>
      <c r="AN426" s="107">
        <f>VLOOKUP(AO426,$A$3:$B$36,2,FALSE)</f>
        <v>30.7</v>
      </c>
      <c r="AO426" s="112" t="s">
        <v>773</v>
      </c>
      <c r="BM426" s="10" t="s">
        <v>431</v>
      </c>
    </row>
    <row r="427" spans="7:65" x14ac:dyDescent="0.45">
      <c r="G427" s="5">
        <v>11</v>
      </c>
      <c r="H427" s="6" t="s">
        <v>646</v>
      </c>
      <c r="I427" s="6" t="s">
        <v>269</v>
      </c>
      <c r="J427" s="6"/>
      <c r="K427" s="6"/>
      <c r="L427" s="6"/>
      <c r="M427" s="6"/>
      <c r="P427" s="5" t="s">
        <v>644</v>
      </c>
      <c r="Q427" s="5" t="s">
        <v>269</v>
      </c>
      <c r="X427" s="5">
        <v>11</v>
      </c>
      <c r="Y427" s="31">
        <f>VLOOKUP(Z427,$A$3:$B$36,2,FALSE)</f>
        <v>18.399999999999999</v>
      </c>
      <c r="Z427" s="80" t="s">
        <v>432</v>
      </c>
      <c r="AA427" s="5">
        <v>11</v>
      </c>
      <c r="AB427" s="31">
        <f>VLOOKUP(AC427,$A$3:$B$36,2,FALSE)</f>
        <v>22.6</v>
      </c>
      <c r="AC427" s="80" t="s">
        <v>873</v>
      </c>
      <c r="AJ427" s="114">
        <v>11</v>
      </c>
      <c r="AK427" s="107">
        <f>VLOOKUP(AL427,$A$3:$B$36,2,FALSE)</f>
        <v>21.5</v>
      </c>
      <c r="AL427" s="112" t="s">
        <v>871</v>
      </c>
      <c r="AM427" s="114"/>
      <c r="AN427" s="107"/>
      <c r="AO427" s="112"/>
    </row>
    <row r="428" spans="7:65" x14ac:dyDescent="0.45">
      <c r="G428" s="5">
        <v>12</v>
      </c>
      <c r="H428" s="6"/>
      <c r="I428" s="6" t="s">
        <v>648</v>
      </c>
      <c r="J428" s="6"/>
      <c r="K428" s="6"/>
      <c r="L428" s="6"/>
      <c r="M428" s="6"/>
      <c r="Q428" s="5" t="s">
        <v>263</v>
      </c>
      <c r="X428" s="114">
        <v>12</v>
      </c>
      <c r="Y428" s="107">
        <f>VLOOKUP(Z428,$A$3:$B$36,2,FALSE)</f>
        <v>19.3</v>
      </c>
      <c r="Z428" s="112" t="s">
        <v>819</v>
      </c>
      <c r="AA428" s="5">
        <v>12</v>
      </c>
      <c r="AB428" s="31">
        <f>VLOOKUP(AC428,$A$3:$B$36,2,FALSE)</f>
        <v>24.1</v>
      </c>
      <c r="AC428" s="80" t="s">
        <v>769</v>
      </c>
    </row>
    <row r="429" spans="7:65" x14ac:dyDescent="0.45">
      <c r="G429" s="5">
        <v>13</v>
      </c>
      <c r="H429" s="6"/>
      <c r="I429" s="6" t="s">
        <v>649</v>
      </c>
      <c r="J429" s="6"/>
      <c r="K429" s="6"/>
      <c r="L429" s="6"/>
      <c r="M429" s="6"/>
      <c r="Q429" s="5" t="s">
        <v>649</v>
      </c>
      <c r="AA429" s="5">
        <v>13</v>
      </c>
      <c r="AB429" s="31">
        <f>VLOOKUP(AC429,$A$3:$B$36,2,FALSE)</f>
        <v>22.6</v>
      </c>
      <c r="AC429" s="80" t="s">
        <v>873</v>
      </c>
    </row>
    <row r="430" spans="7:65" x14ac:dyDescent="0.45">
      <c r="G430" s="5">
        <v>14</v>
      </c>
      <c r="H430" s="6"/>
      <c r="I430" s="11" t="s">
        <v>650</v>
      </c>
      <c r="J430" s="6"/>
      <c r="K430" s="6"/>
      <c r="L430" s="6"/>
      <c r="M430" s="6"/>
      <c r="Q430" s="5" t="s">
        <v>118</v>
      </c>
      <c r="AA430" s="5">
        <v>14</v>
      </c>
      <c r="AB430" s="31">
        <f>VLOOKUP(AC430,$A$3:$B$36,2,FALSE)</f>
        <v>21.5</v>
      </c>
      <c r="AC430" s="80" t="s">
        <v>871</v>
      </c>
    </row>
    <row r="431" spans="7:65" ht="13.8" x14ac:dyDescent="0.45">
      <c r="G431" s="5">
        <v>15</v>
      </c>
      <c r="H431" s="6"/>
      <c r="I431" s="6" t="s">
        <v>651</v>
      </c>
      <c r="J431" s="6"/>
      <c r="K431" s="6"/>
      <c r="L431" s="6"/>
      <c r="M431" s="6"/>
      <c r="N431" s="10" t="s">
        <v>431</v>
      </c>
      <c r="Q431" s="5" t="s">
        <v>649</v>
      </c>
      <c r="V431" s="5">
        <f>COUNTA(P417:U431)</f>
        <v>62</v>
      </c>
      <c r="W431" s="10" t="s">
        <v>431</v>
      </c>
      <c r="AA431" s="5">
        <v>15</v>
      </c>
      <c r="AB431" s="31">
        <f>VLOOKUP(AC431,$A$3:$B$36,2,FALSE)</f>
        <v>22.6</v>
      </c>
      <c r="AC431" s="80" t="s">
        <v>873</v>
      </c>
    </row>
    <row r="432" spans="7:65" ht="13.8" x14ac:dyDescent="0.45">
      <c r="H432" s="3"/>
      <c r="AA432" s="114">
        <v>16</v>
      </c>
      <c r="AB432" s="107">
        <f>VLOOKUP(AC432,$A$3:$B$36,2,FALSE)</f>
        <v>21.5</v>
      </c>
      <c r="AC432" s="112" t="s">
        <v>871</v>
      </c>
    </row>
    <row r="433" spans="7:65" x14ac:dyDescent="0.45">
      <c r="G433" s="5" t="s">
        <v>777</v>
      </c>
      <c r="BM433" s="5" t="s">
        <v>1062</v>
      </c>
    </row>
    <row r="434" spans="7:65" x14ac:dyDescent="0.45">
      <c r="H434" s="5" t="s">
        <v>216</v>
      </c>
    </row>
    <row r="435" spans="7:65" x14ac:dyDescent="0.45">
      <c r="G435" s="7" t="s">
        <v>5</v>
      </c>
      <c r="H435" s="8" t="s">
        <v>28</v>
      </c>
      <c r="I435" s="8" t="s">
        <v>29</v>
      </c>
      <c r="J435" s="8" t="s">
        <v>110</v>
      </c>
      <c r="K435" s="8" t="s">
        <v>217</v>
      </c>
      <c r="L435" s="8" t="s">
        <v>218</v>
      </c>
      <c r="M435" s="8" t="s">
        <v>219</v>
      </c>
      <c r="O435" s="77">
        <v>21</v>
      </c>
      <c r="P435" s="8" t="s">
        <v>28</v>
      </c>
      <c r="Q435" s="8" t="s">
        <v>29</v>
      </c>
      <c r="R435" s="8" t="s">
        <v>110</v>
      </c>
      <c r="S435" s="8" t="s">
        <v>217</v>
      </c>
      <c r="T435" s="8" t="s">
        <v>218</v>
      </c>
      <c r="U435" s="8" t="s">
        <v>219</v>
      </c>
      <c r="X435" s="7" t="s">
        <v>5</v>
      </c>
      <c r="Z435" s="102" t="s">
        <v>28</v>
      </c>
      <c r="AA435" s="102"/>
      <c r="AB435" s="102"/>
      <c r="AC435" s="102" t="s">
        <v>29</v>
      </c>
      <c r="AD435" s="102"/>
      <c r="AE435" s="102"/>
      <c r="AF435" s="102" t="s">
        <v>110</v>
      </c>
      <c r="AG435" s="102"/>
      <c r="AH435" s="102"/>
      <c r="AI435" s="102" t="s">
        <v>217</v>
      </c>
      <c r="AJ435" s="102"/>
      <c r="AK435" s="102"/>
      <c r="AL435" s="102" t="s">
        <v>218</v>
      </c>
      <c r="AM435" s="102"/>
      <c r="AN435" s="102"/>
      <c r="AO435" s="102" t="s">
        <v>219</v>
      </c>
    </row>
    <row r="436" spans="7:65" x14ac:dyDescent="0.45">
      <c r="G436" s="5">
        <v>1</v>
      </c>
      <c r="H436" s="6" t="s">
        <v>114</v>
      </c>
      <c r="I436" s="6" t="s">
        <v>118</v>
      </c>
      <c r="J436" s="6" t="s">
        <v>126</v>
      </c>
      <c r="K436" s="6" t="s">
        <v>136</v>
      </c>
      <c r="L436" s="6" t="s">
        <v>148</v>
      </c>
      <c r="M436" s="6" t="s">
        <v>155</v>
      </c>
      <c r="P436" s="5" t="s">
        <v>114</v>
      </c>
      <c r="Q436" s="5" t="s">
        <v>118</v>
      </c>
      <c r="R436" s="5" t="s">
        <v>126</v>
      </c>
      <c r="S436" s="5" t="s">
        <v>136</v>
      </c>
      <c r="T436" s="5" t="s">
        <v>148</v>
      </c>
      <c r="U436" s="5" t="s">
        <v>155</v>
      </c>
      <c r="X436" s="5">
        <v>1</v>
      </c>
      <c r="Y436" s="31">
        <f>VLOOKUP(Z436,$A$3:$B$36,2,FALSE)</f>
        <v>21.5</v>
      </c>
      <c r="Z436" s="80" t="s">
        <v>871</v>
      </c>
      <c r="AA436" s="5">
        <v>1</v>
      </c>
      <c r="AB436" s="31">
        <f>VLOOKUP(AC436,$A$3:$B$36,2,FALSE)</f>
        <v>21.5</v>
      </c>
      <c r="AC436" s="80" t="s">
        <v>871</v>
      </c>
      <c r="AD436" s="5">
        <v>1</v>
      </c>
      <c r="AE436" s="31">
        <f>VLOOKUP(AF436,$A$3:$B$36,2,FALSE)</f>
        <v>21.5</v>
      </c>
      <c r="AF436" s="80" t="s">
        <v>871</v>
      </c>
      <c r="AG436" s="5">
        <v>1</v>
      </c>
      <c r="AH436" s="31">
        <f>VLOOKUP(AI436,$A$3:$B$36,2,FALSE)</f>
        <v>21.5</v>
      </c>
      <c r="AI436" s="80" t="s">
        <v>871</v>
      </c>
      <c r="AJ436" s="5">
        <v>1</v>
      </c>
      <c r="AK436" s="31">
        <f>VLOOKUP(AL436,$A$3:$B$36,2,FALSE)</f>
        <v>21.5</v>
      </c>
      <c r="AL436" s="80" t="s">
        <v>871</v>
      </c>
      <c r="AM436" s="5">
        <v>1</v>
      </c>
      <c r="AN436" s="31">
        <f>VLOOKUP(AO436,$A$3:$B$36,2,FALSE)</f>
        <v>21.5</v>
      </c>
      <c r="AO436" s="80" t="s">
        <v>871</v>
      </c>
    </row>
    <row r="437" spans="7:65" x14ac:dyDescent="0.45">
      <c r="G437" s="5">
        <v>2</v>
      </c>
      <c r="H437" s="6" t="s">
        <v>116</v>
      </c>
      <c r="I437" s="6" t="s">
        <v>119</v>
      </c>
      <c r="J437" s="6" t="s">
        <v>128</v>
      </c>
      <c r="K437" s="6" t="s">
        <v>137</v>
      </c>
      <c r="L437" s="6" t="s">
        <v>96</v>
      </c>
      <c r="M437" s="6" t="s">
        <v>18</v>
      </c>
      <c r="P437" s="5" t="s">
        <v>116</v>
      </c>
      <c r="Q437" s="5" t="s">
        <v>119</v>
      </c>
      <c r="R437" s="5" t="s">
        <v>128</v>
      </c>
      <c r="S437" s="5" t="s">
        <v>137</v>
      </c>
      <c r="T437" s="5" t="s">
        <v>96</v>
      </c>
      <c r="U437" s="5" t="s">
        <v>18</v>
      </c>
      <c r="X437" s="5">
        <v>2</v>
      </c>
      <c r="Y437" s="31">
        <f>VLOOKUP(Z437,$A$3:$B$36,2,FALSE)</f>
        <v>28.4</v>
      </c>
      <c r="Z437" s="80" t="s">
        <v>792</v>
      </c>
      <c r="AA437" s="5">
        <v>2</v>
      </c>
      <c r="AB437" s="31">
        <f>VLOOKUP(AC437,$A$3:$B$36,2,FALSE)</f>
        <v>28.4</v>
      </c>
      <c r="AC437" s="80" t="s">
        <v>792</v>
      </c>
      <c r="AD437" s="5">
        <v>2</v>
      </c>
      <c r="AE437" s="31">
        <f>VLOOKUP(AF437,$A$3:$B$36,2,FALSE)</f>
        <v>28.4</v>
      </c>
      <c r="AF437" s="80" t="s">
        <v>792</v>
      </c>
      <c r="AG437" s="5">
        <v>2</v>
      </c>
      <c r="AH437" s="31">
        <f>VLOOKUP(AI437,$A$3:$B$36,2,FALSE)</f>
        <v>28.4</v>
      </c>
      <c r="AI437" s="80" t="s">
        <v>792</v>
      </c>
      <c r="AJ437" s="5">
        <v>2</v>
      </c>
      <c r="AK437" s="31">
        <f>VLOOKUP(AL437,$A$3:$B$36,2,FALSE)</f>
        <v>28.4</v>
      </c>
      <c r="AL437" s="80" t="s">
        <v>792</v>
      </c>
      <c r="AM437" s="5">
        <v>2</v>
      </c>
      <c r="AN437" s="31">
        <f>VLOOKUP(AO437,$A$3:$B$36,2,FALSE)</f>
        <v>28.4</v>
      </c>
      <c r="AO437" s="80" t="s">
        <v>792</v>
      </c>
    </row>
    <row r="438" spans="7:65" x14ac:dyDescent="0.45">
      <c r="G438" s="5">
        <v>3</v>
      </c>
      <c r="H438" s="6" t="s">
        <v>66</v>
      </c>
      <c r="I438" s="6" t="s">
        <v>120</v>
      </c>
      <c r="J438" s="6" t="s">
        <v>130</v>
      </c>
      <c r="K438" s="6" t="s">
        <v>199</v>
      </c>
      <c r="L438" s="6" t="s">
        <v>99</v>
      </c>
      <c r="M438" s="6" t="s">
        <v>210</v>
      </c>
      <c r="P438" s="5" t="s">
        <v>66</v>
      </c>
      <c r="Q438" s="5" t="s">
        <v>120</v>
      </c>
      <c r="R438" s="5" t="s">
        <v>130</v>
      </c>
      <c r="S438" s="5" t="s">
        <v>507</v>
      </c>
      <c r="T438" s="5" t="s">
        <v>99</v>
      </c>
      <c r="U438" s="5" t="s">
        <v>61</v>
      </c>
      <c r="X438" s="5">
        <v>3</v>
      </c>
      <c r="Y438" s="31">
        <f>VLOOKUP(Z438,$A$3:$B$36,2,FALSE)</f>
        <v>35.9</v>
      </c>
      <c r="Z438" s="80" t="s">
        <v>766</v>
      </c>
      <c r="AA438" s="5">
        <v>3</v>
      </c>
      <c r="AB438" s="31">
        <f>VLOOKUP(AC438,$A$3:$B$36,2,FALSE)</f>
        <v>35.9</v>
      </c>
      <c r="AC438" s="80" t="s">
        <v>766</v>
      </c>
      <c r="AD438" s="5">
        <v>3</v>
      </c>
      <c r="AE438" s="31">
        <f>VLOOKUP(AF438,$A$3:$B$36,2,FALSE)</f>
        <v>35.9</v>
      </c>
      <c r="AF438" s="80" t="s">
        <v>766</v>
      </c>
      <c r="AG438" s="5">
        <v>3</v>
      </c>
      <c r="AH438" s="31">
        <f>VLOOKUP(AI438,$A$3:$B$36,2,FALSE)</f>
        <v>35.9</v>
      </c>
      <c r="AI438" s="80" t="s">
        <v>766</v>
      </c>
      <c r="AJ438" s="5">
        <v>3</v>
      </c>
      <c r="AK438" s="31">
        <f>VLOOKUP(AL438,$A$3:$B$36,2,FALSE)</f>
        <v>35.9</v>
      </c>
      <c r="AL438" s="80" t="s">
        <v>766</v>
      </c>
      <c r="AM438" s="5">
        <v>3</v>
      </c>
      <c r="AN438" s="31">
        <f>VLOOKUP(AO438,$A$3:$B$36,2,FALSE)</f>
        <v>35.9</v>
      </c>
      <c r="AO438" s="80" t="s">
        <v>766</v>
      </c>
    </row>
    <row r="439" spans="7:65" x14ac:dyDescent="0.45">
      <c r="G439" s="5">
        <v>4</v>
      </c>
      <c r="H439" s="6" t="s">
        <v>27</v>
      </c>
      <c r="I439" s="11" t="s">
        <v>327</v>
      </c>
      <c r="J439" s="6" t="s">
        <v>81</v>
      </c>
      <c r="K439" s="6" t="s">
        <v>508</v>
      </c>
      <c r="L439" s="6" t="s">
        <v>312</v>
      </c>
      <c r="M439" s="6" t="s">
        <v>211</v>
      </c>
      <c r="P439" s="5" t="s">
        <v>27</v>
      </c>
      <c r="Q439" s="5" t="s">
        <v>172</v>
      </c>
      <c r="R439" s="5" t="s">
        <v>81</v>
      </c>
      <c r="S439" s="5" t="s">
        <v>508</v>
      </c>
      <c r="T439" s="5" t="s">
        <v>55</v>
      </c>
      <c r="U439" s="5" t="s">
        <v>211</v>
      </c>
      <c r="X439" s="5">
        <v>4</v>
      </c>
      <c r="Y439" s="31">
        <f>VLOOKUP(Z439,$A$3:$B$36,2,FALSE)</f>
        <v>41.9</v>
      </c>
      <c r="Z439" s="80" t="s">
        <v>776</v>
      </c>
      <c r="AA439" s="5">
        <v>4</v>
      </c>
      <c r="AB439" s="31">
        <f>VLOOKUP(AC439,$A$3:$B$36,2,FALSE)</f>
        <v>41.9</v>
      </c>
      <c r="AC439" s="80" t="s">
        <v>776</v>
      </c>
      <c r="AD439" s="5">
        <v>4</v>
      </c>
      <c r="AE439" s="31">
        <f>VLOOKUP(AF439,$A$3:$B$36,2,FALSE)</f>
        <v>41.9</v>
      </c>
      <c r="AF439" s="80" t="s">
        <v>776</v>
      </c>
      <c r="AG439" s="5">
        <v>4</v>
      </c>
      <c r="AH439" s="31">
        <f>VLOOKUP(AI439,$A$3:$B$36,2,FALSE)</f>
        <v>32.5</v>
      </c>
      <c r="AI439" s="80" t="s">
        <v>774</v>
      </c>
      <c r="AJ439" s="5">
        <v>4</v>
      </c>
      <c r="AK439" s="31">
        <f>VLOOKUP(AL439,$A$3:$B$36,2,FALSE)</f>
        <v>41.9</v>
      </c>
      <c r="AL439" s="80" t="s">
        <v>776</v>
      </c>
      <c r="AM439" s="5">
        <v>4</v>
      </c>
      <c r="AN439" s="31">
        <f>VLOOKUP(AO439,$A$3:$B$36,2,FALSE)</f>
        <v>32.5</v>
      </c>
      <c r="AO439" s="80" t="s">
        <v>774</v>
      </c>
    </row>
    <row r="440" spans="7:65" x14ac:dyDescent="0.45">
      <c r="G440" s="5">
        <v>5</v>
      </c>
      <c r="H440" s="11" t="s">
        <v>185</v>
      </c>
      <c r="I440" s="6" t="s">
        <v>301</v>
      </c>
      <c r="J440" s="6" t="s">
        <v>194</v>
      </c>
      <c r="K440" s="11" t="s">
        <v>625</v>
      </c>
      <c r="L440" s="6" t="s">
        <v>91</v>
      </c>
      <c r="M440" s="6" t="s">
        <v>16</v>
      </c>
      <c r="P440" s="5" t="s">
        <v>257</v>
      </c>
      <c r="Q440" s="5" t="s">
        <v>31</v>
      </c>
      <c r="R440" s="5" t="s">
        <v>978</v>
      </c>
      <c r="S440" s="5" t="s">
        <v>137</v>
      </c>
      <c r="T440" s="5" t="s">
        <v>91</v>
      </c>
      <c r="U440" s="5" t="s">
        <v>16</v>
      </c>
      <c r="X440" s="5">
        <v>5</v>
      </c>
      <c r="Y440" s="31">
        <f>VLOOKUP(Z440,$A$3:$B$36,2,FALSE)</f>
        <v>52.3</v>
      </c>
      <c r="Z440" s="80" t="s">
        <v>764</v>
      </c>
      <c r="AA440" s="5">
        <v>5</v>
      </c>
      <c r="AB440" s="31">
        <f>VLOOKUP(AC440,$A$3:$B$36,2,FALSE)</f>
        <v>38.299999999999997</v>
      </c>
      <c r="AC440" s="80" t="s">
        <v>787</v>
      </c>
      <c r="AD440" s="5">
        <v>5</v>
      </c>
      <c r="AE440" s="31">
        <f>VLOOKUP(AF440,$A$3:$B$36,2,FALSE)</f>
        <v>52.3</v>
      </c>
      <c r="AF440" s="80" t="s">
        <v>764</v>
      </c>
      <c r="AG440" s="5">
        <v>5</v>
      </c>
      <c r="AH440" s="31">
        <f>VLOOKUP(AI440,$A$3:$B$36,2,FALSE)</f>
        <v>28.4</v>
      </c>
      <c r="AI440" s="80" t="s">
        <v>792</v>
      </c>
      <c r="AJ440" s="5">
        <v>5</v>
      </c>
      <c r="AK440" s="31">
        <f>VLOOKUP(AL440,$A$3:$B$36,2,FALSE)</f>
        <v>38.299999999999997</v>
      </c>
      <c r="AL440" s="80" t="s">
        <v>787</v>
      </c>
      <c r="AM440" s="5">
        <v>5</v>
      </c>
      <c r="AN440" s="31">
        <f>VLOOKUP(AO440,$A$3:$B$36,2,FALSE)</f>
        <v>28.4</v>
      </c>
      <c r="AO440" s="80" t="s">
        <v>792</v>
      </c>
    </row>
    <row r="441" spans="7:65" x14ac:dyDescent="0.45">
      <c r="G441" s="5">
        <v>6</v>
      </c>
      <c r="H441" s="13" t="s">
        <v>296</v>
      </c>
      <c r="I441" s="6" t="s">
        <v>170</v>
      </c>
      <c r="J441" s="6" t="s">
        <v>78</v>
      </c>
      <c r="K441" s="6" t="s">
        <v>287</v>
      </c>
      <c r="L441" s="6" t="s">
        <v>782</v>
      </c>
      <c r="M441" s="6" t="s">
        <v>469</v>
      </c>
      <c r="P441" s="5" t="s">
        <v>23</v>
      </c>
      <c r="Q441" s="5" t="s">
        <v>170</v>
      </c>
      <c r="R441" s="5" t="s">
        <v>78</v>
      </c>
      <c r="S441" s="5" t="s">
        <v>802</v>
      </c>
      <c r="T441" s="5" t="s">
        <v>782</v>
      </c>
      <c r="U441" s="5" t="s">
        <v>469</v>
      </c>
      <c r="X441" s="5">
        <v>6</v>
      </c>
      <c r="Y441" s="31">
        <f>VLOOKUP(Z441,$A$3:$B$36,2,FALSE)</f>
        <v>46.8</v>
      </c>
      <c r="Z441" s="80" t="s">
        <v>772</v>
      </c>
      <c r="AA441" s="5">
        <v>6</v>
      </c>
      <c r="AB441" s="31">
        <f>VLOOKUP(AC441,$A$3:$B$36,2,FALSE)</f>
        <v>40.4</v>
      </c>
      <c r="AC441" s="80" t="s">
        <v>765</v>
      </c>
      <c r="AD441" s="5">
        <v>6</v>
      </c>
      <c r="AE441" s="31">
        <f>VLOOKUP(AF441,$A$3:$B$36,2,FALSE)</f>
        <v>46.8</v>
      </c>
      <c r="AF441" s="80" t="s">
        <v>772</v>
      </c>
      <c r="AG441" s="5">
        <v>6</v>
      </c>
      <c r="AH441" s="31">
        <f>VLOOKUP(AI441,$A$3:$B$36,2,FALSE)</f>
        <v>30.7</v>
      </c>
      <c r="AI441" s="80" t="s">
        <v>773</v>
      </c>
      <c r="AJ441" s="5">
        <v>6</v>
      </c>
      <c r="AK441" s="31">
        <f>VLOOKUP(AL441,$A$3:$B$36,2,FALSE)</f>
        <v>35.9</v>
      </c>
      <c r="AL441" s="80" t="s">
        <v>766</v>
      </c>
      <c r="AM441" s="5">
        <v>6</v>
      </c>
      <c r="AN441" s="31">
        <f>VLOOKUP(AO441,$A$3:$B$36,2,FALSE)</f>
        <v>24.1</v>
      </c>
      <c r="AO441" s="80" t="s">
        <v>769</v>
      </c>
    </row>
    <row r="442" spans="7:65" x14ac:dyDescent="0.45">
      <c r="G442" s="5">
        <v>7</v>
      </c>
      <c r="H442" s="6" t="s">
        <v>473</v>
      </c>
      <c r="I442" s="11" t="s">
        <v>778</v>
      </c>
      <c r="J442" s="6" t="s">
        <v>80</v>
      </c>
      <c r="K442" s="11" t="s">
        <v>288</v>
      </c>
      <c r="L442" s="6" t="s">
        <v>346</v>
      </c>
      <c r="M442" s="6" t="s">
        <v>514</v>
      </c>
      <c r="P442" s="5" t="s">
        <v>548</v>
      </c>
      <c r="Q442" s="5" t="s">
        <v>172</v>
      </c>
      <c r="R442" s="5" t="s">
        <v>80</v>
      </c>
      <c r="S442" s="5" t="s">
        <v>137</v>
      </c>
      <c r="T442" s="5" t="s">
        <v>346</v>
      </c>
      <c r="U442" s="5" t="s">
        <v>155</v>
      </c>
      <c r="X442" s="5">
        <v>7</v>
      </c>
      <c r="Y442" s="31">
        <f>VLOOKUP(Z442,$A$3:$B$36,2,FALSE)</f>
        <v>49.5</v>
      </c>
      <c r="Z442" s="80" t="s">
        <v>767</v>
      </c>
      <c r="AA442" s="5">
        <v>7</v>
      </c>
      <c r="AB442" s="31">
        <f>VLOOKUP(AC442,$A$3:$B$36,2,FALSE)</f>
        <v>41.9</v>
      </c>
      <c r="AC442" s="80" t="s">
        <v>776</v>
      </c>
      <c r="AD442" s="5">
        <v>7</v>
      </c>
      <c r="AE442" s="31">
        <f>VLOOKUP(AF442,$A$3:$B$36,2,FALSE)</f>
        <v>41.9</v>
      </c>
      <c r="AF442" s="80" t="s">
        <v>776</v>
      </c>
      <c r="AG442" s="5">
        <v>7</v>
      </c>
      <c r="AH442" s="31">
        <f>VLOOKUP(AI442,$A$3:$B$36,2,FALSE)</f>
        <v>28.4</v>
      </c>
      <c r="AI442" s="80" t="s">
        <v>792</v>
      </c>
      <c r="AJ442" s="5">
        <v>7</v>
      </c>
      <c r="AK442" s="31">
        <f>VLOOKUP(AL442,$A$3:$B$36,2,FALSE)</f>
        <v>32.5</v>
      </c>
      <c r="AL442" s="80" t="s">
        <v>774</v>
      </c>
      <c r="AM442" s="5">
        <v>7</v>
      </c>
      <c r="AN442" s="31">
        <f>VLOOKUP(AO442,$A$3:$B$36,2,FALSE)</f>
        <v>21.5</v>
      </c>
      <c r="AO442" s="80" t="s">
        <v>871</v>
      </c>
    </row>
    <row r="443" spans="7:65" x14ac:dyDescent="0.45">
      <c r="G443" s="5">
        <v>8</v>
      </c>
      <c r="H443" s="13" t="s">
        <v>498</v>
      </c>
      <c r="I443" s="6" t="s">
        <v>779</v>
      </c>
      <c r="J443" s="11" t="s">
        <v>481</v>
      </c>
      <c r="K443" s="6" t="s">
        <v>89</v>
      </c>
      <c r="L443" s="11" t="s">
        <v>422</v>
      </c>
      <c r="M443" s="6" t="s">
        <v>515</v>
      </c>
      <c r="P443" s="5" t="s">
        <v>23</v>
      </c>
      <c r="Q443" s="5" t="s">
        <v>779</v>
      </c>
      <c r="R443" s="5" t="s">
        <v>75</v>
      </c>
      <c r="S443" s="5" t="s">
        <v>89</v>
      </c>
      <c r="T443" s="5" t="s">
        <v>96</v>
      </c>
      <c r="U443" s="5" t="s">
        <v>515</v>
      </c>
      <c r="X443" s="5">
        <v>8</v>
      </c>
      <c r="Y443" s="31">
        <f>VLOOKUP(Z443,$A$3:$B$36,2,FALSE)</f>
        <v>46.8</v>
      </c>
      <c r="Z443" s="80" t="s">
        <v>772</v>
      </c>
      <c r="AA443" s="5">
        <v>8</v>
      </c>
      <c r="AB443" s="31">
        <f>VLOOKUP(AC443,$A$3:$B$36,2,FALSE)</f>
        <v>40.4</v>
      </c>
      <c r="AC443" s="80" t="s">
        <v>765</v>
      </c>
      <c r="AD443" s="5">
        <v>8</v>
      </c>
      <c r="AE443" s="31">
        <f>VLOOKUP(AF443,$A$3:$B$36,2,FALSE)</f>
        <v>38.299999999999997</v>
      </c>
      <c r="AF443" s="80" t="s">
        <v>787</v>
      </c>
      <c r="AG443" s="5">
        <v>8</v>
      </c>
      <c r="AH443" s="31">
        <f>VLOOKUP(AI443,$A$3:$B$36,2,FALSE)</f>
        <v>30.7</v>
      </c>
      <c r="AI443" s="80" t="s">
        <v>773</v>
      </c>
      <c r="AJ443" s="5">
        <v>8</v>
      </c>
      <c r="AK443" s="31">
        <f>VLOOKUP(AL443,$A$3:$B$36,2,FALSE)</f>
        <v>28.4</v>
      </c>
      <c r="AL443" s="80" t="s">
        <v>792</v>
      </c>
      <c r="AM443" s="5">
        <v>8</v>
      </c>
      <c r="AN443" s="31">
        <f>VLOOKUP(AO443,$A$3:$B$36,2,FALSE)</f>
        <v>22.6</v>
      </c>
      <c r="AO443" s="80" t="s">
        <v>873</v>
      </c>
    </row>
    <row r="444" spans="7:65" x14ac:dyDescent="0.45">
      <c r="G444" s="5">
        <v>9</v>
      </c>
      <c r="H444" s="6" t="s">
        <v>24</v>
      </c>
      <c r="I444" s="6" t="s">
        <v>328</v>
      </c>
      <c r="J444" s="6" t="s">
        <v>780</v>
      </c>
      <c r="K444" s="6" t="s">
        <v>421</v>
      </c>
      <c r="L444" s="6" t="s">
        <v>423</v>
      </c>
      <c r="M444" s="11" t="s">
        <v>783</v>
      </c>
      <c r="P444" s="5" t="s">
        <v>24</v>
      </c>
      <c r="Q444" s="5" t="s">
        <v>328</v>
      </c>
      <c r="R444" s="5" t="s">
        <v>483</v>
      </c>
      <c r="S444" s="5" t="s">
        <v>508</v>
      </c>
      <c r="T444" s="5" t="s">
        <v>511</v>
      </c>
      <c r="U444" s="5" t="s">
        <v>469</v>
      </c>
      <c r="X444" s="5">
        <v>9</v>
      </c>
      <c r="Y444" s="31">
        <f>VLOOKUP(Z444,$A$3:$B$36,2,FALSE)</f>
        <v>49.5</v>
      </c>
      <c r="Z444" s="80" t="s">
        <v>767</v>
      </c>
      <c r="AA444" s="5">
        <v>9</v>
      </c>
      <c r="AB444" s="31">
        <f>VLOOKUP(AC444,$A$3:$B$36,2,FALSE)</f>
        <v>38.299999999999997</v>
      </c>
      <c r="AC444" s="80" t="s">
        <v>787</v>
      </c>
      <c r="AD444" s="5">
        <v>9</v>
      </c>
      <c r="AE444" s="31">
        <f>VLOOKUP(AF444,$A$3:$B$36,2,FALSE)</f>
        <v>40.4</v>
      </c>
      <c r="AF444" s="80" t="s">
        <v>765</v>
      </c>
      <c r="AG444" s="114">
        <v>9</v>
      </c>
      <c r="AH444" s="107">
        <f>VLOOKUP(AI444,$A$3:$B$36,2,FALSE)</f>
        <v>32.5</v>
      </c>
      <c r="AI444" s="112" t="s">
        <v>774</v>
      </c>
      <c r="AJ444" s="5">
        <v>9</v>
      </c>
      <c r="AK444" s="31">
        <f>VLOOKUP(AL444,$A$3:$B$36,2,FALSE)</f>
        <v>30.7</v>
      </c>
      <c r="AL444" s="80" t="s">
        <v>773</v>
      </c>
      <c r="AM444" s="5">
        <v>9</v>
      </c>
      <c r="AN444" s="31">
        <f>VLOOKUP(AO444,$A$3:$B$36,2,FALSE)</f>
        <v>24.1</v>
      </c>
      <c r="AO444" s="80" t="s">
        <v>769</v>
      </c>
    </row>
    <row r="445" spans="7:65" x14ac:dyDescent="0.45">
      <c r="G445" s="5">
        <v>10</v>
      </c>
      <c r="H445" s="11" t="s">
        <v>618</v>
      </c>
      <c r="I445" s="6" t="s">
        <v>414</v>
      </c>
      <c r="J445" s="11" t="s">
        <v>484</v>
      </c>
      <c r="K445" s="6"/>
      <c r="L445" s="11" t="s">
        <v>424</v>
      </c>
      <c r="M445" s="6" t="s">
        <v>470</v>
      </c>
      <c r="P445" s="5" t="s">
        <v>257</v>
      </c>
      <c r="Q445" s="5" t="s">
        <v>169</v>
      </c>
      <c r="R445" s="5" t="s">
        <v>75</v>
      </c>
      <c r="T445" s="5" t="s">
        <v>96</v>
      </c>
      <c r="U445" s="5" t="s">
        <v>515</v>
      </c>
      <c r="X445" s="5">
        <v>10</v>
      </c>
      <c r="Y445" s="31">
        <f>VLOOKUP(Z445,$A$3:$B$36,2,FALSE)</f>
        <v>52.3</v>
      </c>
      <c r="Z445" s="80" t="s">
        <v>764</v>
      </c>
      <c r="AA445" s="5">
        <v>10</v>
      </c>
      <c r="AB445" s="31">
        <f>VLOOKUP(AC445,$A$3:$B$36,2,FALSE)</f>
        <v>38.1</v>
      </c>
      <c r="AC445" s="80" t="s">
        <v>791</v>
      </c>
      <c r="AD445" s="5">
        <v>10</v>
      </c>
      <c r="AE445" s="31">
        <f>VLOOKUP(AF445,$A$3:$B$36,2,FALSE)</f>
        <v>38.299999999999997</v>
      </c>
      <c r="AF445" s="80" t="s">
        <v>787</v>
      </c>
      <c r="AH445" s="31"/>
      <c r="AJ445" s="5">
        <v>10</v>
      </c>
      <c r="AK445" s="31">
        <f>VLOOKUP(AL445,$A$3:$B$36,2,FALSE)</f>
        <v>28.4</v>
      </c>
      <c r="AL445" s="80" t="s">
        <v>792</v>
      </c>
      <c r="AM445" s="5">
        <v>10</v>
      </c>
      <c r="AN445" s="31">
        <f>VLOOKUP(AO445,$A$3:$B$36,2,FALSE)</f>
        <v>22.6</v>
      </c>
      <c r="AO445" s="80" t="s">
        <v>873</v>
      </c>
    </row>
    <row r="446" spans="7:65" ht="13.8" x14ac:dyDescent="0.45">
      <c r="G446" s="5">
        <v>11</v>
      </c>
      <c r="I446" s="6" t="s">
        <v>31</v>
      </c>
      <c r="J446" s="6" t="s">
        <v>86</v>
      </c>
      <c r="K446" s="6"/>
      <c r="L446" s="6" t="s">
        <v>97</v>
      </c>
      <c r="M446" s="11" t="s">
        <v>471</v>
      </c>
      <c r="Q446" s="5" t="s">
        <v>31</v>
      </c>
      <c r="R446" s="5" t="s">
        <v>86</v>
      </c>
      <c r="T446" s="5" t="s">
        <v>97</v>
      </c>
      <c r="U446" s="5" t="s">
        <v>469</v>
      </c>
      <c r="X446" s="114">
        <v>11</v>
      </c>
      <c r="Y446" s="107">
        <f>VLOOKUP(Z446,$A$3:$B$36,2,FALSE)</f>
        <v>49.5</v>
      </c>
      <c r="Z446" s="112" t="s">
        <v>767</v>
      </c>
      <c r="AA446" s="5">
        <v>11</v>
      </c>
      <c r="AB446" s="31">
        <f>VLOOKUP(AC446,$A$3:$B$36,2,FALSE)</f>
        <v>38.299999999999997</v>
      </c>
      <c r="AC446" s="80" t="s">
        <v>787</v>
      </c>
      <c r="AD446" s="5">
        <v>11</v>
      </c>
      <c r="AE446" s="31">
        <f>VLOOKUP(AF446,$A$3:$B$36,2,FALSE)</f>
        <v>40.4</v>
      </c>
      <c r="AF446" s="80" t="s">
        <v>765</v>
      </c>
      <c r="AH446" s="31"/>
      <c r="AJ446" s="5">
        <v>11</v>
      </c>
      <c r="AK446" s="31">
        <f>VLOOKUP(AL446,$A$3:$B$36,2,FALSE)</f>
        <v>30.7</v>
      </c>
      <c r="AL446" s="80" t="s">
        <v>773</v>
      </c>
      <c r="AM446" s="5">
        <v>11</v>
      </c>
      <c r="AN446" s="31">
        <f>VLOOKUP(AO446,$A$3:$B$36,2,FALSE)</f>
        <v>24.1</v>
      </c>
      <c r="AO446" s="80" t="s">
        <v>769</v>
      </c>
      <c r="BM446" s="10" t="s">
        <v>431</v>
      </c>
    </row>
    <row r="447" spans="7:65" x14ac:dyDescent="0.45">
      <c r="G447" s="5">
        <v>12</v>
      </c>
      <c r="I447" s="6" t="s">
        <v>170</v>
      </c>
      <c r="J447" s="6" t="s">
        <v>81</v>
      </c>
      <c r="K447" s="6"/>
      <c r="L447" s="6" t="s">
        <v>98</v>
      </c>
      <c r="Q447" s="5" t="s">
        <v>170</v>
      </c>
      <c r="R447" s="5" t="s">
        <v>81</v>
      </c>
      <c r="T447" s="5" t="s">
        <v>98</v>
      </c>
      <c r="AA447" s="5">
        <v>12</v>
      </c>
      <c r="AB447" s="31">
        <f>VLOOKUP(AC447,$A$3:$B$36,2,FALSE)</f>
        <v>40.4</v>
      </c>
      <c r="AC447" s="80" t="s">
        <v>765</v>
      </c>
      <c r="AD447" s="5">
        <v>12</v>
      </c>
      <c r="AE447" s="31">
        <f>VLOOKUP(AF447,$A$3:$B$36,2,FALSE)</f>
        <v>41.9</v>
      </c>
      <c r="AF447" s="80" t="s">
        <v>776</v>
      </c>
      <c r="AH447" s="31"/>
      <c r="AJ447" s="5">
        <v>12</v>
      </c>
      <c r="AK447" s="31">
        <f>VLOOKUP(AL447,$A$3:$B$36,2,FALSE)</f>
        <v>32.5</v>
      </c>
      <c r="AL447" s="80" t="s">
        <v>774</v>
      </c>
      <c r="AM447" s="114">
        <v>12</v>
      </c>
      <c r="AN447" s="107">
        <f>VLOOKUP(AO447,$A$3:$B$36,2,FALSE)</f>
        <v>22.6</v>
      </c>
      <c r="AO447" s="112" t="s">
        <v>873</v>
      </c>
    </row>
    <row r="448" spans="7:65" x14ac:dyDescent="0.45">
      <c r="G448" s="5">
        <v>13</v>
      </c>
      <c r="I448" s="6" t="s">
        <v>121</v>
      </c>
      <c r="J448" s="6" t="s">
        <v>781</v>
      </c>
      <c r="K448" s="6"/>
      <c r="L448" s="6" t="s">
        <v>425</v>
      </c>
      <c r="M448" s="6"/>
      <c r="Q448" s="5" t="s">
        <v>121</v>
      </c>
      <c r="R448" s="5" t="s">
        <v>79</v>
      </c>
      <c r="T448" s="5" t="s">
        <v>92</v>
      </c>
      <c r="AA448" s="5">
        <v>13</v>
      </c>
      <c r="AB448" s="31">
        <f>VLOOKUP(AC448,$A$3:$B$36,2,FALSE)</f>
        <v>41.9</v>
      </c>
      <c r="AC448" s="80" t="s">
        <v>776</v>
      </c>
      <c r="AD448" s="5">
        <v>13</v>
      </c>
      <c r="AE448" s="31">
        <f>VLOOKUP(AF448,$A$3:$B$36,2,FALSE)</f>
        <v>44.5</v>
      </c>
      <c r="AF448" s="80" t="s">
        <v>775</v>
      </c>
      <c r="AH448" s="31"/>
      <c r="AJ448" s="5">
        <v>13</v>
      </c>
      <c r="AK448" s="31">
        <f>VLOOKUP(AL448,$A$3:$B$36,2,FALSE)</f>
        <v>34.1</v>
      </c>
      <c r="AL448" s="80" t="s">
        <v>770</v>
      </c>
      <c r="AN448" s="31"/>
    </row>
    <row r="449" spans="7:41" ht="13.8" x14ac:dyDescent="0.45">
      <c r="G449" s="5">
        <v>14</v>
      </c>
      <c r="I449" s="6" t="s">
        <v>480</v>
      </c>
      <c r="J449" s="6"/>
      <c r="K449" s="6"/>
      <c r="L449" s="6"/>
      <c r="M449" s="6"/>
      <c r="N449" s="10" t="s">
        <v>431</v>
      </c>
      <c r="Q449" s="5" t="s">
        <v>231</v>
      </c>
      <c r="V449" s="5">
        <f>COUNTA(P436:U449)</f>
        <v>70</v>
      </c>
      <c r="W449" s="10" t="s">
        <v>431</v>
      </c>
      <c r="AA449" s="5">
        <v>14</v>
      </c>
      <c r="AB449" s="31">
        <f>VLOOKUP(AC449,$A$3:$B$36,2,FALSE)</f>
        <v>44.5</v>
      </c>
      <c r="AC449" s="80" t="s">
        <v>775</v>
      </c>
      <c r="AD449" s="114">
        <v>14</v>
      </c>
      <c r="AE449" s="107">
        <f>VLOOKUP(AF449,$A$3:$B$36,2,FALSE)</f>
        <v>41.9</v>
      </c>
      <c r="AF449" s="112" t="s">
        <v>776</v>
      </c>
      <c r="AH449" s="31"/>
      <c r="AJ449" s="114">
        <v>14</v>
      </c>
      <c r="AK449" s="107">
        <f>VLOOKUP(AL449,$A$3:$B$36,2,FALSE)</f>
        <v>32.5</v>
      </c>
      <c r="AL449" s="112" t="s">
        <v>774</v>
      </c>
      <c r="AN449" s="31"/>
    </row>
    <row r="450" spans="7:41" x14ac:dyDescent="0.45">
      <c r="AA450" s="114">
        <v>15</v>
      </c>
      <c r="AB450" s="107">
        <f>VLOOKUP(AC450,$A$3:$B$36,2,FALSE)</f>
        <v>41.9</v>
      </c>
      <c r="AC450" s="112" t="s">
        <v>776</v>
      </c>
    </row>
    <row r="451" spans="7:41" x14ac:dyDescent="0.45">
      <c r="G451" s="5" t="s">
        <v>795</v>
      </c>
    </row>
    <row r="452" spans="7:41" x14ac:dyDescent="0.45">
      <c r="H452" s="5" t="s">
        <v>216</v>
      </c>
    </row>
    <row r="453" spans="7:41" x14ac:dyDescent="0.45">
      <c r="G453" s="7" t="s">
        <v>5</v>
      </c>
      <c r="H453" s="8" t="s">
        <v>28</v>
      </c>
      <c r="I453" s="8" t="s">
        <v>29</v>
      </c>
      <c r="J453" s="8" t="s">
        <v>110</v>
      </c>
      <c r="K453" s="8" t="s">
        <v>217</v>
      </c>
      <c r="L453" s="8" t="s">
        <v>218</v>
      </c>
      <c r="M453" s="8" t="s">
        <v>219</v>
      </c>
      <c r="O453" s="77">
        <v>21</v>
      </c>
      <c r="P453" s="8" t="s">
        <v>28</v>
      </c>
      <c r="Q453" s="8" t="s">
        <v>29</v>
      </c>
      <c r="R453" s="8" t="s">
        <v>110</v>
      </c>
      <c r="S453" s="8" t="s">
        <v>217</v>
      </c>
      <c r="T453" s="8" t="s">
        <v>218</v>
      </c>
      <c r="U453" s="8" t="s">
        <v>219</v>
      </c>
      <c r="X453" s="7" t="s">
        <v>5</v>
      </c>
      <c r="Z453" s="102" t="s">
        <v>28</v>
      </c>
      <c r="AA453" s="102"/>
      <c r="AB453" s="102"/>
      <c r="AC453" s="102" t="s">
        <v>29</v>
      </c>
      <c r="AD453" s="102"/>
      <c r="AE453" s="102"/>
      <c r="AF453" s="102" t="s">
        <v>110</v>
      </c>
      <c r="AG453" s="102"/>
      <c r="AH453" s="102"/>
      <c r="AI453" s="102" t="s">
        <v>217</v>
      </c>
      <c r="AJ453" s="102"/>
      <c r="AK453" s="102"/>
      <c r="AL453" s="102" t="s">
        <v>218</v>
      </c>
      <c r="AM453" s="102"/>
      <c r="AN453" s="102"/>
      <c r="AO453" s="102" t="s">
        <v>219</v>
      </c>
    </row>
    <row r="454" spans="7:41" x14ac:dyDescent="0.45">
      <c r="G454" s="5">
        <v>1</v>
      </c>
      <c r="H454" s="6" t="s">
        <v>114</v>
      </c>
      <c r="I454" s="6" t="s">
        <v>118</v>
      </c>
      <c r="J454" s="6" t="s">
        <v>126</v>
      </c>
      <c r="K454" s="6" t="s">
        <v>337</v>
      </c>
      <c r="L454" s="6" t="s">
        <v>580</v>
      </c>
      <c r="M454" s="6" t="s">
        <v>155</v>
      </c>
      <c r="P454" s="5" t="s">
        <v>114</v>
      </c>
      <c r="Q454" s="5" t="s">
        <v>118</v>
      </c>
      <c r="R454" s="5" t="s">
        <v>126</v>
      </c>
      <c r="S454" s="5" t="s">
        <v>337</v>
      </c>
      <c r="T454" s="5" t="s">
        <v>580</v>
      </c>
      <c r="U454" s="5" t="s">
        <v>155</v>
      </c>
      <c r="X454" s="5">
        <v>1</v>
      </c>
      <c r="Y454" s="31">
        <f>VLOOKUP(Z454,$A$3:$B$36,2,FALSE)</f>
        <v>21.5</v>
      </c>
      <c r="Z454" s="80" t="s">
        <v>871</v>
      </c>
      <c r="AA454" s="5">
        <v>1</v>
      </c>
      <c r="AB454" s="31">
        <f>VLOOKUP(AC454,$A$3:$B$36,2,FALSE)</f>
        <v>21.5</v>
      </c>
      <c r="AC454" s="80" t="s">
        <v>871</v>
      </c>
      <c r="AD454" s="5">
        <v>1</v>
      </c>
      <c r="AE454" s="31">
        <f>VLOOKUP(AF454,$A$3:$B$36,2,FALSE)</f>
        <v>21.5</v>
      </c>
      <c r="AF454" s="80" t="s">
        <v>871</v>
      </c>
      <c r="AG454" s="5">
        <v>1</v>
      </c>
      <c r="AH454" s="24">
        <f>VLOOKUP(AI454,$A$3:$B$36,2,FALSE)</f>
        <v>21.5</v>
      </c>
      <c r="AI454" s="80" t="s">
        <v>871</v>
      </c>
      <c r="AJ454" s="5">
        <v>1</v>
      </c>
      <c r="AK454" s="24">
        <f>VLOOKUP(AL454,$A$3:$B$36,2,FALSE)</f>
        <v>21.5</v>
      </c>
      <c r="AL454" s="80" t="s">
        <v>871</v>
      </c>
      <c r="AM454" s="5">
        <v>1</v>
      </c>
      <c r="AN454" s="24">
        <f>VLOOKUP(AO454,$A$3:$B$36,2,FALSE)</f>
        <v>21.5</v>
      </c>
      <c r="AO454" s="80" t="s">
        <v>871</v>
      </c>
    </row>
    <row r="455" spans="7:41" x14ac:dyDescent="0.45">
      <c r="G455" s="5">
        <v>2</v>
      </c>
      <c r="H455" s="6" t="s">
        <v>116</v>
      </c>
      <c r="I455" s="6" t="s">
        <v>119</v>
      </c>
      <c r="J455" s="6" t="s">
        <v>128</v>
      </c>
      <c r="K455" s="6" t="s">
        <v>338</v>
      </c>
      <c r="L455" s="6" t="s">
        <v>654</v>
      </c>
      <c r="M455" s="6" t="s">
        <v>18</v>
      </c>
      <c r="P455" s="5" t="s">
        <v>116</v>
      </c>
      <c r="Q455" s="5" t="s">
        <v>119</v>
      </c>
      <c r="R455" s="5" t="s">
        <v>128</v>
      </c>
      <c r="S455" s="5" t="s">
        <v>986</v>
      </c>
      <c r="T455" s="5" t="s">
        <v>1015</v>
      </c>
      <c r="U455" s="5" t="s">
        <v>18</v>
      </c>
      <c r="X455" s="5">
        <v>2</v>
      </c>
      <c r="Y455" s="31">
        <f>VLOOKUP(Z455,$A$3:$B$36,2,FALSE)</f>
        <v>28.4</v>
      </c>
      <c r="Z455" s="80" t="s">
        <v>792</v>
      </c>
      <c r="AA455" s="5">
        <v>2</v>
      </c>
      <c r="AB455" s="31">
        <f>VLOOKUP(AC455,$A$3:$B$36,2,FALSE)</f>
        <v>28.4</v>
      </c>
      <c r="AC455" s="80" t="s">
        <v>792</v>
      </c>
      <c r="AD455" s="5">
        <v>2</v>
      </c>
      <c r="AE455" s="31">
        <f>VLOOKUP(AF455,$A$3:$B$36,2,FALSE)</f>
        <v>28.4</v>
      </c>
      <c r="AF455" s="80" t="s">
        <v>792</v>
      </c>
      <c r="AG455" s="5">
        <v>2</v>
      </c>
      <c r="AH455" s="24">
        <f>VLOOKUP(AI455,$A$3:$B$36,2,FALSE)</f>
        <v>17.899999999999999</v>
      </c>
      <c r="AI455" s="80" t="s">
        <v>771</v>
      </c>
      <c r="AJ455" s="5">
        <v>2</v>
      </c>
      <c r="AK455" s="24">
        <f>VLOOKUP(AL455,$A$3:$B$36,2,FALSE)</f>
        <v>17.899999999999999</v>
      </c>
      <c r="AL455" s="80" t="s">
        <v>771</v>
      </c>
      <c r="AM455" s="5">
        <v>2</v>
      </c>
      <c r="AN455" s="24">
        <f>VLOOKUP(AO455,$A$3:$B$36,2,FALSE)</f>
        <v>28.4</v>
      </c>
      <c r="AO455" s="80" t="s">
        <v>792</v>
      </c>
    </row>
    <row r="456" spans="7:41" x14ac:dyDescent="0.45">
      <c r="G456" s="5">
        <v>3</v>
      </c>
      <c r="H456" s="6" t="s">
        <v>66</v>
      </c>
      <c r="I456" s="6" t="s">
        <v>120</v>
      </c>
      <c r="J456" s="13" t="s">
        <v>234</v>
      </c>
      <c r="K456" s="6" t="s">
        <v>798</v>
      </c>
      <c r="L456" s="6" t="s">
        <v>655</v>
      </c>
      <c r="M456" s="6" t="s">
        <v>210</v>
      </c>
      <c r="P456" s="5" t="s">
        <v>66</v>
      </c>
      <c r="Q456" s="5" t="s">
        <v>120</v>
      </c>
      <c r="R456" s="5" t="s">
        <v>856</v>
      </c>
      <c r="S456" s="5" t="s">
        <v>1016</v>
      </c>
      <c r="T456" s="5" t="s">
        <v>655</v>
      </c>
      <c r="U456" s="5" t="s">
        <v>61</v>
      </c>
      <c r="X456" s="5">
        <v>3</v>
      </c>
      <c r="Y456" s="31">
        <f>VLOOKUP(Z456,$A$3:$B$36,2,FALSE)</f>
        <v>35.9</v>
      </c>
      <c r="Z456" s="80" t="s">
        <v>766</v>
      </c>
      <c r="AA456" s="5">
        <v>3</v>
      </c>
      <c r="AB456" s="31">
        <f>VLOOKUP(AC456,$A$3:$B$36,2,FALSE)</f>
        <v>35.9</v>
      </c>
      <c r="AC456" s="80" t="s">
        <v>766</v>
      </c>
      <c r="AD456" s="5">
        <v>3</v>
      </c>
      <c r="AE456" s="31">
        <f>VLOOKUP(AF456,$A$3:$B$36,2,FALSE)</f>
        <v>35.9</v>
      </c>
      <c r="AF456" s="80" t="s">
        <v>766</v>
      </c>
      <c r="AG456" s="5">
        <v>3</v>
      </c>
      <c r="AH456" s="24">
        <f>VLOOKUP(AI456,$A$3:$B$36,2,FALSE)</f>
        <v>19.3</v>
      </c>
      <c r="AI456" s="80" t="s">
        <v>819</v>
      </c>
      <c r="AJ456" s="5">
        <v>3</v>
      </c>
      <c r="AK456" s="24">
        <f>VLOOKUP(AL456,$A$3:$B$36,2,FALSE)</f>
        <v>19.3</v>
      </c>
      <c r="AL456" s="80" t="s">
        <v>819</v>
      </c>
      <c r="AM456" s="5">
        <v>3</v>
      </c>
      <c r="AN456" s="24">
        <f>VLOOKUP(AO456,$A$3:$B$36,2,FALSE)</f>
        <v>35.9</v>
      </c>
      <c r="AO456" s="80" t="s">
        <v>766</v>
      </c>
    </row>
    <row r="457" spans="7:41" x14ac:dyDescent="0.45">
      <c r="G457" s="5">
        <v>4</v>
      </c>
      <c r="H457" s="6" t="s">
        <v>27</v>
      </c>
      <c r="I457" s="6" t="s">
        <v>327</v>
      </c>
      <c r="J457" s="23" t="s">
        <v>503</v>
      </c>
      <c r="K457" s="6" t="s">
        <v>799</v>
      </c>
      <c r="L457" s="6" t="s">
        <v>148</v>
      </c>
      <c r="M457" s="6" t="s">
        <v>211</v>
      </c>
      <c r="P457" s="5" t="s">
        <v>27</v>
      </c>
      <c r="Q457" s="5" t="s">
        <v>172</v>
      </c>
      <c r="R457" s="5" t="s">
        <v>129</v>
      </c>
      <c r="S457" s="5" t="s">
        <v>1017</v>
      </c>
      <c r="T457" s="5" t="s">
        <v>148</v>
      </c>
      <c r="U457" s="5" t="s">
        <v>211</v>
      </c>
      <c r="X457" s="5">
        <v>4</v>
      </c>
      <c r="Y457" s="31">
        <f>VLOOKUP(Z457,$A$3:$B$36,2,FALSE)</f>
        <v>41.9</v>
      </c>
      <c r="Z457" s="80" t="s">
        <v>776</v>
      </c>
      <c r="AA457" s="5">
        <v>4</v>
      </c>
      <c r="AB457" s="31">
        <f>VLOOKUP(AC457,$A$3:$B$36,2,FALSE)</f>
        <v>41.9</v>
      </c>
      <c r="AC457" s="80" t="s">
        <v>776</v>
      </c>
      <c r="AD457" s="5">
        <v>4</v>
      </c>
      <c r="AE457" s="31">
        <f>VLOOKUP(AF457,$A$3:$B$36,2,FALSE)</f>
        <v>32.5</v>
      </c>
      <c r="AF457" s="80" t="s">
        <v>774</v>
      </c>
      <c r="AG457" s="5">
        <v>4</v>
      </c>
      <c r="AH457" s="24">
        <f>VLOOKUP(AI457,$A$3:$B$36,2,FALSE)</f>
        <v>18.399999999999999</v>
      </c>
      <c r="AI457" s="80" t="s">
        <v>432</v>
      </c>
      <c r="AJ457" s="5">
        <v>4</v>
      </c>
      <c r="AK457" s="24">
        <f>VLOOKUP(AL457,$A$3:$B$36,2,FALSE)</f>
        <v>21.5</v>
      </c>
      <c r="AL457" s="80" t="s">
        <v>871</v>
      </c>
      <c r="AM457" s="5">
        <v>4</v>
      </c>
      <c r="AN457" s="24">
        <f>VLOOKUP(AO457,$A$3:$B$36,2,FALSE)</f>
        <v>32.5</v>
      </c>
      <c r="AO457" s="80" t="s">
        <v>774</v>
      </c>
    </row>
    <row r="458" spans="7:41" x14ac:dyDescent="0.45">
      <c r="G458" s="5">
        <v>5</v>
      </c>
      <c r="H458" s="6" t="s">
        <v>185</v>
      </c>
      <c r="I458" s="6" t="s">
        <v>328</v>
      </c>
      <c r="J458" s="6" t="s">
        <v>238</v>
      </c>
      <c r="K458" s="6" t="s">
        <v>339</v>
      </c>
      <c r="L458" s="6" t="s">
        <v>94</v>
      </c>
      <c r="M458" s="6" t="s">
        <v>16</v>
      </c>
      <c r="P458" s="5" t="s">
        <v>257</v>
      </c>
      <c r="Q458" s="5" t="s">
        <v>328</v>
      </c>
      <c r="R458" s="5" t="s">
        <v>39</v>
      </c>
      <c r="S458" s="5" t="s">
        <v>339</v>
      </c>
      <c r="T458" s="5" t="s">
        <v>94</v>
      </c>
      <c r="U458" s="5" t="s">
        <v>16</v>
      </c>
      <c r="X458" s="5">
        <v>5</v>
      </c>
      <c r="Y458" s="31">
        <f>VLOOKUP(Z458,$A$3:$B$36,2,FALSE)</f>
        <v>52.3</v>
      </c>
      <c r="Z458" s="80" t="s">
        <v>764</v>
      </c>
      <c r="AA458" s="5">
        <v>5</v>
      </c>
      <c r="AB458" s="31">
        <f>VLOOKUP(AC458,$A$3:$B$36,2,FALSE)</f>
        <v>38.299999999999997</v>
      </c>
      <c r="AC458" s="80" t="s">
        <v>787</v>
      </c>
      <c r="AD458" s="5">
        <v>5</v>
      </c>
      <c r="AE458" s="31">
        <f>VLOOKUP(AF458,$A$3:$B$36,2,FALSE)</f>
        <v>34.1</v>
      </c>
      <c r="AF458" s="80" t="s">
        <v>770</v>
      </c>
      <c r="AG458" s="5">
        <v>5</v>
      </c>
      <c r="AH458" s="24">
        <f>VLOOKUP(AI458,$A$3:$B$36,2,FALSE)</f>
        <v>19.3</v>
      </c>
      <c r="AI458" s="80" t="s">
        <v>819</v>
      </c>
      <c r="AJ458" s="5">
        <v>5</v>
      </c>
      <c r="AK458" s="24">
        <f>VLOOKUP(AL458,$A$3:$B$36,2,FALSE)</f>
        <v>24.1</v>
      </c>
      <c r="AL458" s="80" t="s">
        <v>769</v>
      </c>
      <c r="AM458" s="5">
        <v>5</v>
      </c>
      <c r="AN458" s="24">
        <f>VLOOKUP(AO458,$A$3:$B$36,2,FALSE)</f>
        <v>28.4</v>
      </c>
      <c r="AO458" s="80" t="s">
        <v>792</v>
      </c>
    </row>
    <row r="459" spans="7:41" x14ac:dyDescent="0.45">
      <c r="G459" s="5">
        <v>6</v>
      </c>
      <c r="H459" s="6" t="s">
        <v>296</v>
      </c>
      <c r="I459" s="6" t="s">
        <v>329</v>
      </c>
      <c r="J459" s="23" t="s">
        <v>623</v>
      </c>
      <c r="K459" s="6" t="s">
        <v>800</v>
      </c>
      <c r="L459" s="6" t="s">
        <v>96</v>
      </c>
      <c r="M459" s="6" t="s">
        <v>467</v>
      </c>
      <c r="P459" s="5" t="s">
        <v>23</v>
      </c>
      <c r="Q459" s="5" t="s">
        <v>329</v>
      </c>
      <c r="R459" s="5" t="s">
        <v>129</v>
      </c>
      <c r="S459" s="5" t="s">
        <v>800</v>
      </c>
      <c r="T459" s="5" t="s">
        <v>96</v>
      </c>
      <c r="U459" s="5" t="s">
        <v>356</v>
      </c>
      <c r="X459" s="5">
        <v>6</v>
      </c>
      <c r="Y459" s="31">
        <f>VLOOKUP(Z459,$A$3:$B$36,2,FALSE)</f>
        <v>46.8</v>
      </c>
      <c r="Z459" s="80" t="s">
        <v>772</v>
      </c>
      <c r="AA459" s="5">
        <v>6</v>
      </c>
      <c r="AB459" s="31">
        <f>VLOOKUP(AC459,$A$3:$B$36,2,FALSE)</f>
        <v>35.9</v>
      </c>
      <c r="AC459" s="80" t="s">
        <v>766</v>
      </c>
      <c r="AD459" s="5">
        <v>6</v>
      </c>
      <c r="AE459" s="31">
        <f>VLOOKUP(AF459,$A$3:$B$36,2,FALSE)</f>
        <v>32.5</v>
      </c>
      <c r="AF459" s="80" t="s">
        <v>774</v>
      </c>
      <c r="AG459" s="5">
        <v>6</v>
      </c>
      <c r="AH459" s="24">
        <f>VLOOKUP(AI459,$A$3:$B$36,2,FALSE)</f>
        <v>20.5</v>
      </c>
      <c r="AI459" s="80" t="s">
        <v>434</v>
      </c>
      <c r="AJ459" s="5">
        <v>6</v>
      </c>
      <c r="AK459" s="24">
        <f>VLOOKUP(AL459,$A$3:$B$36,2,FALSE)</f>
        <v>28.4</v>
      </c>
      <c r="AL459" s="80" t="s">
        <v>792</v>
      </c>
      <c r="AM459" s="5">
        <v>6</v>
      </c>
      <c r="AN459" s="24">
        <f>VLOOKUP(AO459,$A$3:$B$36,2,FALSE)</f>
        <v>24.1</v>
      </c>
      <c r="AO459" s="80" t="s">
        <v>769</v>
      </c>
    </row>
    <row r="460" spans="7:41" x14ac:dyDescent="0.45">
      <c r="G460" s="5">
        <v>7</v>
      </c>
      <c r="H460" s="6" t="s">
        <v>473</v>
      </c>
      <c r="I460" s="6" t="s">
        <v>456</v>
      </c>
      <c r="J460" s="6" t="s">
        <v>240</v>
      </c>
      <c r="K460" s="6" t="s">
        <v>136</v>
      </c>
      <c r="L460" s="11" t="s">
        <v>803</v>
      </c>
      <c r="M460" s="6" t="s">
        <v>428</v>
      </c>
      <c r="P460" s="5" t="s">
        <v>548</v>
      </c>
      <c r="Q460" s="5" t="s">
        <v>456</v>
      </c>
      <c r="R460" s="5" t="s">
        <v>240</v>
      </c>
      <c r="S460" s="5" t="s">
        <v>136</v>
      </c>
      <c r="T460" s="5" t="s">
        <v>346</v>
      </c>
      <c r="U460" s="5" t="s">
        <v>428</v>
      </c>
      <c r="X460" s="5">
        <v>7</v>
      </c>
      <c r="Y460" s="31">
        <f>VLOOKUP(Z460,$A$3:$B$36,2,FALSE)</f>
        <v>49.5</v>
      </c>
      <c r="Z460" s="80" t="s">
        <v>767</v>
      </c>
      <c r="AA460" s="5">
        <v>7</v>
      </c>
      <c r="AB460" s="31">
        <f>VLOOKUP(AC460,$A$3:$B$36,2,FALSE)</f>
        <v>32.5</v>
      </c>
      <c r="AC460" s="80" t="s">
        <v>774</v>
      </c>
      <c r="AD460" s="5">
        <v>7</v>
      </c>
      <c r="AE460" s="31">
        <f>VLOOKUP(AF460,$A$3:$B$36,2,FALSE)</f>
        <v>34.1</v>
      </c>
      <c r="AF460" s="80" t="s">
        <v>770</v>
      </c>
      <c r="AG460" s="5">
        <v>7</v>
      </c>
      <c r="AH460" s="24">
        <f>VLOOKUP(AI460,$A$3:$B$36,2,FALSE)</f>
        <v>21.5</v>
      </c>
      <c r="AI460" s="80" t="s">
        <v>871</v>
      </c>
      <c r="AJ460" s="5">
        <v>7</v>
      </c>
      <c r="AK460" s="24">
        <f>VLOOKUP(AL460,$A$3:$B$36,2,FALSE)</f>
        <v>32.5</v>
      </c>
      <c r="AL460" s="80" t="s">
        <v>774</v>
      </c>
      <c r="AM460" s="5">
        <v>7</v>
      </c>
      <c r="AN460" s="24">
        <f>VLOOKUP(AO460,$A$3:$B$36,2,FALSE)</f>
        <v>25.7</v>
      </c>
      <c r="AO460" s="80" t="s">
        <v>853</v>
      </c>
    </row>
    <row r="461" spans="7:41" x14ac:dyDescent="0.45">
      <c r="G461" s="5">
        <v>8</v>
      </c>
      <c r="H461" s="6" t="s">
        <v>186</v>
      </c>
      <c r="I461" s="6" t="s">
        <v>589</v>
      </c>
      <c r="J461" s="13" t="s">
        <v>418</v>
      </c>
      <c r="K461" s="6" t="s">
        <v>801</v>
      </c>
      <c r="L461" s="6" t="s">
        <v>511</v>
      </c>
      <c r="M461" s="6" t="s">
        <v>574</v>
      </c>
      <c r="P461" s="5" t="s">
        <v>186</v>
      </c>
      <c r="Q461" s="5" t="s">
        <v>119</v>
      </c>
      <c r="R461" s="5" t="s">
        <v>856</v>
      </c>
      <c r="S461" s="5" t="s">
        <v>801</v>
      </c>
      <c r="T461" s="5" t="s">
        <v>511</v>
      </c>
      <c r="U461" s="5" t="s">
        <v>16</v>
      </c>
      <c r="X461" s="5">
        <v>8</v>
      </c>
      <c r="Y461" s="31">
        <f>VLOOKUP(Z461,$A$3:$B$36,2,FALSE)</f>
        <v>46.8</v>
      </c>
      <c r="Z461" s="80" t="s">
        <v>772</v>
      </c>
      <c r="AA461" s="5">
        <v>8</v>
      </c>
      <c r="AB461" s="31">
        <f>VLOOKUP(AC461,$A$3:$B$36,2,FALSE)</f>
        <v>28.4</v>
      </c>
      <c r="AC461" s="80" t="s">
        <v>792</v>
      </c>
      <c r="AD461" s="5">
        <v>8</v>
      </c>
      <c r="AE461" s="31">
        <f>VLOOKUP(AF461,$A$3:$B$36,2,FALSE)</f>
        <v>35.9</v>
      </c>
      <c r="AF461" s="80" t="s">
        <v>766</v>
      </c>
      <c r="AG461" s="5">
        <v>8</v>
      </c>
      <c r="AH461" s="24">
        <f>VLOOKUP(AI461,$A$3:$B$36,2,FALSE)</f>
        <v>22.6</v>
      </c>
      <c r="AI461" s="80" t="s">
        <v>873</v>
      </c>
      <c r="AJ461" s="5">
        <v>8</v>
      </c>
      <c r="AK461" s="24">
        <f>VLOOKUP(AL461,$A$3:$B$36,2,FALSE)</f>
        <v>30.7</v>
      </c>
      <c r="AL461" s="80" t="s">
        <v>773</v>
      </c>
      <c r="AM461" s="5">
        <v>8</v>
      </c>
      <c r="AN461" s="24">
        <f>VLOOKUP(AO461,$A$3:$B$36,2,FALSE)</f>
        <v>28.4</v>
      </c>
      <c r="AO461" s="80" t="s">
        <v>792</v>
      </c>
    </row>
    <row r="462" spans="7:41" x14ac:dyDescent="0.45">
      <c r="G462" s="5">
        <v>9</v>
      </c>
      <c r="H462" s="6" t="s">
        <v>26</v>
      </c>
      <c r="I462" s="6" t="s">
        <v>272</v>
      </c>
      <c r="J462" s="6"/>
      <c r="K462" s="6" t="s">
        <v>340</v>
      </c>
      <c r="L462" s="13" t="s">
        <v>804</v>
      </c>
      <c r="M462" s="6" t="s">
        <v>807</v>
      </c>
      <c r="P462" s="5" t="s">
        <v>26</v>
      </c>
      <c r="Q462" s="5" t="s">
        <v>272</v>
      </c>
      <c r="S462" s="5" t="s">
        <v>340</v>
      </c>
      <c r="T462" s="5" t="s">
        <v>96</v>
      </c>
      <c r="U462" s="5" t="s">
        <v>428</v>
      </c>
      <c r="X462" s="5">
        <v>9</v>
      </c>
      <c r="Y462" s="31">
        <f>VLOOKUP(Z462,$A$3:$B$36,2,FALSE)</f>
        <v>44.5</v>
      </c>
      <c r="Z462" s="80" t="s">
        <v>775</v>
      </c>
      <c r="AA462" s="5">
        <v>9</v>
      </c>
      <c r="AB462" s="31">
        <f>VLOOKUP(AC462,$A$3:$B$36,2,FALSE)</f>
        <v>30.7</v>
      </c>
      <c r="AC462" s="80" t="s">
        <v>773</v>
      </c>
      <c r="AD462" s="114">
        <v>9</v>
      </c>
      <c r="AE462" s="107">
        <f>VLOOKUP(AF462,$A$3:$B$36,2,FALSE)</f>
        <v>34.1</v>
      </c>
      <c r="AF462" s="112" t="s">
        <v>770</v>
      </c>
      <c r="AG462" s="5">
        <v>9</v>
      </c>
      <c r="AH462" s="24">
        <f>VLOOKUP(AI462,$A$3:$B$36,2,FALSE)</f>
        <v>24.1</v>
      </c>
      <c r="AI462" s="80" t="s">
        <v>769</v>
      </c>
      <c r="AJ462" s="5">
        <v>9</v>
      </c>
      <c r="AK462" s="24">
        <f>VLOOKUP(AL462,$A$3:$B$36,2,FALSE)</f>
        <v>28.4</v>
      </c>
      <c r="AL462" s="80" t="s">
        <v>792</v>
      </c>
      <c r="AM462" s="5">
        <v>9</v>
      </c>
      <c r="AN462" s="24">
        <f>VLOOKUP(AO462,$A$3:$B$36,2,FALSE)</f>
        <v>25.7</v>
      </c>
      <c r="AO462" s="80" t="s">
        <v>853</v>
      </c>
    </row>
    <row r="463" spans="7:41" x14ac:dyDescent="0.45">
      <c r="G463" s="5">
        <v>10</v>
      </c>
      <c r="H463" s="6" t="s">
        <v>187</v>
      </c>
      <c r="I463" s="6" t="s">
        <v>273</v>
      </c>
      <c r="J463" s="6"/>
      <c r="K463" s="6" t="s">
        <v>286</v>
      </c>
      <c r="L463" s="6" t="s">
        <v>97</v>
      </c>
      <c r="M463" s="6" t="s">
        <v>18</v>
      </c>
      <c r="P463" s="5" t="s">
        <v>187</v>
      </c>
      <c r="Q463" s="5" t="s">
        <v>273</v>
      </c>
      <c r="S463" s="5" t="s">
        <v>286</v>
      </c>
      <c r="T463" s="5" t="s">
        <v>97</v>
      </c>
      <c r="U463" s="5" t="s">
        <v>18</v>
      </c>
      <c r="X463" s="5">
        <v>10</v>
      </c>
      <c r="Y463" s="31">
        <f>VLOOKUP(Z463,$A$3:$B$36,2,FALSE)</f>
        <v>41.9</v>
      </c>
      <c r="Z463" s="80" t="s">
        <v>776</v>
      </c>
      <c r="AA463" s="5">
        <v>10</v>
      </c>
      <c r="AB463" s="31">
        <f>VLOOKUP(AC463,$A$3:$B$36,2,FALSE)</f>
        <v>32.5</v>
      </c>
      <c r="AC463" s="80" t="s">
        <v>774</v>
      </c>
      <c r="AE463" s="31"/>
      <c r="AG463" s="5">
        <v>10</v>
      </c>
      <c r="AH463" s="24">
        <f>VLOOKUP(AI463,$A$3:$B$36,2,FALSE)</f>
        <v>25.7</v>
      </c>
      <c r="AI463" s="80" t="s">
        <v>853</v>
      </c>
      <c r="AJ463" s="5">
        <v>10</v>
      </c>
      <c r="AK463" s="24">
        <f>VLOOKUP(AL463,$A$3:$B$36,2,FALSE)</f>
        <v>30.7</v>
      </c>
      <c r="AL463" s="80" t="s">
        <v>773</v>
      </c>
      <c r="AM463" s="5">
        <v>10</v>
      </c>
      <c r="AN463" s="24">
        <f>VLOOKUP(AO463,$A$3:$B$36,2,FALSE)</f>
        <v>28.4</v>
      </c>
      <c r="AO463" s="80" t="s">
        <v>792</v>
      </c>
    </row>
    <row r="464" spans="7:41" x14ac:dyDescent="0.45">
      <c r="G464" s="5">
        <v>11</v>
      </c>
      <c r="H464" s="6" t="s">
        <v>602</v>
      </c>
      <c r="I464" s="6" t="s">
        <v>455</v>
      </c>
      <c r="J464" s="6"/>
      <c r="K464" s="6" t="s">
        <v>137</v>
      </c>
      <c r="L464" s="11" t="s">
        <v>805</v>
      </c>
      <c r="M464" s="6" t="s">
        <v>601</v>
      </c>
      <c r="P464" s="5" t="s">
        <v>602</v>
      </c>
      <c r="Q464" s="5" t="s">
        <v>835</v>
      </c>
      <c r="S464" s="5" t="s">
        <v>137</v>
      </c>
      <c r="T464" s="5" t="s">
        <v>346</v>
      </c>
      <c r="U464" s="5" t="s">
        <v>101</v>
      </c>
      <c r="X464" s="5">
        <v>11</v>
      </c>
      <c r="Y464" s="31">
        <f>VLOOKUP(Z464,$A$3:$B$36,2,FALSE)</f>
        <v>40.4</v>
      </c>
      <c r="Z464" s="80" t="s">
        <v>765</v>
      </c>
      <c r="AA464" s="5">
        <v>11</v>
      </c>
      <c r="AB464" s="31">
        <f>VLOOKUP(AC464,$A$3:$B$36,2,FALSE)</f>
        <v>34.1</v>
      </c>
      <c r="AC464" s="80" t="s">
        <v>770</v>
      </c>
      <c r="AE464" s="31"/>
      <c r="AG464" s="5">
        <v>11</v>
      </c>
      <c r="AH464" s="24">
        <f>VLOOKUP(AI464,$A$3:$B$36,2,FALSE)</f>
        <v>28.4</v>
      </c>
      <c r="AI464" s="80" t="s">
        <v>792</v>
      </c>
      <c r="AJ464" s="5">
        <v>11</v>
      </c>
      <c r="AK464" s="24">
        <f>VLOOKUP(AL464,$A$3:$B$36,2,FALSE)</f>
        <v>32.5</v>
      </c>
      <c r="AL464" s="80" t="s">
        <v>774</v>
      </c>
      <c r="AM464" s="5">
        <v>11</v>
      </c>
      <c r="AN464" s="24">
        <f>VLOOKUP(AO464,$A$3:$B$36,2,FALSE)</f>
        <v>30.7</v>
      </c>
      <c r="AO464" s="80" t="s">
        <v>773</v>
      </c>
    </row>
    <row r="465" spans="7:65" x14ac:dyDescent="0.45">
      <c r="G465" s="5">
        <v>12</v>
      </c>
      <c r="H465" s="6" t="s">
        <v>65</v>
      </c>
      <c r="I465" s="6" t="s">
        <v>797</v>
      </c>
      <c r="J465" s="6"/>
      <c r="K465" s="6" t="s">
        <v>89</v>
      </c>
      <c r="L465" s="6" t="s">
        <v>511</v>
      </c>
      <c r="P465" s="5" t="s">
        <v>65</v>
      </c>
      <c r="Q465" s="5" t="s">
        <v>273</v>
      </c>
      <c r="S465" s="5" t="s">
        <v>89</v>
      </c>
      <c r="T465" s="5" t="s">
        <v>511</v>
      </c>
      <c r="X465" s="5">
        <v>12</v>
      </c>
      <c r="Y465" s="31">
        <f>VLOOKUP(Z465,$A$3:$B$36,2,FALSE)</f>
        <v>38.299999999999997</v>
      </c>
      <c r="Z465" s="80" t="s">
        <v>787</v>
      </c>
      <c r="AA465" s="5">
        <v>12</v>
      </c>
      <c r="AB465" s="31">
        <f>VLOOKUP(AC465,$A$3:$B$36,2,FALSE)</f>
        <v>32.5</v>
      </c>
      <c r="AC465" s="80" t="s">
        <v>774</v>
      </c>
      <c r="AE465" s="31"/>
      <c r="AG465" s="5">
        <v>12</v>
      </c>
      <c r="AH465" s="24">
        <f>VLOOKUP(AI465,$A$3:$B$36,2,FALSE)</f>
        <v>30.7</v>
      </c>
      <c r="AI465" s="80" t="s">
        <v>773</v>
      </c>
      <c r="AJ465" s="5">
        <v>12</v>
      </c>
      <c r="AK465" s="24">
        <f>VLOOKUP(AL465,$A$3:$B$36,2,FALSE)</f>
        <v>30.7</v>
      </c>
      <c r="AL465" s="80" t="s">
        <v>773</v>
      </c>
      <c r="AM465" s="114">
        <v>12</v>
      </c>
      <c r="AN465" s="107">
        <f>VLOOKUP(AO465,$A$3:$B$36,2,FALSE)</f>
        <v>28.4</v>
      </c>
      <c r="AO465" s="112" t="s">
        <v>792</v>
      </c>
    </row>
    <row r="466" spans="7:65" x14ac:dyDescent="0.45">
      <c r="G466" s="5">
        <v>13</v>
      </c>
      <c r="H466" s="6" t="s">
        <v>260</v>
      </c>
      <c r="I466" s="6" t="s">
        <v>30</v>
      </c>
      <c r="J466" s="6"/>
      <c r="K466" s="6" t="s">
        <v>343</v>
      </c>
      <c r="L466" s="13" t="s">
        <v>806</v>
      </c>
      <c r="M466" s="6"/>
      <c r="P466" s="5" t="s">
        <v>67</v>
      </c>
      <c r="Q466" s="5" t="s">
        <v>30</v>
      </c>
      <c r="S466" s="5" t="s">
        <v>508</v>
      </c>
      <c r="T466" s="5" t="s">
        <v>96</v>
      </c>
      <c r="X466" s="5">
        <v>13</v>
      </c>
      <c r="Y466" s="31">
        <f>VLOOKUP(Z466,$A$3:$B$36,2,FALSE)</f>
        <v>38.1</v>
      </c>
      <c r="Z466" s="80" t="s">
        <v>791</v>
      </c>
      <c r="AA466" s="5">
        <v>13</v>
      </c>
      <c r="AB466" s="31">
        <f>VLOOKUP(AC466,$A$3:$B$36,2,FALSE)</f>
        <v>34.1</v>
      </c>
      <c r="AC466" s="80" t="s">
        <v>770</v>
      </c>
      <c r="AE466" s="31"/>
      <c r="AG466" s="5">
        <v>13</v>
      </c>
      <c r="AH466" s="24">
        <f>VLOOKUP(AI466,$A$3:$B$36,2,FALSE)</f>
        <v>32.5</v>
      </c>
      <c r="AI466" s="80" t="s">
        <v>774</v>
      </c>
      <c r="AJ466" s="5">
        <v>13</v>
      </c>
      <c r="AK466" s="24">
        <f>VLOOKUP(AL466,$A$3:$B$36,2,FALSE)</f>
        <v>28.4</v>
      </c>
      <c r="AL466" s="80" t="s">
        <v>792</v>
      </c>
    </row>
    <row r="467" spans="7:65" ht="13.8" x14ac:dyDescent="0.45">
      <c r="G467" s="5">
        <v>14</v>
      </c>
      <c r="H467" s="6" t="s">
        <v>796</v>
      </c>
      <c r="I467" s="6" t="s">
        <v>332</v>
      </c>
      <c r="J467" s="6"/>
      <c r="K467" s="6" t="s">
        <v>802</v>
      </c>
      <c r="L467" s="6"/>
      <c r="M467" s="6"/>
      <c r="P467" s="5" t="s">
        <v>65</v>
      </c>
      <c r="Q467" s="5" t="s">
        <v>329</v>
      </c>
      <c r="S467" s="5" t="s">
        <v>802</v>
      </c>
      <c r="X467" s="5">
        <v>14</v>
      </c>
      <c r="Y467" s="31">
        <f>VLOOKUP(Z467,$A$3:$B$36,2,FALSE)</f>
        <v>38.299999999999997</v>
      </c>
      <c r="Z467" s="80" t="s">
        <v>787</v>
      </c>
      <c r="AA467" s="5">
        <v>14</v>
      </c>
      <c r="AB467" s="31">
        <f>VLOOKUP(AC467,$A$3:$B$36,2,FALSE)</f>
        <v>35.9</v>
      </c>
      <c r="AC467" s="80" t="s">
        <v>766</v>
      </c>
      <c r="AE467" s="31"/>
      <c r="AG467" s="5">
        <v>14</v>
      </c>
      <c r="AH467" s="24">
        <f>VLOOKUP(AI467,$A$3:$B$36,2,FALSE)</f>
        <v>30.7</v>
      </c>
      <c r="AI467" s="80" t="s">
        <v>773</v>
      </c>
      <c r="AJ467" s="114">
        <v>14</v>
      </c>
      <c r="AK467" s="107">
        <f>VLOOKUP(AL467,$A$3:$B$36,2,FALSE)</f>
        <v>30.7</v>
      </c>
      <c r="AL467" s="112" t="s">
        <v>773</v>
      </c>
      <c r="BM467" s="10" t="s">
        <v>431</v>
      </c>
    </row>
    <row r="468" spans="7:65" ht="13.8" x14ac:dyDescent="0.45">
      <c r="G468" s="5">
        <v>15</v>
      </c>
      <c r="H468" s="6"/>
      <c r="I468" s="6"/>
      <c r="J468" s="6"/>
      <c r="K468" s="6" t="s">
        <v>379</v>
      </c>
      <c r="L468" s="6"/>
      <c r="M468" s="6"/>
      <c r="N468" s="10" t="s">
        <v>431</v>
      </c>
      <c r="S468" s="5" t="s">
        <v>137</v>
      </c>
      <c r="V468" s="5">
        <f>COUNTA(P454:U468)</f>
        <v>75</v>
      </c>
      <c r="W468" s="10" t="s">
        <v>431</v>
      </c>
      <c r="X468" s="114">
        <v>15</v>
      </c>
      <c r="Y468" s="107">
        <f>VLOOKUP(Z468,$A$3:$B$36,2,FALSE)</f>
        <v>38.1</v>
      </c>
      <c r="Z468" s="112" t="s">
        <v>791</v>
      </c>
      <c r="AA468" s="114">
        <v>15</v>
      </c>
      <c r="AB468" s="107">
        <f>VLOOKUP(AC468,$A$3:$B$36,2,FALSE)</f>
        <v>34.1</v>
      </c>
      <c r="AC468" s="112" t="s">
        <v>770</v>
      </c>
      <c r="AG468" s="5">
        <v>15</v>
      </c>
      <c r="AH468" s="24">
        <f>VLOOKUP(AI468,$A$3:$B$36,2,FALSE)</f>
        <v>28.4</v>
      </c>
      <c r="AI468" s="80" t="s">
        <v>792</v>
      </c>
    </row>
    <row r="469" spans="7:65" x14ac:dyDescent="0.45">
      <c r="AG469" s="114">
        <v>16</v>
      </c>
      <c r="AH469" s="107">
        <f>VLOOKUP(AI469,$A$3:$B$36,2,FALSE)</f>
        <v>30.7</v>
      </c>
      <c r="AI469" s="112" t="s">
        <v>773</v>
      </c>
    </row>
    <row r="470" spans="7:65" x14ac:dyDescent="0.45">
      <c r="G470" s="5" t="s">
        <v>808</v>
      </c>
    </row>
    <row r="471" spans="7:65" x14ac:dyDescent="0.45">
      <c r="H471" s="5" t="s">
        <v>216</v>
      </c>
    </row>
    <row r="472" spans="7:65" x14ac:dyDescent="0.45">
      <c r="G472" s="7" t="s">
        <v>5</v>
      </c>
      <c r="H472" s="8" t="s">
        <v>28</v>
      </c>
      <c r="I472" s="8" t="s">
        <v>29</v>
      </c>
      <c r="J472" s="8" t="s">
        <v>110</v>
      </c>
      <c r="K472" s="8" t="s">
        <v>217</v>
      </c>
      <c r="L472" s="8" t="s">
        <v>218</v>
      </c>
      <c r="M472" s="8" t="s">
        <v>219</v>
      </c>
      <c r="O472" s="77">
        <v>23</v>
      </c>
      <c r="P472" s="77" t="s">
        <v>28</v>
      </c>
      <c r="Q472" s="77" t="s">
        <v>29</v>
      </c>
      <c r="R472" s="77" t="s">
        <v>110</v>
      </c>
      <c r="S472" s="77" t="s">
        <v>217</v>
      </c>
      <c r="T472" s="77" t="s">
        <v>218</v>
      </c>
      <c r="U472" s="77" t="s">
        <v>219</v>
      </c>
      <c r="X472" s="7" t="s">
        <v>5</v>
      </c>
      <c r="Z472" s="102" t="s">
        <v>28</v>
      </c>
      <c r="AA472" s="102"/>
      <c r="AB472" s="102"/>
      <c r="AC472" s="102" t="s">
        <v>29</v>
      </c>
      <c r="AD472" s="102"/>
      <c r="AE472" s="102"/>
      <c r="AF472" s="102" t="s">
        <v>110</v>
      </c>
      <c r="AG472" s="102"/>
      <c r="AH472" s="102"/>
      <c r="AI472" s="102" t="s">
        <v>217</v>
      </c>
      <c r="AJ472" s="102"/>
      <c r="AK472" s="102"/>
      <c r="AL472" s="102" t="s">
        <v>218</v>
      </c>
      <c r="AM472" s="102"/>
      <c r="AN472" s="102"/>
      <c r="AO472" s="102" t="s">
        <v>219</v>
      </c>
    </row>
    <row r="473" spans="7:65" x14ac:dyDescent="0.45">
      <c r="G473" s="5">
        <v>1</v>
      </c>
      <c r="H473" s="6" t="s">
        <v>114</v>
      </c>
      <c r="I473" s="6" t="s">
        <v>118</v>
      </c>
      <c r="J473" s="6" t="s">
        <v>126</v>
      </c>
      <c r="K473" s="6" t="s">
        <v>136</v>
      </c>
      <c r="L473" s="6" t="s">
        <v>148</v>
      </c>
      <c r="M473" s="6" t="s">
        <v>353</v>
      </c>
      <c r="P473" s="5" t="s">
        <v>114</v>
      </c>
      <c r="Q473" s="5" t="s">
        <v>118</v>
      </c>
      <c r="R473" s="5" t="s">
        <v>126</v>
      </c>
      <c r="S473" s="5" t="s">
        <v>136</v>
      </c>
      <c r="T473" s="5" t="s">
        <v>148</v>
      </c>
      <c r="U473" s="5" t="s">
        <v>353</v>
      </c>
      <c r="X473" s="5">
        <v>1</v>
      </c>
      <c r="Y473" s="31">
        <f>VLOOKUP(Z473,$A$3:$B$36,2,FALSE)</f>
        <v>21.5</v>
      </c>
      <c r="Z473" s="80" t="s">
        <v>871</v>
      </c>
      <c r="AA473" s="5">
        <v>1</v>
      </c>
      <c r="AB473" s="31">
        <f>VLOOKUP(AC473,$A$3:$B$36,2,FALSE)</f>
        <v>21.5</v>
      </c>
      <c r="AC473" s="80" t="s">
        <v>871</v>
      </c>
      <c r="AD473" s="5">
        <v>1</v>
      </c>
      <c r="AE473" s="31">
        <f>VLOOKUP(AF473,$A$3:$B$36,2,FALSE)</f>
        <v>21.5</v>
      </c>
      <c r="AF473" s="80" t="s">
        <v>871</v>
      </c>
      <c r="AG473" s="5">
        <v>1</v>
      </c>
      <c r="AH473" s="31">
        <f>VLOOKUP(AI473,$A$3:$B$36,2,FALSE)</f>
        <v>21.5</v>
      </c>
      <c r="AI473" s="80" t="s">
        <v>871</v>
      </c>
      <c r="AJ473" s="5">
        <v>1</v>
      </c>
      <c r="AK473" s="31">
        <f>VLOOKUP(AL473,$A$3:$B$36,2,FALSE)</f>
        <v>21.5</v>
      </c>
      <c r="AL473" s="80" t="s">
        <v>871</v>
      </c>
      <c r="AM473" s="5">
        <v>1</v>
      </c>
      <c r="AN473" s="31">
        <f>VLOOKUP(AO473,$A$3:$B$36,2,FALSE)</f>
        <v>21.5</v>
      </c>
      <c r="AO473" s="80" t="s">
        <v>871</v>
      </c>
    </row>
    <row r="474" spans="7:65" x14ac:dyDescent="0.45">
      <c r="G474" s="5">
        <v>2</v>
      </c>
      <c r="H474" s="6" t="s">
        <v>116</v>
      </c>
      <c r="I474" s="6" t="s">
        <v>119</v>
      </c>
      <c r="J474" s="6" t="s">
        <v>128</v>
      </c>
      <c r="K474" s="6" t="s">
        <v>137</v>
      </c>
      <c r="L474" s="11" t="s">
        <v>290</v>
      </c>
      <c r="M474" s="6" t="s">
        <v>627</v>
      </c>
      <c r="P474" s="5" t="s">
        <v>116</v>
      </c>
      <c r="Q474" s="5" t="s">
        <v>119</v>
      </c>
      <c r="R474" s="5" t="s">
        <v>128</v>
      </c>
      <c r="S474" s="5" t="s">
        <v>137</v>
      </c>
      <c r="T474" s="5" t="s">
        <v>93</v>
      </c>
      <c r="U474" s="5" t="s">
        <v>627</v>
      </c>
      <c r="X474" s="5">
        <v>2</v>
      </c>
      <c r="Y474" s="31">
        <f>VLOOKUP(Z474,$A$3:$B$36,2,FALSE)</f>
        <v>28.4</v>
      </c>
      <c r="Z474" s="80" t="s">
        <v>792</v>
      </c>
      <c r="AA474" s="5">
        <v>2</v>
      </c>
      <c r="AB474" s="31">
        <f>VLOOKUP(AC474,$A$3:$B$36,2,FALSE)</f>
        <v>28.4</v>
      </c>
      <c r="AC474" s="80" t="s">
        <v>792</v>
      </c>
      <c r="AD474" s="5">
        <v>2</v>
      </c>
      <c r="AE474" s="31">
        <f>VLOOKUP(AF474,$A$3:$B$36,2,FALSE)</f>
        <v>28.4</v>
      </c>
      <c r="AF474" s="80" t="s">
        <v>792</v>
      </c>
      <c r="AG474" s="5">
        <v>2</v>
      </c>
      <c r="AH474" s="31">
        <f>VLOOKUP(AI474,$A$3:$B$36,2,FALSE)</f>
        <v>28.4</v>
      </c>
      <c r="AI474" s="80" t="s">
        <v>792</v>
      </c>
      <c r="AJ474" s="5">
        <v>2</v>
      </c>
      <c r="AK474" s="31">
        <f>VLOOKUP(AL474,$A$3:$B$36,2,FALSE)</f>
        <v>28.4</v>
      </c>
      <c r="AL474" s="80" t="s">
        <v>792</v>
      </c>
      <c r="AM474" s="5">
        <v>2</v>
      </c>
      <c r="AN474" s="31">
        <f>VLOOKUP(AO474,$A$3:$B$36,2,FALSE)</f>
        <v>17.899999999999999</v>
      </c>
      <c r="AO474" s="80" t="s">
        <v>771</v>
      </c>
    </row>
    <row r="475" spans="7:65" x14ac:dyDescent="0.45">
      <c r="G475" s="5">
        <v>3</v>
      </c>
      <c r="H475" s="6" t="s">
        <v>66</v>
      </c>
      <c r="I475" s="6" t="s">
        <v>167</v>
      </c>
      <c r="J475" s="11" t="s">
        <v>234</v>
      </c>
      <c r="K475" s="6" t="s">
        <v>199</v>
      </c>
      <c r="L475" s="6" t="s">
        <v>291</v>
      </c>
      <c r="M475" s="6" t="s">
        <v>629</v>
      </c>
      <c r="P475" s="5" t="s">
        <v>66</v>
      </c>
      <c r="Q475" s="5" t="s">
        <v>329</v>
      </c>
      <c r="R475" s="5" t="s">
        <v>856</v>
      </c>
      <c r="S475" s="5" t="s">
        <v>507</v>
      </c>
      <c r="T475" s="5" t="s">
        <v>94</v>
      </c>
      <c r="U475" s="5" t="s">
        <v>1010</v>
      </c>
      <c r="X475" s="5">
        <v>3</v>
      </c>
      <c r="Y475" s="31">
        <f>VLOOKUP(Z475,$A$3:$B$36,2,FALSE)</f>
        <v>35.9</v>
      </c>
      <c r="Z475" s="80" t="s">
        <v>766</v>
      </c>
      <c r="AA475" s="5">
        <v>3</v>
      </c>
      <c r="AB475" s="31">
        <f>VLOOKUP(AC475,$A$3:$B$36,2,FALSE)</f>
        <v>35.9</v>
      </c>
      <c r="AC475" s="80" t="s">
        <v>766</v>
      </c>
      <c r="AD475" s="5">
        <v>3</v>
      </c>
      <c r="AE475" s="31">
        <f>VLOOKUP(AF475,$A$3:$B$36,2,FALSE)</f>
        <v>28.4</v>
      </c>
      <c r="AF475" s="80" t="s">
        <v>792</v>
      </c>
      <c r="AG475" s="5">
        <v>3</v>
      </c>
      <c r="AH475" s="31">
        <f>VLOOKUP(AI475,$A$3:$B$36,2,FALSE)</f>
        <v>35.9</v>
      </c>
      <c r="AI475" s="80" t="s">
        <v>766</v>
      </c>
      <c r="AJ475" s="5">
        <v>3</v>
      </c>
      <c r="AK475" s="31">
        <f>VLOOKUP(AL475,$A$3:$B$36,2,FALSE)</f>
        <v>24.1</v>
      </c>
      <c r="AL475" s="80" t="s">
        <v>769</v>
      </c>
      <c r="AM475" s="5">
        <v>3</v>
      </c>
      <c r="AN475" s="31">
        <f>VLOOKUP(AO475,$A$3:$B$36,2,FALSE)</f>
        <v>13</v>
      </c>
      <c r="AO475" s="80" t="s">
        <v>877</v>
      </c>
    </row>
    <row r="476" spans="7:65" x14ac:dyDescent="0.45">
      <c r="G476" s="5">
        <v>4</v>
      </c>
      <c r="H476" s="6" t="s">
        <v>27</v>
      </c>
      <c r="I476" s="6" t="s">
        <v>168</v>
      </c>
      <c r="J476" s="6" t="s">
        <v>503</v>
      </c>
      <c r="K476" s="13" t="s">
        <v>200</v>
      </c>
      <c r="L476" s="6" t="s">
        <v>95</v>
      </c>
      <c r="M476" s="11" t="s">
        <v>630</v>
      </c>
      <c r="P476" s="5" t="s">
        <v>27</v>
      </c>
      <c r="Q476" s="5" t="s">
        <v>273</v>
      </c>
      <c r="R476" s="5" t="s">
        <v>129</v>
      </c>
      <c r="S476" s="5" t="s">
        <v>90</v>
      </c>
      <c r="T476" s="5" t="s">
        <v>95</v>
      </c>
      <c r="U476" s="5" t="s">
        <v>1011</v>
      </c>
      <c r="X476" s="5">
        <v>4</v>
      </c>
      <c r="Y476" s="31">
        <f>VLOOKUP(Z476,$A$3:$B$36,2,FALSE)</f>
        <v>41.9</v>
      </c>
      <c r="Z476" s="80" t="s">
        <v>776</v>
      </c>
      <c r="AA476" s="5">
        <v>4</v>
      </c>
      <c r="AB476" s="31">
        <f>VLOOKUP(AC476,$A$3:$B$36,2,FALSE)</f>
        <v>32.5</v>
      </c>
      <c r="AC476" s="80" t="s">
        <v>1056</v>
      </c>
      <c r="AD476" s="5">
        <v>4</v>
      </c>
      <c r="AE476" s="31">
        <f>VLOOKUP(AF476,$A$3:$B$36,2,FALSE)</f>
        <v>32.5</v>
      </c>
      <c r="AF476" s="80" t="s">
        <v>774</v>
      </c>
      <c r="AG476" s="5">
        <v>4</v>
      </c>
      <c r="AH476" s="31">
        <f>VLOOKUP(AI476,$A$3:$B$36,2,FALSE)</f>
        <v>32.5</v>
      </c>
      <c r="AI476" s="80" t="s">
        <v>774</v>
      </c>
      <c r="AJ476" s="5">
        <v>4</v>
      </c>
      <c r="AK476" s="31">
        <f>VLOOKUP(AL476,$A$3:$B$36,2,FALSE)</f>
        <v>25.7</v>
      </c>
      <c r="AL476" s="80" t="s">
        <v>853</v>
      </c>
      <c r="AM476" s="5">
        <v>4</v>
      </c>
      <c r="AN476" s="31">
        <f>VLOOKUP(AO476,$A$3:$B$36,2,FALSE)</f>
        <v>14.7</v>
      </c>
      <c r="AO476" s="80" t="s">
        <v>879</v>
      </c>
    </row>
    <row r="477" spans="7:65" x14ac:dyDescent="0.45">
      <c r="G477" s="5">
        <v>5</v>
      </c>
      <c r="H477" s="6" t="s">
        <v>185</v>
      </c>
      <c r="I477" s="6" t="s">
        <v>455</v>
      </c>
      <c r="J477" s="6" t="s">
        <v>240</v>
      </c>
      <c r="K477" s="11" t="s">
        <v>201</v>
      </c>
      <c r="L477" s="11" t="s">
        <v>811</v>
      </c>
      <c r="M477" s="6" t="s">
        <v>814</v>
      </c>
      <c r="P477" s="5" t="s">
        <v>257</v>
      </c>
      <c r="Q477" s="5" t="s">
        <v>835</v>
      </c>
      <c r="R477" s="5" t="s">
        <v>240</v>
      </c>
      <c r="S477" s="5" t="s">
        <v>88</v>
      </c>
      <c r="T477" s="5" t="s">
        <v>93</v>
      </c>
      <c r="U477" s="5" t="s">
        <v>1018</v>
      </c>
      <c r="X477" s="5">
        <v>5</v>
      </c>
      <c r="Y477" s="31">
        <f>VLOOKUP(Z477,$A$3:$B$36,2,FALSE)</f>
        <v>52.3</v>
      </c>
      <c r="Z477" s="80" t="s">
        <v>764</v>
      </c>
      <c r="AA477" s="5">
        <v>5</v>
      </c>
      <c r="AB477" s="31">
        <f>VLOOKUP(AC477,$A$3:$B$36,2,FALSE)</f>
        <v>34.1</v>
      </c>
      <c r="AC477" s="80" t="s">
        <v>770</v>
      </c>
      <c r="AD477" s="5">
        <v>5</v>
      </c>
      <c r="AE477" s="31">
        <f>VLOOKUP(AF477,$A$3:$B$36,2,FALSE)</f>
        <v>34.1</v>
      </c>
      <c r="AF477" s="80" t="s">
        <v>770</v>
      </c>
      <c r="AG477" s="5">
        <v>5</v>
      </c>
      <c r="AH477" s="31">
        <f>VLOOKUP(AI477,$A$3:$B$36,2,FALSE)</f>
        <v>34.1</v>
      </c>
      <c r="AI477" s="80" t="s">
        <v>770</v>
      </c>
      <c r="AJ477" s="5">
        <v>5</v>
      </c>
      <c r="AK477" s="31">
        <f>VLOOKUP(AL477,$A$3:$B$36,2,FALSE)</f>
        <v>28.4</v>
      </c>
      <c r="AL477" s="80" t="s">
        <v>792</v>
      </c>
      <c r="AM477" s="5">
        <v>5</v>
      </c>
      <c r="AN477" s="31">
        <f>VLOOKUP(AO477,$A$3:$B$36,2,FALSE)</f>
        <v>14</v>
      </c>
      <c r="AO477" s="80" t="s">
        <v>878</v>
      </c>
    </row>
    <row r="478" spans="7:65" x14ac:dyDescent="0.45">
      <c r="G478" s="5">
        <v>6</v>
      </c>
      <c r="H478" s="6" t="s">
        <v>186</v>
      </c>
      <c r="I478" s="6" t="s">
        <v>456</v>
      </c>
      <c r="J478" s="11" t="s">
        <v>504</v>
      </c>
      <c r="K478" s="13" t="s">
        <v>202</v>
      </c>
      <c r="L478" s="6" t="s">
        <v>812</v>
      </c>
      <c r="M478" s="6" t="s">
        <v>815</v>
      </c>
      <c r="P478" s="5" t="s">
        <v>186</v>
      </c>
      <c r="Q478" s="5" t="s">
        <v>456</v>
      </c>
      <c r="R478" s="5" t="s">
        <v>856</v>
      </c>
      <c r="S478" s="5" t="s">
        <v>90</v>
      </c>
      <c r="T478" s="5" t="s">
        <v>95</v>
      </c>
      <c r="U478" s="5" t="s">
        <v>815</v>
      </c>
      <c r="X478" s="5">
        <v>6</v>
      </c>
      <c r="Y478" s="31">
        <f>VLOOKUP(Z478,$A$3:$B$36,2,FALSE)</f>
        <v>46.8</v>
      </c>
      <c r="Z478" s="80" t="s">
        <v>772</v>
      </c>
      <c r="AA478" s="5">
        <v>6</v>
      </c>
      <c r="AB478" s="31">
        <f>VLOOKUP(AC478,$A$3:$B$36,2,FALSE)</f>
        <v>32.5</v>
      </c>
      <c r="AC478" s="80" t="s">
        <v>774</v>
      </c>
      <c r="AD478" s="5">
        <v>6</v>
      </c>
      <c r="AE478" s="31">
        <f>VLOOKUP(AF478,$A$3:$B$36,2,FALSE)</f>
        <v>35.9</v>
      </c>
      <c r="AF478" s="80" t="s">
        <v>766</v>
      </c>
      <c r="AG478" s="5">
        <v>6</v>
      </c>
      <c r="AH478" s="31">
        <f>VLOOKUP(AI478,$A$3:$B$36,2,FALSE)</f>
        <v>32.5</v>
      </c>
      <c r="AI478" s="80" t="s">
        <v>774</v>
      </c>
      <c r="AJ478" s="5">
        <v>6</v>
      </c>
      <c r="AK478" s="31">
        <f>VLOOKUP(AL478,$A$3:$B$36,2,FALSE)</f>
        <v>25.7</v>
      </c>
      <c r="AL478" s="80" t="s">
        <v>853</v>
      </c>
      <c r="AM478" s="5">
        <v>6</v>
      </c>
      <c r="AN478" s="31">
        <f>VLOOKUP(AO478,$A$3:$B$36,2,FALSE)</f>
        <v>14.7</v>
      </c>
      <c r="AO478" s="80" t="s">
        <v>879</v>
      </c>
    </row>
    <row r="479" spans="7:65" x14ac:dyDescent="0.45">
      <c r="G479" s="5">
        <v>7</v>
      </c>
      <c r="H479" s="6" t="s">
        <v>187</v>
      </c>
      <c r="I479" s="6" t="s">
        <v>457</v>
      </c>
      <c r="J479" s="6" t="s">
        <v>505</v>
      </c>
      <c r="K479" s="11" t="s">
        <v>810</v>
      </c>
      <c r="L479" s="11" t="s">
        <v>813</v>
      </c>
      <c r="M479" s="6" t="s">
        <v>816</v>
      </c>
      <c r="P479" s="5" t="s">
        <v>187</v>
      </c>
      <c r="Q479" s="5" t="s">
        <v>457</v>
      </c>
      <c r="R479" s="5" t="s">
        <v>240</v>
      </c>
      <c r="S479" s="5" t="s">
        <v>46</v>
      </c>
      <c r="T479" s="5" t="s">
        <v>93</v>
      </c>
      <c r="U479" s="5" t="s">
        <v>1019</v>
      </c>
      <c r="X479" s="5">
        <v>7</v>
      </c>
      <c r="Y479" s="31">
        <f>VLOOKUP(Z479,$A$3:$B$36,2,FALSE)</f>
        <v>41.9</v>
      </c>
      <c r="Z479" s="80" t="s">
        <v>776</v>
      </c>
      <c r="AA479" s="5">
        <v>7</v>
      </c>
      <c r="AB479" s="31">
        <f>VLOOKUP(AC479,$A$3:$B$36,2,FALSE)</f>
        <v>30.7</v>
      </c>
      <c r="AC479" s="80" t="s">
        <v>773</v>
      </c>
      <c r="AD479" s="5">
        <v>7</v>
      </c>
      <c r="AE479" s="31">
        <f>VLOOKUP(AF479,$A$3:$B$36,2,FALSE)</f>
        <v>34.1</v>
      </c>
      <c r="AF479" s="80" t="s">
        <v>770</v>
      </c>
      <c r="AG479" s="5">
        <v>7</v>
      </c>
      <c r="AH479" s="31">
        <f>VLOOKUP(AI479,$A$3:$B$36,2,FALSE)</f>
        <v>34.1</v>
      </c>
      <c r="AI479" s="80" t="s">
        <v>770</v>
      </c>
      <c r="AJ479" s="5">
        <v>7</v>
      </c>
      <c r="AK479" s="31">
        <f>VLOOKUP(AL479,$A$3:$B$36,2,FALSE)</f>
        <v>28.4</v>
      </c>
      <c r="AL479" s="80" t="s">
        <v>792</v>
      </c>
      <c r="AM479" s="5">
        <v>7</v>
      </c>
      <c r="AN479" s="31">
        <f>VLOOKUP(AO479,$A$3:$B$36,2,FALSE)</f>
        <v>16</v>
      </c>
      <c r="AO479" s="80" t="s">
        <v>790</v>
      </c>
    </row>
    <row r="480" spans="7:65" x14ac:dyDescent="0.45">
      <c r="G480" s="5">
        <v>8</v>
      </c>
      <c r="H480" s="6" t="s">
        <v>188</v>
      </c>
      <c r="I480" s="6" t="s">
        <v>458</v>
      </c>
      <c r="J480" s="6" t="s">
        <v>130</v>
      </c>
      <c r="K480" s="6"/>
      <c r="L480" s="6"/>
      <c r="M480" s="11" t="s">
        <v>817</v>
      </c>
      <c r="P480" s="5" t="s">
        <v>21</v>
      </c>
      <c r="Q480" s="5" t="s">
        <v>119</v>
      </c>
      <c r="R480" s="5" t="s">
        <v>130</v>
      </c>
      <c r="U480" s="5" t="s">
        <v>815</v>
      </c>
      <c r="X480" s="5">
        <v>8</v>
      </c>
      <c r="Y480" s="31">
        <f>VLOOKUP(Z480,$A$3:$B$36,2,FALSE)</f>
        <v>38.299999999999997</v>
      </c>
      <c r="Z480" s="80" t="s">
        <v>787</v>
      </c>
      <c r="AA480" s="5">
        <v>8</v>
      </c>
      <c r="AB480" s="31">
        <f>VLOOKUP(AC480,$A$3:$B$36,2,FALSE)</f>
        <v>28.4</v>
      </c>
      <c r="AC480" s="80" t="s">
        <v>792</v>
      </c>
      <c r="AD480" s="5">
        <v>8</v>
      </c>
      <c r="AE480" s="31">
        <f>VLOOKUP(AF480,$A$3:$B$36,2,FALSE)</f>
        <v>35.9</v>
      </c>
      <c r="AF480" s="80" t="s">
        <v>766</v>
      </c>
      <c r="AG480" s="114">
        <v>8</v>
      </c>
      <c r="AH480" s="107">
        <f>VLOOKUP(AI480,$A$3:$B$36,2,FALSE)</f>
        <v>32.5</v>
      </c>
      <c r="AI480" s="112" t="s">
        <v>774</v>
      </c>
      <c r="AJ480" s="114">
        <v>8</v>
      </c>
      <c r="AK480" s="107">
        <f>VLOOKUP(AL480,$A$3:$B$36,2,FALSE)</f>
        <v>25.7</v>
      </c>
      <c r="AL480" s="112" t="s">
        <v>853</v>
      </c>
      <c r="AM480" s="5">
        <v>8</v>
      </c>
      <c r="AN480" s="31">
        <f>VLOOKUP(AO480,$A$3:$B$36,2,FALSE)</f>
        <v>14.7</v>
      </c>
      <c r="AO480" s="80" t="s">
        <v>879</v>
      </c>
    </row>
    <row r="481" spans="7:65" x14ac:dyDescent="0.45">
      <c r="G481" s="5">
        <v>9</v>
      </c>
      <c r="H481" s="6" t="s">
        <v>165</v>
      </c>
      <c r="I481" s="6" t="s">
        <v>591</v>
      </c>
      <c r="J481" s="6" t="s">
        <v>506</v>
      </c>
      <c r="K481" s="6"/>
      <c r="L481" s="6"/>
      <c r="M481" s="6"/>
      <c r="P481" s="5" t="s">
        <v>602</v>
      </c>
      <c r="Q481" s="5" t="s">
        <v>457</v>
      </c>
      <c r="R481" s="5" t="s">
        <v>998</v>
      </c>
      <c r="X481" s="5">
        <v>9</v>
      </c>
      <c r="Y481" s="31">
        <f>VLOOKUP(Z481,$A$3:$B$36,2,FALSE)</f>
        <v>40.4</v>
      </c>
      <c r="Z481" s="80" t="s">
        <v>765</v>
      </c>
      <c r="AA481" s="5">
        <v>9</v>
      </c>
      <c r="AB481" s="31">
        <f>VLOOKUP(AC481,$A$3:$B$36,2,FALSE)</f>
        <v>30.7</v>
      </c>
      <c r="AC481" s="80" t="s">
        <v>773</v>
      </c>
      <c r="AD481" s="5">
        <v>9</v>
      </c>
      <c r="AE481" s="31">
        <f>VLOOKUP(AF481,$A$3:$B$36,2,FALSE)</f>
        <v>38.1</v>
      </c>
      <c r="AF481" s="80" t="s">
        <v>791</v>
      </c>
      <c r="AJ481" s="114"/>
      <c r="AK481" s="107"/>
      <c r="AL481" s="112"/>
      <c r="AM481" s="114">
        <v>9</v>
      </c>
      <c r="AN481" s="107">
        <f>VLOOKUP(AO481,$A$3:$B$36,2,FALSE)</f>
        <v>16</v>
      </c>
      <c r="AO481" s="112" t="s">
        <v>790</v>
      </c>
    </row>
    <row r="482" spans="7:65" x14ac:dyDescent="0.45">
      <c r="G482" s="5">
        <v>10</v>
      </c>
      <c r="H482" s="6" t="s">
        <v>65</v>
      </c>
      <c r="I482" s="6"/>
      <c r="J482" s="6"/>
      <c r="K482" s="6"/>
      <c r="L482" s="6"/>
      <c r="M482" s="6"/>
      <c r="P482" s="5" t="s">
        <v>65</v>
      </c>
      <c r="X482" s="5">
        <v>10</v>
      </c>
      <c r="Y482" s="31">
        <f>VLOOKUP(Z482,$A$3:$B$36,2,FALSE)</f>
        <v>38.299999999999997</v>
      </c>
      <c r="Z482" s="80" t="s">
        <v>787</v>
      </c>
      <c r="AA482" s="114">
        <v>10</v>
      </c>
      <c r="AB482" s="107">
        <f>VLOOKUP(AC482,$A$3:$B$36,2,FALSE)</f>
        <v>28.4</v>
      </c>
      <c r="AC482" s="112" t="s">
        <v>792</v>
      </c>
      <c r="AD482" s="114">
        <v>10</v>
      </c>
      <c r="AE482" s="107">
        <f>VLOOKUP(AF482,$A$3:$B$36,2,FALSE)</f>
        <v>35.9</v>
      </c>
      <c r="AF482" s="112" t="s">
        <v>766</v>
      </c>
    </row>
    <row r="483" spans="7:65" x14ac:dyDescent="0.45">
      <c r="G483" s="5">
        <v>11</v>
      </c>
      <c r="H483" s="6" t="s">
        <v>260</v>
      </c>
      <c r="I483" s="6"/>
      <c r="J483" s="6"/>
      <c r="K483" s="6"/>
      <c r="L483" s="6"/>
      <c r="M483" s="6"/>
      <c r="P483" s="5" t="s">
        <v>67</v>
      </c>
      <c r="X483" s="5">
        <v>11</v>
      </c>
      <c r="Y483" s="31">
        <f>VLOOKUP(Z483,$A$3:$B$36,2,FALSE)</f>
        <v>38.1</v>
      </c>
      <c r="Z483" s="80" t="s">
        <v>791</v>
      </c>
    </row>
    <row r="484" spans="7:65" x14ac:dyDescent="0.45">
      <c r="G484" s="5">
        <v>12</v>
      </c>
      <c r="H484" s="6" t="s">
        <v>21</v>
      </c>
      <c r="I484" s="6"/>
      <c r="J484" s="6"/>
      <c r="K484" s="6"/>
      <c r="L484" s="6"/>
      <c r="M484" s="6"/>
      <c r="P484" s="5" t="s">
        <v>21</v>
      </c>
      <c r="X484" s="5">
        <v>12</v>
      </c>
      <c r="Y484" s="31">
        <f>VLOOKUP(Z484,$A$3:$B$36,2,FALSE)</f>
        <v>38.299999999999997</v>
      </c>
      <c r="Z484" s="80" t="s">
        <v>787</v>
      </c>
    </row>
    <row r="485" spans="7:65" x14ac:dyDescent="0.45">
      <c r="G485" s="5">
        <v>13</v>
      </c>
      <c r="H485" s="6" t="s">
        <v>68</v>
      </c>
      <c r="I485" s="6"/>
      <c r="J485" s="6"/>
      <c r="K485" s="6"/>
      <c r="L485" s="6"/>
      <c r="M485" s="6"/>
      <c r="P485" s="5" t="s">
        <v>68</v>
      </c>
      <c r="X485" s="5">
        <v>13</v>
      </c>
      <c r="Y485" s="31">
        <f>VLOOKUP(Z485,$A$3:$B$36,2,FALSE)</f>
        <v>40.4</v>
      </c>
      <c r="Z485" s="80" t="s">
        <v>765</v>
      </c>
    </row>
    <row r="486" spans="7:65" ht="13.8" x14ac:dyDescent="0.45">
      <c r="G486" s="5">
        <v>14</v>
      </c>
      <c r="H486" s="6" t="s">
        <v>809</v>
      </c>
      <c r="I486" s="6"/>
      <c r="J486" s="6"/>
      <c r="K486" s="6"/>
      <c r="L486" s="6"/>
      <c r="M486" s="6"/>
      <c r="N486" s="10" t="s">
        <v>431</v>
      </c>
      <c r="P486" s="5" t="s">
        <v>187</v>
      </c>
      <c r="V486" s="5">
        <f>COUNTA(P473:U486)</f>
        <v>54</v>
      </c>
      <c r="W486" s="10" t="s">
        <v>431</v>
      </c>
      <c r="X486" s="5">
        <v>14</v>
      </c>
      <c r="Y486" s="31">
        <f>VLOOKUP(Z486,$A$3:$B$36,2,FALSE)</f>
        <v>41.9</v>
      </c>
      <c r="Z486" s="80" t="s">
        <v>776</v>
      </c>
    </row>
    <row r="487" spans="7:65" ht="13.8" x14ac:dyDescent="0.45">
      <c r="H487" s="6"/>
      <c r="I487" s="6"/>
      <c r="J487" s="6"/>
      <c r="K487" s="6"/>
      <c r="L487" s="6"/>
      <c r="M487" s="6"/>
      <c r="X487" s="114">
        <v>15</v>
      </c>
      <c r="Y487" s="107">
        <f>VLOOKUP(Z487,$A$3:$B$36,2,FALSE)</f>
        <v>40.4</v>
      </c>
      <c r="Z487" s="112" t="s">
        <v>765</v>
      </c>
      <c r="BM487" s="10" t="s">
        <v>431</v>
      </c>
    </row>
    <row r="488" spans="7:65" x14ac:dyDescent="0.45">
      <c r="G488" s="5" t="s">
        <v>818</v>
      </c>
    </row>
    <row r="489" spans="7:65" x14ac:dyDescent="0.45">
      <c r="H489" s="5" t="s">
        <v>216</v>
      </c>
    </row>
    <row r="490" spans="7:65" x14ac:dyDescent="0.45">
      <c r="G490" s="7" t="s">
        <v>5</v>
      </c>
      <c r="H490" s="8" t="s">
        <v>28</v>
      </c>
      <c r="I490" s="8" t="s">
        <v>29</v>
      </c>
      <c r="J490" s="8" t="s">
        <v>110</v>
      </c>
      <c r="K490" s="8" t="s">
        <v>217</v>
      </c>
      <c r="L490" s="8" t="s">
        <v>218</v>
      </c>
      <c r="M490" s="8" t="s">
        <v>219</v>
      </c>
      <c r="O490" s="77">
        <v>24</v>
      </c>
      <c r="P490" s="77" t="s">
        <v>28</v>
      </c>
      <c r="Q490" s="77" t="s">
        <v>29</v>
      </c>
      <c r="R490" s="77" t="s">
        <v>110</v>
      </c>
      <c r="S490" s="77" t="s">
        <v>217</v>
      </c>
      <c r="T490" s="77" t="s">
        <v>218</v>
      </c>
      <c r="U490" s="77" t="s">
        <v>219</v>
      </c>
      <c r="X490" s="7" t="s">
        <v>5</v>
      </c>
      <c r="Z490" s="102" t="s">
        <v>28</v>
      </c>
      <c r="AA490" s="102"/>
      <c r="AB490" s="102"/>
      <c r="AC490" s="102" t="s">
        <v>29</v>
      </c>
      <c r="AD490" s="102"/>
      <c r="AE490" s="102"/>
      <c r="AF490" s="102" t="s">
        <v>110</v>
      </c>
      <c r="AG490" s="102"/>
      <c r="AH490" s="102"/>
      <c r="AI490" s="102" t="s">
        <v>217</v>
      </c>
      <c r="AJ490" s="102"/>
      <c r="AK490" s="102"/>
      <c r="AL490" s="102" t="s">
        <v>218</v>
      </c>
      <c r="AM490" s="102"/>
      <c r="AN490" s="102"/>
      <c r="AO490" s="102" t="s">
        <v>219</v>
      </c>
    </row>
    <row r="491" spans="7:65" x14ac:dyDescent="0.45">
      <c r="G491" s="5">
        <v>1</v>
      </c>
      <c r="H491" s="6" t="s">
        <v>114</v>
      </c>
      <c r="I491" s="6" t="s">
        <v>118</v>
      </c>
      <c r="J491" s="6" t="s">
        <v>123</v>
      </c>
      <c r="K491" s="6" t="s">
        <v>136</v>
      </c>
      <c r="L491" s="6" t="s">
        <v>148</v>
      </c>
      <c r="M491" s="6" t="s">
        <v>353</v>
      </c>
      <c r="P491" s="5" t="s">
        <v>114</v>
      </c>
      <c r="Q491" s="5" t="s">
        <v>118</v>
      </c>
      <c r="R491" s="5" t="s">
        <v>123</v>
      </c>
      <c r="S491" s="5" t="s">
        <v>136</v>
      </c>
      <c r="T491" s="5" t="s">
        <v>148</v>
      </c>
      <c r="U491" s="5" t="s">
        <v>353</v>
      </c>
      <c r="X491" s="5">
        <v>1</v>
      </c>
      <c r="Y491" s="31">
        <f>VLOOKUP(Z491,$A$3:$B$36,2,FALSE)</f>
        <v>21.5</v>
      </c>
      <c r="Z491" s="80" t="s">
        <v>871</v>
      </c>
      <c r="AA491" s="5">
        <v>1</v>
      </c>
      <c r="AB491" s="31">
        <f>VLOOKUP(AC491,$A$3:$B$36,2,FALSE)</f>
        <v>21.5</v>
      </c>
      <c r="AC491" s="80" t="s">
        <v>871</v>
      </c>
      <c r="AD491" s="5">
        <v>1</v>
      </c>
      <c r="AE491" s="31">
        <f>VLOOKUP(AF491,$A$3:$B$36,2,FALSE)</f>
        <v>21.5</v>
      </c>
      <c r="AF491" s="80" t="s">
        <v>871</v>
      </c>
      <c r="AG491" s="5">
        <v>1</v>
      </c>
      <c r="AH491" s="31">
        <f>VLOOKUP(AI491,$A$3:$B$36,2,FALSE)</f>
        <v>21.5</v>
      </c>
      <c r="AI491" s="80" t="s">
        <v>871</v>
      </c>
      <c r="AJ491" s="5">
        <v>1</v>
      </c>
      <c r="AK491" s="31">
        <f>VLOOKUP(AL491,$A$3:$B$36,2,FALSE)</f>
        <v>21.5</v>
      </c>
      <c r="AL491" s="80" t="s">
        <v>871</v>
      </c>
      <c r="AM491" s="5">
        <v>1</v>
      </c>
      <c r="AN491" s="31">
        <f>VLOOKUP(AO491,$A$3:$B$36,2,FALSE)</f>
        <v>21.5</v>
      </c>
      <c r="AO491" s="80" t="s">
        <v>871</v>
      </c>
    </row>
    <row r="492" spans="7:65" x14ac:dyDescent="0.45">
      <c r="G492" s="5">
        <v>2</v>
      </c>
      <c r="H492" s="6" t="s">
        <v>116</v>
      </c>
      <c r="I492" s="6" t="s">
        <v>119</v>
      </c>
      <c r="J492" s="6" t="s">
        <v>124</v>
      </c>
      <c r="K492" s="6" t="s">
        <v>137</v>
      </c>
      <c r="L492" s="6" t="s">
        <v>96</v>
      </c>
      <c r="M492" s="6" t="s">
        <v>354</v>
      </c>
      <c r="P492" s="5" t="s">
        <v>116</v>
      </c>
      <c r="Q492" s="5" t="s">
        <v>119</v>
      </c>
      <c r="R492" s="5" t="s">
        <v>994</v>
      </c>
      <c r="S492" s="5" t="s">
        <v>137</v>
      </c>
      <c r="T492" s="5" t="s">
        <v>96</v>
      </c>
      <c r="U492" s="5" t="s">
        <v>988</v>
      </c>
      <c r="X492" s="5">
        <v>2</v>
      </c>
      <c r="Y492" s="31">
        <f>VLOOKUP(Z492,$A$3:$B$36,2,FALSE)</f>
        <v>28.4</v>
      </c>
      <c r="Z492" s="80" t="s">
        <v>792</v>
      </c>
      <c r="AA492" s="5">
        <v>2</v>
      </c>
      <c r="AB492" s="31">
        <f>VLOOKUP(AC492,$A$3:$B$36,2,FALSE)</f>
        <v>28.4</v>
      </c>
      <c r="AC492" s="80" t="s">
        <v>792</v>
      </c>
      <c r="AD492" s="5">
        <v>2</v>
      </c>
      <c r="AE492" s="31">
        <f>VLOOKUP(AF492,$A$3:$B$36,2,FALSE)</f>
        <v>17.899999999999999</v>
      </c>
      <c r="AF492" s="80" t="s">
        <v>771</v>
      </c>
      <c r="AG492" s="5">
        <v>2</v>
      </c>
      <c r="AH492" s="31">
        <f>VLOOKUP(AI492,$A$3:$B$36,2,FALSE)</f>
        <v>28.4</v>
      </c>
      <c r="AI492" s="80" t="s">
        <v>792</v>
      </c>
      <c r="AJ492" s="5">
        <v>2</v>
      </c>
      <c r="AK492" s="31">
        <f>VLOOKUP(AL492,$A$3:$B$36,2,FALSE)</f>
        <v>28.4</v>
      </c>
      <c r="AL492" s="80" t="s">
        <v>792</v>
      </c>
      <c r="AM492" s="5">
        <v>2</v>
      </c>
      <c r="AN492" s="31">
        <f>VLOOKUP(AO492,$A$3:$B$36,2,FALSE)</f>
        <v>17.899999999999999</v>
      </c>
      <c r="AO492" s="80" t="s">
        <v>771</v>
      </c>
    </row>
    <row r="493" spans="7:65" x14ac:dyDescent="0.45">
      <c r="G493" s="5">
        <v>3</v>
      </c>
      <c r="H493" s="6" t="s">
        <v>66</v>
      </c>
      <c r="I493" s="6" t="s">
        <v>167</v>
      </c>
      <c r="J493" s="6" t="s">
        <v>125</v>
      </c>
      <c r="K493" s="6" t="s">
        <v>199</v>
      </c>
      <c r="L493" s="6" t="s">
        <v>99</v>
      </c>
      <c r="M493" s="6" t="s">
        <v>355</v>
      </c>
      <c r="P493" s="5" t="s">
        <v>66</v>
      </c>
      <c r="Q493" s="5" t="s">
        <v>329</v>
      </c>
      <c r="R493" s="5" t="s">
        <v>125</v>
      </c>
      <c r="S493" s="5" t="s">
        <v>507</v>
      </c>
      <c r="T493" s="5" t="s">
        <v>99</v>
      </c>
      <c r="U493" s="5" t="s">
        <v>355</v>
      </c>
      <c r="X493" s="5">
        <v>3</v>
      </c>
      <c r="Y493" s="31">
        <f>VLOOKUP(Z493,$A$3:$B$36,2,FALSE)</f>
        <v>35.9</v>
      </c>
      <c r="Z493" s="80" t="s">
        <v>766</v>
      </c>
      <c r="AA493" s="5">
        <v>3</v>
      </c>
      <c r="AB493" s="31">
        <f>VLOOKUP(AC493,$A$3:$B$36,2,FALSE)</f>
        <v>35.9</v>
      </c>
      <c r="AC493" s="80" t="s">
        <v>766</v>
      </c>
      <c r="AD493" s="5">
        <v>3</v>
      </c>
      <c r="AE493" s="31">
        <f>VLOOKUP(AF493,$A$3:$B$36,2,FALSE)</f>
        <v>19.3</v>
      </c>
      <c r="AF493" s="80" t="s">
        <v>819</v>
      </c>
      <c r="AG493" s="5">
        <v>3</v>
      </c>
      <c r="AH493" s="31">
        <f>VLOOKUP(AI493,$A$3:$B$36,2,FALSE)</f>
        <v>35.9</v>
      </c>
      <c r="AI493" s="80" t="s">
        <v>766</v>
      </c>
      <c r="AJ493" s="5">
        <v>3</v>
      </c>
      <c r="AK493" s="31">
        <f>VLOOKUP(AL493,$A$3:$B$36,2,FALSE)</f>
        <v>35.9</v>
      </c>
      <c r="AL493" s="80" t="s">
        <v>766</v>
      </c>
      <c r="AM493" s="5">
        <v>3</v>
      </c>
      <c r="AN493" s="31">
        <f>VLOOKUP(AO493,$A$3:$B$36,2,FALSE)</f>
        <v>19.3</v>
      </c>
      <c r="AO493" s="80" t="s">
        <v>819</v>
      </c>
    </row>
    <row r="494" spans="7:65" x14ac:dyDescent="0.45">
      <c r="G494" s="5">
        <v>4</v>
      </c>
      <c r="H494" s="6" t="s">
        <v>27</v>
      </c>
      <c r="I494" s="11" t="s">
        <v>168</v>
      </c>
      <c r="J494" s="6" t="s">
        <v>126</v>
      </c>
      <c r="K494" s="11" t="s">
        <v>200</v>
      </c>
      <c r="L494" s="6" t="s">
        <v>312</v>
      </c>
      <c r="M494" s="6" t="s">
        <v>155</v>
      </c>
      <c r="P494" s="5" t="s">
        <v>27</v>
      </c>
      <c r="Q494" s="5" t="s">
        <v>273</v>
      </c>
      <c r="R494" s="5" t="s">
        <v>126</v>
      </c>
      <c r="S494" s="5" t="s">
        <v>90</v>
      </c>
      <c r="T494" s="5" t="s">
        <v>55</v>
      </c>
      <c r="U494" s="5" t="s">
        <v>155</v>
      </c>
      <c r="X494" s="5">
        <v>4</v>
      </c>
      <c r="Y494" s="31">
        <f>VLOOKUP(Z494,$A$3:$B$36,2,FALSE)</f>
        <v>41.9</v>
      </c>
      <c r="Z494" s="80" t="s">
        <v>776</v>
      </c>
      <c r="AA494" s="5">
        <v>4</v>
      </c>
      <c r="AB494" s="31">
        <f>VLOOKUP(AC494,$A$3:$B$36,2,FALSE)</f>
        <v>32.5</v>
      </c>
      <c r="AC494" s="80" t="s">
        <v>774</v>
      </c>
      <c r="AD494" s="5">
        <v>4</v>
      </c>
      <c r="AE494" s="31">
        <f>VLOOKUP(AF494,$A$3:$B$36,2,FALSE)</f>
        <v>21.5</v>
      </c>
      <c r="AF494" s="80" t="s">
        <v>871</v>
      </c>
      <c r="AG494" s="5">
        <v>4</v>
      </c>
      <c r="AH494" s="31">
        <f>VLOOKUP(AI494,$A$3:$B$36,2,FALSE)</f>
        <v>32.5</v>
      </c>
      <c r="AI494" s="80" t="s">
        <v>774</v>
      </c>
      <c r="AJ494" s="5">
        <v>4</v>
      </c>
      <c r="AK494" s="31">
        <f>VLOOKUP(AL494,$A$3:$B$36,2,FALSE)</f>
        <v>41.9</v>
      </c>
      <c r="AL494" s="80" t="s">
        <v>776</v>
      </c>
      <c r="AM494" s="5">
        <v>4</v>
      </c>
      <c r="AN494" s="31">
        <f>VLOOKUP(AO494,$A$3:$B$36,2,FALSE)</f>
        <v>21.5</v>
      </c>
      <c r="AO494" s="80" t="s">
        <v>871</v>
      </c>
    </row>
    <row r="495" spans="7:65" x14ac:dyDescent="0.45">
      <c r="G495" s="5">
        <v>5</v>
      </c>
      <c r="H495" s="6" t="s">
        <v>185</v>
      </c>
      <c r="I495" s="6" t="s">
        <v>455</v>
      </c>
      <c r="J495" s="6" t="s">
        <v>127</v>
      </c>
      <c r="K495" s="13" t="s">
        <v>201</v>
      </c>
      <c r="L495" s="6" t="s">
        <v>91</v>
      </c>
      <c r="M495" s="6" t="s">
        <v>356</v>
      </c>
      <c r="P495" s="5" t="s">
        <v>257</v>
      </c>
      <c r="Q495" s="5" t="s">
        <v>835</v>
      </c>
      <c r="R495" s="5" t="s">
        <v>127</v>
      </c>
      <c r="S495" s="5" t="s">
        <v>88</v>
      </c>
      <c r="T495" s="5" t="s">
        <v>91</v>
      </c>
      <c r="U495" s="5" t="s">
        <v>356</v>
      </c>
      <c r="X495" s="5">
        <v>5</v>
      </c>
      <c r="Y495" s="31">
        <f>VLOOKUP(Z495,$A$3:$B$36,2,FALSE)</f>
        <v>52.3</v>
      </c>
      <c r="Z495" s="80" t="s">
        <v>764</v>
      </c>
      <c r="AA495" s="5">
        <v>5</v>
      </c>
      <c r="AB495" s="31">
        <f>VLOOKUP(AC495,$A$3:$B$36,2,FALSE)</f>
        <v>34.1</v>
      </c>
      <c r="AC495" s="80" t="s">
        <v>770</v>
      </c>
      <c r="AD495" s="5">
        <v>5</v>
      </c>
      <c r="AE495" s="31">
        <f>VLOOKUP(AF495,$A$3:$B$36,2,FALSE)</f>
        <v>24.1</v>
      </c>
      <c r="AF495" s="80" t="s">
        <v>769</v>
      </c>
      <c r="AG495" s="5">
        <v>5</v>
      </c>
      <c r="AH495" s="31">
        <f>VLOOKUP(AI495,$A$3:$B$36,2,FALSE)</f>
        <v>34.1</v>
      </c>
      <c r="AI495" s="80" t="s">
        <v>770</v>
      </c>
      <c r="AJ495" s="5">
        <v>5</v>
      </c>
      <c r="AK495" s="31">
        <f>VLOOKUP(AL495,$A$3:$B$36,2,FALSE)</f>
        <v>38.299999999999997</v>
      </c>
      <c r="AL495" s="80" t="s">
        <v>787</v>
      </c>
      <c r="AM495" s="5">
        <v>5</v>
      </c>
      <c r="AN495" s="31">
        <f>VLOOKUP(AO495,$A$3:$B$36,2,FALSE)</f>
        <v>24.1</v>
      </c>
      <c r="AO495" s="80" t="s">
        <v>769</v>
      </c>
    </row>
    <row r="496" spans="7:65" x14ac:dyDescent="0.45">
      <c r="G496" s="5">
        <v>6</v>
      </c>
      <c r="H496" s="6" t="s">
        <v>186</v>
      </c>
      <c r="I496" s="6" t="s">
        <v>456</v>
      </c>
      <c r="J496" s="6" t="s">
        <v>128</v>
      </c>
      <c r="K496" s="11" t="s">
        <v>202</v>
      </c>
      <c r="L496" s="6" t="s">
        <v>782</v>
      </c>
      <c r="M496" s="11" t="s">
        <v>832</v>
      </c>
      <c r="P496" s="5" t="s">
        <v>186</v>
      </c>
      <c r="Q496" s="5" t="s">
        <v>456</v>
      </c>
      <c r="R496" s="5" t="s">
        <v>128</v>
      </c>
      <c r="S496" s="5" t="s">
        <v>90</v>
      </c>
      <c r="T496" s="5" t="s">
        <v>782</v>
      </c>
      <c r="U496" s="5" t="s">
        <v>16</v>
      </c>
      <c r="X496" s="5">
        <v>6</v>
      </c>
      <c r="Y496" s="31">
        <f>VLOOKUP(Z496,$A$3:$B$36,2,FALSE)</f>
        <v>46.8</v>
      </c>
      <c r="Z496" s="80" t="s">
        <v>772</v>
      </c>
      <c r="AA496" s="5">
        <v>6</v>
      </c>
      <c r="AB496" s="31">
        <f>VLOOKUP(AC496,$A$3:$B$36,2,FALSE)</f>
        <v>32.5</v>
      </c>
      <c r="AC496" s="80" t="s">
        <v>774</v>
      </c>
      <c r="AD496" s="5">
        <v>6</v>
      </c>
      <c r="AE496" s="31">
        <f>VLOOKUP(AF496,$A$3:$B$36,2,FALSE)</f>
        <v>28.4</v>
      </c>
      <c r="AF496" s="80" t="s">
        <v>792</v>
      </c>
      <c r="AG496" s="5">
        <v>6</v>
      </c>
      <c r="AH496" s="31">
        <f>VLOOKUP(AI496,$A$3:$B$36,2,FALSE)</f>
        <v>32.5</v>
      </c>
      <c r="AI496" s="80" t="s">
        <v>774</v>
      </c>
      <c r="AJ496" s="5">
        <v>6</v>
      </c>
      <c r="AK496" s="31">
        <f>VLOOKUP(AL496,$A$3:$B$36,2,FALSE)</f>
        <v>35.9</v>
      </c>
      <c r="AL496" s="80" t="s">
        <v>766</v>
      </c>
      <c r="AM496" s="5">
        <v>6</v>
      </c>
      <c r="AN496" s="31">
        <f>VLOOKUP(AO496,$A$3:$B$36,2,FALSE)</f>
        <v>28.4</v>
      </c>
      <c r="AO496" s="80" t="s">
        <v>792</v>
      </c>
    </row>
    <row r="497" spans="7:65" x14ac:dyDescent="0.45">
      <c r="G497" s="5">
        <v>7</v>
      </c>
      <c r="H497" s="6" t="s">
        <v>388</v>
      </c>
      <c r="I497" s="6" t="s">
        <v>576</v>
      </c>
      <c r="J497" s="6" t="s">
        <v>129</v>
      </c>
      <c r="K497" s="13" t="s">
        <v>831</v>
      </c>
      <c r="L497" s="6" t="s">
        <v>346</v>
      </c>
      <c r="M497" s="13" t="s">
        <v>833</v>
      </c>
      <c r="P497" s="5" t="s">
        <v>27</v>
      </c>
      <c r="Q497" s="5" t="s">
        <v>272</v>
      </c>
      <c r="R497" s="5" t="s">
        <v>129</v>
      </c>
      <c r="S497" s="5" t="s">
        <v>88</v>
      </c>
      <c r="T497" s="5" t="s">
        <v>346</v>
      </c>
      <c r="U497" s="5" t="s">
        <v>428</v>
      </c>
      <c r="X497" s="5">
        <v>7</v>
      </c>
      <c r="Y497" s="31">
        <f>VLOOKUP(Z497,$A$3:$B$36,2,FALSE)</f>
        <v>41.9</v>
      </c>
      <c r="Z497" s="80" t="s">
        <v>776</v>
      </c>
      <c r="AA497" s="5">
        <v>7</v>
      </c>
      <c r="AB497" s="31">
        <f>VLOOKUP(AC497,$A$3:$B$36,2,FALSE)</f>
        <v>30.7</v>
      </c>
      <c r="AC497" s="80" t="s">
        <v>773</v>
      </c>
      <c r="AD497" s="5">
        <v>7</v>
      </c>
      <c r="AE497" s="31">
        <f>VLOOKUP(AF497,$A$3:$B$36,2,FALSE)</f>
        <v>32.5</v>
      </c>
      <c r="AF497" s="80" t="s">
        <v>774</v>
      </c>
      <c r="AG497" s="5">
        <v>7</v>
      </c>
      <c r="AH497" s="31">
        <f>VLOOKUP(AI497,$A$3:$B$36,2,FALSE)</f>
        <v>34.1</v>
      </c>
      <c r="AI497" s="80" t="s">
        <v>770</v>
      </c>
      <c r="AJ497" s="5">
        <v>7</v>
      </c>
      <c r="AK497" s="31">
        <f>VLOOKUP(AL497,$A$3:$B$36,2,FALSE)</f>
        <v>32.5</v>
      </c>
      <c r="AL497" s="80" t="s">
        <v>774</v>
      </c>
      <c r="AM497" s="5">
        <v>7</v>
      </c>
      <c r="AN497" s="31">
        <f>VLOOKUP(AO497,$A$3:$B$36,2,FALSE)</f>
        <v>25.7</v>
      </c>
      <c r="AO497" s="80" t="s">
        <v>853</v>
      </c>
    </row>
    <row r="498" spans="7:65" x14ac:dyDescent="0.45">
      <c r="G498" s="5">
        <v>8</v>
      </c>
      <c r="H498" s="6" t="s">
        <v>22</v>
      </c>
      <c r="I498" s="11" t="s">
        <v>577</v>
      </c>
      <c r="J498" s="6" t="s">
        <v>820</v>
      </c>
      <c r="K498" s="6"/>
      <c r="L498" s="6" t="s">
        <v>422</v>
      </c>
      <c r="M498" s="11" t="s">
        <v>429</v>
      </c>
      <c r="P498" s="5" t="s">
        <v>22</v>
      </c>
      <c r="Q498" s="5" t="s">
        <v>456</v>
      </c>
      <c r="R498" s="5" t="s">
        <v>856</v>
      </c>
      <c r="T498" s="5" t="s">
        <v>96</v>
      </c>
      <c r="U498" s="5" t="s">
        <v>16</v>
      </c>
      <c r="X498" s="5">
        <v>8</v>
      </c>
      <c r="Y498" s="31">
        <f>VLOOKUP(Z498,$A$3:$B$36,2,FALSE)</f>
        <v>44.5</v>
      </c>
      <c r="Z498" s="80" t="s">
        <v>775</v>
      </c>
      <c r="AA498" s="5">
        <v>8</v>
      </c>
      <c r="AB498" s="31">
        <f>VLOOKUP(AC498,$A$3:$B$36,2,FALSE)</f>
        <v>32.5</v>
      </c>
      <c r="AC498" s="80" t="s">
        <v>774</v>
      </c>
      <c r="AD498" s="5">
        <v>8</v>
      </c>
      <c r="AE498" s="31">
        <f>VLOOKUP(AF498,$A$3:$B$36,2,FALSE)</f>
        <v>35.9</v>
      </c>
      <c r="AF498" s="80" t="s">
        <v>766</v>
      </c>
      <c r="AG498" s="114">
        <v>8</v>
      </c>
      <c r="AH498" s="107">
        <f>VLOOKUP(AI498,$A$3:$B$36,2,FALSE)</f>
        <v>32.5</v>
      </c>
      <c r="AI498" s="112" t="s">
        <v>774</v>
      </c>
      <c r="AJ498" s="5">
        <v>8</v>
      </c>
      <c r="AK498" s="31">
        <f>VLOOKUP(AL498,$A$3:$B$36,2,FALSE)</f>
        <v>28.4</v>
      </c>
      <c r="AL498" s="80" t="s">
        <v>792</v>
      </c>
      <c r="AM498" s="5">
        <v>8</v>
      </c>
      <c r="AN498" s="31">
        <f>VLOOKUP(AO498,$A$3:$B$36,2,FALSE)</f>
        <v>28.4</v>
      </c>
      <c r="AO498" s="80" t="s">
        <v>792</v>
      </c>
    </row>
    <row r="499" spans="7:65" x14ac:dyDescent="0.45">
      <c r="G499" s="5">
        <v>9</v>
      </c>
      <c r="H499" s="6" t="s">
        <v>389</v>
      </c>
      <c r="I499" s="6"/>
      <c r="J499" s="6" t="s">
        <v>39</v>
      </c>
      <c r="K499" s="6"/>
      <c r="L499" s="6" t="s">
        <v>97</v>
      </c>
      <c r="M499" s="13" t="s">
        <v>430</v>
      </c>
      <c r="P499" s="5" t="s">
        <v>186</v>
      </c>
      <c r="R499" s="5" t="s">
        <v>39</v>
      </c>
      <c r="T499" s="5" t="s">
        <v>97</v>
      </c>
      <c r="U499" s="5" t="s">
        <v>428</v>
      </c>
      <c r="X499" s="5">
        <v>9</v>
      </c>
      <c r="Y499" s="31">
        <f>VLOOKUP(Z499,$A$3:$B$36,2,FALSE)</f>
        <v>46.8</v>
      </c>
      <c r="Z499" s="80" t="s">
        <v>772</v>
      </c>
      <c r="AA499" s="114">
        <v>9</v>
      </c>
      <c r="AB499" s="107">
        <f>VLOOKUP(AC499,$A$3:$B$36,2,FALSE)</f>
        <v>30.7</v>
      </c>
      <c r="AC499" s="112" t="s">
        <v>773</v>
      </c>
      <c r="AD499" s="5">
        <v>9</v>
      </c>
      <c r="AE499" s="31">
        <f>VLOOKUP(AF499,$A$3:$B$36,2,FALSE)</f>
        <v>34.1</v>
      </c>
      <c r="AF499" s="80" t="s">
        <v>770</v>
      </c>
      <c r="AJ499" s="5">
        <v>9</v>
      </c>
      <c r="AK499" s="31">
        <f>VLOOKUP(AL499,$A$3:$B$36,2,FALSE)</f>
        <v>30.7</v>
      </c>
      <c r="AL499" s="80" t="s">
        <v>773</v>
      </c>
      <c r="AM499" s="5">
        <v>9</v>
      </c>
      <c r="AN499" s="31">
        <f>VLOOKUP(AO499,$A$3:$B$36,2,FALSE)</f>
        <v>25.7</v>
      </c>
      <c r="AO499" s="80" t="s">
        <v>853</v>
      </c>
    </row>
    <row r="500" spans="7:65" x14ac:dyDescent="0.45">
      <c r="G500" s="5">
        <v>10</v>
      </c>
      <c r="H500" s="6" t="s">
        <v>26</v>
      </c>
      <c r="I500" s="6"/>
      <c r="J500" s="6" t="s">
        <v>821</v>
      </c>
      <c r="K500" s="6"/>
      <c r="L500" s="6" t="s">
        <v>98</v>
      </c>
      <c r="M500" s="6"/>
      <c r="P500" s="5" t="s">
        <v>26</v>
      </c>
      <c r="R500" s="5" t="s">
        <v>129</v>
      </c>
      <c r="T500" s="5" t="s">
        <v>98</v>
      </c>
      <c r="X500" s="5">
        <v>10</v>
      </c>
      <c r="Y500" s="31">
        <f>VLOOKUP(Z500,$A$3:$B$36,2,FALSE)</f>
        <v>44.5</v>
      </c>
      <c r="Z500" s="80" t="s">
        <v>775</v>
      </c>
      <c r="AD500" s="5">
        <v>10</v>
      </c>
      <c r="AE500" s="31">
        <f>VLOOKUP(AF500,$A$3:$B$36,2,FALSE)</f>
        <v>32.5</v>
      </c>
      <c r="AF500" s="80" t="s">
        <v>774</v>
      </c>
      <c r="AJ500" s="5">
        <v>10</v>
      </c>
      <c r="AK500" s="31">
        <f>VLOOKUP(AL500,$A$3:$B$36,2,FALSE)</f>
        <v>32.5</v>
      </c>
      <c r="AL500" s="80" t="s">
        <v>774</v>
      </c>
      <c r="AM500" s="114">
        <v>10</v>
      </c>
      <c r="AN500" s="107">
        <f>VLOOKUP(AO500,$A$3:$B$36,2,FALSE)</f>
        <v>28.4</v>
      </c>
      <c r="AO500" s="112" t="s">
        <v>792</v>
      </c>
    </row>
    <row r="501" spans="7:65" x14ac:dyDescent="0.45">
      <c r="G501" s="5">
        <v>11</v>
      </c>
      <c r="H501" s="6" t="s">
        <v>187</v>
      </c>
      <c r="I501" s="6"/>
      <c r="J501" s="6" t="s">
        <v>822</v>
      </c>
      <c r="K501" s="6"/>
      <c r="L501" s="6" t="s">
        <v>292</v>
      </c>
      <c r="M501" s="6"/>
      <c r="P501" s="5" t="s">
        <v>187</v>
      </c>
      <c r="R501" s="5" t="s">
        <v>39</v>
      </c>
      <c r="T501" s="5" t="s">
        <v>92</v>
      </c>
      <c r="X501" s="5">
        <v>11</v>
      </c>
      <c r="Y501" s="31">
        <f>VLOOKUP(Z501,$A$3:$B$36,2,FALSE)</f>
        <v>41.9</v>
      </c>
      <c r="Z501" s="80" t="s">
        <v>776</v>
      </c>
      <c r="AD501" s="5">
        <v>11</v>
      </c>
      <c r="AE501" s="31">
        <f>VLOOKUP(AF501,$A$3:$B$36,2,FALSE)</f>
        <v>34.1</v>
      </c>
      <c r="AF501" s="80" t="s">
        <v>770</v>
      </c>
      <c r="AJ501" s="5">
        <v>11</v>
      </c>
      <c r="AK501" s="31">
        <f>VLOOKUP(AL501,$A$3:$B$36,2,FALSE)</f>
        <v>34.1</v>
      </c>
      <c r="AL501" s="80" t="s">
        <v>770</v>
      </c>
    </row>
    <row r="502" spans="7:65" x14ac:dyDescent="0.45">
      <c r="G502" s="5">
        <v>12</v>
      </c>
      <c r="H502" s="6" t="s">
        <v>190</v>
      </c>
      <c r="I502" s="6"/>
      <c r="J502" s="6" t="s">
        <v>45</v>
      </c>
      <c r="K502" s="6"/>
      <c r="L502" s="6" t="s">
        <v>346</v>
      </c>
      <c r="M502" s="6"/>
      <c r="P502" s="5" t="s">
        <v>68</v>
      </c>
      <c r="R502" s="5" t="s">
        <v>45</v>
      </c>
      <c r="T502" s="5" t="s">
        <v>346</v>
      </c>
      <c r="X502" s="5">
        <v>12</v>
      </c>
      <c r="Y502" s="31">
        <f>VLOOKUP(Z502,$A$3:$B$36,2,FALSE)</f>
        <v>40.4</v>
      </c>
      <c r="Z502" s="80" t="s">
        <v>765</v>
      </c>
      <c r="AD502" s="5">
        <v>12</v>
      </c>
      <c r="AE502" s="31">
        <f>VLOOKUP(AF502,$A$3:$B$36,2,FALSE)</f>
        <v>32.5</v>
      </c>
      <c r="AF502" s="80" t="s">
        <v>774</v>
      </c>
      <c r="AJ502" s="5">
        <v>12</v>
      </c>
      <c r="AK502" s="31">
        <f>VLOOKUP(AL502,$A$3:$B$36,2,FALSE)</f>
        <v>32.5</v>
      </c>
      <c r="AL502" s="80" t="s">
        <v>774</v>
      </c>
    </row>
    <row r="503" spans="7:65" x14ac:dyDescent="0.45">
      <c r="G503" s="5">
        <v>13</v>
      </c>
      <c r="H503" s="6" t="s">
        <v>27</v>
      </c>
      <c r="I503" s="6"/>
      <c r="J503" s="6" t="s">
        <v>608</v>
      </c>
      <c r="K503" s="6"/>
      <c r="L503" s="6" t="s">
        <v>511</v>
      </c>
      <c r="M503" s="6"/>
      <c r="P503" s="5" t="s">
        <v>27</v>
      </c>
      <c r="R503" s="5" t="s">
        <v>40</v>
      </c>
      <c r="T503" s="5" t="s">
        <v>511</v>
      </c>
      <c r="X503" s="5">
        <v>13</v>
      </c>
      <c r="Y503" s="31">
        <f>VLOOKUP(Z503,$A$3:$B$36,2,FALSE)</f>
        <v>41.9</v>
      </c>
      <c r="Z503" s="80" t="s">
        <v>776</v>
      </c>
      <c r="AD503" s="5">
        <v>13</v>
      </c>
      <c r="AE503" s="31">
        <f>VLOOKUP(AF503,$A$3:$B$36,2,FALSE)</f>
        <v>30.7</v>
      </c>
      <c r="AF503" s="80" t="s">
        <v>773</v>
      </c>
      <c r="AJ503" s="5">
        <v>13</v>
      </c>
      <c r="AK503" s="31">
        <f>VLOOKUP(AL503,$A$3:$B$36,2,FALSE)</f>
        <v>30.7</v>
      </c>
      <c r="AL503" s="80" t="s">
        <v>773</v>
      </c>
    </row>
    <row r="504" spans="7:65" ht="13.8" x14ac:dyDescent="0.45">
      <c r="G504" s="5">
        <v>14</v>
      </c>
      <c r="H504" s="6" t="s">
        <v>22</v>
      </c>
      <c r="I504" s="6"/>
      <c r="J504" s="6"/>
      <c r="K504" s="6"/>
      <c r="L504" s="6" t="s">
        <v>93</v>
      </c>
      <c r="M504" s="6"/>
      <c r="P504" s="5" t="s">
        <v>22</v>
      </c>
      <c r="T504" s="5" t="s">
        <v>93</v>
      </c>
      <c r="X504" s="5">
        <v>14</v>
      </c>
      <c r="Y504" s="31">
        <f>VLOOKUP(Z504,$A$3:$B$36,2,FALSE)</f>
        <v>44.5</v>
      </c>
      <c r="Z504" s="80" t="s">
        <v>775</v>
      </c>
      <c r="AD504" s="114">
        <v>14</v>
      </c>
      <c r="AE504" s="107">
        <f>VLOOKUP(AF504,$A$3:$B$36,2,FALSE)</f>
        <v>32.5</v>
      </c>
      <c r="AF504" s="112" t="s">
        <v>774</v>
      </c>
      <c r="AJ504" s="5">
        <v>14</v>
      </c>
      <c r="AK504" s="31">
        <f>VLOOKUP(AL504,$A$3:$B$36,2,FALSE)</f>
        <v>28.4</v>
      </c>
      <c r="AL504" s="80" t="s">
        <v>792</v>
      </c>
      <c r="BM504" s="10" t="s">
        <v>431</v>
      </c>
    </row>
    <row r="505" spans="7:65" x14ac:dyDescent="0.45">
      <c r="G505" s="5">
        <v>15</v>
      </c>
      <c r="H505" s="6" t="s">
        <v>475</v>
      </c>
      <c r="I505" s="6"/>
      <c r="J505" s="6"/>
      <c r="K505" s="6"/>
      <c r="L505" s="6" t="s">
        <v>812</v>
      </c>
      <c r="M505" s="6"/>
      <c r="P505" s="5" t="s">
        <v>186</v>
      </c>
      <c r="T505" s="5" t="s">
        <v>95</v>
      </c>
      <c r="X505" s="5">
        <v>15</v>
      </c>
      <c r="Y505" s="31">
        <f>VLOOKUP(Z505,$A$3:$B$36,2,FALSE)</f>
        <v>46.8</v>
      </c>
      <c r="Z505" s="80" t="s">
        <v>772</v>
      </c>
      <c r="AJ505" s="5">
        <v>15</v>
      </c>
      <c r="AK505" s="31">
        <f>VLOOKUP(AL505,$A$3:$B$36,2,FALSE)</f>
        <v>25.7</v>
      </c>
      <c r="AL505" s="80" t="s">
        <v>853</v>
      </c>
    </row>
    <row r="506" spans="7:65" x14ac:dyDescent="0.45">
      <c r="G506" s="5">
        <v>16</v>
      </c>
      <c r="H506" s="6"/>
      <c r="I506" s="6"/>
      <c r="J506" s="6"/>
      <c r="K506" s="6"/>
      <c r="L506" s="6" t="s">
        <v>96</v>
      </c>
      <c r="M506" s="6"/>
      <c r="T506" s="5" t="s">
        <v>96</v>
      </c>
      <c r="X506" s="114">
        <v>16</v>
      </c>
      <c r="Y506" s="107">
        <f>VLOOKUP(Z506,$A$3:$B$36,2,FALSE)</f>
        <v>44.5</v>
      </c>
      <c r="Z506" s="112" t="s">
        <v>775</v>
      </c>
      <c r="AJ506" s="5">
        <v>16</v>
      </c>
      <c r="AK506" s="31">
        <f>VLOOKUP(AL506,$A$3:$B$36,2,FALSE)</f>
        <v>28.4</v>
      </c>
      <c r="AL506" s="80" t="s">
        <v>792</v>
      </c>
    </row>
    <row r="507" spans="7:65" x14ac:dyDescent="0.45">
      <c r="G507" s="5">
        <v>17</v>
      </c>
      <c r="H507" s="6"/>
      <c r="I507" s="6"/>
      <c r="J507" s="6"/>
      <c r="K507" s="6"/>
      <c r="L507" s="6" t="s">
        <v>97</v>
      </c>
      <c r="M507" s="6"/>
      <c r="T507" s="5" t="s">
        <v>97</v>
      </c>
      <c r="AJ507" s="5">
        <v>17</v>
      </c>
      <c r="AK507" s="31">
        <f>VLOOKUP(AL507,$A$3:$B$36,2,FALSE)</f>
        <v>30.7</v>
      </c>
      <c r="AL507" s="80" t="s">
        <v>773</v>
      </c>
    </row>
    <row r="508" spans="7:65" ht="13.8" x14ac:dyDescent="0.45">
      <c r="G508" s="5">
        <v>18</v>
      </c>
      <c r="H508" s="6"/>
      <c r="I508" s="6"/>
      <c r="J508" s="6"/>
      <c r="K508" s="6"/>
      <c r="L508" s="6" t="s">
        <v>598</v>
      </c>
      <c r="M508" s="6"/>
      <c r="N508" s="10" t="s">
        <v>431</v>
      </c>
      <c r="T508" s="5" t="s">
        <v>346</v>
      </c>
      <c r="V508" s="5">
        <f>COUNTA(P491:U508)</f>
        <v>70</v>
      </c>
      <c r="W508" s="10" t="s">
        <v>431</v>
      </c>
      <c r="AJ508" s="5">
        <v>18</v>
      </c>
      <c r="AK508" s="31">
        <f>VLOOKUP(AL508,$A$3:$B$36,2,FALSE)</f>
        <v>32.5</v>
      </c>
      <c r="AL508" s="80" t="s">
        <v>774</v>
      </c>
    </row>
    <row r="509" spans="7:65" x14ac:dyDescent="0.45">
      <c r="H509" s="6"/>
      <c r="I509" s="6"/>
      <c r="J509" s="6"/>
      <c r="AJ509" s="114">
        <v>19</v>
      </c>
      <c r="AK509" s="107">
        <f>VLOOKUP(AL509,$A$3:$B$36,2,FALSE)</f>
        <v>30.7</v>
      </c>
      <c r="AL509" s="112" t="s">
        <v>773</v>
      </c>
    </row>
    <row r="511" spans="7:65" x14ac:dyDescent="0.45">
      <c r="G511" s="5" t="s">
        <v>823</v>
      </c>
    </row>
    <row r="512" spans="7:65" x14ac:dyDescent="0.45">
      <c r="H512" s="5" t="s">
        <v>216</v>
      </c>
    </row>
    <row r="513" spans="7:65" x14ac:dyDescent="0.45">
      <c r="G513" s="7" t="s">
        <v>5</v>
      </c>
      <c r="H513" s="8" t="s">
        <v>28</v>
      </c>
      <c r="I513" s="8" t="s">
        <v>29</v>
      </c>
      <c r="J513" s="8" t="s">
        <v>110</v>
      </c>
      <c r="K513" s="8" t="s">
        <v>217</v>
      </c>
      <c r="L513" s="8" t="s">
        <v>218</v>
      </c>
      <c r="M513" s="8" t="s">
        <v>219</v>
      </c>
      <c r="O513" s="77">
        <v>24</v>
      </c>
      <c r="P513" s="8" t="s">
        <v>28</v>
      </c>
      <c r="Q513" s="8" t="s">
        <v>29</v>
      </c>
      <c r="R513" s="8" t="s">
        <v>110</v>
      </c>
      <c r="S513" s="8" t="s">
        <v>217</v>
      </c>
      <c r="T513" s="8" t="s">
        <v>218</v>
      </c>
      <c r="U513" s="8" t="s">
        <v>219</v>
      </c>
      <c r="X513" s="7" t="s">
        <v>5</v>
      </c>
      <c r="Z513" s="102" t="s">
        <v>28</v>
      </c>
      <c r="AA513" s="102"/>
      <c r="AB513" s="102"/>
      <c r="AC513" s="102" t="s">
        <v>29</v>
      </c>
      <c r="AD513" s="102"/>
      <c r="AE513" s="102"/>
      <c r="AF513" s="102" t="s">
        <v>110</v>
      </c>
      <c r="AG513" s="102"/>
      <c r="AH513" s="102"/>
      <c r="AI513" s="102" t="s">
        <v>217</v>
      </c>
      <c r="AJ513" s="102"/>
      <c r="AK513" s="102"/>
      <c r="AL513" s="102" t="s">
        <v>218</v>
      </c>
      <c r="AM513" s="102"/>
      <c r="AN513" s="102"/>
      <c r="AO513" s="102" t="s">
        <v>219</v>
      </c>
    </row>
    <row r="514" spans="7:65" x14ac:dyDescent="0.45">
      <c r="G514" s="5">
        <v>1</v>
      </c>
      <c r="H514" s="6" t="s">
        <v>114</v>
      </c>
      <c r="I514" s="6" t="s">
        <v>118</v>
      </c>
      <c r="J514" s="6" t="s">
        <v>126</v>
      </c>
      <c r="K514" s="6" t="s">
        <v>136</v>
      </c>
      <c r="L514" s="6" t="s">
        <v>148</v>
      </c>
      <c r="M514" s="6" t="s">
        <v>155</v>
      </c>
      <c r="P514" s="5" t="s">
        <v>114</v>
      </c>
      <c r="Q514" s="5" t="s">
        <v>118</v>
      </c>
      <c r="R514" s="5" t="s">
        <v>126</v>
      </c>
      <c r="S514" s="5" t="s">
        <v>136</v>
      </c>
      <c r="T514" s="5" t="s">
        <v>148</v>
      </c>
      <c r="U514" s="5" t="s">
        <v>155</v>
      </c>
      <c r="X514" s="5">
        <v>1</v>
      </c>
      <c r="Y514" s="31">
        <f>VLOOKUP(Z514,$A$3:$B$36,2,FALSE)</f>
        <v>21.5</v>
      </c>
      <c r="Z514" s="80" t="s">
        <v>871</v>
      </c>
      <c r="AA514" s="5">
        <v>1</v>
      </c>
      <c r="AB514" s="31">
        <f>VLOOKUP(AC514,$A$3:$B$36,2,FALSE)</f>
        <v>21.5</v>
      </c>
      <c r="AC514" s="80" t="s">
        <v>871</v>
      </c>
      <c r="AD514" s="5">
        <v>1</v>
      </c>
      <c r="AE514" s="31">
        <f>VLOOKUP(AF514,$A$3:$B$36,2,FALSE)</f>
        <v>21.5</v>
      </c>
      <c r="AF514" s="80" t="s">
        <v>871</v>
      </c>
      <c r="AG514" s="5">
        <v>1</v>
      </c>
      <c r="AH514" s="31">
        <f>VLOOKUP(AI514,$A$3:$B$36,2,FALSE)</f>
        <v>21.5</v>
      </c>
      <c r="AI514" s="80" t="s">
        <v>871</v>
      </c>
      <c r="AJ514" s="5">
        <v>1</v>
      </c>
      <c r="AK514" s="31">
        <f>VLOOKUP(AL514,$A$3:$B$36,2,FALSE)</f>
        <v>21.5</v>
      </c>
      <c r="AL514" s="80" t="s">
        <v>871</v>
      </c>
      <c r="AM514" s="5">
        <v>1</v>
      </c>
      <c r="AN514" s="31">
        <f>VLOOKUP(AO514,$A$3:$B$36,2,FALSE)</f>
        <v>21.5</v>
      </c>
      <c r="AO514" s="80" t="s">
        <v>871</v>
      </c>
    </row>
    <row r="515" spans="7:65" x14ac:dyDescent="0.45">
      <c r="G515" s="5">
        <v>2</v>
      </c>
      <c r="H515" s="6" t="s">
        <v>116</v>
      </c>
      <c r="I515" s="6" t="s">
        <v>119</v>
      </c>
      <c r="J515" s="6" t="s">
        <v>275</v>
      </c>
      <c r="K515" s="6" t="s">
        <v>284</v>
      </c>
      <c r="L515" s="6" t="s">
        <v>96</v>
      </c>
      <c r="M515" s="6" t="s">
        <v>18</v>
      </c>
      <c r="P515" s="5" t="s">
        <v>116</v>
      </c>
      <c r="Q515" s="5" t="s">
        <v>119</v>
      </c>
      <c r="R515" s="5" t="s">
        <v>42</v>
      </c>
      <c r="S515" s="5" t="s">
        <v>984</v>
      </c>
      <c r="T515" s="5" t="s">
        <v>96</v>
      </c>
      <c r="U515" s="5" t="s">
        <v>18</v>
      </c>
      <c r="X515" s="5">
        <v>2</v>
      </c>
      <c r="Y515" s="31">
        <f>VLOOKUP(Z515,$A$3:$B$36,2,FALSE)</f>
        <v>28.4</v>
      </c>
      <c r="Z515" s="80" t="s">
        <v>792</v>
      </c>
      <c r="AA515" s="5">
        <v>2</v>
      </c>
      <c r="AB515" s="31">
        <f>VLOOKUP(AC515,$A$3:$B$36,2,FALSE)</f>
        <v>28.4</v>
      </c>
      <c r="AC515" s="80" t="s">
        <v>792</v>
      </c>
      <c r="AD515" s="5">
        <v>2</v>
      </c>
      <c r="AE515" s="31">
        <f>VLOOKUP(AF515,$A$3:$B$36,2,FALSE)</f>
        <v>28.4</v>
      </c>
      <c r="AF515" s="80" t="s">
        <v>792</v>
      </c>
      <c r="AG515" s="5">
        <v>2</v>
      </c>
      <c r="AH515" s="31">
        <f>VLOOKUP(AI515,$A$3:$B$36,2,FALSE)</f>
        <v>28.4</v>
      </c>
      <c r="AI515" s="80" t="s">
        <v>792</v>
      </c>
      <c r="AJ515" s="5">
        <v>2</v>
      </c>
      <c r="AK515" s="31">
        <f>VLOOKUP(AL515,$A$3:$B$36,2,FALSE)</f>
        <v>28.4</v>
      </c>
      <c r="AL515" s="80" t="s">
        <v>792</v>
      </c>
      <c r="AM515" s="5">
        <v>2</v>
      </c>
      <c r="AN515" s="31">
        <f>VLOOKUP(AO515,$A$3:$B$36,2,FALSE)</f>
        <v>28.4</v>
      </c>
      <c r="AO515" s="80" t="s">
        <v>792</v>
      </c>
    </row>
    <row r="516" spans="7:65" x14ac:dyDescent="0.45">
      <c r="G516" s="5">
        <v>3</v>
      </c>
      <c r="H516" s="6" t="s">
        <v>66</v>
      </c>
      <c r="I516" s="6" t="s">
        <v>120</v>
      </c>
      <c r="J516" s="11" t="s">
        <v>333</v>
      </c>
      <c r="K516" s="11" t="s">
        <v>285</v>
      </c>
      <c r="L516" s="11" t="s">
        <v>345</v>
      </c>
      <c r="M516" s="6" t="s">
        <v>210</v>
      </c>
      <c r="P516" s="5" t="s">
        <v>66</v>
      </c>
      <c r="Q516" s="5" t="s">
        <v>120</v>
      </c>
      <c r="R516" s="5" t="s">
        <v>127</v>
      </c>
      <c r="S516" s="5" t="s">
        <v>340</v>
      </c>
      <c r="T516" s="5" t="s">
        <v>782</v>
      </c>
      <c r="U516" s="5" t="s">
        <v>61</v>
      </c>
      <c r="X516" s="5">
        <v>3</v>
      </c>
      <c r="Y516" s="31">
        <f>VLOOKUP(Z516,$A$3:$B$36,2,FALSE)</f>
        <v>35.9</v>
      </c>
      <c r="Z516" s="80" t="s">
        <v>766</v>
      </c>
      <c r="AA516" s="5">
        <v>3</v>
      </c>
      <c r="AB516" s="31">
        <f>VLOOKUP(AC516,$A$3:$B$36,2,FALSE)</f>
        <v>35.9</v>
      </c>
      <c r="AC516" s="80" t="s">
        <v>766</v>
      </c>
      <c r="AD516" s="5">
        <v>3</v>
      </c>
      <c r="AE516" s="31">
        <f>VLOOKUP(AF516,$A$3:$B$36,2,FALSE)</f>
        <v>24.1</v>
      </c>
      <c r="AF516" s="80" t="s">
        <v>769</v>
      </c>
      <c r="AG516" s="5">
        <v>3</v>
      </c>
      <c r="AH516" s="31">
        <f>VLOOKUP(AI516,$A$3:$B$36,2,FALSE)</f>
        <v>24.1</v>
      </c>
      <c r="AI516" s="80" t="s">
        <v>769</v>
      </c>
      <c r="AJ516" s="5">
        <v>3</v>
      </c>
      <c r="AK516" s="31">
        <f>VLOOKUP(AL516,$A$3:$B$36,2,FALSE)</f>
        <v>35.9</v>
      </c>
      <c r="AL516" s="80" t="s">
        <v>766</v>
      </c>
      <c r="AM516" s="5">
        <v>3</v>
      </c>
      <c r="AN516" s="31">
        <f>VLOOKUP(AO516,$A$3:$B$36,2,FALSE)</f>
        <v>35.9</v>
      </c>
      <c r="AO516" s="80" t="s">
        <v>766</v>
      </c>
    </row>
    <row r="517" spans="7:65" x14ac:dyDescent="0.45">
      <c r="G517" s="5">
        <v>4</v>
      </c>
      <c r="H517" s="6" t="s">
        <v>27</v>
      </c>
      <c r="I517" s="6" t="s">
        <v>121</v>
      </c>
      <c r="J517" s="6" t="s">
        <v>416</v>
      </c>
      <c r="K517" s="6" t="s">
        <v>827</v>
      </c>
      <c r="L517" s="6" t="s">
        <v>404</v>
      </c>
      <c r="M517" s="6" t="s">
        <v>211</v>
      </c>
      <c r="P517" s="5" t="s">
        <v>27</v>
      </c>
      <c r="Q517" s="5" t="s">
        <v>121</v>
      </c>
      <c r="R517" s="5" t="s">
        <v>43</v>
      </c>
      <c r="S517" s="5" t="s">
        <v>1020</v>
      </c>
      <c r="T517" s="5" t="s">
        <v>98</v>
      </c>
      <c r="U517" s="5" t="s">
        <v>211</v>
      </c>
      <c r="X517" s="5">
        <v>4</v>
      </c>
      <c r="Y517" s="31">
        <f>VLOOKUP(Z517,$A$3:$B$36,2,FALSE)</f>
        <v>41.9</v>
      </c>
      <c r="Z517" s="80" t="s">
        <v>776</v>
      </c>
      <c r="AA517" s="5">
        <v>4</v>
      </c>
      <c r="AB517" s="31">
        <f>VLOOKUP(AC517,$A$3:$B$36,2,FALSE)</f>
        <v>41.9</v>
      </c>
      <c r="AC517" s="80" t="s">
        <v>776</v>
      </c>
      <c r="AD517" s="5">
        <v>4</v>
      </c>
      <c r="AE517" s="31">
        <f>VLOOKUP(AF517,$A$3:$B$36,2,FALSE)</f>
        <v>25.7</v>
      </c>
      <c r="AF517" s="80" t="s">
        <v>853</v>
      </c>
      <c r="AG517" s="5">
        <v>4</v>
      </c>
      <c r="AH517" s="31">
        <f>VLOOKUP(AI517,$A$3:$B$36,2,FALSE)</f>
        <v>25.7</v>
      </c>
      <c r="AI517" s="80" t="s">
        <v>853</v>
      </c>
      <c r="AJ517" s="5">
        <v>4</v>
      </c>
      <c r="AK517" s="31">
        <f>VLOOKUP(AL517,$A$3:$B$36,2,FALSE)</f>
        <v>32.5</v>
      </c>
      <c r="AL517" s="80" t="s">
        <v>774</v>
      </c>
      <c r="AM517" s="5">
        <v>4</v>
      </c>
      <c r="AN517" s="31">
        <f>VLOOKUP(AO517,$A$3:$B$36,2,FALSE)</f>
        <v>32.5</v>
      </c>
      <c r="AO517" s="80" t="s">
        <v>774</v>
      </c>
    </row>
    <row r="518" spans="7:65" x14ac:dyDescent="0.45">
      <c r="G518" s="5">
        <v>5</v>
      </c>
      <c r="H518" s="6" t="s">
        <v>185</v>
      </c>
      <c r="I518" s="11" t="s">
        <v>564</v>
      </c>
      <c r="J518" s="6" t="s">
        <v>44</v>
      </c>
      <c r="K518" s="11" t="s">
        <v>828</v>
      </c>
      <c r="L518" s="6" t="s">
        <v>53</v>
      </c>
      <c r="M518" s="6" t="s">
        <v>16</v>
      </c>
      <c r="P518" s="5" t="s">
        <v>257</v>
      </c>
      <c r="Q518" s="5" t="s">
        <v>34</v>
      </c>
      <c r="R518" s="5" t="s">
        <v>44</v>
      </c>
      <c r="S518" s="5" t="s">
        <v>340</v>
      </c>
      <c r="T518" s="5" t="s">
        <v>53</v>
      </c>
      <c r="U518" s="5" t="s">
        <v>16</v>
      </c>
      <c r="X518" s="5">
        <v>5</v>
      </c>
      <c r="Y518" s="31">
        <f>VLOOKUP(Z518,$A$3:$B$36,2,FALSE)</f>
        <v>52.3</v>
      </c>
      <c r="Z518" s="80" t="s">
        <v>764</v>
      </c>
      <c r="AA518" s="5">
        <v>5</v>
      </c>
      <c r="AB518" s="31">
        <f>VLOOKUP(AC518,$A$3:$B$36,2,FALSE)</f>
        <v>52.3</v>
      </c>
      <c r="AC518" s="80" t="s">
        <v>764</v>
      </c>
      <c r="AD518" s="5">
        <v>5</v>
      </c>
      <c r="AE518" s="31">
        <f>VLOOKUP(AF518,$A$3:$B$36,2,FALSE)</f>
        <v>24.1</v>
      </c>
      <c r="AF518" s="80" t="s">
        <v>769</v>
      </c>
      <c r="AG518" s="5">
        <v>5</v>
      </c>
      <c r="AH518" s="31">
        <f>VLOOKUP(AI518,$A$3:$B$36,2,FALSE)</f>
        <v>24.1</v>
      </c>
      <c r="AI518" s="80" t="s">
        <v>769</v>
      </c>
      <c r="AJ518" s="5">
        <v>5</v>
      </c>
      <c r="AK518" s="31">
        <f>VLOOKUP(AL518,$A$3:$B$36,2,FALSE)</f>
        <v>34.1</v>
      </c>
      <c r="AL518" s="80" t="s">
        <v>770</v>
      </c>
      <c r="AM518" s="5">
        <v>5</v>
      </c>
      <c r="AN518" s="31">
        <f>VLOOKUP(AO518,$A$3:$B$36,2,FALSE)</f>
        <v>28.4</v>
      </c>
      <c r="AO518" s="80" t="s">
        <v>792</v>
      </c>
    </row>
    <row r="519" spans="7:65" x14ac:dyDescent="0.45">
      <c r="G519" s="5">
        <v>6</v>
      </c>
      <c r="H519" s="6" t="s">
        <v>186</v>
      </c>
      <c r="I519" s="6" t="s">
        <v>565</v>
      </c>
      <c r="J519" s="6" t="s">
        <v>826</v>
      </c>
      <c r="K519" s="6" t="s">
        <v>286</v>
      </c>
      <c r="L519" s="11" t="s">
        <v>572</v>
      </c>
      <c r="M519" s="6" t="s">
        <v>467</v>
      </c>
      <c r="P519" s="5" t="s">
        <v>186</v>
      </c>
      <c r="Q519" s="5" t="s">
        <v>174</v>
      </c>
      <c r="R519" s="5" t="s">
        <v>236</v>
      </c>
      <c r="S519" s="5" t="s">
        <v>286</v>
      </c>
      <c r="T519" s="5" t="s">
        <v>782</v>
      </c>
      <c r="U519" s="5" t="s">
        <v>356</v>
      </c>
      <c r="X519" s="5">
        <v>6</v>
      </c>
      <c r="Y519" s="31">
        <f>VLOOKUP(Z519,$A$3:$B$36,2,FALSE)</f>
        <v>46.8</v>
      </c>
      <c r="Z519" s="80" t="s">
        <v>772</v>
      </c>
      <c r="AA519" s="5">
        <v>6</v>
      </c>
      <c r="AB519" s="31">
        <f>VLOOKUP(AC519,$A$3:$B$36,2,FALSE)</f>
        <v>46.8</v>
      </c>
      <c r="AC519" s="80" t="s">
        <v>772</v>
      </c>
      <c r="AD519" s="5">
        <v>6</v>
      </c>
      <c r="AE519" s="31">
        <f>VLOOKUP(AF519,$A$3:$B$36,2,FALSE)</f>
        <v>22.6</v>
      </c>
      <c r="AF519" s="80" t="s">
        <v>873</v>
      </c>
      <c r="AG519" s="5">
        <v>6</v>
      </c>
      <c r="AH519" s="31">
        <f>VLOOKUP(AI519,$A$3:$B$36,2,FALSE)</f>
        <v>25.7</v>
      </c>
      <c r="AI519" s="80" t="s">
        <v>853</v>
      </c>
      <c r="AJ519" s="5">
        <v>6</v>
      </c>
      <c r="AK519" s="31">
        <f>VLOOKUP(AL519,$A$3:$B$36,2,FALSE)</f>
        <v>35.9</v>
      </c>
      <c r="AL519" s="80" t="s">
        <v>766</v>
      </c>
      <c r="AM519" s="5">
        <v>6</v>
      </c>
      <c r="AN519" s="31">
        <f>VLOOKUP(AO519,$A$3:$B$36,2,FALSE)</f>
        <v>24.1</v>
      </c>
      <c r="AO519" s="80" t="s">
        <v>769</v>
      </c>
    </row>
    <row r="520" spans="7:65" x14ac:dyDescent="0.45">
      <c r="G520" s="5">
        <v>7</v>
      </c>
      <c r="H520" s="11" t="s">
        <v>388</v>
      </c>
      <c r="I520" s="6" t="s">
        <v>36</v>
      </c>
      <c r="J520" s="11" t="s">
        <v>652</v>
      </c>
      <c r="K520" s="6" t="s">
        <v>137</v>
      </c>
      <c r="L520" s="6" t="s">
        <v>829</v>
      </c>
      <c r="M520" s="6" t="s">
        <v>428</v>
      </c>
      <c r="P520" s="5" t="s">
        <v>27</v>
      </c>
      <c r="Q520" s="5" t="s">
        <v>36</v>
      </c>
      <c r="R520" s="5" t="s">
        <v>44</v>
      </c>
      <c r="S520" s="5" t="s">
        <v>137</v>
      </c>
      <c r="T520" s="5" t="s">
        <v>53</v>
      </c>
      <c r="U520" s="5" t="s">
        <v>428</v>
      </c>
      <c r="X520" s="5">
        <v>7</v>
      </c>
      <c r="Y520" s="31">
        <f>VLOOKUP(Z520,$A$3:$B$36,2,FALSE)</f>
        <v>41.9</v>
      </c>
      <c r="Z520" s="80" t="s">
        <v>776</v>
      </c>
      <c r="AA520" s="5">
        <v>7</v>
      </c>
      <c r="AB520" s="31">
        <f>VLOOKUP(AC520,$A$3:$B$36,2,FALSE)</f>
        <v>49.5</v>
      </c>
      <c r="AC520" s="80" t="s">
        <v>767</v>
      </c>
      <c r="AD520" s="5">
        <v>7</v>
      </c>
      <c r="AE520" s="31">
        <f>VLOOKUP(AF520,$A$3:$B$36,2,FALSE)</f>
        <v>24.1</v>
      </c>
      <c r="AF520" s="80" t="s">
        <v>769</v>
      </c>
      <c r="AG520" s="5">
        <v>7</v>
      </c>
      <c r="AH520" s="31">
        <f>VLOOKUP(AI520,$A$3:$B$36,2,FALSE)</f>
        <v>28.4</v>
      </c>
      <c r="AI520" s="80" t="s">
        <v>792</v>
      </c>
      <c r="AJ520" s="5">
        <v>7</v>
      </c>
      <c r="AK520" s="31">
        <f>VLOOKUP(AL520,$A$3:$B$36,2,FALSE)</f>
        <v>34.1</v>
      </c>
      <c r="AL520" s="80" t="s">
        <v>770</v>
      </c>
      <c r="AM520" s="5">
        <v>7</v>
      </c>
      <c r="AN520" s="31">
        <f>VLOOKUP(AO520,$A$3:$B$36,2,FALSE)</f>
        <v>25.7</v>
      </c>
      <c r="AO520" s="80" t="s">
        <v>853</v>
      </c>
    </row>
    <row r="521" spans="7:65" x14ac:dyDescent="0.45">
      <c r="G521" s="5">
        <v>8</v>
      </c>
      <c r="H521" s="6" t="s">
        <v>588</v>
      </c>
      <c r="I521" s="11" t="s">
        <v>824</v>
      </c>
      <c r="J521" s="6"/>
      <c r="K521" s="6" t="s">
        <v>89</v>
      </c>
      <c r="L521" s="6" t="s">
        <v>99</v>
      </c>
      <c r="M521" s="6" t="s">
        <v>18</v>
      </c>
      <c r="P521" s="5" t="s">
        <v>26</v>
      </c>
      <c r="Q521" s="5" t="s">
        <v>34</v>
      </c>
      <c r="S521" s="5" t="s">
        <v>89</v>
      </c>
      <c r="T521" s="5" t="s">
        <v>99</v>
      </c>
      <c r="U521" s="5" t="s">
        <v>18</v>
      </c>
      <c r="X521" s="5">
        <v>8</v>
      </c>
      <c r="Y521" s="31">
        <f>VLOOKUP(Z521,$A$3:$B$36,2,FALSE)</f>
        <v>44.5</v>
      </c>
      <c r="Z521" s="80" t="s">
        <v>775</v>
      </c>
      <c r="AA521" s="5">
        <v>8</v>
      </c>
      <c r="AB521" s="31">
        <f>VLOOKUP(AC521,$A$3:$B$36,2,FALSE)</f>
        <v>52.3</v>
      </c>
      <c r="AC521" s="80" t="s">
        <v>764</v>
      </c>
      <c r="AD521" s="114">
        <v>8</v>
      </c>
      <c r="AE521" s="107">
        <f>VLOOKUP(AF521,$A$3:$B$36,2,FALSE)</f>
        <v>22.6</v>
      </c>
      <c r="AF521" s="112" t="s">
        <v>873</v>
      </c>
      <c r="AG521" s="5">
        <v>8</v>
      </c>
      <c r="AH521" s="31">
        <f>VLOOKUP(AI521,$A$3:$B$36,2,FALSE)</f>
        <v>30.7</v>
      </c>
      <c r="AI521" s="80" t="s">
        <v>773</v>
      </c>
      <c r="AJ521" s="5">
        <v>8</v>
      </c>
      <c r="AK521" s="31">
        <f>VLOOKUP(AL521,$A$3:$B$36,2,FALSE)</f>
        <v>35.9</v>
      </c>
      <c r="AL521" s="80" t="s">
        <v>766</v>
      </c>
      <c r="AM521" s="5">
        <v>8</v>
      </c>
      <c r="AN521" s="31">
        <f>VLOOKUP(AO521,$A$3:$B$36,2,FALSE)</f>
        <v>28.4</v>
      </c>
      <c r="AO521" s="80" t="s">
        <v>792</v>
      </c>
    </row>
    <row r="522" spans="7:65" ht="13.8" x14ac:dyDescent="0.45">
      <c r="G522" s="5">
        <v>9</v>
      </c>
      <c r="H522" s="11" t="s">
        <v>390</v>
      </c>
      <c r="I522" s="6" t="s">
        <v>825</v>
      </c>
      <c r="J522" s="6"/>
      <c r="K522" s="6" t="s">
        <v>90</v>
      </c>
      <c r="L522" s="6" t="s">
        <v>100</v>
      </c>
      <c r="M522" s="6" t="s">
        <v>830</v>
      </c>
      <c r="P522" s="5" t="s">
        <v>27</v>
      </c>
      <c r="Q522" s="5" t="s">
        <v>36</v>
      </c>
      <c r="S522" s="5" t="s">
        <v>90</v>
      </c>
      <c r="T522" s="5" t="s">
        <v>100</v>
      </c>
      <c r="U522" s="5" t="s">
        <v>101</v>
      </c>
      <c r="X522" s="5">
        <v>9</v>
      </c>
      <c r="Y522" s="31">
        <f>VLOOKUP(Z522,$A$3:$B$36,2,FALSE)</f>
        <v>41.9</v>
      </c>
      <c r="Z522" s="80" t="s">
        <v>776</v>
      </c>
      <c r="AA522" s="5">
        <v>9</v>
      </c>
      <c r="AB522" s="31">
        <f>VLOOKUP(AC522,$A$3:$B$36,2,FALSE)</f>
        <v>49.5</v>
      </c>
      <c r="AC522" s="80" t="s">
        <v>767</v>
      </c>
      <c r="AG522" s="5">
        <v>9</v>
      </c>
      <c r="AH522" s="31">
        <f>VLOOKUP(AI522,$A$3:$B$36,2,FALSE)</f>
        <v>32.5</v>
      </c>
      <c r="AI522" s="80" t="s">
        <v>774</v>
      </c>
      <c r="AJ522" s="5">
        <v>9</v>
      </c>
      <c r="AK522" s="31">
        <f>VLOOKUP(AL522,$A$3:$B$36,2,FALSE)</f>
        <v>38.1</v>
      </c>
      <c r="AL522" s="80" t="s">
        <v>791</v>
      </c>
      <c r="AM522" s="5">
        <v>9</v>
      </c>
      <c r="AN522" s="31">
        <f>VLOOKUP(AO522,$A$3:$B$36,2,FALSE)</f>
        <v>30.7</v>
      </c>
      <c r="AO522" s="80" t="s">
        <v>773</v>
      </c>
      <c r="BL522" s="10"/>
    </row>
    <row r="523" spans="7:65" x14ac:dyDescent="0.45">
      <c r="G523" s="5">
        <v>10</v>
      </c>
      <c r="H523" s="6" t="s">
        <v>22</v>
      </c>
      <c r="I523" s="6" t="s">
        <v>394</v>
      </c>
      <c r="J523" s="6"/>
      <c r="K523" s="6" t="s">
        <v>46</v>
      </c>
      <c r="L523" s="6" t="s">
        <v>54</v>
      </c>
      <c r="M523" s="6" t="s">
        <v>385</v>
      </c>
      <c r="P523" s="5" t="s">
        <v>22</v>
      </c>
      <c r="Q523" s="5" t="s">
        <v>34</v>
      </c>
      <c r="S523" s="5" t="s">
        <v>46</v>
      </c>
      <c r="T523" s="5" t="s">
        <v>54</v>
      </c>
      <c r="U523" s="5" t="s">
        <v>18</v>
      </c>
      <c r="X523" s="5">
        <v>10</v>
      </c>
      <c r="Y523" s="31">
        <f>VLOOKUP(Z523,$A$3:$B$36,2,FALSE)</f>
        <v>44.5</v>
      </c>
      <c r="Z523" s="80" t="s">
        <v>775</v>
      </c>
      <c r="AA523" s="5">
        <v>10</v>
      </c>
      <c r="AB523" s="31">
        <f>VLOOKUP(AC523,$A$3:$B$36,2,FALSE)</f>
        <v>52.3</v>
      </c>
      <c r="AC523" s="80" t="s">
        <v>764</v>
      </c>
      <c r="AG523" s="5">
        <v>10</v>
      </c>
      <c r="AH523" s="31">
        <f>VLOOKUP(AI523,$A$3:$B$36,2,FALSE)</f>
        <v>34.1</v>
      </c>
      <c r="AI523" s="80" t="s">
        <v>770</v>
      </c>
      <c r="AJ523" s="5">
        <v>10</v>
      </c>
      <c r="AK523" s="31">
        <f>VLOOKUP(AL523,$A$3:$B$36,2,FALSE)</f>
        <v>38.299999999999997</v>
      </c>
      <c r="AL523" s="80" t="s">
        <v>787</v>
      </c>
      <c r="AM523" s="5">
        <v>10</v>
      </c>
      <c r="AN523" s="31">
        <f>VLOOKUP(AO523,$A$3:$B$36,2,FALSE)</f>
        <v>28.4</v>
      </c>
      <c r="AO523" s="80" t="s">
        <v>792</v>
      </c>
    </row>
    <row r="524" spans="7:65" x14ac:dyDescent="0.45">
      <c r="G524" s="5">
        <v>11</v>
      </c>
      <c r="H524" s="6" t="s">
        <v>475</v>
      </c>
      <c r="I524" s="6"/>
      <c r="J524" s="6"/>
      <c r="K524" s="6" t="s">
        <v>289</v>
      </c>
      <c r="L524" s="6" t="s">
        <v>58</v>
      </c>
      <c r="M524" s="6" t="s">
        <v>17</v>
      </c>
      <c r="P524" s="5" t="s">
        <v>186</v>
      </c>
      <c r="S524" s="5" t="s">
        <v>507</v>
      </c>
      <c r="T524" s="5" t="s">
        <v>58</v>
      </c>
      <c r="U524" s="5" t="s">
        <v>17</v>
      </c>
      <c r="X524" s="5">
        <v>11</v>
      </c>
      <c r="Y524" s="31">
        <f>VLOOKUP(Z524,$A$3:$B$36,2,FALSE)</f>
        <v>46.8</v>
      </c>
      <c r="Z524" s="80" t="s">
        <v>772</v>
      </c>
      <c r="AA524" s="114">
        <v>11</v>
      </c>
      <c r="AB524" s="107">
        <f>VLOOKUP(AC524,$A$3:$B$36,2,FALSE)</f>
        <v>49.5</v>
      </c>
      <c r="AC524" s="112" t="s">
        <v>767</v>
      </c>
      <c r="AG524" s="5">
        <v>11</v>
      </c>
      <c r="AH524" s="31">
        <f>VLOOKUP(AI524,$A$3:$B$36,2,FALSE)</f>
        <v>35.9</v>
      </c>
      <c r="AI524" s="80" t="s">
        <v>766</v>
      </c>
      <c r="AJ524" s="5">
        <v>11</v>
      </c>
      <c r="AK524" s="31">
        <f>VLOOKUP(AL524,$A$3:$B$36,2,FALSE)</f>
        <v>40.4</v>
      </c>
      <c r="AL524" s="80" t="s">
        <v>765</v>
      </c>
      <c r="AM524" s="5">
        <v>11</v>
      </c>
      <c r="AN524" s="31">
        <f>VLOOKUP(AO524,$A$3:$B$36,2,FALSE)</f>
        <v>30.7</v>
      </c>
      <c r="AO524" s="80" t="s">
        <v>773</v>
      </c>
    </row>
    <row r="525" spans="7:65" ht="13.8" x14ac:dyDescent="0.45">
      <c r="G525" s="5">
        <v>12</v>
      </c>
      <c r="I525" s="6"/>
      <c r="J525" s="6"/>
      <c r="K525" s="6"/>
      <c r="L525" s="6" t="s">
        <v>57</v>
      </c>
      <c r="M525" s="6" t="s">
        <v>660</v>
      </c>
      <c r="T525" s="5" t="s">
        <v>57</v>
      </c>
      <c r="U525" s="5" t="s">
        <v>211</v>
      </c>
      <c r="X525" s="114">
        <v>12</v>
      </c>
      <c r="Y525" s="107">
        <f>VLOOKUP(Z525,$A$3:$B$36,2,FALSE)</f>
        <v>44.5</v>
      </c>
      <c r="Z525" s="112" t="s">
        <v>775</v>
      </c>
      <c r="AG525" s="114">
        <v>12</v>
      </c>
      <c r="AH525" s="107">
        <f>VLOOKUP(AI525,$A$3:$B$36,2,FALSE)</f>
        <v>34.1</v>
      </c>
      <c r="AI525" s="112" t="s">
        <v>770</v>
      </c>
      <c r="AJ525" s="5">
        <v>12</v>
      </c>
      <c r="AK525" s="31">
        <f>VLOOKUP(AL525,$A$3:$B$36,2,FALSE)</f>
        <v>41.9</v>
      </c>
      <c r="AL525" s="80" t="s">
        <v>776</v>
      </c>
      <c r="AM525" s="5">
        <v>12</v>
      </c>
      <c r="AN525" s="31">
        <f>VLOOKUP(AO525,$A$3:$B$36,2,FALSE)</f>
        <v>32.5</v>
      </c>
      <c r="AO525" s="80" t="s">
        <v>774</v>
      </c>
      <c r="BM525" s="10" t="s">
        <v>431</v>
      </c>
    </row>
    <row r="526" spans="7:65" x14ac:dyDescent="0.45">
      <c r="G526" s="5">
        <v>13</v>
      </c>
      <c r="I526" s="6"/>
      <c r="J526" s="6"/>
      <c r="K526" s="6"/>
      <c r="L526" s="6" t="s">
        <v>177</v>
      </c>
      <c r="M526" s="6"/>
      <c r="T526" s="5" t="s">
        <v>177</v>
      </c>
      <c r="AJ526" s="5">
        <v>13</v>
      </c>
      <c r="AK526" s="31">
        <f>VLOOKUP(AL526,$A$3:$B$36,2,FALSE)</f>
        <v>44.5</v>
      </c>
      <c r="AL526" s="80" t="s">
        <v>775</v>
      </c>
      <c r="AM526" s="114">
        <v>13</v>
      </c>
      <c r="AN526" s="107">
        <f>VLOOKUP(AO526,$A$3:$B$36,2,FALSE)</f>
        <v>30.7</v>
      </c>
      <c r="AO526" s="112" t="s">
        <v>773</v>
      </c>
    </row>
    <row r="527" spans="7:65" ht="13.8" x14ac:dyDescent="0.45">
      <c r="G527" s="5">
        <v>14</v>
      </c>
      <c r="I527" s="6"/>
      <c r="J527" s="6"/>
      <c r="K527" s="6"/>
      <c r="L527" s="6" t="s">
        <v>559</v>
      </c>
      <c r="M527" s="6"/>
      <c r="N527" s="10" t="s">
        <v>431</v>
      </c>
      <c r="T527" s="5" t="s">
        <v>181</v>
      </c>
      <c r="V527" s="5">
        <f>COUNTA(P514:U527)</f>
        <v>65</v>
      </c>
      <c r="W527" s="10" t="s">
        <v>431</v>
      </c>
      <c r="AJ527" s="5">
        <v>14</v>
      </c>
      <c r="AK527" s="31">
        <f>VLOOKUP(AL527,$A$3:$B$36,2,FALSE)</f>
        <v>46.8</v>
      </c>
      <c r="AL527" s="80" t="s">
        <v>772</v>
      </c>
    </row>
    <row r="528" spans="7:65" x14ac:dyDescent="0.45">
      <c r="AJ528" s="114">
        <v>15</v>
      </c>
      <c r="AK528" s="107">
        <f>VLOOKUP(AL528,$A$3:$B$36,2,FALSE)</f>
        <v>44.5</v>
      </c>
      <c r="AL528" s="112" t="s">
        <v>775</v>
      </c>
    </row>
    <row r="529" spans="7:65" x14ac:dyDescent="0.45">
      <c r="G529" s="5" t="s">
        <v>834</v>
      </c>
    </row>
    <row r="530" spans="7:65" x14ac:dyDescent="0.45">
      <c r="H530" s="5" t="s">
        <v>216</v>
      </c>
    </row>
    <row r="531" spans="7:65" x14ac:dyDescent="0.45">
      <c r="G531" s="7" t="s">
        <v>5</v>
      </c>
      <c r="H531" s="8" t="s">
        <v>28</v>
      </c>
      <c r="I531" s="8" t="s">
        <v>29</v>
      </c>
      <c r="J531" s="8" t="s">
        <v>110</v>
      </c>
      <c r="K531" s="8" t="s">
        <v>217</v>
      </c>
      <c r="L531" s="8" t="s">
        <v>218</v>
      </c>
      <c r="M531" s="8" t="s">
        <v>219</v>
      </c>
      <c r="O531" s="5">
        <v>25</v>
      </c>
      <c r="P531" s="8" t="s">
        <v>28</v>
      </c>
      <c r="Q531" s="8" t="s">
        <v>29</v>
      </c>
      <c r="R531" s="8" t="s">
        <v>110</v>
      </c>
      <c r="S531" s="8" t="s">
        <v>217</v>
      </c>
      <c r="T531" s="8" t="s">
        <v>218</v>
      </c>
      <c r="U531" s="8" t="s">
        <v>219</v>
      </c>
      <c r="X531" s="7" t="s">
        <v>5</v>
      </c>
      <c r="Z531" s="102" t="s">
        <v>28</v>
      </c>
      <c r="AA531" s="102"/>
      <c r="AB531" s="102"/>
      <c r="AC531" s="102" t="s">
        <v>29</v>
      </c>
      <c r="AD531" s="102"/>
      <c r="AE531" s="102"/>
      <c r="AF531" s="102" t="s">
        <v>110</v>
      </c>
      <c r="AG531" s="102"/>
      <c r="AH531" s="102"/>
      <c r="AI531" s="102" t="s">
        <v>217</v>
      </c>
      <c r="AJ531" s="102"/>
      <c r="AK531" s="102"/>
      <c r="AL531" s="102" t="s">
        <v>218</v>
      </c>
      <c r="AM531" s="102"/>
      <c r="AN531" s="102"/>
      <c r="AO531" s="102" t="s">
        <v>219</v>
      </c>
    </row>
    <row r="532" spans="7:65" x14ac:dyDescent="0.45">
      <c r="G532" s="5">
        <v>1</v>
      </c>
      <c r="H532" s="6" t="s">
        <v>114</v>
      </c>
      <c r="I532" s="6" t="s">
        <v>118</v>
      </c>
      <c r="J532" s="6" t="s">
        <v>126</v>
      </c>
      <c r="K532" s="6" t="s">
        <v>136</v>
      </c>
      <c r="L532" s="6" t="s">
        <v>148</v>
      </c>
      <c r="M532" s="6" t="s">
        <v>155</v>
      </c>
      <c r="P532" s="5" t="s">
        <v>114</v>
      </c>
      <c r="Q532" s="5" t="s">
        <v>118</v>
      </c>
      <c r="R532" s="5" t="s">
        <v>126</v>
      </c>
      <c r="S532" s="5" t="s">
        <v>136</v>
      </c>
      <c r="T532" s="5" t="s">
        <v>148</v>
      </c>
      <c r="U532" s="5" t="s">
        <v>155</v>
      </c>
      <c r="X532" s="5">
        <v>1</v>
      </c>
      <c r="Y532" s="31">
        <f>VLOOKUP(Z532,$A$3:$B$36,2,FALSE)</f>
        <v>21.5</v>
      </c>
      <c r="Z532" s="80" t="s">
        <v>871</v>
      </c>
      <c r="AA532" s="5">
        <v>1</v>
      </c>
      <c r="AB532" s="31">
        <f>VLOOKUP(AC532,$A$3:$B$36,2,FALSE)</f>
        <v>21.5</v>
      </c>
      <c r="AC532" s="80" t="s">
        <v>871</v>
      </c>
      <c r="AD532" s="5">
        <v>1</v>
      </c>
      <c r="AE532" s="31">
        <f>VLOOKUP(AF532,$A$3:$B$36,2,FALSE)</f>
        <v>21.5</v>
      </c>
      <c r="AF532" s="80" t="s">
        <v>871</v>
      </c>
      <c r="AG532" s="5">
        <v>1</v>
      </c>
      <c r="AH532" s="24">
        <f>VLOOKUP(AI532,$A$3:$B$36,2,FALSE)</f>
        <v>21.5</v>
      </c>
      <c r="AI532" s="80" t="s">
        <v>871</v>
      </c>
      <c r="AJ532" s="5">
        <v>1</v>
      </c>
      <c r="AK532" s="24">
        <f>VLOOKUP(AL532,$A$3:$B$36,2,FALSE)</f>
        <v>21.5</v>
      </c>
      <c r="AL532" s="80" t="s">
        <v>871</v>
      </c>
      <c r="AM532" s="5">
        <v>1</v>
      </c>
      <c r="AN532" s="24">
        <f>VLOOKUP(AO532,$A$3:$B$36,2,FALSE)</f>
        <v>21.5</v>
      </c>
      <c r="AO532" s="80" t="s">
        <v>871</v>
      </c>
    </row>
    <row r="533" spans="7:65" x14ac:dyDescent="0.45">
      <c r="G533" s="5">
        <v>2</v>
      </c>
      <c r="H533" s="6" t="s">
        <v>116</v>
      </c>
      <c r="I533" s="6" t="s">
        <v>119</v>
      </c>
      <c r="J533" s="6" t="s">
        <v>128</v>
      </c>
      <c r="K533" s="6" t="s">
        <v>137</v>
      </c>
      <c r="L533" s="6" t="s">
        <v>290</v>
      </c>
      <c r="M533" s="6" t="s">
        <v>18</v>
      </c>
      <c r="P533" s="5" t="s">
        <v>116</v>
      </c>
      <c r="Q533" s="5" t="s">
        <v>119</v>
      </c>
      <c r="R533" s="5" t="s">
        <v>128</v>
      </c>
      <c r="S533" s="5" t="s">
        <v>137</v>
      </c>
      <c r="T533" s="5" t="s">
        <v>93</v>
      </c>
      <c r="U533" s="5" t="s">
        <v>18</v>
      </c>
      <c r="X533" s="5">
        <v>2</v>
      </c>
      <c r="Y533" s="31">
        <f>VLOOKUP(Z533,$A$3:$B$36,2,FALSE)</f>
        <v>28.4</v>
      </c>
      <c r="Z533" s="80" t="s">
        <v>792</v>
      </c>
      <c r="AA533" s="5">
        <v>2</v>
      </c>
      <c r="AB533" s="31">
        <f>VLOOKUP(AC533,$A$3:$B$36,2,FALSE)</f>
        <v>28.4</v>
      </c>
      <c r="AC533" s="80" t="s">
        <v>792</v>
      </c>
      <c r="AD533" s="5">
        <v>2</v>
      </c>
      <c r="AE533" s="31">
        <f>VLOOKUP(AF533,$A$3:$B$36,2,FALSE)</f>
        <v>28.4</v>
      </c>
      <c r="AF533" s="80" t="s">
        <v>792</v>
      </c>
      <c r="AG533" s="5">
        <v>2</v>
      </c>
      <c r="AH533" s="24">
        <f>VLOOKUP(AI533,$A$3:$B$36,2,FALSE)</f>
        <v>28.4</v>
      </c>
      <c r="AI533" s="80" t="s">
        <v>792</v>
      </c>
      <c r="AJ533" s="5">
        <v>2</v>
      </c>
      <c r="AK533" s="24">
        <f>VLOOKUP(AL533,$A$3:$B$36,2,FALSE)</f>
        <v>28.4</v>
      </c>
      <c r="AL533" s="80" t="s">
        <v>792</v>
      </c>
      <c r="AM533" s="5">
        <v>2</v>
      </c>
      <c r="AN533" s="24">
        <f>VLOOKUP(AO533,$A$3:$B$36,2,FALSE)</f>
        <v>28.4</v>
      </c>
      <c r="AO533" s="80" t="s">
        <v>792</v>
      </c>
    </row>
    <row r="534" spans="7:65" x14ac:dyDescent="0.45">
      <c r="G534" s="5">
        <v>3</v>
      </c>
      <c r="H534" s="11" t="s">
        <v>163</v>
      </c>
      <c r="I534" s="11" t="s">
        <v>167</v>
      </c>
      <c r="J534" s="6" t="s">
        <v>234</v>
      </c>
      <c r="K534" s="6" t="s">
        <v>138</v>
      </c>
      <c r="L534" s="6" t="s">
        <v>291</v>
      </c>
      <c r="M534" s="6" t="s">
        <v>210</v>
      </c>
      <c r="P534" s="5" t="s">
        <v>72</v>
      </c>
      <c r="Q534" s="5" t="s">
        <v>329</v>
      </c>
      <c r="R534" s="5" t="s">
        <v>856</v>
      </c>
      <c r="S534" s="5" t="s">
        <v>138</v>
      </c>
      <c r="T534" s="5" t="s">
        <v>94</v>
      </c>
      <c r="U534" s="5" t="s">
        <v>61</v>
      </c>
      <c r="X534" s="5">
        <v>3</v>
      </c>
      <c r="Y534" s="31">
        <f>VLOOKUP(Z534,$A$3:$B$36,2,FALSE)</f>
        <v>35.9</v>
      </c>
      <c r="Z534" s="80" t="s">
        <v>766</v>
      </c>
      <c r="AA534" s="5">
        <v>3</v>
      </c>
      <c r="AB534" s="31">
        <f>VLOOKUP(AC534,$A$3:$B$36,2,FALSE)</f>
        <v>35.9</v>
      </c>
      <c r="AC534" s="80" t="s">
        <v>766</v>
      </c>
      <c r="AD534" s="5">
        <v>3</v>
      </c>
      <c r="AE534" s="31">
        <f>VLOOKUP(AF534,$A$3:$B$36,2,FALSE)</f>
        <v>35.9</v>
      </c>
      <c r="AF534" s="80" t="s">
        <v>766</v>
      </c>
      <c r="AG534" s="5">
        <v>3</v>
      </c>
      <c r="AH534" s="24">
        <f>VLOOKUP(AI534,$A$3:$B$36,2,FALSE)</f>
        <v>35.9</v>
      </c>
      <c r="AI534" s="80" t="s">
        <v>766</v>
      </c>
      <c r="AJ534" s="5">
        <v>3</v>
      </c>
      <c r="AK534" s="24">
        <f>VLOOKUP(AL534,$A$3:$B$36,2,FALSE)</f>
        <v>24.1</v>
      </c>
      <c r="AL534" s="80" t="s">
        <v>769</v>
      </c>
      <c r="AM534" s="5">
        <v>3</v>
      </c>
      <c r="AN534" s="24">
        <f>VLOOKUP(AO534,$A$3:$B$36,2,FALSE)</f>
        <v>35.9</v>
      </c>
      <c r="AO534" s="80" t="s">
        <v>766</v>
      </c>
    </row>
    <row r="535" spans="7:65" x14ac:dyDescent="0.45">
      <c r="G535" s="5">
        <v>4</v>
      </c>
      <c r="H535" s="6" t="s">
        <v>164</v>
      </c>
      <c r="I535" s="13" t="s">
        <v>168</v>
      </c>
      <c r="J535" s="11" t="s">
        <v>503</v>
      </c>
      <c r="K535" s="6" t="s">
        <v>243</v>
      </c>
      <c r="L535" s="6" t="s">
        <v>95</v>
      </c>
      <c r="M535" s="6" t="s">
        <v>211</v>
      </c>
      <c r="P535" s="5" t="s">
        <v>117</v>
      </c>
      <c r="Q535" s="5" t="s">
        <v>273</v>
      </c>
      <c r="R535" s="5" t="s">
        <v>129</v>
      </c>
      <c r="S535" s="5" t="s">
        <v>48</v>
      </c>
      <c r="T535" s="5" t="s">
        <v>95</v>
      </c>
      <c r="U535" s="5" t="s">
        <v>211</v>
      </c>
      <c r="X535" s="5">
        <v>4</v>
      </c>
      <c r="Y535" s="31">
        <f>VLOOKUP(Z535,$A$3:$B$36,2,FALSE)</f>
        <v>32.5</v>
      </c>
      <c r="Z535" s="80" t="s">
        <v>774</v>
      </c>
      <c r="AA535" s="5">
        <v>4</v>
      </c>
      <c r="AB535" s="31">
        <f>VLOOKUP(AC535,$A$3:$B$36,2,FALSE)</f>
        <v>32.5</v>
      </c>
      <c r="AC535" s="80" t="s">
        <v>774</v>
      </c>
      <c r="AD535" s="5">
        <v>4</v>
      </c>
      <c r="AE535" s="31">
        <f>VLOOKUP(AF535,$A$3:$B$36,2,FALSE)</f>
        <v>32.5</v>
      </c>
      <c r="AF535" s="80" t="s">
        <v>774</v>
      </c>
      <c r="AG535" s="5">
        <v>4</v>
      </c>
      <c r="AH535" s="24">
        <f>VLOOKUP(AI535,$A$3:$B$36,2,FALSE)</f>
        <v>41.9</v>
      </c>
      <c r="AI535" s="80" t="s">
        <v>776</v>
      </c>
      <c r="AJ535" s="5">
        <v>4</v>
      </c>
      <c r="AK535" s="24">
        <f>VLOOKUP(AL535,$A$3:$B$36,2,FALSE)</f>
        <v>25.7</v>
      </c>
      <c r="AL535" s="80" t="s">
        <v>853</v>
      </c>
      <c r="AM535" s="5">
        <v>4</v>
      </c>
      <c r="AN535" s="24">
        <f>VLOOKUP(AO535,$A$3:$B$36,2,FALSE)</f>
        <v>32.5</v>
      </c>
      <c r="AO535" s="80" t="s">
        <v>774</v>
      </c>
    </row>
    <row r="536" spans="7:65" x14ac:dyDescent="0.45">
      <c r="G536" s="5">
        <v>5</v>
      </c>
      <c r="H536" s="6" t="s">
        <v>20</v>
      </c>
      <c r="I536" s="6" t="s">
        <v>30</v>
      </c>
      <c r="J536" s="6" t="s">
        <v>238</v>
      </c>
      <c r="K536" s="6" t="s">
        <v>244</v>
      </c>
      <c r="L536" s="6" t="s">
        <v>96</v>
      </c>
      <c r="M536" s="6" t="s">
        <v>16</v>
      </c>
      <c r="P536" s="5" t="s">
        <v>20</v>
      </c>
      <c r="Q536" s="5" t="s">
        <v>30</v>
      </c>
      <c r="R536" s="5" t="s">
        <v>39</v>
      </c>
      <c r="S536" s="5" t="s">
        <v>244</v>
      </c>
      <c r="T536" s="5" t="s">
        <v>96</v>
      </c>
      <c r="U536" s="5" t="s">
        <v>16</v>
      </c>
      <c r="X536" s="5">
        <v>5</v>
      </c>
      <c r="Y536" s="31">
        <f>VLOOKUP(Z536,$A$3:$B$36,2,FALSE)</f>
        <v>34.1</v>
      </c>
      <c r="Z536" s="80" t="s">
        <v>770</v>
      </c>
      <c r="AA536" s="5">
        <v>5</v>
      </c>
      <c r="AB536" s="31">
        <f>VLOOKUP(AC536,$A$3:$B$36,2,FALSE)</f>
        <v>34.1</v>
      </c>
      <c r="AC536" s="80" t="s">
        <v>770</v>
      </c>
      <c r="AD536" s="5">
        <v>5</v>
      </c>
      <c r="AE536" s="31">
        <f>VLOOKUP(AF536,$A$3:$B$36,2,FALSE)</f>
        <v>34.1</v>
      </c>
      <c r="AF536" s="80" t="s">
        <v>770</v>
      </c>
      <c r="AG536" s="5">
        <v>5</v>
      </c>
      <c r="AH536" s="24">
        <f>VLOOKUP(AI536,$A$3:$B$36,2,FALSE)</f>
        <v>38.299999999999997</v>
      </c>
      <c r="AI536" s="80" t="s">
        <v>787</v>
      </c>
      <c r="AJ536" s="5">
        <v>5</v>
      </c>
      <c r="AK536" s="24">
        <f>VLOOKUP(AL536,$A$3:$B$36,2,FALSE)</f>
        <v>28.4</v>
      </c>
      <c r="AL536" s="80" t="s">
        <v>792</v>
      </c>
      <c r="AM536" s="5">
        <v>5</v>
      </c>
      <c r="AN536" s="24">
        <f>VLOOKUP(AO536,$A$3:$B$36,2,FALSE)</f>
        <v>28.4</v>
      </c>
      <c r="AO536" s="80" t="s">
        <v>792</v>
      </c>
    </row>
    <row r="537" spans="7:65" x14ac:dyDescent="0.45">
      <c r="G537" s="5">
        <v>6</v>
      </c>
      <c r="H537" s="11" t="s">
        <v>227</v>
      </c>
      <c r="I537" s="11" t="s">
        <v>330</v>
      </c>
      <c r="J537" s="6" t="s">
        <v>45</v>
      </c>
      <c r="K537" s="11" t="s">
        <v>245</v>
      </c>
      <c r="L537" s="6" t="s">
        <v>97</v>
      </c>
      <c r="M537" s="6" t="s">
        <v>469</v>
      </c>
      <c r="P537" s="5" t="s">
        <v>72</v>
      </c>
      <c r="Q537" s="5" t="s">
        <v>329</v>
      </c>
      <c r="R537" s="5" t="s">
        <v>45</v>
      </c>
      <c r="S537" s="5" t="s">
        <v>138</v>
      </c>
      <c r="T537" s="5" t="s">
        <v>97</v>
      </c>
      <c r="U537" s="5" t="s">
        <v>469</v>
      </c>
      <c r="X537" s="5">
        <v>6</v>
      </c>
      <c r="Y537" s="31">
        <f>VLOOKUP(Z537,$A$3:$B$36,2,FALSE)</f>
        <v>35.9</v>
      </c>
      <c r="Z537" s="80" t="s">
        <v>766</v>
      </c>
      <c r="AA537" s="5">
        <v>6</v>
      </c>
      <c r="AB537" s="31">
        <f>VLOOKUP(AC537,$A$3:$B$36,2,FALSE)</f>
        <v>35.9</v>
      </c>
      <c r="AC537" s="80" t="s">
        <v>766</v>
      </c>
      <c r="AD537" s="5">
        <v>6</v>
      </c>
      <c r="AE537" s="31">
        <f>VLOOKUP(AF537,$A$3:$B$36,2,FALSE)</f>
        <v>32.5</v>
      </c>
      <c r="AF537" s="80" t="s">
        <v>774</v>
      </c>
      <c r="AG537" s="5">
        <v>6</v>
      </c>
      <c r="AH537" s="24">
        <f>VLOOKUP(AI537,$A$3:$B$36,2,FALSE)</f>
        <v>35.9</v>
      </c>
      <c r="AI537" s="80" t="s">
        <v>766</v>
      </c>
      <c r="AJ537" s="5">
        <v>6</v>
      </c>
      <c r="AK537" s="24">
        <f>VLOOKUP(AL537,$A$3:$B$36,2,FALSE)</f>
        <v>30.7</v>
      </c>
      <c r="AL537" s="80" t="s">
        <v>773</v>
      </c>
      <c r="AM537" s="5">
        <v>6</v>
      </c>
      <c r="AN537" s="24">
        <f>VLOOKUP(AO537,$A$3:$B$36,2,FALSE)</f>
        <v>24.1</v>
      </c>
      <c r="AO537" s="80" t="s">
        <v>769</v>
      </c>
    </row>
    <row r="538" spans="7:65" x14ac:dyDescent="0.45">
      <c r="G538" s="5">
        <v>7</v>
      </c>
      <c r="H538" s="6" t="s">
        <v>228</v>
      </c>
      <c r="I538" s="6" t="s">
        <v>835</v>
      </c>
      <c r="J538" s="6" t="s">
        <v>239</v>
      </c>
      <c r="K538" s="13" t="s">
        <v>246</v>
      </c>
      <c r="L538" s="11" t="s">
        <v>510</v>
      </c>
      <c r="M538" s="6" t="s">
        <v>514</v>
      </c>
      <c r="P538" s="5" t="s">
        <v>20</v>
      </c>
      <c r="Q538" s="5" t="s">
        <v>835</v>
      </c>
      <c r="R538" s="5" t="s">
        <v>40</v>
      </c>
      <c r="S538" s="5" t="s">
        <v>87</v>
      </c>
      <c r="T538" s="5" t="s">
        <v>346</v>
      </c>
      <c r="U538" s="5" t="s">
        <v>155</v>
      </c>
      <c r="X538" s="5">
        <v>7</v>
      </c>
      <c r="Y538" s="31">
        <f>VLOOKUP(Z538,$A$3:$B$36,2,FALSE)</f>
        <v>34.1</v>
      </c>
      <c r="Z538" s="80" t="s">
        <v>770</v>
      </c>
      <c r="AA538" s="5">
        <v>7</v>
      </c>
      <c r="AB538" s="31">
        <f>VLOOKUP(AC538,$A$3:$B$36,2,FALSE)</f>
        <v>34.1</v>
      </c>
      <c r="AC538" s="80" t="s">
        <v>770</v>
      </c>
      <c r="AD538" s="5">
        <v>7</v>
      </c>
      <c r="AE538" s="31">
        <f>VLOOKUP(AF538,$A$3:$B$36,2,FALSE)</f>
        <v>30.7</v>
      </c>
      <c r="AF538" s="80" t="s">
        <v>773</v>
      </c>
      <c r="AG538" s="5">
        <v>7</v>
      </c>
      <c r="AH538" s="24">
        <f>VLOOKUP(AI538,$A$3:$B$36,2,FALSE)</f>
        <v>38.1</v>
      </c>
      <c r="AI538" s="80" t="s">
        <v>791</v>
      </c>
      <c r="AJ538" s="5">
        <v>7</v>
      </c>
      <c r="AK538" s="24">
        <f>VLOOKUP(AL538,$A$3:$B$36,2,FALSE)</f>
        <v>32.5</v>
      </c>
      <c r="AL538" s="80" t="s">
        <v>774</v>
      </c>
      <c r="AM538" s="5">
        <v>7</v>
      </c>
      <c r="AN538" s="24">
        <f>VLOOKUP(AO538,$A$3:$B$36,2,FALSE)</f>
        <v>21.5</v>
      </c>
      <c r="AO538" s="80" t="s">
        <v>871</v>
      </c>
    </row>
    <row r="539" spans="7:65" x14ac:dyDescent="0.45">
      <c r="G539" s="5">
        <v>8</v>
      </c>
      <c r="H539" s="11" t="s">
        <v>411</v>
      </c>
      <c r="I539" s="6" t="s">
        <v>456</v>
      </c>
      <c r="J539" s="11" t="s">
        <v>397</v>
      </c>
      <c r="K539" s="11" t="s">
        <v>247</v>
      </c>
      <c r="L539" s="6" t="s">
        <v>573</v>
      </c>
      <c r="M539" s="6" t="s">
        <v>515</v>
      </c>
      <c r="P539" s="5" t="s">
        <v>72</v>
      </c>
      <c r="Q539" s="5" t="s">
        <v>456</v>
      </c>
      <c r="R539" s="5" t="s">
        <v>45</v>
      </c>
      <c r="S539" s="5" t="s">
        <v>138</v>
      </c>
      <c r="T539" s="5" t="s">
        <v>97</v>
      </c>
      <c r="U539" s="5" t="s">
        <v>515</v>
      </c>
      <c r="X539" s="5">
        <v>8</v>
      </c>
      <c r="Y539" s="31">
        <f>VLOOKUP(Z539,$A$3:$B$36,2,FALSE)</f>
        <v>35.9</v>
      </c>
      <c r="Z539" s="80" t="s">
        <v>766</v>
      </c>
      <c r="AA539" s="5">
        <v>8</v>
      </c>
      <c r="AB539" s="31">
        <f>VLOOKUP(AC539,$A$3:$B$36,2,FALSE)</f>
        <v>32.5</v>
      </c>
      <c r="AC539" s="80" t="s">
        <v>774</v>
      </c>
      <c r="AD539" s="5">
        <v>8</v>
      </c>
      <c r="AE539" s="31">
        <f>VLOOKUP(AF539,$A$3:$B$36,2,FALSE)</f>
        <v>32.5</v>
      </c>
      <c r="AF539" s="80" t="s">
        <v>774</v>
      </c>
      <c r="AG539" s="5">
        <v>8</v>
      </c>
      <c r="AH539" s="24">
        <f>VLOOKUP(AI539,$A$3:$B$36,2,FALSE)</f>
        <v>35.9</v>
      </c>
      <c r="AI539" s="80" t="s">
        <v>766</v>
      </c>
      <c r="AJ539" s="5">
        <v>8</v>
      </c>
      <c r="AK539" s="24">
        <f>VLOOKUP(AL539,$A$3:$B$36,2,FALSE)</f>
        <v>30.7</v>
      </c>
      <c r="AL539" s="80" t="s">
        <v>773</v>
      </c>
      <c r="AM539" s="5">
        <v>8</v>
      </c>
      <c r="AN539" s="24">
        <f>VLOOKUP(AO539,$A$3:$B$36,2,FALSE)</f>
        <v>22.6</v>
      </c>
      <c r="AO539" s="80" t="s">
        <v>873</v>
      </c>
    </row>
    <row r="540" spans="7:65" x14ac:dyDescent="0.45">
      <c r="G540" s="5">
        <v>9</v>
      </c>
      <c r="H540" s="6"/>
      <c r="I540" s="6" t="s">
        <v>457</v>
      </c>
      <c r="K540" s="13" t="s">
        <v>248</v>
      </c>
      <c r="L540" s="11" t="s">
        <v>598</v>
      </c>
      <c r="M540" s="6" t="s">
        <v>356</v>
      </c>
      <c r="Q540" s="5" t="s">
        <v>457</v>
      </c>
      <c r="S540" s="5" t="s">
        <v>87</v>
      </c>
      <c r="T540" s="5" t="s">
        <v>346</v>
      </c>
      <c r="U540" s="5" t="s">
        <v>356</v>
      </c>
      <c r="X540" s="114">
        <v>9</v>
      </c>
      <c r="Y540" s="107">
        <f>VLOOKUP(Z540,$A$3:$B$36,2,FALSE)</f>
        <v>34.1</v>
      </c>
      <c r="Z540" s="112" t="s">
        <v>770</v>
      </c>
      <c r="AA540" s="5">
        <v>9</v>
      </c>
      <c r="AB540" s="31">
        <f>VLOOKUP(AC540,$A$3:$B$36,2,FALSE)</f>
        <v>30.7</v>
      </c>
      <c r="AC540" s="80" t="s">
        <v>773</v>
      </c>
      <c r="AD540" s="114">
        <v>9</v>
      </c>
      <c r="AE540" s="107">
        <f>VLOOKUP(AF540,$A$3:$B$36,2,FALSE)</f>
        <v>30.7</v>
      </c>
      <c r="AF540" s="112" t="s">
        <v>773</v>
      </c>
      <c r="AG540" s="5">
        <v>9</v>
      </c>
      <c r="AH540" s="24">
        <f>VLOOKUP(AI540,$A$3:$B$36,2,FALSE)</f>
        <v>38.1</v>
      </c>
      <c r="AI540" s="80" t="s">
        <v>791</v>
      </c>
      <c r="AJ540" s="5">
        <v>9</v>
      </c>
      <c r="AK540" s="24">
        <f>VLOOKUP(AL540,$A$3:$B$36,2,FALSE)</f>
        <v>32.5</v>
      </c>
      <c r="AL540" s="80" t="s">
        <v>774</v>
      </c>
      <c r="AM540" s="5">
        <v>9</v>
      </c>
      <c r="AN540" s="24">
        <f>VLOOKUP(AO540,$A$3:$B$36,2,FALSE)</f>
        <v>24.1</v>
      </c>
      <c r="AO540" s="80" t="s">
        <v>769</v>
      </c>
    </row>
    <row r="541" spans="7:65" x14ac:dyDescent="0.45">
      <c r="G541" s="5">
        <v>10</v>
      </c>
      <c r="H541" s="6"/>
      <c r="I541" s="6" t="s">
        <v>458</v>
      </c>
      <c r="J541" s="6"/>
      <c r="K541" s="6"/>
      <c r="L541" s="6"/>
      <c r="M541" s="6" t="s">
        <v>428</v>
      </c>
      <c r="Q541" s="5" t="s">
        <v>119</v>
      </c>
      <c r="U541" s="5" t="s">
        <v>428</v>
      </c>
      <c r="X541" s="114"/>
      <c r="Y541" s="107"/>
      <c r="Z541" s="112"/>
      <c r="AA541" s="5">
        <v>10</v>
      </c>
      <c r="AB541" s="31">
        <f>VLOOKUP(AC541,$A$3:$B$36,2,FALSE)</f>
        <v>28.4</v>
      </c>
      <c r="AC541" s="80" t="s">
        <v>792</v>
      </c>
      <c r="AG541" s="114">
        <v>10</v>
      </c>
      <c r="AH541" s="107">
        <f>VLOOKUP(AI541,$A$3:$B$36,2,FALSE)</f>
        <v>35.9</v>
      </c>
      <c r="AI541" s="112" t="s">
        <v>766</v>
      </c>
      <c r="AJ541" s="114">
        <v>10</v>
      </c>
      <c r="AK541" s="107">
        <f>VLOOKUP(AL541,$A$3:$B$36,2,FALSE)</f>
        <v>30.7</v>
      </c>
      <c r="AL541" s="112" t="s">
        <v>773</v>
      </c>
      <c r="AM541" s="5">
        <v>10</v>
      </c>
      <c r="AN541" s="24">
        <f>VLOOKUP(AO541,$A$3:$B$36,2,FALSE)</f>
        <v>25.7</v>
      </c>
      <c r="AO541" s="80" t="s">
        <v>853</v>
      </c>
    </row>
    <row r="542" spans="7:65" x14ac:dyDescent="0.45">
      <c r="G542" s="5">
        <v>11</v>
      </c>
      <c r="H542" s="6"/>
      <c r="I542" s="6" t="s">
        <v>272</v>
      </c>
      <c r="J542" s="6"/>
      <c r="K542" s="6"/>
      <c r="L542" s="6"/>
      <c r="M542" s="6" t="s">
        <v>18</v>
      </c>
      <c r="Q542" s="5" t="s">
        <v>272</v>
      </c>
      <c r="U542" s="5" t="s">
        <v>18</v>
      </c>
      <c r="AA542" s="5">
        <v>11</v>
      </c>
      <c r="AB542" s="31">
        <f>VLOOKUP(AC542,$A$3:$B$36,2,FALSE)</f>
        <v>30.7</v>
      </c>
      <c r="AC542" s="80" t="s">
        <v>773</v>
      </c>
      <c r="AM542" s="5">
        <v>11</v>
      </c>
      <c r="AN542" s="24">
        <f>VLOOKUP(AO542,$A$3:$B$36,2,FALSE)</f>
        <v>28.4</v>
      </c>
      <c r="AO542" s="80" t="s">
        <v>792</v>
      </c>
    </row>
    <row r="543" spans="7:65" ht="13.8" x14ac:dyDescent="0.45">
      <c r="G543" s="5">
        <v>12</v>
      </c>
      <c r="H543" s="6"/>
      <c r="I543" s="13" t="s">
        <v>577</v>
      </c>
      <c r="J543" s="6"/>
      <c r="K543" s="6"/>
      <c r="L543" s="6"/>
      <c r="M543" s="6" t="s">
        <v>17</v>
      </c>
      <c r="Q543" s="5" t="s">
        <v>456</v>
      </c>
      <c r="U543" s="5" t="s">
        <v>17</v>
      </c>
      <c r="AA543" s="5">
        <v>12</v>
      </c>
      <c r="AB543" s="31">
        <f>VLOOKUP(AC543,$A$3:$B$36,2,FALSE)</f>
        <v>32.5</v>
      </c>
      <c r="AC543" s="80" t="s">
        <v>774</v>
      </c>
      <c r="AM543" s="5">
        <v>12</v>
      </c>
      <c r="AN543" s="24">
        <f>VLOOKUP(AO543,$A$3:$B$36,2,FALSE)</f>
        <v>30.7</v>
      </c>
      <c r="AO543" s="80" t="s">
        <v>773</v>
      </c>
      <c r="BM543" s="10" t="s">
        <v>431</v>
      </c>
    </row>
    <row r="544" spans="7:65" x14ac:dyDescent="0.45">
      <c r="G544" s="5">
        <v>13</v>
      </c>
      <c r="H544" s="6"/>
      <c r="I544" s="6"/>
      <c r="J544" s="6"/>
      <c r="K544" s="6"/>
      <c r="L544" s="6"/>
      <c r="M544" s="11" t="s">
        <v>836</v>
      </c>
      <c r="U544" s="5" t="s">
        <v>211</v>
      </c>
      <c r="AA544" s="114">
        <v>13</v>
      </c>
      <c r="AB544" s="107">
        <f>VLOOKUP(AC544,$A$3:$B$36,2,FALSE)</f>
        <v>30.7</v>
      </c>
      <c r="AC544" s="112" t="s">
        <v>773</v>
      </c>
      <c r="AM544" s="5">
        <v>13</v>
      </c>
      <c r="AN544" s="24">
        <f>VLOOKUP(AO544,$A$3:$B$36,2,FALSE)</f>
        <v>32.5</v>
      </c>
      <c r="AO544" s="80" t="s">
        <v>774</v>
      </c>
    </row>
    <row r="545" spans="7:41" x14ac:dyDescent="0.45">
      <c r="G545" s="5">
        <v>14</v>
      </c>
      <c r="H545" s="6"/>
      <c r="I545" s="6"/>
      <c r="J545" s="6"/>
      <c r="K545" s="6"/>
      <c r="L545" s="6"/>
      <c r="M545" s="6" t="s">
        <v>837</v>
      </c>
      <c r="U545" s="5" t="s">
        <v>17</v>
      </c>
      <c r="AM545" s="5">
        <v>14</v>
      </c>
      <c r="AN545" s="24">
        <f>VLOOKUP(AO545,$A$3:$B$36,2,FALSE)</f>
        <v>30.7</v>
      </c>
      <c r="AO545" s="80" t="s">
        <v>773</v>
      </c>
    </row>
    <row r="546" spans="7:41" ht="13.8" x14ac:dyDescent="0.45">
      <c r="G546" s="5">
        <v>15</v>
      </c>
      <c r="H546" s="6"/>
      <c r="I546" s="6"/>
      <c r="J546" s="6"/>
      <c r="K546" s="6"/>
      <c r="L546" s="6"/>
      <c r="M546" s="11" t="s">
        <v>660</v>
      </c>
      <c r="N546" s="10" t="s">
        <v>431</v>
      </c>
      <c r="U546" s="5" t="s">
        <v>211</v>
      </c>
      <c r="V546" s="5">
        <f>COUNTA(P532:U546)</f>
        <v>61</v>
      </c>
      <c r="W546" s="10" t="s">
        <v>431</v>
      </c>
      <c r="AM546" s="5">
        <v>15</v>
      </c>
      <c r="AN546" s="24">
        <f>VLOOKUP(AO546,$A$3:$B$36,2,FALSE)</f>
        <v>32.5</v>
      </c>
      <c r="AO546" s="80" t="s">
        <v>774</v>
      </c>
    </row>
    <row r="547" spans="7:41" x14ac:dyDescent="0.45">
      <c r="AM547" s="114">
        <v>16</v>
      </c>
      <c r="AN547" s="107">
        <f>VLOOKUP(AO547,$A$3:$B$36,2,FALSE)</f>
        <v>30.7</v>
      </c>
      <c r="AO547" s="112" t="s">
        <v>773</v>
      </c>
    </row>
    <row r="548" spans="7:41" x14ac:dyDescent="0.45">
      <c r="G548" s="5" t="s">
        <v>838</v>
      </c>
    </row>
    <row r="549" spans="7:41" x14ac:dyDescent="0.45">
      <c r="H549" s="5" t="s">
        <v>216</v>
      </c>
    </row>
    <row r="550" spans="7:41" x14ac:dyDescent="0.45">
      <c r="G550" s="7" t="s">
        <v>5</v>
      </c>
      <c r="H550" s="8" t="s">
        <v>28</v>
      </c>
      <c r="I550" s="8" t="s">
        <v>29</v>
      </c>
      <c r="J550" s="8" t="s">
        <v>110</v>
      </c>
      <c r="K550" s="8" t="s">
        <v>217</v>
      </c>
      <c r="L550" s="8" t="s">
        <v>218</v>
      </c>
      <c r="M550" s="8" t="s">
        <v>219</v>
      </c>
      <c r="O550" s="5">
        <v>27</v>
      </c>
      <c r="P550" s="8" t="s">
        <v>28</v>
      </c>
      <c r="Q550" s="8" t="s">
        <v>29</v>
      </c>
      <c r="R550" s="8" t="s">
        <v>110</v>
      </c>
      <c r="S550" s="8" t="s">
        <v>217</v>
      </c>
      <c r="T550" s="8" t="s">
        <v>218</v>
      </c>
      <c r="U550" s="8" t="s">
        <v>219</v>
      </c>
      <c r="X550" s="7" t="s">
        <v>5</v>
      </c>
      <c r="Z550" s="102" t="s">
        <v>28</v>
      </c>
      <c r="AA550" s="102"/>
      <c r="AB550" s="102"/>
      <c r="AC550" s="102" t="s">
        <v>29</v>
      </c>
      <c r="AD550" s="102"/>
      <c r="AE550" s="102"/>
      <c r="AF550" s="102" t="s">
        <v>110</v>
      </c>
      <c r="AG550" s="102"/>
      <c r="AH550" s="102"/>
      <c r="AI550" s="102" t="s">
        <v>217</v>
      </c>
      <c r="AJ550" s="102"/>
      <c r="AK550" s="102"/>
      <c r="AL550" s="102" t="s">
        <v>218</v>
      </c>
      <c r="AM550" s="102"/>
      <c r="AN550" s="102"/>
      <c r="AO550" s="102" t="s">
        <v>219</v>
      </c>
    </row>
    <row r="551" spans="7:41" x14ac:dyDescent="0.45">
      <c r="G551" s="5">
        <v>1</v>
      </c>
      <c r="H551" s="6" t="s">
        <v>114</v>
      </c>
      <c r="I551" s="6" t="s">
        <v>118</v>
      </c>
      <c r="J551" s="6" t="s">
        <v>123</v>
      </c>
      <c r="K551" s="6" t="s">
        <v>136</v>
      </c>
      <c r="L551" s="6" t="s">
        <v>148</v>
      </c>
      <c r="M551" s="6" t="s">
        <v>353</v>
      </c>
      <c r="P551" s="5" t="s">
        <v>114</v>
      </c>
      <c r="Q551" s="5" t="s">
        <v>118</v>
      </c>
      <c r="R551" s="5" t="s">
        <v>123</v>
      </c>
      <c r="S551" s="5" t="s">
        <v>136</v>
      </c>
      <c r="T551" s="5" t="s">
        <v>148</v>
      </c>
      <c r="U551" s="5" t="s">
        <v>353</v>
      </c>
      <c r="X551" s="5">
        <v>1</v>
      </c>
      <c r="Y551" s="31">
        <f>VLOOKUP(Z551,$A$3:$B$36,2,FALSE)</f>
        <v>21.5</v>
      </c>
      <c r="Z551" s="80" t="s">
        <v>871</v>
      </c>
      <c r="AA551" s="5">
        <v>1</v>
      </c>
      <c r="AB551" s="24">
        <f>VLOOKUP(AC551,$A$3:$B$36,2,FALSE)</f>
        <v>21.5</v>
      </c>
      <c r="AC551" s="80" t="s">
        <v>871</v>
      </c>
      <c r="AD551" s="5">
        <v>1</v>
      </c>
      <c r="AE551" s="24">
        <f>VLOOKUP(AF551,$A$3:$B$36,2,FALSE)</f>
        <v>21.5</v>
      </c>
      <c r="AF551" s="80" t="s">
        <v>871</v>
      </c>
      <c r="AG551" s="5">
        <v>1</v>
      </c>
      <c r="AH551" s="24">
        <f>VLOOKUP(AI551,$A$3:$B$36,2,FALSE)</f>
        <v>21.5</v>
      </c>
      <c r="AI551" s="80" t="s">
        <v>871</v>
      </c>
      <c r="AJ551" s="5">
        <v>1</v>
      </c>
      <c r="AK551" s="24">
        <f>VLOOKUP(AL551,$A$3:$B$36,2,FALSE)</f>
        <v>21.5</v>
      </c>
      <c r="AL551" s="80" t="s">
        <v>871</v>
      </c>
      <c r="AM551" s="5">
        <v>1</v>
      </c>
      <c r="AN551" s="24">
        <f>VLOOKUP(AO551,$A$3:$B$36,2,FALSE)</f>
        <v>21.5</v>
      </c>
      <c r="AO551" s="80" t="s">
        <v>871</v>
      </c>
    </row>
    <row r="552" spans="7:41" x14ac:dyDescent="0.45">
      <c r="G552" s="5">
        <v>2</v>
      </c>
      <c r="H552" s="6" t="s">
        <v>116</v>
      </c>
      <c r="I552" s="6" t="s">
        <v>119</v>
      </c>
      <c r="J552" s="6" t="s">
        <v>124</v>
      </c>
      <c r="K552" s="6" t="s">
        <v>137</v>
      </c>
      <c r="L552" s="6" t="s">
        <v>96</v>
      </c>
      <c r="M552" s="6" t="s">
        <v>354</v>
      </c>
      <c r="P552" s="5" t="s">
        <v>116</v>
      </c>
      <c r="Q552" s="5" t="s">
        <v>119</v>
      </c>
      <c r="R552" s="5" t="s">
        <v>994</v>
      </c>
      <c r="S552" s="5" t="s">
        <v>137</v>
      </c>
      <c r="T552" s="5" t="s">
        <v>96</v>
      </c>
      <c r="U552" s="5" t="s">
        <v>988</v>
      </c>
      <c r="X552" s="5">
        <v>2</v>
      </c>
      <c r="Y552" s="31">
        <f>VLOOKUP(Z552,$A$3:$B$36,2,FALSE)</f>
        <v>28.4</v>
      </c>
      <c r="Z552" s="80" t="s">
        <v>792</v>
      </c>
      <c r="AA552" s="5">
        <v>2</v>
      </c>
      <c r="AB552" s="24">
        <f>VLOOKUP(AC552,$A$3:$B$36,2,FALSE)</f>
        <v>28.4</v>
      </c>
      <c r="AC552" s="80" t="s">
        <v>792</v>
      </c>
      <c r="AD552" s="5">
        <v>2</v>
      </c>
      <c r="AE552" s="24">
        <f>VLOOKUP(AF552,$A$3:$B$36,2,FALSE)</f>
        <v>17.899999999999999</v>
      </c>
      <c r="AF552" s="80" t="s">
        <v>771</v>
      </c>
      <c r="AG552" s="5">
        <v>2</v>
      </c>
      <c r="AH552" s="24">
        <f>VLOOKUP(AI552,$A$3:$B$36,2,FALSE)</f>
        <v>28.4</v>
      </c>
      <c r="AI552" s="80" t="s">
        <v>792</v>
      </c>
      <c r="AJ552" s="5">
        <v>2</v>
      </c>
      <c r="AK552" s="24">
        <f>VLOOKUP(AL552,$A$3:$B$36,2,FALSE)</f>
        <v>28.4</v>
      </c>
      <c r="AL552" s="80" t="s">
        <v>792</v>
      </c>
      <c r="AM552" s="5">
        <v>2</v>
      </c>
      <c r="AN552" s="24">
        <f>VLOOKUP(AO552,$A$3:$B$36,2,FALSE)</f>
        <v>17.899999999999999</v>
      </c>
      <c r="AO552" s="80" t="s">
        <v>771</v>
      </c>
    </row>
    <row r="553" spans="7:41" x14ac:dyDescent="0.45">
      <c r="G553" s="5">
        <v>3</v>
      </c>
      <c r="H553" s="6" t="s">
        <v>163</v>
      </c>
      <c r="I553" s="6" t="s">
        <v>167</v>
      </c>
      <c r="J553" s="6" t="s">
        <v>125</v>
      </c>
      <c r="K553" s="11" t="s">
        <v>199</v>
      </c>
      <c r="L553" s="6" t="s">
        <v>99</v>
      </c>
      <c r="M553" s="6" t="s">
        <v>847</v>
      </c>
      <c r="P553" s="5" t="s">
        <v>72</v>
      </c>
      <c r="Q553" s="5" t="s">
        <v>329</v>
      </c>
      <c r="R553" s="5" t="s">
        <v>125</v>
      </c>
      <c r="S553" s="5" t="s">
        <v>507</v>
      </c>
      <c r="T553" s="5" t="s">
        <v>99</v>
      </c>
      <c r="U553" s="5" t="s">
        <v>1021</v>
      </c>
      <c r="X553" s="5">
        <v>3</v>
      </c>
      <c r="Y553" s="31">
        <f>VLOOKUP(Z553,$A$3:$B$36,2,FALSE)</f>
        <v>35.9</v>
      </c>
      <c r="Z553" s="80" t="s">
        <v>766</v>
      </c>
      <c r="AA553" s="5">
        <v>3</v>
      </c>
      <c r="AB553" s="24">
        <f>VLOOKUP(AC553,$A$3:$B$36,2,FALSE)</f>
        <v>35.9</v>
      </c>
      <c r="AC553" s="80" t="s">
        <v>766</v>
      </c>
      <c r="AD553" s="5">
        <v>3</v>
      </c>
      <c r="AE553" s="24">
        <f>VLOOKUP(AF553,$A$3:$B$36,2,FALSE)</f>
        <v>19.3</v>
      </c>
      <c r="AF553" s="80" t="s">
        <v>819</v>
      </c>
      <c r="AG553" s="5">
        <v>3</v>
      </c>
      <c r="AH553" s="24">
        <f>VLOOKUP(AI553,$A$3:$B$36,2,FALSE)</f>
        <v>35.9</v>
      </c>
      <c r="AI553" s="80" t="s">
        <v>766</v>
      </c>
      <c r="AJ553" s="5">
        <v>3</v>
      </c>
      <c r="AK553" s="24">
        <f>VLOOKUP(AL553,$A$3:$B$36,2,FALSE)</f>
        <v>35.9</v>
      </c>
      <c r="AL553" s="80" t="s">
        <v>766</v>
      </c>
      <c r="AM553" s="5">
        <v>3</v>
      </c>
      <c r="AN553" s="24">
        <f>VLOOKUP(AO553,$A$3:$B$36,2,FALSE)</f>
        <v>19.3</v>
      </c>
      <c r="AO553" s="80" t="s">
        <v>819</v>
      </c>
    </row>
    <row r="554" spans="7:41" x14ac:dyDescent="0.45">
      <c r="G554" s="5">
        <v>4</v>
      </c>
      <c r="H554" s="11" t="s">
        <v>164</v>
      </c>
      <c r="I554" s="11" t="s">
        <v>168</v>
      </c>
      <c r="J554" s="6" t="s">
        <v>126</v>
      </c>
      <c r="K554" s="13" t="s">
        <v>200</v>
      </c>
      <c r="L554" s="6" t="s">
        <v>57</v>
      </c>
      <c r="M554" s="6" t="s">
        <v>848</v>
      </c>
      <c r="P554" s="5" t="s">
        <v>117</v>
      </c>
      <c r="Q554" s="5" t="s">
        <v>273</v>
      </c>
      <c r="R554" s="5" t="s">
        <v>126</v>
      </c>
      <c r="S554" s="5" t="s">
        <v>90</v>
      </c>
      <c r="T554" s="5" t="s">
        <v>57</v>
      </c>
      <c r="U554" s="5" t="s">
        <v>1022</v>
      </c>
      <c r="X554" s="5">
        <v>4</v>
      </c>
      <c r="Y554" s="31">
        <f>VLOOKUP(Z554,$A$3:$B$36,2,FALSE)</f>
        <v>32.5</v>
      </c>
      <c r="Z554" s="80" t="s">
        <v>774</v>
      </c>
      <c r="AA554" s="5">
        <v>4</v>
      </c>
      <c r="AB554" s="24">
        <f>VLOOKUP(AC554,$A$3:$B$36,2,FALSE)</f>
        <v>32.5</v>
      </c>
      <c r="AC554" s="80" t="s">
        <v>774</v>
      </c>
      <c r="AD554" s="5">
        <v>4</v>
      </c>
      <c r="AE554" s="24">
        <f>VLOOKUP(AF554,$A$3:$B$36,2,FALSE)</f>
        <v>21.5</v>
      </c>
      <c r="AF554" s="80" t="s">
        <v>871</v>
      </c>
      <c r="AG554" s="5">
        <v>4</v>
      </c>
      <c r="AH554" s="24">
        <f>VLOOKUP(AI554,$A$3:$B$36,2,FALSE)</f>
        <v>32.5</v>
      </c>
      <c r="AI554" s="80" t="s">
        <v>774</v>
      </c>
      <c r="AJ554" s="5">
        <v>4</v>
      </c>
      <c r="AK554" s="24">
        <f>VLOOKUP(AL554,$A$3:$B$36,2,FALSE)</f>
        <v>41.9</v>
      </c>
      <c r="AL554" s="80" t="s">
        <v>776</v>
      </c>
      <c r="AM554" s="5">
        <v>4</v>
      </c>
      <c r="AN554" s="24">
        <f>VLOOKUP(AO554,$A$3:$B$36,2,FALSE)</f>
        <v>18.399999999999999</v>
      </c>
      <c r="AO554" s="80" t="s">
        <v>432</v>
      </c>
    </row>
    <row r="555" spans="7:41" x14ac:dyDescent="0.45">
      <c r="G555" s="5">
        <v>5</v>
      </c>
      <c r="H555" s="6" t="s">
        <v>20</v>
      </c>
      <c r="I555" s="6" t="s">
        <v>455</v>
      </c>
      <c r="J555" s="6" t="s">
        <v>127</v>
      </c>
      <c r="K555" s="6" t="s">
        <v>46</v>
      </c>
      <c r="L555" s="6" t="s">
        <v>491</v>
      </c>
      <c r="M555" s="6" t="s">
        <v>355</v>
      </c>
      <c r="P555" s="5" t="s">
        <v>20</v>
      </c>
      <c r="Q555" s="5" t="s">
        <v>835</v>
      </c>
      <c r="R555" s="5" t="s">
        <v>127</v>
      </c>
      <c r="S555" s="5" t="s">
        <v>46</v>
      </c>
      <c r="T555" s="5" t="s">
        <v>946</v>
      </c>
      <c r="U555" s="5" t="s">
        <v>355</v>
      </c>
      <c r="X555" s="5">
        <v>5</v>
      </c>
      <c r="Y555" s="31">
        <f>VLOOKUP(Z555,$A$3:$B$36,2,FALSE)</f>
        <v>34.1</v>
      </c>
      <c r="Z555" s="80" t="s">
        <v>770</v>
      </c>
      <c r="AA555" s="5">
        <v>5</v>
      </c>
      <c r="AB555" s="24">
        <f>VLOOKUP(AC555,$A$3:$B$36,2,FALSE)</f>
        <v>34.1</v>
      </c>
      <c r="AC555" s="80" t="s">
        <v>770</v>
      </c>
      <c r="AD555" s="5">
        <v>5</v>
      </c>
      <c r="AE555" s="24">
        <f>VLOOKUP(AF555,$A$3:$B$36,2,FALSE)</f>
        <v>24.1</v>
      </c>
      <c r="AF555" s="80" t="s">
        <v>769</v>
      </c>
      <c r="AG555" s="5">
        <v>5</v>
      </c>
      <c r="AH555" s="24">
        <f>VLOOKUP(AI555,$A$3:$B$36,2,FALSE)</f>
        <v>34.1</v>
      </c>
      <c r="AI555" s="80" t="s">
        <v>770</v>
      </c>
      <c r="AJ555" s="5">
        <v>5</v>
      </c>
      <c r="AK555" s="24">
        <f>VLOOKUP(AL555,$A$3:$B$36,2,FALSE)</f>
        <v>52.3</v>
      </c>
      <c r="AL555" s="80" t="s">
        <v>764</v>
      </c>
      <c r="AM555" s="5">
        <v>5</v>
      </c>
      <c r="AN555" s="24">
        <f>VLOOKUP(AO555,$A$3:$B$36,2,FALSE)</f>
        <v>19.3</v>
      </c>
      <c r="AO555" s="80" t="s">
        <v>819</v>
      </c>
    </row>
    <row r="556" spans="7:41" x14ac:dyDescent="0.45">
      <c r="G556" s="5">
        <v>6</v>
      </c>
      <c r="H556" s="6" t="s">
        <v>227</v>
      </c>
      <c r="I556" s="11" t="s">
        <v>797</v>
      </c>
      <c r="J556" s="6" t="s">
        <v>840</v>
      </c>
      <c r="K556" s="11" t="s">
        <v>464</v>
      </c>
      <c r="L556" s="6" t="s">
        <v>844</v>
      </c>
      <c r="M556" s="6" t="s">
        <v>849</v>
      </c>
      <c r="P556" s="5" t="s">
        <v>72</v>
      </c>
      <c r="Q556" s="5" t="s">
        <v>273</v>
      </c>
      <c r="R556" s="5" t="s">
        <v>42</v>
      </c>
      <c r="S556" s="5" t="s">
        <v>507</v>
      </c>
      <c r="T556" s="5" t="s">
        <v>178</v>
      </c>
      <c r="U556" s="5" t="s">
        <v>849</v>
      </c>
      <c r="X556" s="5">
        <v>6</v>
      </c>
      <c r="Y556" s="31">
        <f>VLOOKUP(Z556,$A$3:$B$36,2,FALSE)</f>
        <v>35.9</v>
      </c>
      <c r="Z556" s="80" t="s">
        <v>766</v>
      </c>
      <c r="AA556" s="5">
        <v>6</v>
      </c>
      <c r="AB556" s="24">
        <f>VLOOKUP(AC556,$A$3:$B$36,2,FALSE)</f>
        <v>32.5</v>
      </c>
      <c r="AC556" s="80" t="s">
        <v>774</v>
      </c>
      <c r="AD556" s="5">
        <v>6</v>
      </c>
      <c r="AE556" s="24">
        <f>VLOOKUP(AF556,$A$3:$B$36,2,FALSE)</f>
        <v>28.4</v>
      </c>
      <c r="AF556" s="80" t="s">
        <v>792</v>
      </c>
      <c r="AG556" s="5">
        <v>6</v>
      </c>
      <c r="AH556" s="24">
        <f>VLOOKUP(AI556,$A$3:$B$36,2,FALSE)</f>
        <v>35.9</v>
      </c>
      <c r="AI556" s="80" t="s">
        <v>766</v>
      </c>
      <c r="AJ556" s="5">
        <v>6</v>
      </c>
      <c r="AK556" s="24">
        <f>VLOOKUP(AL556,$A$3:$B$36,2,FALSE)</f>
        <v>46.8</v>
      </c>
      <c r="AL556" s="80" t="s">
        <v>772</v>
      </c>
      <c r="AM556" s="5">
        <v>6</v>
      </c>
      <c r="AN556" s="24">
        <f>VLOOKUP(AO556,$A$3:$B$36,2,FALSE)</f>
        <v>20.5</v>
      </c>
      <c r="AO556" s="80" t="s">
        <v>434</v>
      </c>
    </row>
    <row r="557" spans="7:41" x14ac:dyDescent="0.45">
      <c r="G557" s="5">
        <v>7</v>
      </c>
      <c r="H557" s="6" t="s">
        <v>453</v>
      </c>
      <c r="I557" s="6" t="s">
        <v>30</v>
      </c>
      <c r="J557" s="6" t="s">
        <v>43</v>
      </c>
      <c r="K557" s="6" t="s">
        <v>88</v>
      </c>
      <c r="L557" s="6" t="s">
        <v>493</v>
      </c>
      <c r="M557" s="6" t="s">
        <v>155</v>
      </c>
      <c r="P557" s="5" t="s">
        <v>453</v>
      </c>
      <c r="Q557" s="5" t="s">
        <v>30</v>
      </c>
      <c r="R557" s="5" t="s">
        <v>43</v>
      </c>
      <c r="S557" s="5" t="s">
        <v>88</v>
      </c>
      <c r="T557" s="5" t="s">
        <v>180</v>
      </c>
      <c r="U557" s="5" t="s">
        <v>155</v>
      </c>
      <c r="X557" s="5">
        <v>7</v>
      </c>
      <c r="Y557" s="31">
        <f>VLOOKUP(Z557,$A$3:$B$36,2,FALSE)</f>
        <v>34.1</v>
      </c>
      <c r="Z557" s="80" t="s">
        <v>770</v>
      </c>
      <c r="AA557" s="5">
        <v>7</v>
      </c>
      <c r="AB557" s="24">
        <f>VLOOKUP(AC557,$A$3:$B$36,2,FALSE)</f>
        <v>34.1</v>
      </c>
      <c r="AC557" s="80" t="s">
        <v>770</v>
      </c>
      <c r="AD557" s="5">
        <v>7</v>
      </c>
      <c r="AE557" s="24">
        <f>VLOOKUP(AF557,$A$3:$B$36,2,FALSE)</f>
        <v>25.7</v>
      </c>
      <c r="AF557" s="80" t="s">
        <v>853</v>
      </c>
      <c r="AG557" s="5">
        <v>7</v>
      </c>
      <c r="AH557" s="24">
        <f>VLOOKUP(AI557,$A$3:$B$36,2,FALSE)</f>
        <v>34.1</v>
      </c>
      <c r="AI557" s="80" t="s">
        <v>770</v>
      </c>
      <c r="AJ557" s="5">
        <v>7</v>
      </c>
      <c r="AK557" s="24">
        <f>VLOOKUP(AL557,$A$3:$B$36,2,FALSE)</f>
        <v>49.5</v>
      </c>
      <c r="AL557" s="80" t="s">
        <v>767</v>
      </c>
      <c r="AM557" s="5">
        <v>7</v>
      </c>
      <c r="AN557" s="24">
        <f>VLOOKUP(AO557,$A$3:$B$36,2,FALSE)</f>
        <v>21.5</v>
      </c>
      <c r="AO557" s="80" t="s">
        <v>871</v>
      </c>
    </row>
    <row r="558" spans="7:41" x14ac:dyDescent="0.45">
      <c r="G558" s="5">
        <v>8</v>
      </c>
      <c r="H558" s="11" t="s">
        <v>325</v>
      </c>
      <c r="I558" s="6" t="s">
        <v>120</v>
      </c>
      <c r="J558" s="11" t="s">
        <v>841</v>
      </c>
      <c r="K558" s="13" t="s">
        <v>202</v>
      </c>
      <c r="L558" s="6" t="s">
        <v>181</v>
      </c>
      <c r="M558" s="6" t="s">
        <v>515</v>
      </c>
      <c r="P558" s="5" t="s">
        <v>117</v>
      </c>
      <c r="Q558" s="5" t="s">
        <v>120</v>
      </c>
      <c r="R558" s="5" t="s">
        <v>127</v>
      </c>
      <c r="S558" s="5" t="s">
        <v>90</v>
      </c>
      <c r="T558" s="5" t="s">
        <v>181</v>
      </c>
      <c r="U558" s="5" t="s">
        <v>515</v>
      </c>
      <c r="X558" s="5">
        <v>8</v>
      </c>
      <c r="Y558" s="31">
        <f>VLOOKUP(Z558,$A$3:$B$36,2,FALSE)</f>
        <v>32.5</v>
      </c>
      <c r="Z558" s="80" t="s">
        <v>774</v>
      </c>
      <c r="AA558" s="5">
        <v>8</v>
      </c>
      <c r="AB558" s="24">
        <f>VLOOKUP(AC558,$A$3:$B$36,2,FALSE)</f>
        <v>35.9</v>
      </c>
      <c r="AC558" s="80" t="s">
        <v>766</v>
      </c>
      <c r="AD558" s="5">
        <v>8</v>
      </c>
      <c r="AE558" s="24">
        <f>VLOOKUP(AF558,$A$3:$B$36,2,FALSE)</f>
        <v>24.1</v>
      </c>
      <c r="AF558" s="80" t="s">
        <v>769</v>
      </c>
      <c r="AG558" s="5">
        <v>8</v>
      </c>
      <c r="AH558" s="24">
        <f>VLOOKUP(AI558,$A$3:$B$36,2,FALSE)</f>
        <v>32.5</v>
      </c>
      <c r="AI558" s="80" t="s">
        <v>774</v>
      </c>
      <c r="AJ558" s="5">
        <v>8</v>
      </c>
      <c r="AK558" s="24">
        <f>VLOOKUP(AL558,$A$3:$B$36,2,FALSE)</f>
        <v>46.8</v>
      </c>
      <c r="AL558" s="80" t="s">
        <v>772</v>
      </c>
      <c r="AM558" s="5">
        <v>8</v>
      </c>
      <c r="AN558" s="24">
        <f>VLOOKUP(AO558,$A$3:$B$36,2,FALSE)</f>
        <v>22.6</v>
      </c>
      <c r="AO558" s="80" t="s">
        <v>873</v>
      </c>
    </row>
    <row r="559" spans="7:41" x14ac:dyDescent="0.45">
      <c r="G559" s="5">
        <v>9</v>
      </c>
      <c r="H559" s="6" t="s">
        <v>326</v>
      </c>
      <c r="I559" s="6" t="s">
        <v>169</v>
      </c>
      <c r="J559" s="6" t="s">
        <v>842</v>
      </c>
      <c r="K559" s="6" t="s">
        <v>46</v>
      </c>
      <c r="L559" s="6" t="s">
        <v>56</v>
      </c>
      <c r="M559" s="6" t="s">
        <v>850</v>
      </c>
      <c r="P559" s="5" t="s">
        <v>453</v>
      </c>
      <c r="Q559" s="5" t="s">
        <v>169</v>
      </c>
      <c r="R559" s="5" t="s">
        <v>43</v>
      </c>
      <c r="S559" s="5" t="s">
        <v>46</v>
      </c>
      <c r="T559" s="5" t="s">
        <v>56</v>
      </c>
      <c r="U559" s="5" t="s">
        <v>469</v>
      </c>
      <c r="X559" s="5">
        <v>9</v>
      </c>
      <c r="Y559" s="31">
        <f>VLOOKUP(Z559,$A$3:$B$36,2,FALSE)</f>
        <v>34.1</v>
      </c>
      <c r="Z559" s="80" t="s">
        <v>770</v>
      </c>
      <c r="AA559" s="5">
        <v>9</v>
      </c>
      <c r="AB559" s="24">
        <f>VLOOKUP(AC559,$A$3:$B$36,2,FALSE)</f>
        <v>38.1</v>
      </c>
      <c r="AC559" s="80" t="s">
        <v>791</v>
      </c>
      <c r="AD559" s="5">
        <v>9</v>
      </c>
      <c r="AE559" s="24">
        <f>VLOOKUP(AF559,$A$3:$B$36,2,FALSE)</f>
        <v>25.7</v>
      </c>
      <c r="AF559" s="80" t="s">
        <v>853</v>
      </c>
      <c r="AG559" s="5">
        <v>9</v>
      </c>
      <c r="AH559" s="24">
        <f>VLOOKUP(AI559,$A$3:$B$36,2,FALSE)</f>
        <v>34.1</v>
      </c>
      <c r="AI559" s="80" t="s">
        <v>770</v>
      </c>
      <c r="AJ559" s="5">
        <v>9</v>
      </c>
      <c r="AK559" s="24">
        <f>VLOOKUP(AL559,$A$3:$B$36,2,FALSE)</f>
        <v>44.5</v>
      </c>
      <c r="AL559" s="80" t="s">
        <v>775</v>
      </c>
      <c r="AM559" s="5">
        <v>9</v>
      </c>
      <c r="AN559" s="24">
        <f>VLOOKUP(AO559,$A$3:$B$36,2,FALSE)</f>
        <v>24.1</v>
      </c>
      <c r="AO559" s="80" t="s">
        <v>769</v>
      </c>
    </row>
    <row r="560" spans="7:41" x14ac:dyDescent="0.45">
      <c r="G560" s="5">
        <v>10</v>
      </c>
      <c r="H560" s="6"/>
      <c r="I560" s="6" t="s">
        <v>31</v>
      </c>
      <c r="J560" s="11" t="s">
        <v>843</v>
      </c>
      <c r="K560" s="6" t="s">
        <v>138</v>
      </c>
      <c r="L560" s="6" t="s">
        <v>55</v>
      </c>
      <c r="M560" s="6" t="s">
        <v>851</v>
      </c>
      <c r="Q560" s="5" t="s">
        <v>31</v>
      </c>
      <c r="R560" s="5" t="s">
        <v>127</v>
      </c>
      <c r="S560" s="5" t="s">
        <v>138</v>
      </c>
      <c r="T560" s="5" t="s">
        <v>55</v>
      </c>
      <c r="U560" s="5" t="s">
        <v>515</v>
      </c>
      <c r="X560" s="114">
        <v>10</v>
      </c>
      <c r="Y560" s="107">
        <f>VLOOKUP(Z560,$A$3:$B$36,2,FALSE)</f>
        <v>32.5</v>
      </c>
      <c r="Z560" s="112" t="s">
        <v>774</v>
      </c>
      <c r="AA560" s="5">
        <v>10</v>
      </c>
      <c r="AB560" s="24">
        <f>VLOOKUP(AC560,$A$3:$B$36,2,FALSE)</f>
        <v>38.299999999999997</v>
      </c>
      <c r="AC560" s="80" t="s">
        <v>787</v>
      </c>
      <c r="AD560" s="5">
        <v>10</v>
      </c>
      <c r="AE560" s="24">
        <f>VLOOKUP(AF560,$A$3:$B$36,2,FALSE)</f>
        <v>24.1</v>
      </c>
      <c r="AF560" s="80" t="s">
        <v>769</v>
      </c>
      <c r="AG560" s="5">
        <v>10</v>
      </c>
      <c r="AH560" s="24">
        <f>VLOOKUP(AI560,$A$3:$B$36,2,FALSE)</f>
        <v>35.9</v>
      </c>
      <c r="AI560" s="80" t="s">
        <v>766</v>
      </c>
      <c r="AJ560" s="5">
        <v>10</v>
      </c>
      <c r="AK560" s="24">
        <f>VLOOKUP(AL560,$A$3:$B$36,2,FALSE)</f>
        <v>41.9</v>
      </c>
      <c r="AL560" s="80" t="s">
        <v>776</v>
      </c>
      <c r="AM560" s="5">
        <v>10</v>
      </c>
      <c r="AN560" s="24">
        <f>VLOOKUP(AO560,$A$3:$B$36,2,FALSE)</f>
        <v>22.6</v>
      </c>
      <c r="AO560" s="80" t="s">
        <v>873</v>
      </c>
    </row>
    <row r="561" spans="7:65" x14ac:dyDescent="0.45">
      <c r="G561" s="5">
        <v>11</v>
      </c>
      <c r="H561" s="6"/>
      <c r="I561" s="6" t="s">
        <v>170</v>
      </c>
      <c r="J561" s="6"/>
      <c r="K561" s="6" t="s">
        <v>248</v>
      </c>
      <c r="L561" s="6" t="s">
        <v>845</v>
      </c>
      <c r="M561" s="6"/>
      <c r="Q561" s="5" t="s">
        <v>170</v>
      </c>
      <c r="S561" s="5" t="s">
        <v>87</v>
      </c>
      <c r="T561" s="5" t="s">
        <v>845</v>
      </c>
      <c r="AA561" s="5">
        <v>11</v>
      </c>
      <c r="AB561" s="24">
        <f>VLOOKUP(AC561,$A$3:$B$36,2,FALSE)</f>
        <v>40.4</v>
      </c>
      <c r="AC561" s="80" t="s">
        <v>765</v>
      </c>
      <c r="AD561" s="114">
        <v>11</v>
      </c>
      <c r="AE561" s="107">
        <f>VLOOKUP(AF561,$A$3:$B$36,2,FALSE)</f>
        <v>25.7</v>
      </c>
      <c r="AF561" s="112" t="s">
        <v>853</v>
      </c>
      <c r="AG561" s="5">
        <v>11</v>
      </c>
      <c r="AH561" s="24">
        <f>VLOOKUP(AI561,$A$3:$B$36,2,FALSE)</f>
        <v>38.1</v>
      </c>
      <c r="AI561" s="80" t="s">
        <v>791</v>
      </c>
      <c r="AJ561" s="5">
        <v>11</v>
      </c>
      <c r="AK561" s="24">
        <f>VLOOKUP(AL561,$A$3:$B$36,2,FALSE)</f>
        <v>40.4</v>
      </c>
      <c r="AL561" s="80" t="s">
        <v>765</v>
      </c>
      <c r="AM561" s="114">
        <v>11</v>
      </c>
      <c r="AN561" s="107">
        <f>VLOOKUP(AO561,$A$3:$B$36,2,FALSE)</f>
        <v>24.1</v>
      </c>
      <c r="AO561" s="112" t="s">
        <v>769</v>
      </c>
    </row>
    <row r="562" spans="7:65" x14ac:dyDescent="0.45">
      <c r="G562" s="5">
        <v>12</v>
      </c>
      <c r="H562" s="6"/>
      <c r="I562" s="6" t="s">
        <v>839</v>
      </c>
      <c r="J562" s="6"/>
      <c r="K562" s="6"/>
      <c r="L562" s="6" t="s">
        <v>315</v>
      </c>
      <c r="M562" s="6"/>
      <c r="Q562" s="5" t="s">
        <v>172</v>
      </c>
      <c r="T562" s="5" t="s">
        <v>54</v>
      </c>
      <c r="AA562" s="5">
        <v>12</v>
      </c>
      <c r="AB562" s="24">
        <f>VLOOKUP(AC562,$A$3:$B$36,2,FALSE)</f>
        <v>41.9</v>
      </c>
      <c r="AC562" s="80" t="s">
        <v>776</v>
      </c>
      <c r="AG562" s="114">
        <v>12</v>
      </c>
      <c r="AH562" s="107">
        <f>VLOOKUP(AI562,$A$3:$B$36,2,FALSE)</f>
        <v>35.9</v>
      </c>
      <c r="AI562" s="112" t="s">
        <v>766</v>
      </c>
      <c r="AJ562" s="5">
        <v>12</v>
      </c>
      <c r="AK562" s="24">
        <f>VLOOKUP(AL562,$A$3:$B$36,2,FALSE)</f>
        <v>38.299999999999997</v>
      </c>
      <c r="AL562" s="80" t="s">
        <v>787</v>
      </c>
    </row>
    <row r="563" spans="7:65" ht="13.8" x14ac:dyDescent="0.45">
      <c r="G563" s="5">
        <v>13</v>
      </c>
      <c r="H563" s="6"/>
      <c r="I563" s="6"/>
      <c r="J563" s="6"/>
      <c r="K563" s="6"/>
      <c r="L563" s="6" t="s">
        <v>58</v>
      </c>
      <c r="M563" s="6"/>
      <c r="T563" s="5" t="s">
        <v>58</v>
      </c>
      <c r="AA563" s="114">
        <v>13</v>
      </c>
      <c r="AB563" s="107">
        <f>VLOOKUP(AC563,$A$3:$B$36,2,FALSE)</f>
        <v>40.4</v>
      </c>
      <c r="AC563" s="112" t="s">
        <v>765</v>
      </c>
      <c r="AJ563" s="5">
        <v>13</v>
      </c>
      <c r="AK563" s="24">
        <f>VLOOKUP(AL563,$A$3:$B$36,2,FALSE)</f>
        <v>40.4</v>
      </c>
      <c r="AL563" s="80" t="s">
        <v>765</v>
      </c>
      <c r="BM563" s="10" t="s">
        <v>431</v>
      </c>
    </row>
    <row r="564" spans="7:65" ht="13.8" x14ac:dyDescent="0.45">
      <c r="G564" s="5">
        <v>14</v>
      </c>
      <c r="H564" s="6"/>
      <c r="I564" s="6"/>
      <c r="J564" s="6"/>
      <c r="K564" s="6"/>
      <c r="L564" s="6" t="s">
        <v>846</v>
      </c>
      <c r="M564" s="6"/>
      <c r="N564" s="10" t="s">
        <v>431</v>
      </c>
      <c r="T564" s="5" t="s">
        <v>55</v>
      </c>
      <c r="V564" s="5">
        <f>COUNTA(P551:U564)</f>
        <v>66</v>
      </c>
      <c r="W564" s="10" t="s">
        <v>431</v>
      </c>
      <c r="AJ564" s="5">
        <v>14</v>
      </c>
      <c r="AK564" s="24">
        <f>VLOOKUP(AL564,$A$3:$B$36,2,FALSE)</f>
        <v>41.9</v>
      </c>
      <c r="AL564" s="80" t="s">
        <v>776</v>
      </c>
    </row>
    <row r="565" spans="7:65" x14ac:dyDescent="0.45">
      <c r="AJ565" s="114">
        <v>15</v>
      </c>
      <c r="AK565" s="107">
        <f>VLOOKUP(AL565,$A$3:$B$36,2,FALSE)</f>
        <v>40.4</v>
      </c>
      <c r="AL565" s="112" t="s">
        <v>765</v>
      </c>
    </row>
    <row r="566" spans="7:65" x14ac:dyDescent="0.45">
      <c r="G566" s="5" t="s">
        <v>852</v>
      </c>
    </row>
    <row r="567" spans="7:65" x14ac:dyDescent="0.45">
      <c r="H567" s="5" t="s">
        <v>216</v>
      </c>
    </row>
    <row r="568" spans="7:65" x14ac:dyDescent="0.45">
      <c r="G568" s="7" t="s">
        <v>5</v>
      </c>
      <c r="H568" s="8" t="s">
        <v>28</v>
      </c>
      <c r="I568" s="8" t="s">
        <v>29</v>
      </c>
      <c r="J568" s="8" t="s">
        <v>110</v>
      </c>
      <c r="K568" s="8" t="s">
        <v>217</v>
      </c>
      <c r="L568" s="8" t="s">
        <v>218</v>
      </c>
      <c r="M568" s="8" t="s">
        <v>219</v>
      </c>
      <c r="O568" s="5">
        <v>28</v>
      </c>
      <c r="P568" s="5" t="s">
        <v>28</v>
      </c>
      <c r="Q568" s="5" t="s">
        <v>29</v>
      </c>
      <c r="R568" s="5" t="s">
        <v>110</v>
      </c>
      <c r="S568" s="5" t="s">
        <v>217</v>
      </c>
      <c r="T568" s="5" t="s">
        <v>218</v>
      </c>
      <c r="U568" s="5" t="s">
        <v>219</v>
      </c>
      <c r="X568" s="7" t="s">
        <v>5</v>
      </c>
      <c r="Z568" s="102" t="s">
        <v>28</v>
      </c>
      <c r="AA568" s="102"/>
      <c r="AB568" s="102"/>
      <c r="AC568" s="102" t="s">
        <v>29</v>
      </c>
      <c r="AD568" s="102"/>
      <c r="AE568" s="102"/>
      <c r="AF568" s="102" t="s">
        <v>110</v>
      </c>
      <c r="AG568" s="102"/>
      <c r="AH568" s="102"/>
      <c r="AI568" s="102" t="s">
        <v>217</v>
      </c>
      <c r="AJ568" s="102"/>
      <c r="AK568" s="102"/>
      <c r="AL568" s="102" t="s">
        <v>218</v>
      </c>
      <c r="AM568" s="102"/>
      <c r="AN568" s="102"/>
      <c r="AO568" s="102" t="s">
        <v>219</v>
      </c>
    </row>
    <row r="569" spans="7:65" x14ac:dyDescent="0.45">
      <c r="G569" s="5">
        <v>1</v>
      </c>
      <c r="H569" s="6" t="s">
        <v>114</v>
      </c>
      <c r="I569" s="6" t="s">
        <v>118</v>
      </c>
      <c r="J569" s="6" t="s">
        <v>126</v>
      </c>
      <c r="K569" s="6" t="s">
        <v>136</v>
      </c>
      <c r="L569" s="6" t="s">
        <v>148</v>
      </c>
      <c r="M569" s="6" t="s">
        <v>155</v>
      </c>
      <c r="P569" s="5" t="s">
        <v>114</v>
      </c>
      <c r="Q569" s="5" t="s">
        <v>118</v>
      </c>
      <c r="R569" s="5" t="s">
        <v>126</v>
      </c>
      <c r="S569" s="5" t="s">
        <v>136</v>
      </c>
      <c r="T569" s="5" t="s">
        <v>148</v>
      </c>
      <c r="U569" s="5" t="s">
        <v>155</v>
      </c>
      <c r="X569" s="5">
        <v>1</v>
      </c>
      <c r="Y569" s="31">
        <f>VLOOKUP(Z569,$A$3:$B$36,2,FALSE)</f>
        <v>21.5</v>
      </c>
      <c r="Z569" s="80" t="s">
        <v>871</v>
      </c>
      <c r="AA569" s="5">
        <v>1</v>
      </c>
      <c r="AB569" s="31">
        <f>VLOOKUP(AC569,$A$3:$B$36,2,FALSE)</f>
        <v>21.5</v>
      </c>
      <c r="AC569" s="80" t="s">
        <v>871</v>
      </c>
      <c r="AD569" s="5">
        <v>1</v>
      </c>
      <c r="AE569" s="24">
        <f>VLOOKUP(AF569,$A$3:$B$36,2,FALSE)</f>
        <v>21.5</v>
      </c>
      <c r="AF569" s="80" t="s">
        <v>871</v>
      </c>
      <c r="AG569" s="5">
        <v>1</v>
      </c>
      <c r="AH569" s="24">
        <f>VLOOKUP(AI569,$A$3:$B$36,2,FALSE)</f>
        <v>21.5</v>
      </c>
      <c r="AI569" s="80" t="s">
        <v>871</v>
      </c>
      <c r="AJ569" s="5">
        <v>1</v>
      </c>
      <c r="AK569" s="24">
        <f>VLOOKUP(AL569,$A$3:$B$36,2,FALSE)</f>
        <v>21.5</v>
      </c>
      <c r="AL569" s="80" t="s">
        <v>871</v>
      </c>
      <c r="AM569" s="5">
        <v>1</v>
      </c>
      <c r="AN569" s="24">
        <f>VLOOKUP(AO569,$A$3:$B$36,2,FALSE)</f>
        <v>21.5</v>
      </c>
      <c r="AO569" s="80" t="s">
        <v>871</v>
      </c>
    </row>
    <row r="570" spans="7:65" x14ac:dyDescent="0.45">
      <c r="G570" s="5">
        <v>2</v>
      </c>
      <c r="H570" s="6" t="s">
        <v>116</v>
      </c>
      <c r="I570" s="6" t="s">
        <v>119</v>
      </c>
      <c r="J570" s="6" t="s">
        <v>128</v>
      </c>
      <c r="K570" s="6" t="s">
        <v>137</v>
      </c>
      <c r="L570" s="6" t="s">
        <v>96</v>
      </c>
      <c r="M570" s="11" t="s">
        <v>466</v>
      </c>
      <c r="P570" s="5" t="s">
        <v>116</v>
      </c>
      <c r="Q570" s="5" t="s">
        <v>119</v>
      </c>
      <c r="R570" s="5" t="s">
        <v>128</v>
      </c>
      <c r="S570" s="5" t="s">
        <v>137</v>
      </c>
      <c r="T570" s="5" t="s">
        <v>96</v>
      </c>
      <c r="U570" s="5" t="s">
        <v>16</v>
      </c>
      <c r="X570" s="5">
        <v>2</v>
      </c>
      <c r="Y570" s="31">
        <f>VLOOKUP(Z570,$A$3:$B$36,2,FALSE)</f>
        <v>28.4</v>
      </c>
      <c r="Z570" s="80" t="s">
        <v>792</v>
      </c>
      <c r="AA570" s="5">
        <v>2</v>
      </c>
      <c r="AB570" s="31">
        <f>VLOOKUP(AC570,$A$3:$B$36,2,FALSE)</f>
        <v>28.4</v>
      </c>
      <c r="AC570" s="80" t="s">
        <v>792</v>
      </c>
      <c r="AD570" s="5">
        <v>2</v>
      </c>
      <c r="AE570" s="24">
        <f>VLOOKUP(AF570,$A$3:$B$36,2,FALSE)</f>
        <v>28.4</v>
      </c>
      <c r="AF570" s="80" t="s">
        <v>792</v>
      </c>
      <c r="AG570" s="5">
        <v>2</v>
      </c>
      <c r="AH570" s="24">
        <f>VLOOKUP(AI570,$A$3:$B$36,2,FALSE)</f>
        <v>28.4</v>
      </c>
      <c r="AI570" s="80" t="s">
        <v>792</v>
      </c>
      <c r="AJ570" s="5">
        <v>2</v>
      </c>
      <c r="AK570" s="24">
        <f>VLOOKUP(AL570,$A$3:$B$36,2,FALSE)</f>
        <v>28.4</v>
      </c>
      <c r="AL570" s="80" t="s">
        <v>792</v>
      </c>
      <c r="AM570" s="5">
        <v>2</v>
      </c>
      <c r="AN570" s="24">
        <f>VLOOKUP(AO570,$A$3:$B$36,2,FALSE)</f>
        <v>28.4</v>
      </c>
      <c r="AO570" s="80" t="s">
        <v>792</v>
      </c>
    </row>
    <row r="571" spans="7:65" x14ac:dyDescent="0.45">
      <c r="G571" s="5">
        <v>3</v>
      </c>
      <c r="H571" s="6" t="s">
        <v>66</v>
      </c>
      <c r="I571" s="6" t="s">
        <v>167</v>
      </c>
      <c r="J571" s="6" t="s">
        <v>234</v>
      </c>
      <c r="K571" s="6" t="s">
        <v>138</v>
      </c>
      <c r="L571" s="6" t="s">
        <v>99</v>
      </c>
      <c r="M571" s="6" t="s">
        <v>467</v>
      </c>
      <c r="P571" s="5" t="s">
        <v>66</v>
      </c>
      <c r="Q571" s="5" t="s">
        <v>329</v>
      </c>
      <c r="R571" s="5" t="s">
        <v>856</v>
      </c>
      <c r="S571" s="5" t="s">
        <v>138</v>
      </c>
      <c r="T571" s="5" t="s">
        <v>99</v>
      </c>
      <c r="U571" s="5" t="s">
        <v>356</v>
      </c>
      <c r="X571" s="5">
        <v>3</v>
      </c>
      <c r="Y571" s="31">
        <f>VLOOKUP(Z571,$A$3:$B$36,2,FALSE)</f>
        <v>35.9</v>
      </c>
      <c r="Z571" s="80" t="s">
        <v>766</v>
      </c>
      <c r="AA571" s="5">
        <v>3</v>
      </c>
      <c r="AB571" s="31">
        <f>VLOOKUP(AC571,$A$3:$B$36,2,FALSE)</f>
        <v>35.9</v>
      </c>
      <c r="AC571" s="80" t="s">
        <v>766</v>
      </c>
      <c r="AD571" s="5">
        <v>3</v>
      </c>
      <c r="AE571" s="24">
        <f>VLOOKUP(AF571,$A$3:$B$36,2,FALSE)</f>
        <v>35.9</v>
      </c>
      <c r="AF571" s="80" t="s">
        <v>766</v>
      </c>
      <c r="AG571" s="5">
        <v>3</v>
      </c>
      <c r="AH571" s="24">
        <f>VLOOKUP(AI571,$A$3:$B$36,2,FALSE)</f>
        <v>35.9</v>
      </c>
      <c r="AI571" s="80" t="s">
        <v>766</v>
      </c>
      <c r="AJ571" s="5">
        <v>3</v>
      </c>
      <c r="AK571" s="24">
        <f>VLOOKUP(AL571,$A$3:$B$36,2,FALSE)</f>
        <v>35.9</v>
      </c>
      <c r="AL571" s="80" t="s">
        <v>766</v>
      </c>
      <c r="AM571" s="5">
        <v>3</v>
      </c>
      <c r="AN571" s="24">
        <f>VLOOKUP(AO571,$A$3:$B$36,2,FALSE)</f>
        <v>24.1</v>
      </c>
      <c r="AO571" s="80" t="s">
        <v>769</v>
      </c>
    </row>
    <row r="572" spans="7:65" x14ac:dyDescent="0.45">
      <c r="G572" s="5">
        <v>4</v>
      </c>
      <c r="H572" s="6" t="s">
        <v>27</v>
      </c>
      <c r="I572" s="6" t="s">
        <v>456</v>
      </c>
      <c r="J572" s="6" t="s">
        <v>45</v>
      </c>
      <c r="K572" s="6" t="s">
        <v>51</v>
      </c>
      <c r="L572" s="6" t="s">
        <v>312</v>
      </c>
      <c r="M572" s="6" t="s">
        <v>428</v>
      </c>
      <c r="P572" s="5" t="s">
        <v>27</v>
      </c>
      <c r="Q572" s="5" t="s">
        <v>456</v>
      </c>
      <c r="R572" s="5" t="s">
        <v>45</v>
      </c>
      <c r="S572" s="5" t="s">
        <v>51</v>
      </c>
      <c r="T572" s="5" t="s">
        <v>55</v>
      </c>
      <c r="U572" s="5" t="s">
        <v>428</v>
      </c>
      <c r="X572" s="5">
        <v>4</v>
      </c>
      <c r="Y572" s="31">
        <f>VLOOKUP(Z572,$A$3:$B$36,2,FALSE)</f>
        <v>41.9</v>
      </c>
      <c r="Z572" s="80" t="s">
        <v>776</v>
      </c>
      <c r="AA572" s="5">
        <v>4</v>
      </c>
      <c r="AB572" s="31">
        <f>VLOOKUP(AC572,$A$3:$B$36,2,FALSE)</f>
        <v>32.5</v>
      </c>
      <c r="AC572" s="80" t="s">
        <v>774</v>
      </c>
      <c r="AD572" s="5">
        <v>4</v>
      </c>
      <c r="AE572" s="24">
        <f>VLOOKUP(AF572,$A$3:$B$36,2,FALSE)</f>
        <v>32.5</v>
      </c>
      <c r="AF572" s="80" t="s">
        <v>774</v>
      </c>
      <c r="AG572" s="5">
        <v>4</v>
      </c>
      <c r="AH572" s="24">
        <f>VLOOKUP(AI572,$A$3:$B$36,2,FALSE)</f>
        <v>41.9</v>
      </c>
      <c r="AI572" s="80" t="s">
        <v>776</v>
      </c>
      <c r="AJ572" s="5">
        <v>4</v>
      </c>
      <c r="AK572" s="24">
        <f>VLOOKUP(AL572,$A$3:$B$36,2,FALSE)</f>
        <v>41.9</v>
      </c>
      <c r="AL572" s="80" t="s">
        <v>776</v>
      </c>
      <c r="AM572" s="5">
        <v>4</v>
      </c>
      <c r="AN572" s="24">
        <f>VLOOKUP(AO572,$A$3:$B$36,2,FALSE)</f>
        <v>25.7</v>
      </c>
      <c r="AO572" s="80" t="s">
        <v>853</v>
      </c>
    </row>
    <row r="573" spans="7:65" x14ac:dyDescent="0.45">
      <c r="G573" s="5">
        <v>5</v>
      </c>
      <c r="H573" s="6" t="s">
        <v>185</v>
      </c>
      <c r="I573" s="13" t="s">
        <v>589</v>
      </c>
      <c r="J573" s="6" t="s">
        <v>42</v>
      </c>
      <c r="K573" s="6" t="s">
        <v>142</v>
      </c>
      <c r="L573" s="6" t="s">
        <v>91</v>
      </c>
      <c r="M573" s="6" t="s">
        <v>18</v>
      </c>
      <c r="P573" s="5" t="s">
        <v>257</v>
      </c>
      <c r="Q573" s="5" t="s">
        <v>119</v>
      </c>
      <c r="R573" s="5" t="s">
        <v>42</v>
      </c>
      <c r="S573" s="5" t="s">
        <v>142</v>
      </c>
      <c r="T573" s="5" t="s">
        <v>91</v>
      </c>
      <c r="U573" s="5" t="s">
        <v>18</v>
      </c>
      <c r="X573" s="5">
        <v>5</v>
      </c>
      <c r="Y573" s="31">
        <f>VLOOKUP(Z573,$A$3:$B$36,2,FALSE)</f>
        <v>52.3</v>
      </c>
      <c r="Z573" s="80" t="s">
        <v>764</v>
      </c>
      <c r="AA573" s="5">
        <v>5</v>
      </c>
      <c r="AB573" s="31">
        <f>VLOOKUP(AC573,$A$3:$B$36,2,FALSE)</f>
        <v>28.4</v>
      </c>
      <c r="AC573" s="80" t="s">
        <v>792</v>
      </c>
      <c r="AD573" s="5">
        <v>5</v>
      </c>
      <c r="AE573" s="24">
        <f>VLOOKUP(AF573,$A$3:$B$36,2,FALSE)</f>
        <v>28.4</v>
      </c>
      <c r="AF573" s="80" t="s">
        <v>792</v>
      </c>
      <c r="AG573" s="5">
        <v>5</v>
      </c>
      <c r="AH573" s="24">
        <f>VLOOKUP(AI573,$A$3:$B$36,2,FALSE)</f>
        <v>52.3</v>
      </c>
      <c r="AI573" s="80" t="s">
        <v>764</v>
      </c>
      <c r="AJ573" s="5">
        <v>5</v>
      </c>
      <c r="AK573" s="24">
        <f>VLOOKUP(AL573,$A$3:$B$36,2,FALSE)</f>
        <v>38.299999999999997</v>
      </c>
      <c r="AL573" s="80" t="s">
        <v>787</v>
      </c>
      <c r="AM573" s="5">
        <v>5</v>
      </c>
      <c r="AN573" s="24">
        <f>VLOOKUP(AO573,$A$3:$B$36,2,FALSE)</f>
        <v>28.4</v>
      </c>
      <c r="AO573" s="80" t="s">
        <v>792</v>
      </c>
    </row>
    <row r="574" spans="7:65" x14ac:dyDescent="0.45">
      <c r="G574" s="5">
        <v>6</v>
      </c>
      <c r="H574" s="6" t="s">
        <v>296</v>
      </c>
      <c r="I574" s="11" t="s">
        <v>590</v>
      </c>
      <c r="J574" s="6" t="s">
        <v>333</v>
      </c>
      <c r="K574" s="6" t="s">
        <v>175</v>
      </c>
      <c r="L574" s="11" t="s">
        <v>380</v>
      </c>
      <c r="M574" s="6" t="s">
        <v>830</v>
      </c>
      <c r="P574" s="5" t="s">
        <v>23</v>
      </c>
      <c r="Q574" s="5" t="s">
        <v>457</v>
      </c>
      <c r="R574" s="5" t="s">
        <v>127</v>
      </c>
      <c r="S574" s="5" t="s">
        <v>176</v>
      </c>
      <c r="T574" s="5" t="s">
        <v>99</v>
      </c>
      <c r="U574" s="5" t="s">
        <v>101</v>
      </c>
      <c r="X574" s="5">
        <v>6</v>
      </c>
      <c r="Y574" s="31">
        <f>VLOOKUP(Z574,$A$3:$B$36,2,FALSE)</f>
        <v>46.8</v>
      </c>
      <c r="Z574" s="80" t="s">
        <v>772</v>
      </c>
      <c r="AA574" s="5">
        <v>6</v>
      </c>
      <c r="AB574" s="31">
        <f>VLOOKUP(AC574,$A$3:$B$36,2,FALSE)</f>
        <v>30.7</v>
      </c>
      <c r="AC574" s="80" t="s">
        <v>773</v>
      </c>
      <c r="AD574" s="5">
        <v>6</v>
      </c>
      <c r="AE574" s="24">
        <f>VLOOKUP(AF574,$A$3:$B$36,2,FALSE)</f>
        <v>24.1</v>
      </c>
      <c r="AF574" s="80" t="s">
        <v>769</v>
      </c>
      <c r="AG574" s="5">
        <v>6</v>
      </c>
      <c r="AH574" s="24">
        <f>VLOOKUP(AI574,$A$3:$B$36,2,FALSE)</f>
        <v>62.6</v>
      </c>
      <c r="AI574" s="80" t="s">
        <v>768</v>
      </c>
      <c r="AJ574" s="5">
        <v>6</v>
      </c>
      <c r="AK574" s="24">
        <f>VLOOKUP(AL574,$A$3:$B$36,2,FALSE)</f>
        <v>35.9</v>
      </c>
      <c r="AL574" s="80" t="s">
        <v>766</v>
      </c>
      <c r="AM574" s="5">
        <v>6</v>
      </c>
      <c r="AN574" s="24">
        <f>VLOOKUP(AO574,$A$3:$B$36,2,FALSE)</f>
        <v>30.7</v>
      </c>
      <c r="AO574" s="80" t="s">
        <v>773</v>
      </c>
    </row>
    <row r="575" spans="7:65" x14ac:dyDescent="0.45">
      <c r="G575" s="5">
        <v>7</v>
      </c>
      <c r="H575" s="6" t="s">
        <v>24</v>
      </c>
      <c r="I575" s="13" t="s">
        <v>458</v>
      </c>
      <c r="J575" s="6" t="s">
        <v>237</v>
      </c>
      <c r="K575" s="6" t="s">
        <v>595</v>
      </c>
      <c r="L575" s="6" t="s">
        <v>381</v>
      </c>
      <c r="M575" s="6" t="s">
        <v>16</v>
      </c>
      <c r="P575" s="5" t="s">
        <v>24</v>
      </c>
      <c r="Q575" s="5" t="s">
        <v>119</v>
      </c>
      <c r="R575" s="5" t="s">
        <v>237</v>
      </c>
      <c r="S575" s="5" t="s">
        <v>595</v>
      </c>
      <c r="T575" s="5" t="s">
        <v>930</v>
      </c>
      <c r="U575" s="5" t="s">
        <v>16</v>
      </c>
      <c r="X575" s="5">
        <v>7</v>
      </c>
      <c r="Y575" s="31">
        <f>VLOOKUP(Z575,$A$3:$B$36,2,FALSE)</f>
        <v>49.5</v>
      </c>
      <c r="Z575" s="80" t="s">
        <v>767</v>
      </c>
      <c r="AA575" s="5">
        <v>7</v>
      </c>
      <c r="AB575" s="31">
        <f>VLOOKUP(AC575,$A$3:$B$36,2,FALSE)</f>
        <v>28.4</v>
      </c>
      <c r="AC575" s="80" t="s">
        <v>792</v>
      </c>
      <c r="AD575" s="5">
        <v>7</v>
      </c>
      <c r="AE575" s="24">
        <f>VLOOKUP(AF575,$A$3:$B$36,2,FALSE)</f>
        <v>25.7</v>
      </c>
      <c r="AF575" s="80" t="s">
        <v>853</v>
      </c>
      <c r="AG575" s="5">
        <v>7</v>
      </c>
      <c r="AH575" s="24">
        <f>VLOOKUP(AI575,$A$3:$B$36,2,FALSE)</f>
        <v>59</v>
      </c>
      <c r="AI575" s="80" t="s">
        <v>784</v>
      </c>
      <c r="AJ575" s="5">
        <v>7</v>
      </c>
      <c r="AK575" s="24">
        <f>VLOOKUP(AL575,$A$3:$B$36,2,FALSE)</f>
        <v>38.1</v>
      </c>
      <c r="AL575" s="80" t="s">
        <v>791</v>
      </c>
      <c r="AM575" s="5">
        <v>7</v>
      </c>
      <c r="AN575" s="24">
        <f>VLOOKUP(AO575,$A$3:$B$36,2,FALSE)</f>
        <v>28.4</v>
      </c>
      <c r="AO575" s="80" t="s">
        <v>792</v>
      </c>
    </row>
    <row r="576" spans="7:65" x14ac:dyDescent="0.45">
      <c r="G576" s="5">
        <v>8</v>
      </c>
      <c r="H576" s="6" t="s">
        <v>25</v>
      </c>
      <c r="I576" s="11" t="s">
        <v>591</v>
      </c>
      <c r="J576" s="11" t="s">
        <v>334</v>
      </c>
      <c r="K576" s="6" t="s">
        <v>609</v>
      </c>
      <c r="L576" s="11" t="s">
        <v>382</v>
      </c>
      <c r="M576" s="6" t="s">
        <v>807</v>
      </c>
      <c r="P576" s="5" t="s">
        <v>25</v>
      </c>
      <c r="Q576" s="5" t="s">
        <v>457</v>
      </c>
      <c r="R576" s="5" t="s">
        <v>42</v>
      </c>
      <c r="S576" s="5" t="s">
        <v>609</v>
      </c>
      <c r="T576" s="5" t="s">
        <v>99</v>
      </c>
      <c r="U576" s="5" t="s">
        <v>428</v>
      </c>
      <c r="X576" s="5">
        <v>8</v>
      </c>
      <c r="Y576" s="31">
        <f>VLOOKUP(Z576,$A$3:$B$36,2,FALSE)</f>
        <v>52.3</v>
      </c>
      <c r="Z576" s="80" t="s">
        <v>764</v>
      </c>
      <c r="AA576" s="5">
        <v>8</v>
      </c>
      <c r="AB576" s="31">
        <f>VLOOKUP(AC576,$A$3:$B$36,2,FALSE)</f>
        <v>30.7</v>
      </c>
      <c r="AC576" s="80" t="s">
        <v>773</v>
      </c>
      <c r="AD576" s="5">
        <v>8</v>
      </c>
      <c r="AE576" s="24">
        <f>VLOOKUP(AF576,$A$3:$B$36,2,FALSE)</f>
        <v>28.4</v>
      </c>
      <c r="AF576" s="80" t="s">
        <v>792</v>
      </c>
      <c r="AG576" s="5">
        <v>8</v>
      </c>
      <c r="AH576" s="24">
        <f>VLOOKUP(AI576,$A$3:$B$36,2,FALSE)</f>
        <v>52.3</v>
      </c>
      <c r="AI576" s="80" t="s">
        <v>764</v>
      </c>
      <c r="AJ576" s="5">
        <v>8</v>
      </c>
      <c r="AK576" s="24">
        <f>VLOOKUP(AL576,$A$3:$B$36,2,FALSE)</f>
        <v>35.9</v>
      </c>
      <c r="AL576" s="80" t="s">
        <v>766</v>
      </c>
      <c r="AM576" s="5">
        <v>8</v>
      </c>
      <c r="AN576" s="24">
        <f>VLOOKUP(AO576,$A$3:$B$36,2,FALSE)</f>
        <v>25.7</v>
      </c>
      <c r="AO576" s="80" t="s">
        <v>853</v>
      </c>
    </row>
    <row r="577" spans="7:65" x14ac:dyDescent="0.45">
      <c r="G577" s="5">
        <v>9</v>
      </c>
      <c r="H577" s="6" t="s">
        <v>547</v>
      </c>
      <c r="I577" s="6"/>
      <c r="J577" s="6" t="s">
        <v>335</v>
      </c>
      <c r="K577" s="13" t="s">
        <v>140</v>
      </c>
      <c r="L577" s="6" t="s">
        <v>100</v>
      </c>
      <c r="M577" s="11" t="s">
        <v>854</v>
      </c>
      <c r="P577" s="5" t="s">
        <v>1005</v>
      </c>
      <c r="R577" s="5" t="s">
        <v>237</v>
      </c>
      <c r="S577" s="5" t="s">
        <v>402</v>
      </c>
      <c r="T577" s="5" t="s">
        <v>100</v>
      </c>
      <c r="U577" s="5" t="s">
        <v>16</v>
      </c>
      <c r="X577" s="5">
        <v>9</v>
      </c>
      <c r="Y577" s="31">
        <f>VLOOKUP(Z577,$A$3:$B$36,2,FALSE)</f>
        <v>55.5</v>
      </c>
      <c r="Z577" s="80" t="s">
        <v>786</v>
      </c>
      <c r="AA577" s="114">
        <v>9</v>
      </c>
      <c r="AB577" s="107">
        <f>VLOOKUP(AC577,$A$3:$B$36,2,FALSE)</f>
        <v>28.4</v>
      </c>
      <c r="AC577" s="112" t="s">
        <v>792</v>
      </c>
      <c r="AD577" s="5">
        <v>9</v>
      </c>
      <c r="AE577" s="24">
        <f>VLOOKUP(AF577,$A$3:$B$36,2,FALSE)</f>
        <v>25.7</v>
      </c>
      <c r="AF577" s="80" t="s">
        <v>853</v>
      </c>
      <c r="AG577" s="5">
        <v>9</v>
      </c>
      <c r="AH577" s="24">
        <f>VLOOKUP(AI577,$A$3:$B$36,2,FALSE)</f>
        <v>46.8</v>
      </c>
      <c r="AI577" s="80" t="s">
        <v>772</v>
      </c>
      <c r="AJ577" s="5">
        <v>9</v>
      </c>
      <c r="AK577" s="24">
        <f>VLOOKUP(AL577,$A$3:$B$36,2,FALSE)</f>
        <v>38.1</v>
      </c>
      <c r="AL577" s="80" t="s">
        <v>791</v>
      </c>
      <c r="AM577" s="5">
        <v>9</v>
      </c>
      <c r="AN577" s="24">
        <f>VLOOKUP(AO577,$A$3:$B$36,2,FALSE)</f>
        <v>28.4</v>
      </c>
      <c r="AO577" s="80" t="s">
        <v>792</v>
      </c>
    </row>
    <row r="578" spans="7:65" x14ac:dyDescent="0.45">
      <c r="G578" s="5">
        <v>10</v>
      </c>
      <c r="H578" s="6" t="s">
        <v>257</v>
      </c>
      <c r="I578" s="6"/>
      <c r="J578" s="11" t="s">
        <v>578</v>
      </c>
      <c r="K578" s="11" t="s">
        <v>398</v>
      </c>
      <c r="L578" s="6" t="s">
        <v>54</v>
      </c>
      <c r="M578" s="6"/>
      <c r="P578" s="5" t="s">
        <v>257</v>
      </c>
      <c r="R578" s="5" t="s">
        <v>42</v>
      </c>
      <c r="S578" s="5" t="s">
        <v>488</v>
      </c>
      <c r="T578" s="5" t="s">
        <v>54</v>
      </c>
      <c r="X578" s="5">
        <v>10</v>
      </c>
      <c r="Y578" s="31">
        <f>VLOOKUP(Z578,$A$3:$B$36,2,FALSE)</f>
        <v>52.3</v>
      </c>
      <c r="Z578" s="80" t="s">
        <v>764</v>
      </c>
      <c r="AD578" s="5">
        <v>10</v>
      </c>
      <c r="AE578" s="24">
        <f>VLOOKUP(AF578,$A$3:$B$36,2,FALSE)</f>
        <v>28.4</v>
      </c>
      <c r="AF578" s="80" t="s">
        <v>792</v>
      </c>
      <c r="AG578" s="5">
        <v>10</v>
      </c>
      <c r="AH578" s="24">
        <f>VLOOKUP(AI578,$A$3:$B$36,2,FALSE)</f>
        <v>49.5</v>
      </c>
      <c r="AI578" s="80" t="s">
        <v>767</v>
      </c>
      <c r="AJ578" s="5">
        <v>10</v>
      </c>
      <c r="AK578" s="24">
        <f>VLOOKUP(AL578,$A$3:$B$36,2,FALSE)</f>
        <v>38.299999999999997</v>
      </c>
      <c r="AL578" s="80" t="s">
        <v>787</v>
      </c>
      <c r="AM578" s="114">
        <v>10</v>
      </c>
      <c r="AN578" s="107">
        <f>VLOOKUP(AO578,$A$3:$B$36,2,FALSE)</f>
        <v>25.7</v>
      </c>
      <c r="AO578" s="112" t="s">
        <v>853</v>
      </c>
    </row>
    <row r="579" spans="7:65" x14ac:dyDescent="0.45">
      <c r="G579" s="5">
        <v>11</v>
      </c>
      <c r="H579" s="6" t="s">
        <v>548</v>
      </c>
      <c r="I579" s="6"/>
      <c r="J579" s="6"/>
      <c r="K579" s="13" t="s">
        <v>489</v>
      </c>
      <c r="L579" s="6" t="s">
        <v>316</v>
      </c>
      <c r="M579" s="6"/>
      <c r="P579" s="5" t="s">
        <v>548</v>
      </c>
      <c r="S579" s="5" t="s">
        <v>402</v>
      </c>
      <c r="T579" s="5" t="s">
        <v>845</v>
      </c>
      <c r="X579" s="5">
        <v>11</v>
      </c>
      <c r="Y579" s="31">
        <f>VLOOKUP(Z579,$A$3:$B$36,2,FALSE)</f>
        <v>49.5</v>
      </c>
      <c r="Z579" s="80" t="s">
        <v>767</v>
      </c>
      <c r="AD579" s="114">
        <v>11</v>
      </c>
      <c r="AE579" s="107">
        <f>VLOOKUP(AF579,$A$3:$B$36,2,FALSE)</f>
        <v>25.7</v>
      </c>
      <c r="AF579" s="112" t="s">
        <v>853</v>
      </c>
      <c r="AG579" s="5">
        <v>11</v>
      </c>
      <c r="AH579" s="24">
        <f>VLOOKUP(AI579,$A$3:$B$36,2,FALSE)</f>
        <v>46.8</v>
      </c>
      <c r="AI579" s="80" t="s">
        <v>772</v>
      </c>
      <c r="AJ579" s="5">
        <v>11</v>
      </c>
      <c r="AK579" s="24">
        <f>VLOOKUP(AL579,$A$3:$B$36,2,FALSE)</f>
        <v>40.4</v>
      </c>
      <c r="AL579" s="80" t="s">
        <v>765</v>
      </c>
    </row>
    <row r="580" spans="7:65" x14ac:dyDescent="0.45">
      <c r="G580" s="5">
        <v>12</v>
      </c>
      <c r="H580" s="6" t="s">
        <v>186</v>
      </c>
      <c r="I580" s="6"/>
      <c r="J580" s="6"/>
      <c r="K580" s="11" t="s">
        <v>403</v>
      </c>
      <c r="L580" s="6"/>
      <c r="M580" s="6"/>
      <c r="P580" s="5" t="s">
        <v>186</v>
      </c>
      <c r="S580" s="5" t="s">
        <v>488</v>
      </c>
      <c r="X580" s="5">
        <v>12</v>
      </c>
      <c r="Y580" s="31">
        <f>VLOOKUP(Z580,$A$3:$B$36,2,FALSE)</f>
        <v>46.8</v>
      </c>
      <c r="Z580" s="80" t="s">
        <v>772</v>
      </c>
      <c r="AG580" s="5">
        <v>12</v>
      </c>
      <c r="AH580" s="24">
        <f>VLOOKUP(AI580,$A$3:$B$36,2,FALSE)</f>
        <v>49.5</v>
      </c>
      <c r="AI580" s="80" t="s">
        <v>767</v>
      </c>
      <c r="AJ580" s="114">
        <v>12</v>
      </c>
      <c r="AK580" s="107">
        <f>VLOOKUP(AL580,$A$3:$B$36,2,FALSE)</f>
        <v>38.299999999999997</v>
      </c>
      <c r="AL580" s="112" t="s">
        <v>787</v>
      </c>
    </row>
    <row r="581" spans="7:65" x14ac:dyDescent="0.45">
      <c r="G581" s="5">
        <v>13</v>
      </c>
      <c r="H581" s="6" t="s">
        <v>26</v>
      </c>
      <c r="I581" s="6"/>
      <c r="J581" s="6"/>
      <c r="K581" s="6"/>
      <c r="L581" s="6"/>
      <c r="M581" s="6"/>
      <c r="P581" s="5" t="s">
        <v>26</v>
      </c>
      <c r="X581" s="5">
        <v>13</v>
      </c>
      <c r="Y581" s="31">
        <f>VLOOKUP(Z581,$A$3:$B$36,2,FALSE)</f>
        <v>44.5</v>
      </c>
      <c r="Z581" s="80" t="s">
        <v>775</v>
      </c>
      <c r="AG581" s="114">
        <v>13</v>
      </c>
      <c r="AH581" s="107">
        <f>VLOOKUP(AI581,$A$3:$B$36,2,FALSE)</f>
        <v>46.8</v>
      </c>
      <c r="AI581" s="112" t="s">
        <v>772</v>
      </c>
    </row>
    <row r="582" spans="7:65" x14ac:dyDescent="0.45">
      <c r="G582" s="5">
        <v>14</v>
      </c>
      <c r="H582" s="6" t="s">
        <v>187</v>
      </c>
      <c r="I582" s="6"/>
      <c r="J582" s="6"/>
      <c r="K582" s="6"/>
      <c r="L582" s="6"/>
      <c r="M582" s="6"/>
      <c r="P582" s="5" t="s">
        <v>187</v>
      </c>
      <c r="X582" s="5">
        <v>14</v>
      </c>
      <c r="Y582" s="31">
        <f>VLOOKUP(Z582,$A$3:$B$36,2,FALSE)</f>
        <v>41.9</v>
      </c>
      <c r="Z582" s="80" t="s">
        <v>776</v>
      </c>
    </row>
    <row r="583" spans="7:65" ht="13.8" x14ac:dyDescent="0.45">
      <c r="G583" s="5">
        <v>15</v>
      </c>
      <c r="H583" s="6" t="s">
        <v>190</v>
      </c>
      <c r="I583" s="6"/>
      <c r="J583" s="6"/>
      <c r="K583" s="6"/>
      <c r="L583" s="6"/>
      <c r="M583" s="6"/>
      <c r="P583" s="5" t="s">
        <v>68</v>
      </c>
      <c r="X583" s="5">
        <v>15</v>
      </c>
      <c r="Y583" s="31">
        <f>VLOOKUP(Z583,$A$3:$B$36,2,FALSE)</f>
        <v>40.4</v>
      </c>
      <c r="Z583" s="80" t="s">
        <v>765</v>
      </c>
      <c r="BM583" s="10" t="s">
        <v>431</v>
      </c>
    </row>
    <row r="584" spans="7:65" ht="13.8" x14ac:dyDescent="0.45">
      <c r="G584" s="5">
        <v>16</v>
      </c>
      <c r="H584" s="6" t="s">
        <v>809</v>
      </c>
      <c r="I584" s="6"/>
      <c r="J584" s="6"/>
      <c r="K584" s="6"/>
      <c r="L584" s="6"/>
      <c r="M584" s="6"/>
      <c r="N584" s="10" t="s">
        <v>431</v>
      </c>
      <c r="P584" s="5" t="s">
        <v>187</v>
      </c>
      <c r="V584" s="5">
        <f>COUNTA(P569:U584)</f>
        <v>66</v>
      </c>
      <c r="W584" s="10" t="s">
        <v>431</v>
      </c>
      <c r="X584" s="5">
        <v>16</v>
      </c>
      <c r="Y584" s="31">
        <f>VLOOKUP(Z584,$A$3:$B$36,2,FALSE)</f>
        <v>41.9</v>
      </c>
      <c r="Z584" s="80" t="s">
        <v>776</v>
      </c>
    </row>
    <row r="585" spans="7:65" x14ac:dyDescent="0.45">
      <c r="X585" s="114">
        <v>17</v>
      </c>
      <c r="Y585" s="107">
        <f>VLOOKUP(Z585,$A$3:$B$36,2,FALSE)</f>
        <v>40.4</v>
      </c>
      <c r="Z585" s="112" t="s">
        <v>765</v>
      </c>
    </row>
    <row r="586" spans="7:65" x14ac:dyDescent="0.45">
      <c r="G586" s="5" t="s">
        <v>855</v>
      </c>
    </row>
    <row r="587" spans="7:65" x14ac:dyDescent="0.45">
      <c r="H587" s="5" t="s">
        <v>216</v>
      </c>
    </row>
    <row r="588" spans="7:65" x14ac:dyDescent="0.45">
      <c r="G588" s="7" t="s">
        <v>5</v>
      </c>
      <c r="H588" s="8" t="s">
        <v>28</v>
      </c>
      <c r="I588" s="8" t="s">
        <v>29</v>
      </c>
      <c r="J588" s="8" t="s">
        <v>110</v>
      </c>
      <c r="K588" s="8" t="s">
        <v>217</v>
      </c>
      <c r="L588" s="8" t="s">
        <v>218</v>
      </c>
      <c r="M588" s="8" t="s">
        <v>219</v>
      </c>
      <c r="O588" s="5">
        <v>29</v>
      </c>
      <c r="P588" s="8" t="s">
        <v>28</v>
      </c>
      <c r="Q588" s="8" t="s">
        <v>29</v>
      </c>
      <c r="R588" s="8" t="s">
        <v>110</v>
      </c>
      <c r="S588" s="8" t="s">
        <v>217</v>
      </c>
      <c r="T588" s="8" t="s">
        <v>218</v>
      </c>
      <c r="U588" s="8" t="s">
        <v>219</v>
      </c>
      <c r="X588" s="7" t="s">
        <v>5</v>
      </c>
      <c r="Z588" s="102" t="s">
        <v>28</v>
      </c>
      <c r="AA588" s="102"/>
      <c r="AB588" s="102"/>
      <c r="AC588" s="102" t="s">
        <v>29</v>
      </c>
      <c r="AD588" s="102"/>
      <c r="AE588" s="102"/>
      <c r="AF588" s="102" t="s">
        <v>110</v>
      </c>
      <c r="AG588" s="102"/>
      <c r="AH588" s="102"/>
      <c r="AI588" s="102" t="s">
        <v>217</v>
      </c>
      <c r="AJ588" s="102"/>
      <c r="AK588" s="102"/>
      <c r="AL588" s="102" t="s">
        <v>218</v>
      </c>
      <c r="AM588" s="102"/>
      <c r="AN588" s="102"/>
      <c r="AO588" s="102" t="s">
        <v>219</v>
      </c>
    </row>
    <row r="589" spans="7:65" x14ac:dyDescent="0.45">
      <c r="G589" s="5">
        <v>1</v>
      </c>
      <c r="H589" s="6" t="s">
        <v>114</v>
      </c>
      <c r="I589" s="6" t="s">
        <v>118</v>
      </c>
      <c r="J589" s="6" t="s">
        <v>126</v>
      </c>
      <c r="K589" s="6" t="s">
        <v>136</v>
      </c>
      <c r="L589" s="6" t="s">
        <v>148</v>
      </c>
      <c r="M589" s="6" t="s">
        <v>155</v>
      </c>
      <c r="P589" s="5" t="s">
        <v>114</v>
      </c>
      <c r="Q589" s="5" t="s">
        <v>118</v>
      </c>
      <c r="R589" s="5" t="s">
        <v>126</v>
      </c>
      <c r="S589" s="5" t="s">
        <v>136</v>
      </c>
      <c r="T589" s="5" t="s">
        <v>148</v>
      </c>
      <c r="U589" s="5" t="s">
        <v>155</v>
      </c>
      <c r="X589" s="5">
        <v>1</v>
      </c>
      <c r="Y589" s="24">
        <f>VLOOKUP(Z589,$A$3:$B$36,2,FALSE)</f>
        <v>21.5</v>
      </c>
      <c r="Z589" s="80" t="s">
        <v>871</v>
      </c>
      <c r="AA589" s="5">
        <v>1</v>
      </c>
      <c r="AB589" s="24">
        <f>VLOOKUP(AC589,$A$3:$B$36,2,FALSE)</f>
        <v>21.5</v>
      </c>
      <c r="AC589" s="80" t="s">
        <v>871</v>
      </c>
      <c r="AD589" s="5">
        <v>1</v>
      </c>
      <c r="AE589" s="24">
        <f>VLOOKUP(AF589,$A$3:$B$36,2,FALSE)</f>
        <v>21.5</v>
      </c>
      <c r="AF589" s="80" t="s">
        <v>871</v>
      </c>
      <c r="AG589" s="5">
        <v>1</v>
      </c>
      <c r="AH589" s="24">
        <f>VLOOKUP(AI589,$A$3:$B$36,2,FALSE)</f>
        <v>21.5</v>
      </c>
      <c r="AI589" s="80" t="s">
        <v>871</v>
      </c>
      <c r="AJ589" s="5">
        <v>1</v>
      </c>
      <c r="AK589" s="24">
        <f>VLOOKUP(AL589,$A$3:$B$36,2,FALSE)</f>
        <v>21.5</v>
      </c>
      <c r="AL589" s="80" t="s">
        <v>871</v>
      </c>
      <c r="AM589" s="5">
        <v>1</v>
      </c>
      <c r="AN589" s="24">
        <f>VLOOKUP(AO589,$A$3:$B$36,2,FALSE)</f>
        <v>21.5</v>
      </c>
      <c r="AO589" s="80" t="s">
        <v>871</v>
      </c>
    </row>
    <row r="590" spans="7:65" x14ac:dyDescent="0.45">
      <c r="G590" s="5">
        <v>2</v>
      </c>
      <c r="H590" s="6" t="s">
        <v>116</v>
      </c>
      <c r="I590" s="6" t="s">
        <v>262</v>
      </c>
      <c r="J590" s="6" t="s">
        <v>128</v>
      </c>
      <c r="K590" s="6" t="s">
        <v>137</v>
      </c>
      <c r="L590" s="6" t="s">
        <v>290</v>
      </c>
      <c r="M590" s="6" t="s">
        <v>18</v>
      </c>
      <c r="P590" s="5" t="s">
        <v>116</v>
      </c>
      <c r="Q590" s="5" t="s">
        <v>549</v>
      </c>
      <c r="R590" s="5" t="s">
        <v>128</v>
      </c>
      <c r="S590" s="5" t="s">
        <v>137</v>
      </c>
      <c r="T590" s="5" t="s">
        <v>93</v>
      </c>
      <c r="U590" s="5" t="s">
        <v>18</v>
      </c>
      <c r="X590" s="5">
        <v>2</v>
      </c>
      <c r="Y590" s="24">
        <f>VLOOKUP(Z590,$A$3:$B$36,2,FALSE)</f>
        <v>28.4</v>
      </c>
      <c r="Z590" s="80" t="s">
        <v>792</v>
      </c>
      <c r="AA590" s="5">
        <v>2</v>
      </c>
      <c r="AB590" s="24">
        <f>VLOOKUP(AC590,$A$3:$B$36,2,FALSE)</f>
        <v>28.4</v>
      </c>
      <c r="AC590" s="80" t="s">
        <v>792</v>
      </c>
      <c r="AD590" s="5">
        <v>2</v>
      </c>
      <c r="AE590" s="24">
        <f>VLOOKUP(AF590,$A$3:$B$36,2,FALSE)</f>
        <v>28.4</v>
      </c>
      <c r="AF590" s="80" t="s">
        <v>792</v>
      </c>
      <c r="AG590" s="5">
        <v>2</v>
      </c>
      <c r="AH590" s="24">
        <f>VLOOKUP(AI590,$A$3:$B$36,2,FALSE)</f>
        <v>28.4</v>
      </c>
      <c r="AI590" s="80" t="s">
        <v>792</v>
      </c>
      <c r="AJ590" s="5">
        <v>2</v>
      </c>
      <c r="AK590" s="24">
        <f>VLOOKUP(AL590,$A$3:$B$36,2,FALSE)</f>
        <v>28.4</v>
      </c>
      <c r="AL590" s="80" t="s">
        <v>792</v>
      </c>
      <c r="AM590" s="5">
        <v>2</v>
      </c>
      <c r="AN590" s="24">
        <f>VLOOKUP(AO590,$A$3:$B$36,2,FALSE)</f>
        <v>28.4</v>
      </c>
      <c r="AO590" s="80" t="s">
        <v>792</v>
      </c>
    </row>
    <row r="591" spans="7:65" x14ac:dyDescent="0.45">
      <c r="G591" s="5">
        <v>3</v>
      </c>
      <c r="H591" s="6" t="s">
        <v>163</v>
      </c>
      <c r="I591" s="6" t="s">
        <v>550</v>
      </c>
      <c r="J591" s="6" t="s">
        <v>130</v>
      </c>
      <c r="K591" s="6" t="s">
        <v>199</v>
      </c>
      <c r="L591" s="6" t="s">
        <v>291</v>
      </c>
      <c r="M591" s="6" t="s">
        <v>14</v>
      </c>
      <c r="P591" s="5" t="s">
        <v>72</v>
      </c>
      <c r="Q591" s="5" t="s">
        <v>270</v>
      </c>
      <c r="R591" s="5" t="s">
        <v>130</v>
      </c>
      <c r="S591" s="5" t="s">
        <v>507</v>
      </c>
      <c r="T591" s="5" t="s">
        <v>94</v>
      </c>
      <c r="U591" s="5" t="s">
        <v>14</v>
      </c>
      <c r="X591" s="5">
        <v>3</v>
      </c>
      <c r="Y591" s="24">
        <f>VLOOKUP(Z591,$A$3:$B$36,2,FALSE)</f>
        <v>35.9</v>
      </c>
      <c r="Z591" s="80" t="s">
        <v>766</v>
      </c>
      <c r="AA591" s="5">
        <v>3</v>
      </c>
      <c r="AB591" s="24">
        <f>VLOOKUP(AC591,$A$3:$B$36,2,FALSE)</f>
        <v>24.1</v>
      </c>
      <c r="AC591" s="80" t="s">
        <v>769</v>
      </c>
      <c r="AD591" s="5">
        <v>3</v>
      </c>
      <c r="AE591" s="24">
        <f>VLOOKUP(AF591,$A$3:$B$36,2,FALSE)</f>
        <v>35.9</v>
      </c>
      <c r="AF591" s="80" t="s">
        <v>766</v>
      </c>
      <c r="AG591" s="5">
        <v>3</v>
      </c>
      <c r="AH591" s="24">
        <f>VLOOKUP(AI591,$A$3:$B$36,2,FALSE)</f>
        <v>35.9</v>
      </c>
      <c r="AI591" s="80" t="s">
        <v>766</v>
      </c>
      <c r="AJ591" s="5">
        <v>3</v>
      </c>
      <c r="AK591" s="24">
        <f>VLOOKUP(AL591,$A$3:$B$36,2,FALSE)</f>
        <v>24.1</v>
      </c>
      <c r="AL591" s="80" t="s">
        <v>769</v>
      </c>
      <c r="AM591" s="5">
        <v>3</v>
      </c>
      <c r="AN591" s="24">
        <f>VLOOKUP(AO591,$A$3:$B$36,2,FALSE)</f>
        <v>35.9</v>
      </c>
      <c r="AO591" s="80" t="s">
        <v>766</v>
      </c>
    </row>
    <row r="592" spans="7:65" x14ac:dyDescent="0.45">
      <c r="G592" s="5">
        <v>4</v>
      </c>
      <c r="H592" s="6" t="s">
        <v>164</v>
      </c>
      <c r="I592" s="6" t="s">
        <v>271</v>
      </c>
      <c r="J592" s="6" t="s">
        <v>619</v>
      </c>
      <c r="K592" s="6" t="s">
        <v>200</v>
      </c>
      <c r="L592" s="6" t="s">
        <v>95</v>
      </c>
      <c r="M592" s="6" t="s">
        <v>11</v>
      </c>
      <c r="P592" s="5" t="s">
        <v>117</v>
      </c>
      <c r="Q592" s="5" t="s">
        <v>271</v>
      </c>
      <c r="R592" s="5" t="s">
        <v>80</v>
      </c>
      <c r="S592" s="5" t="s">
        <v>90</v>
      </c>
      <c r="T592" s="5" t="s">
        <v>95</v>
      </c>
      <c r="U592" s="5" t="s">
        <v>11</v>
      </c>
      <c r="X592" s="5">
        <v>4</v>
      </c>
      <c r="Y592" s="24">
        <f>VLOOKUP(Z592,$A$3:$B$36,2,FALSE)</f>
        <v>32.5</v>
      </c>
      <c r="Z592" s="80" t="s">
        <v>774</v>
      </c>
      <c r="AA592" s="5">
        <v>4</v>
      </c>
      <c r="AB592" s="24">
        <f>VLOOKUP(AC592,$A$3:$B$36,2,FALSE)</f>
        <v>25.7</v>
      </c>
      <c r="AC592" s="80" t="s">
        <v>853</v>
      </c>
      <c r="AD592" s="5">
        <v>4</v>
      </c>
      <c r="AE592" s="24">
        <f>VLOOKUP(AF592,$A$3:$B$36,2,FALSE)</f>
        <v>41.9</v>
      </c>
      <c r="AF592" s="80" t="s">
        <v>776</v>
      </c>
      <c r="AG592" s="5">
        <v>4</v>
      </c>
      <c r="AH592" s="24">
        <f>VLOOKUP(AI592,$A$3:$B$36,2,FALSE)</f>
        <v>32.5</v>
      </c>
      <c r="AI592" s="80" t="s">
        <v>774</v>
      </c>
      <c r="AJ592" s="5">
        <v>4</v>
      </c>
      <c r="AK592" s="24">
        <f>VLOOKUP(AL592,$A$3:$B$36,2,FALSE)</f>
        <v>25.7</v>
      </c>
      <c r="AL592" s="80" t="s">
        <v>853</v>
      </c>
      <c r="AM592" s="5">
        <v>4</v>
      </c>
      <c r="AN592" s="24">
        <f>VLOOKUP(AO592,$A$3:$B$36,2,FALSE)</f>
        <v>41.9</v>
      </c>
      <c r="AO592" s="80" t="s">
        <v>776</v>
      </c>
    </row>
    <row r="593" spans="7:65" x14ac:dyDescent="0.45">
      <c r="G593" s="5">
        <v>5</v>
      </c>
      <c r="H593" s="6" t="s">
        <v>20</v>
      </c>
      <c r="I593" s="6" t="s">
        <v>119</v>
      </c>
      <c r="J593" s="6" t="s">
        <v>620</v>
      </c>
      <c r="K593" s="6" t="s">
        <v>46</v>
      </c>
      <c r="L593" s="6" t="s">
        <v>96</v>
      </c>
      <c r="M593" s="13" t="s">
        <v>317</v>
      </c>
      <c r="P593" s="5" t="s">
        <v>20</v>
      </c>
      <c r="Q593" s="5" t="s">
        <v>119</v>
      </c>
      <c r="R593" s="5" t="s">
        <v>620</v>
      </c>
      <c r="S593" s="5" t="s">
        <v>46</v>
      </c>
      <c r="T593" s="5" t="s">
        <v>96</v>
      </c>
      <c r="U593" s="5" t="s">
        <v>985</v>
      </c>
      <c r="X593" s="5">
        <v>5</v>
      </c>
      <c r="Y593" s="24">
        <f>VLOOKUP(Z593,$A$3:$B$36,2,FALSE)</f>
        <v>34.1</v>
      </c>
      <c r="Z593" s="80" t="s">
        <v>770</v>
      </c>
      <c r="AA593" s="5">
        <v>5</v>
      </c>
      <c r="AB593" s="24">
        <f>VLOOKUP(AC593,$A$3:$B$36,2,FALSE)</f>
        <v>28.4</v>
      </c>
      <c r="AC593" s="80" t="s">
        <v>792</v>
      </c>
      <c r="AD593" s="5">
        <v>5</v>
      </c>
      <c r="AE593" s="24">
        <f>VLOOKUP(AF593,$A$3:$B$36,2,FALSE)</f>
        <v>38.299999999999997</v>
      </c>
      <c r="AF593" s="80" t="s">
        <v>787</v>
      </c>
      <c r="AG593" s="5">
        <v>5</v>
      </c>
      <c r="AH593" s="24">
        <f>VLOOKUP(AI593,$A$3:$B$36,2,FALSE)</f>
        <v>34.1</v>
      </c>
      <c r="AI593" s="80" t="s">
        <v>770</v>
      </c>
      <c r="AJ593" s="5">
        <v>5</v>
      </c>
      <c r="AK593" s="24">
        <f>VLOOKUP(AL593,$A$3:$B$36,2,FALSE)</f>
        <v>28.4</v>
      </c>
      <c r="AL593" s="80" t="s">
        <v>792</v>
      </c>
      <c r="AM593" s="5">
        <v>5</v>
      </c>
      <c r="AN593" s="24">
        <f>VLOOKUP(AO593,$A$3:$B$36,2,FALSE)</f>
        <v>52.3</v>
      </c>
      <c r="AO593" s="80" t="s">
        <v>764</v>
      </c>
    </row>
    <row r="594" spans="7:65" x14ac:dyDescent="0.45">
      <c r="G594" s="5">
        <v>6</v>
      </c>
      <c r="H594" s="6" t="s">
        <v>66</v>
      </c>
      <c r="I594" s="6" t="s">
        <v>272</v>
      </c>
      <c r="J594" s="6" t="s">
        <v>856</v>
      </c>
      <c r="K594" s="6" t="s">
        <v>138</v>
      </c>
      <c r="L594" s="6" t="s">
        <v>97</v>
      </c>
      <c r="M594" s="6" t="s">
        <v>863</v>
      </c>
      <c r="P594" s="5" t="s">
        <v>66</v>
      </c>
      <c r="Q594" s="5" t="s">
        <v>272</v>
      </c>
      <c r="R594" s="5" t="s">
        <v>856</v>
      </c>
      <c r="S594" s="5" t="s">
        <v>138</v>
      </c>
      <c r="T594" s="5" t="s">
        <v>97</v>
      </c>
      <c r="U594" s="5" t="s">
        <v>9</v>
      </c>
      <c r="X594" s="5">
        <v>6</v>
      </c>
      <c r="Y594" s="24">
        <f>VLOOKUP(Z594,$A$3:$B$36,2,FALSE)</f>
        <v>35.9</v>
      </c>
      <c r="Z594" s="80" t="s">
        <v>766</v>
      </c>
      <c r="AA594" s="5">
        <v>6</v>
      </c>
      <c r="AB594" s="24">
        <f>VLOOKUP(AC594,$A$3:$B$36,2,FALSE)</f>
        <v>30.7</v>
      </c>
      <c r="AC594" s="80" t="s">
        <v>773</v>
      </c>
      <c r="AD594" s="5">
        <v>6</v>
      </c>
      <c r="AE594" s="24">
        <f>VLOOKUP(AF594,$A$3:$B$36,2,FALSE)</f>
        <v>35.9</v>
      </c>
      <c r="AF594" s="80" t="s">
        <v>766</v>
      </c>
      <c r="AG594" s="5">
        <v>6</v>
      </c>
      <c r="AH594" s="24">
        <f>VLOOKUP(AI594,$A$3:$B$36,2,FALSE)</f>
        <v>35.9</v>
      </c>
      <c r="AI594" s="80" t="s">
        <v>766</v>
      </c>
      <c r="AJ594" s="5">
        <v>6</v>
      </c>
      <c r="AK594" s="24">
        <f>VLOOKUP(AL594,$A$3:$B$36,2,FALSE)</f>
        <v>30.7</v>
      </c>
      <c r="AL594" s="80" t="s">
        <v>773</v>
      </c>
      <c r="AM594" s="5">
        <v>6</v>
      </c>
      <c r="AN594" s="24">
        <f>VLOOKUP(AO594,$A$3:$B$36,2,FALSE)</f>
        <v>46.8</v>
      </c>
      <c r="AO594" s="80" t="s">
        <v>772</v>
      </c>
    </row>
    <row r="595" spans="7:65" x14ac:dyDescent="0.45">
      <c r="G595" s="5">
        <v>7</v>
      </c>
      <c r="H595" s="6" t="s">
        <v>67</v>
      </c>
      <c r="I595" s="6" t="s">
        <v>273</v>
      </c>
      <c r="J595" s="6" t="s">
        <v>45</v>
      </c>
      <c r="K595" s="6" t="s">
        <v>203</v>
      </c>
      <c r="L595" s="6" t="s">
        <v>98</v>
      </c>
      <c r="M595" s="11" t="s">
        <v>864</v>
      </c>
      <c r="P595" s="5" t="s">
        <v>67</v>
      </c>
      <c r="Q595" s="5" t="s">
        <v>273</v>
      </c>
      <c r="R595" s="5" t="s">
        <v>45</v>
      </c>
      <c r="S595" s="5" t="s">
        <v>203</v>
      </c>
      <c r="T595" s="5" t="s">
        <v>98</v>
      </c>
      <c r="U595" s="5" t="s">
        <v>1023</v>
      </c>
      <c r="X595" s="5">
        <v>7</v>
      </c>
      <c r="Y595" s="24">
        <f>VLOOKUP(Z595,$A$3:$B$36,2,FALSE)</f>
        <v>38.1</v>
      </c>
      <c r="Z595" s="80" t="s">
        <v>791</v>
      </c>
      <c r="AA595" s="5">
        <v>7</v>
      </c>
      <c r="AB595" s="24">
        <f>VLOOKUP(AC595,$A$3:$B$36,2,FALSE)</f>
        <v>32.5</v>
      </c>
      <c r="AC595" s="80" t="s">
        <v>774</v>
      </c>
      <c r="AD595" s="5">
        <v>7</v>
      </c>
      <c r="AE595" s="24">
        <f>VLOOKUP(AF595,$A$3:$B$36,2,FALSE)</f>
        <v>32.5</v>
      </c>
      <c r="AF595" s="80" t="s">
        <v>774</v>
      </c>
      <c r="AG595" s="5">
        <v>7</v>
      </c>
      <c r="AH595" s="24">
        <f>VLOOKUP(AI595,$A$3:$B$36,2,FALSE)</f>
        <v>38.1</v>
      </c>
      <c r="AI595" s="80" t="s">
        <v>791</v>
      </c>
      <c r="AJ595" s="5">
        <v>7</v>
      </c>
      <c r="AK595" s="24">
        <f>VLOOKUP(AL595,$A$3:$B$36,2,FALSE)</f>
        <v>32.5</v>
      </c>
      <c r="AL595" s="80" t="s">
        <v>774</v>
      </c>
      <c r="AM595" s="5">
        <v>7</v>
      </c>
      <c r="AN595" s="24">
        <f>VLOOKUP(AO595,$A$3:$B$36,2,FALSE)</f>
        <v>49.5</v>
      </c>
      <c r="AO595" s="80" t="s">
        <v>767</v>
      </c>
    </row>
    <row r="596" spans="7:65" x14ac:dyDescent="0.45">
      <c r="G596" s="5">
        <v>8</v>
      </c>
      <c r="H596" s="6" t="s">
        <v>21</v>
      </c>
      <c r="I596" s="6" t="s">
        <v>30</v>
      </c>
      <c r="J596" s="6" t="s">
        <v>42</v>
      </c>
      <c r="K596" s="6" t="s">
        <v>47</v>
      </c>
      <c r="L596" s="6" t="s">
        <v>53</v>
      </c>
      <c r="M596" s="6" t="s">
        <v>865</v>
      </c>
      <c r="P596" s="5" t="s">
        <v>21</v>
      </c>
      <c r="Q596" s="5" t="s">
        <v>30</v>
      </c>
      <c r="R596" s="5" t="s">
        <v>42</v>
      </c>
      <c r="S596" s="5" t="s">
        <v>47</v>
      </c>
      <c r="T596" s="5" t="s">
        <v>53</v>
      </c>
      <c r="U596" s="5" t="s">
        <v>9</v>
      </c>
      <c r="X596" s="5">
        <v>8</v>
      </c>
      <c r="Y596" s="24">
        <f>VLOOKUP(Z596,$A$3:$B$36,2,FALSE)</f>
        <v>38.299999999999997</v>
      </c>
      <c r="Z596" s="80" t="s">
        <v>787</v>
      </c>
      <c r="AA596" s="5">
        <v>8</v>
      </c>
      <c r="AB596" s="24">
        <f>VLOOKUP(AC596,$A$3:$B$36,2,FALSE)</f>
        <v>34.1</v>
      </c>
      <c r="AC596" s="80" t="s">
        <v>770</v>
      </c>
      <c r="AD596" s="5">
        <v>8</v>
      </c>
      <c r="AE596" s="24">
        <f>VLOOKUP(AF596,$A$3:$B$36,2,FALSE)</f>
        <v>28.4</v>
      </c>
      <c r="AF596" s="80" t="s">
        <v>792</v>
      </c>
      <c r="AG596" s="5">
        <v>8</v>
      </c>
      <c r="AH596" s="24">
        <f>VLOOKUP(AI596,$A$3:$B$36,2,FALSE)</f>
        <v>38.299999999999997</v>
      </c>
      <c r="AI596" s="80" t="s">
        <v>787</v>
      </c>
      <c r="AJ596" s="5">
        <v>8</v>
      </c>
      <c r="AK596" s="24">
        <f>VLOOKUP(AL596,$A$3:$B$36,2,FALSE)</f>
        <v>34.1</v>
      </c>
      <c r="AL596" s="80" t="s">
        <v>770</v>
      </c>
      <c r="AM596" s="5">
        <v>8</v>
      </c>
      <c r="AN596" s="24">
        <f>VLOOKUP(AO596,$A$3:$B$36,2,FALSE)</f>
        <v>46.8</v>
      </c>
      <c r="AO596" s="80" t="s">
        <v>772</v>
      </c>
    </row>
    <row r="597" spans="7:65" x14ac:dyDescent="0.45">
      <c r="G597" s="5">
        <v>9</v>
      </c>
      <c r="H597" s="6" t="s">
        <v>68</v>
      </c>
      <c r="I597" s="6" t="s">
        <v>330</v>
      </c>
      <c r="J597" s="11" t="s">
        <v>333</v>
      </c>
      <c r="K597" s="6" t="s">
        <v>50</v>
      </c>
      <c r="L597" s="6" t="s">
        <v>99</v>
      </c>
      <c r="M597" s="11" t="s">
        <v>8</v>
      </c>
      <c r="P597" s="5" t="s">
        <v>68</v>
      </c>
      <c r="Q597" s="5" t="s">
        <v>329</v>
      </c>
      <c r="R597" s="5" t="s">
        <v>127</v>
      </c>
      <c r="S597" s="5" t="s">
        <v>50</v>
      </c>
      <c r="T597" s="5" t="s">
        <v>99</v>
      </c>
      <c r="U597" s="5" t="s">
        <v>8</v>
      </c>
      <c r="X597" s="5">
        <v>9</v>
      </c>
      <c r="Y597" s="24">
        <f>VLOOKUP(Z597,$A$3:$B$36,2,FALSE)</f>
        <v>40.4</v>
      </c>
      <c r="Z597" s="80" t="s">
        <v>765</v>
      </c>
      <c r="AA597" s="5">
        <v>9</v>
      </c>
      <c r="AB597" s="24">
        <f>VLOOKUP(AC597,$A$3:$B$36,2,FALSE)</f>
        <v>35.9</v>
      </c>
      <c r="AC597" s="80" t="s">
        <v>766</v>
      </c>
      <c r="AD597" s="5">
        <v>9</v>
      </c>
      <c r="AE597" s="24">
        <f>VLOOKUP(AF597,$A$3:$B$36,2,FALSE)</f>
        <v>24.1</v>
      </c>
      <c r="AF597" s="80" t="s">
        <v>769</v>
      </c>
      <c r="AG597" s="5">
        <v>9</v>
      </c>
      <c r="AH597" s="24">
        <f>VLOOKUP(AI597,$A$3:$B$36,2,FALSE)</f>
        <v>40.4</v>
      </c>
      <c r="AI597" s="80" t="s">
        <v>765</v>
      </c>
      <c r="AJ597" s="5">
        <v>9</v>
      </c>
      <c r="AK597" s="24">
        <f>VLOOKUP(AL597,$A$3:$B$36,2,FALSE)</f>
        <v>35.9</v>
      </c>
      <c r="AL597" s="80" t="s">
        <v>766</v>
      </c>
      <c r="AM597" s="5">
        <v>9</v>
      </c>
      <c r="AN597" s="24">
        <f>VLOOKUP(AO597,$A$3:$B$36,2,FALSE)</f>
        <v>49.5</v>
      </c>
      <c r="AO597" s="80" t="s">
        <v>767</v>
      </c>
    </row>
    <row r="598" spans="7:65" x14ac:dyDescent="0.45">
      <c r="G598" s="5">
        <v>10</v>
      </c>
      <c r="H598" s="11" t="s">
        <v>189</v>
      </c>
      <c r="I598" s="6" t="s">
        <v>835</v>
      </c>
      <c r="J598" s="6" t="s">
        <v>237</v>
      </c>
      <c r="K598" s="6" t="s">
        <v>51</v>
      </c>
      <c r="L598" s="6" t="s">
        <v>100</v>
      </c>
      <c r="M598" s="13" t="s">
        <v>866</v>
      </c>
      <c r="P598" s="5" t="s">
        <v>187</v>
      </c>
      <c r="Q598" s="5" t="s">
        <v>835</v>
      </c>
      <c r="R598" s="5" t="s">
        <v>237</v>
      </c>
      <c r="S598" s="5" t="s">
        <v>51</v>
      </c>
      <c r="T598" s="5" t="s">
        <v>100</v>
      </c>
      <c r="U598" s="5" t="s">
        <v>985</v>
      </c>
      <c r="X598" s="5">
        <v>10</v>
      </c>
      <c r="Y598" s="24">
        <f>VLOOKUP(Z598,$A$3:$B$36,2,FALSE)</f>
        <v>41.9</v>
      </c>
      <c r="Z598" s="80" t="s">
        <v>776</v>
      </c>
      <c r="AA598" s="5">
        <v>10</v>
      </c>
      <c r="AB598" s="24">
        <f>VLOOKUP(AC598,$A$3:$B$36,2,FALSE)</f>
        <v>34.1</v>
      </c>
      <c r="AC598" s="80" t="s">
        <v>770</v>
      </c>
      <c r="AD598" s="5">
        <v>10</v>
      </c>
      <c r="AE598" s="24">
        <f>VLOOKUP(AF598,$A$3:$B$36,2,FALSE)</f>
        <v>25.7</v>
      </c>
      <c r="AF598" s="80" t="s">
        <v>853</v>
      </c>
      <c r="AG598" s="5">
        <v>10</v>
      </c>
      <c r="AH598" s="24">
        <f>VLOOKUP(AI598,$A$3:$B$36,2,FALSE)</f>
        <v>41.9</v>
      </c>
      <c r="AI598" s="80" t="s">
        <v>776</v>
      </c>
      <c r="AJ598" s="5">
        <v>10</v>
      </c>
      <c r="AK598" s="24">
        <f>VLOOKUP(AL598,$A$3:$B$36,2,FALSE)</f>
        <v>38.1</v>
      </c>
      <c r="AL598" s="80" t="s">
        <v>791</v>
      </c>
      <c r="AM598" s="5">
        <v>10</v>
      </c>
      <c r="AN598" s="24">
        <f>VLOOKUP(AO598,$A$3:$B$36,2,FALSE)</f>
        <v>52.3</v>
      </c>
      <c r="AO598" s="80" t="s">
        <v>764</v>
      </c>
    </row>
    <row r="599" spans="7:65" x14ac:dyDescent="0.45">
      <c r="G599" s="5">
        <v>11</v>
      </c>
      <c r="H599" s="6" t="s">
        <v>190</v>
      </c>
      <c r="I599" s="6" t="s">
        <v>797</v>
      </c>
      <c r="J599" s="6" t="s">
        <v>128</v>
      </c>
      <c r="K599" s="6" t="s">
        <v>401</v>
      </c>
      <c r="L599" s="11" t="s">
        <v>860</v>
      </c>
      <c r="M599" s="6"/>
      <c r="P599" s="5" t="s">
        <v>68</v>
      </c>
      <c r="Q599" s="5" t="s">
        <v>273</v>
      </c>
      <c r="R599" s="5" t="s">
        <v>128</v>
      </c>
      <c r="S599" s="5" t="s">
        <v>401</v>
      </c>
      <c r="T599" s="5" t="s">
        <v>91</v>
      </c>
      <c r="X599" s="5">
        <v>11</v>
      </c>
      <c r="Y599" s="24">
        <f>VLOOKUP(Z599,$A$3:$B$36,2,FALSE)</f>
        <v>40.4</v>
      </c>
      <c r="Z599" s="80" t="s">
        <v>765</v>
      </c>
      <c r="AA599" s="5">
        <v>11</v>
      </c>
      <c r="AB599" s="24">
        <f>VLOOKUP(AC599,$A$3:$B$36,2,FALSE)</f>
        <v>32.5</v>
      </c>
      <c r="AC599" s="80" t="s">
        <v>774</v>
      </c>
      <c r="AD599" s="5">
        <v>11</v>
      </c>
      <c r="AE599" s="24">
        <f>VLOOKUP(AF599,$A$3:$B$36,2,FALSE)</f>
        <v>28.4</v>
      </c>
      <c r="AF599" s="80" t="s">
        <v>792</v>
      </c>
      <c r="AG599" s="5">
        <v>11</v>
      </c>
      <c r="AH599" s="24">
        <f>VLOOKUP(AI599,$A$3:$B$36,2,FALSE)</f>
        <v>44.5</v>
      </c>
      <c r="AI599" s="80" t="s">
        <v>775</v>
      </c>
      <c r="AJ599" s="5">
        <v>11</v>
      </c>
      <c r="AK599" s="24">
        <f>VLOOKUP(AL599,$A$3:$B$36,2,FALSE)</f>
        <v>38.299999999999997</v>
      </c>
      <c r="AL599" s="80" t="s">
        <v>787</v>
      </c>
      <c r="AM599" s="114">
        <v>11</v>
      </c>
      <c r="AN599" s="107">
        <f>VLOOKUP(AO599,$A$3:$B$36,2,FALSE)</f>
        <v>49.5</v>
      </c>
      <c r="AO599" s="112" t="s">
        <v>767</v>
      </c>
    </row>
    <row r="600" spans="7:65" ht="13.8" x14ac:dyDescent="0.45">
      <c r="G600" s="5">
        <v>12</v>
      </c>
      <c r="H600" s="11" t="s">
        <v>809</v>
      </c>
      <c r="I600" s="6" t="s">
        <v>459</v>
      </c>
      <c r="J600" s="6" t="s">
        <v>857</v>
      </c>
      <c r="K600" s="6" t="s">
        <v>858</v>
      </c>
      <c r="L600" s="6" t="s">
        <v>861</v>
      </c>
      <c r="M600" s="6"/>
      <c r="P600" s="5" t="s">
        <v>187</v>
      </c>
      <c r="Q600" s="5" t="s">
        <v>835</v>
      </c>
      <c r="R600" s="5" t="s">
        <v>41</v>
      </c>
      <c r="S600" s="5" t="s">
        <v>399</v>
      </c>
      <c r="T600" s="5" t="s">
        <v>100</v>
      </c>
      <c r="X600" s="5">
        <v>12</v>
      </c>
      <c r="Y600" s="24">
        <f>VLOOKUP(Z600,$A$3:$B$36,2,FALSE)</f>
        <v>41.9</v>
      </c>
      <c r="Z600" s="80" t="s">
        <v>776</v>
      </c>
      <c r="AA600" s="5">
        <v>12</v>
      </c>
      <c r="AB600" s="24">
        <f>VLOOKUP(AC600,$A$3:$B$36,2,FALSE)</f>
        <v>34.1</v>
      </c>
      <c r="AC600" s="80" t="s">
        <v>770</v>
      </c>
      <c r="AD600" s="5">
        <v>12</v>
      </c>
      <c r="AE600" s="24">
        <f>VLOOKUP(AF600,$A$3:$B$36,2,FALSE)</f>
        <v>30.7</v>
      </c>
      <c r="AF600" s="80" t="s">
        <v>773</v>
      </c>
      <c r="AG600" s="5">
        <v>12</v>
      </c>
      <c r="AH600" s="24">
        <f>VLOOKUP(AI600,$A$3:$B$36,2,FALSE)</f>
        <v>46.8</v>
      </c>
      <c r="AI600" s="80" t="s">
        <v>772</v>
      </c>
      <c r="AJ600" s="5">
        <v>12</v>
      </c>
      <c r="AK600" s="24">
        <f>VLOOKUP(AL600,$A$3:$B$36,2,FALSE)</f>
        <v>38.1</v>
      </c>
      <c r="AL600" s="80" t="s">
        <v>791</v>
      </c>
      <c r="BM600" s="10" t="s">
        <v>431</v>
      </c>
    </row>
    <row r="601" spans="7:65" x14ac:dyDescent="0.45">
      <c r="G601" s="5">
        <v>13</v>
      </c>
      <c r="H601" s="6"/>
      <c r="I601" s="6"/>
      <c r="J601" s="6" t="s">
        <v>42</v>
      </c>
      <c r="K601" s="6" t="s">
        <v>859</v>
      </c>
      <c r="L601" s="11" t="s">
        <v>862</v>
      </c>
      <c r="M601" s="6"/>
      <c r="R601" s="5" t="s">
        <v>42</v>
      </c>
      <c r="S601" s="5" t="s">
        <v>401</v>
      </c>
      <c r="T601" s="5" t="s">
        <v>91</v>
      </c>
      <c r="X601" s="114">
        <v>13</v>
      </c>
      <c r="Y601" s="107">
        <f>VLOOKUP(Z601,$A$3:$B$36,2,FALSE)</f>
        <v>40.4</v>
      </c>
      <c r="Z601" s="112" t="s">
        <v>765</v>
      </c>
      <c r="AA601" s="114">
        <v>13</v>
      </c>
      <c r="AB601" s="107">
        <f>VLOOKUP(AC601,$A$3:$B$36,2,FALSE)</f>
        <v>32.5</v>
      </c>
      <c r="AC601" s="112" t="s">
        <v>774</v>
      </c>
      <c r="AD601" s="5">
        <v>13</v>
      </c>
      <c r="AE601" s="24">
        <f>VLOOKUP(AF601,$A$3:$B$36,2,FALSE)</f>
        <v>28.4</v>
      </c>
      <c r="AF601" s="80" t="s">
        <v>792</v>
      </c>
      <c r="AG601" s="5">
        <v>13</v>
      </c>
      <c r="AH601" s="24">
        <f>VLOOKUP(AI601,$A$3:$B$36,2,FALSE)</f>
        <v>44.5</v>
      </c>
      <c r="AI601" s="80" t="s">
        <v>775</v>
      </c>
      <c r="AJ601" s="5">
        <v>13</v>
      </c>
      <c r="AK601" s="24">
        <f>VLOOKUP(AL601,$A$3:$B$36,2,FALSE)</f>
        <v>38.299999999999997</v>
      </c>
      <c r="AL601" s="80" t="s">
        <v>787</v>
      </c>
    </row>
    <row r="602" spans="7:65" x14ac:dyDescent="0.45">
      <c r="G602" s="5">
        <v>14</v>
      </c>
      <c r="H602" s="6"/>
      <c r="I602" s="6"/>
      <c r="J602" s="6" t="s">
        <v>43</v>
      </c>
      <c r="K602" s="6" t="s">
        <v>402</v>
      </c>
      <c r="L602" s="6"/>
      <c r="M602" s="6"/>
      <c r="R602" s="5" t="s">
        <v>43</v>
      </c>
      <c r="S602" s="5" t="s">
        <v>402</v>
      </c>
      <c r="AD602" s="5">
        <v>14</v>
      </c>
      <c r="AE602" s="24">
        <f>VLOOKUP(AF602,$A$3:$B$36,2,FALSE)</f>
        <v>25.7</v>
      </c>
      <c r="AF602" s="80" t="s">
        <v>853</v>
      </c>
      <c r="AG602" s="5">
        <v>14</v>
      </c>
      <c r="AH602" s="24">
        <f>VLOOKUP(AI602,$A$3:$B$36,2,FALSE)</f>
        <v>46.8</v>
      </c>
      <c r="AI602" s="80" t="s">
        <v>772</v>
      </c>
      <c r="AJ602" s="114">
        <v>14</v>
      </c>
      <c r="AK602" s="107">
        <f>VLOOKUP(AL602,$A$3:$B$36,2,FALSE)</f>
        <v>38.1</v>
      </c>
      <c r="AL602" s="112" t="s">
        <v>791</v>
      </c>
    </row>
    <row r="603" spans="7:65" x14ac:dyDescent="0.45">
      <c r="G603" s="5">
        <v>15</v>
      </c>
      <c r="H603" s="6"/>
      <c r="I603" s="6"/>
      <c r="J603" s="6" t="s">
        <v>44</v>
      </c>
      <c r="K603" s="6" t="s">
        <v>141</v>
      </c>
      <c r="L603" s="6"/>
      <c r="M603" s="6"/>
      <c r="R603" s="5" t="s">
        <v>44</v>
      </c>
      <c r="S603" s="5" t="s">
        <v>141</v>
      </c>
      <c r="AD603" s="5">
        <v>15</v>
      </c>
      <c r="AE603" s="24">
        <f>VLOOKUP(AF603,$A$3:$B$36,2,FALSE)</f>
        <v>24.1</v>
      </c>
      <c r="AF603" s="80" t="s">
        <v>769</v>
      </c>
      <c r="AG603" s="5">
        <v>15</v>
      </c>
      <c r="AH603" s="24">
        <f>VLOOKUP(AI603,$A$3:$B$36,2,FALSE)</f>
        <v>49.5</v>
      </c>
      <c r="AI603" s="80" t="s">
        <v>767</v>
      </c>
    </row>
    <row r="604" spans="7:65" ht="13.8" x14ac:dyDescent="0.45">
      <c r="G604" s="5">
        <v>16</v>
      </c>
      <c r="H604" s="6"/>
      <c r="I604" s="6"/>
      <c r="J604" s="6" t="s">
        <v>826</v>
      </c>
      <c r="K604" s="6" t="s">
        <v>490</v>
      </c>
      <c r="L604" s="6"/>
      <c r="M604" s="6"/>
      <c r="N604" s="10" t="s">
        <v>431</v>
      </c>
      <c r="R604" s="5" t="s">
        <v>236</v>
      </c>
      <c r="S604" s="5" t="s">
        <v>609</v>
      </c>
      <c r="AD604" s="5">
        <v>16</v>
      </c>
      <c r="AE604" s="24">
        <f>VLOOKUP(AF604,$A$3:$B$36,2,FALSE)</f>
        <v>22.6</v>
      </c>
      <c r="AF604" s="80" t="s">
        <v>873</v>
      </c>
      <c r="AG604" s="5">
        <v>16</v>
      </c>
      <c r="AH604" s="24">
        <f>VLOOKUP(AI604,$A$3:$B$36,2,FALSE)</f>
        <v>52.3</v>
      </c>
      <c r="AI604" s="80" t="s">
        <v>764</v>
      </c>
    </row>
    <row r="605" spans="7:65" ht="13.8" x14ac:dyDescent="0.45">
      <c r="G605" s="5">
        <v>17</v>
      </c>
      <c r="H605" s="6"/>
      <c r="I605" s="6"/>
      <c r="J605" s="11" t="s">
        <v>652</v>
      </c>
      <c r="K605" s="6"/>
      <c r="L605" s="6"/>
      <c r="M605" s="6"/>
      <c r="R605" s="5" t="s">
        <v>44</v>
      </c>
      <c r="V605" s="5">
        <f>COUNTA(P589:U605)</f>
        <v>80</v>
      </c>
      <c r="W605" s="10" t="s">
        <v>431</v>
      </c>
      <c r="AD605" s="5">
        <v>17</v>
      </c>
      <c r="AE605" s="24">
        <f>VLOOKUP(AF605,$A$3:$B$36,2,FALSE)</f>
        <v>24.1</v>
      </c>
      <c r="AF605" s="80" t="s">
        <v>769</v>
      </c>
      <c r="AG605" s="114">
        <v>17</v>
      </c>
      <c r="AH605" s="107">
        <f>VLOOKUP(AI605,$A$3:$B$36,2,FALSE)</f>
        <v>49.5</v>
      </c>
      <c r="AI605" s="112" t="s">
        <v>767</v>
      </c>
    </row>
    <row r="606" spans="7:65" x14ac:dyDescent="0.45">
      <c r="AD606" s="114">
        <v>18</v>
      </c>
      <c r="AE606" s="115">
        <f>VLOOKUP(AF606,$A$3:$B$36,2,FALSE)</f>
        <v>22.6</v>
      </c>
      <c r="AF606" s="112" t="s">
        <v>873</v>
      </c>
    </row>
    <row r="607" spans="7:65" x14ac:dyDescent="0.45">
      <c r="G607" s="5" t="s">
        <v>925</v>
      </c>
    </row>
    <row r="608" spans="7:65" ht="12" thickBot="1" x14ac:dyDescent="0.5">
      <c r="H608" s="5" t="s">
        <v>216</v>
      </c>
    </row>
    <row r="609" spans="7:65" x14ac:dyDescent="0.45">
      <c r="G609" s="7" t="s">
        <v>5</v>
      </c>
      <c r="H609" s="8" t="s">
        <v>28</v>
      </c>
      <c r="I609" s="73" t="s">
        <v>29</v>
      </c>
      <c r="J609" s="8" t="s">
        <v>110</v>
      </c>
      <c r="K609" s="73" t="s">
        <v>217</v>
      </c>
      <c r="L609" s="8" t="s">
        <v>218</v>
      </c>
      <c r="M609" s="8" t="s">
        <v>219</v>
      </c>
      <c r="O609" s="5">
        <v>29</v>
      </c>
      <c r="P609" s="8" t="s">
        <v>28</v>
      </c>
      <c r="Q609" s="8" t="s">
        <v>29</v>
      </c>
      <c r="R609" s="8" t="s">
        <v>110</v>
      </c>
      <c r="S609" s="8" t="s">
        <v>217</v>
      </c>
      <c r="T609" s="8" t="s">
        <v>218</v>
      </c>
      <c r="U609" s="8" t="s">
        <v>219</v>
      </c>
      <c r="X609" s="7" t="s">
        <v>5</v>
      </c>
      <c r="Z609" s="102" t="s">
        <v>28</v>
      </c>
      <c r="AA609" s="102"/>
      <c r="AB609" s="102"/>
      <c r="AC609" s="102" t="s">
        <v>29</v>
      </c>
      <c r="AD609" s="102"/>
      <c r="AE609" s="102"/>
      <c r="AF609" s="102" t="s">
        <v>110</v>
      </c>
      <c r="AG609" s="102"/>
      <c r="AH609" s="102"/>
      <c r="AI609" s="102" t="s">
        <v>217</v>
      </c>
      <c r="AJ609" s="102"/>
      <c r="AK609" s="102"/>
      <c r="AL609" s="102" t="s">
        <v>218</v>
      </c>
      <c r="AM609" s="102"/>
      <c r="AN609" s="102"/>
      <c r="AO609" s="102" t="s">
        <v>219</v>
      </c>
    </row>
    <row r="610" spans="7:65" x14ac:dyDescent="0.45">
      <c r="G610" s="5">
        <v>1</v>
      </c>
      <c r="H610" s="6" t="s">
        <v>114</v>
      </c>
      <c r="I610" s="74" t="s">
        <v>118</v>
      </c>
      <c r="J610" s="6" t="s">
        <v>126</v>
      </c>
      <c r="K610" s="74" t="s">
        <v>136</v>
      </c>
      <c r="L610" s="6" t="s">
        <v>580</v>
      </c>
      <c r="M610" s="6" t="s">
        <v>155</v>
      </c>
      <c r="N610" s="6"/>
      <c r="P610" s="5" t="s">
        <v>114</v>
      </c>
      <c r="Q610" s="5" t="s">
        <v>118</v>
      </c>
      <c r="R610" s="5" t="s">
        <v>126</v>
      </c>
      <c r="S610" s="5" t="s">
        <v>136</v>
      </c>
      <c r="T610" s="5" t="s">
        <v>580</v>
      </c>
      <c r="U610" s="5" t="s">
        <v>155</v>
      </c>
      <c r="X610" s="5">
        <v>1</v>
      </c>
      <c r="Y610" s="24">
        <f>VLOOKUP(Z610,$A$3:$B$36,2,FALSE)</f>
        <v>21.5</v>
      </c>
      <c r="Z610" s="80" t="s">
        <v>871</v>
      </c>
      <c r="AA610" s="5">
        <v>1</v>
      </c>
      <c r="AB610" s="24">
        <f>VLOOKUP(AC610,$A$3:$B$36,2,FALSE)</f>
        <v>21.5</v>
      </c>
      <c r="AC610" s="80" t="s">
        <v>871</v>
      </c>
      <c r="AD610" s="5">
        <v>1</v>
      </c>
      <c r="AE610" s="24">
        <f>VLOOKUP(AF610,$A$3:$B$36,2,FALSE)</f>
        <v>21.5</v>
      </c>
      <c r="AF610" s="80" t="s">
        <v>871</v>
      </c>
      <c r="AG610" s="5">
        <v>1</v>
      </c>
      <c r="AH610" s="24">
        <f>VLOOKUP(AI610,$A$3:$B$36,2,FALSE)</f>
        <v>21.5</v>
      </c>
      <c r="AI610" s="80" t="s">
        <v>871</v>
      </c>
      <c r="AJ610" s="5">
        <v>1</v>
      </c>
      <c r="AK610" s="24">
        <f>VLOOKUP(AL610,$A$3:$B$36,2,FALSE)</f>
        <v>21.5</v>
      </c>
      <c r="AL610" s="80" t="s">
        <v>871</v>
      </c>
      <c r="AM610" s="5">
        <v>1</v>
      </c>
      <c r="AN610" s="24">
        <f>VLOOKUP(AO610,$A$3:$B$36,2,FALSE)</f>
        <v>21.5</v>
      </c>
      <c r="AO610" s="80" t="s">
        <v>871</v>
      </c>
    </row>
    <row r="611" spans="7:65" x14ac:dyDescent="0.45">
      <c r="G611" s="5">
        <v>2</v>
      </c>
      <c r="H611" s="6" t="s">
        <v>116</v>
      </c>
      <c r="I611" s="75" t="s">
        <v>262</v>
      </c>
      <c r="J611" s="6" t="s">
        <v>128</v>
      </c>
      <c r="K611" s="74" t="s">
        <v>137</v>
      </c>
      <c r="L611" s="6" t="s">
        <v>654</v>
      </c>
      <c r="M611" s="6" t="s">
        <v>466</v>
      </c>
      <c r="N611" s="6"/>
      <c r="P611" s="5" t="s">
        <v>116</v>
      </c>
      <c r="Q611" s="5" t="s">
        <v>549</v>
      </c>
      <c r="R611" s="5" t="s">
        <v>128</v>
      </c>
      <c r="S611" s="5" t="s">
        <v>137</v>
      </c>
      <c r="T611" s="5" t="s">
        <v>1015</v>
      </c>
      <c r="U611" s="5" t="s">
        <v>16</v>
      </c>
      <c r="X611" s="5">
        <v>2</v>
      </c>
      <c r="Y611" s="24">
        <f>VLOOKUP(Z611,$A$3:$B$36,2,FALSE)</f>
        <v>28.4</v>
      </c>
      <c r="Z611" s="80" t="s">
        <v>792</v>
      </c>
      <c r="AA611" s="5">
        <v>2</v>
      </c>
      <c r="AB611" s="24">
        <f>VLOOKUP(AC611,$A$3:$B$36,2,FALSE)</f>
        <v>28.4</v>
      </c>
      <c r="AC611" s="80" t="s">
        <v>792</v>
      </c>
      <c r="AD611" s="5">
        <v>2</v>
      </c>
      <c r="AE611" s="24">
        <f>VLOOKUP(AF611,$A$3:$B$36,2,FALSE)</f>
        <v>28.4</v>
      </c>
      <c r="AF611" s="80" t="s">
        <v>792</v>
      </c>
      <c r="AG611" s="5">
        <v>2</v>
      </c>
      <c r="AH611" s="24">
        <f>VLOOKUP(AI611,$A$3:$B$36,2,FALSE)</f>
        <v>28.4</v>
      </c>
      <c r="AI611" s="80" t="s">
        <v>792</v>
      </c>
      <c r="AJ611" s="5">
        <v>2</v>
      </c>
      <c r="AK611" s="24">
        <f>VLOOKUP(AL611,$A$3:$B$36,2,FALSE)</f>
        <v>17.899999999999999</v>
      </c>
      <c r="AL611" s="80" t="s">
        <v>771</v>
      </c>
      <c r="AM611" s="5">
        <v>2</v>
      </c>
      <c r="AN611" s="24">
        <f>VLOOKUP(AO611,$A$3:$B$36,2,FALSE)</f>
        <v>28.4</v>
      </c>
      <c r="AO611" s="80" t="s">
        <v>792</v>
      </c>
    </row>
    <row r="612" spans="7:65" x14ac:dyDescent="0.45">
      <c r="G612" s="5">
        <v>3</v>
      </c>
      <c r="H612" s="6" t="s">
        <v>66</v>
      </c>
      <c r="I612" s="74" t="s">
        <v>550</v>
      </c>
      <c r="J612" s="11" t="s">
        <v>234</v>
      </c>
      <c r="K612" s="74" t="s">
        <v>199</v>
      </c>
      <c r="L612" s="6" t="s">
        <v>655</v>
      </c>
      <c r="M612" s="6" t="s">
        <v>467</v>
      </c>
      <c r="N612" s="6"/>
      <c r="P612" s="5" t="s">
        <v>66</v>
      </c>
      <c r="Q612" s="5" t="s">
        <v>270</v>
      </c>
      <c r="R612" s="5" t="s">
        <v>856</v>
      </c>
      <c r="S612" s="5" t="s">
        <v>507</v>
      </c>
      <c r="T612" s="5" t="s">
        <v>655</v>
      </c>
      <c r="U612" s="5" t="s">
        <v>356</v>
      </c>
      <c r="X612" s="5">
        <v>3</v>
      </c>
      <c r="Y612" s="24">
        <f>VLOOKUP(Z612,$A$3:$B$36,2,FALSE)</f>
        <v>35.9</v>
      </c>
      <c r="Z612" s="80" t="s">
        <v>766</v>
      </c>
      <c r="AA612" s="5">
        <v>3</v>
      </c>
      <c r="AB612" s="24">
        <f>VLOOKUP(AC612,$A$3:$B$36,2,FALSE)</f>
        <v>24.1</v>
      </c>
      <c r="AC612" s="80" t="s">
        <v>769</v>
      </c>
      <c r="AD612" s="5">
        <v>3</v>
      </c>
      <c r="AE612" s="24">
        <f>VLOOKUP(AF612,$A$3:$B$36,2,FALSE)</f>
        <v>35.9</v>
      </c>
      <c r="AF612" s="80" t="s">
        <v>766</v>
      </c>
      <c r="AG612" s="5">
        <v>3</v>
      </c>
      <c r="AH612" s="24">
        <f>VLOOKUP(AI612,$A$3:$B$36,2,FALSE)</f>
        <v>35.9</v>
      </c>
      <c r="AI612" s="80" t="s">
        <v>766</v>
      </c>
      <c r="AJ612" s="5">
        <v>3</v>
      </c>
      <c r="AK612" s="24">
        <f>VLOOKUP(AL612,$A$3:$B$36,2,FALSE)</f>
        <v>19.3</v>
      </c>
      <c r="AL612" s="80" t="s">
        <v>819</v>
      </c>
      <c r="AM612" s="5">
        <v>3</v>
      </c>
      <c r="AN612" s="24">
        <f>VLOOKUP(AO612,$A$3:$B$36,2,FALSE)</f>
        <v>24.1</v>
      </c>
      <c r="AO612" s="80" t="s">
        <v>769</v>
      </c>
    </row>
    <row r="613" spans="7:65" x14ac:dyDescent="0.45">
      <c r="G613" s="5">
        <v>4</v>
      </c>
      <c r="H613" s="6" t="s">
        <v>27</v>
      </c>
      <c r="I613" s="74" t="s">
        <v>271</v>
      </c>
      <c r="J613" s="6" t="s">
        <v>503</v>
      </c>
      <c r="K613" s="75" t="s">
        <v>200</v>
      </c>
      <c r="L613" s="6" t="s">
        <v>148</v>
      </c>
      <c r="M613" s="11" t="s">
        <v>468</v>
      </c>
      <c r="N613" s="6"/>
      <c r="P613" s="5" t="s">
        <v>27</v>
      </c>
      <c r="Q613" s="5" t="s">
        <v>271</v>
      </c>
      <c r="R613" s="5" t="s">
        <v>129</v>
      </c>
      <c r="S613" s="5" t="s">
        <v>90</v>
      </c>
      <c r="T613" s="5" t="s">
        <v>148</v>
      </c>
      <c r="U613" s="5" t="s">
        <v>19</v>
      </c>
      <c r="X613" s="5">
        <v>4</v>
      </c>
      <c r="Y613" s="24">
        <f>VLOOKUP(Z613,$A$3:$B$36,2,FALSE)</f>
        <v>41.9</v>
      </c>
      <c r="Z613" s="80" t="s">
        <v>776</v>
      </c>
      <c r="AA613" s="5">
        <v>4</v>
      </c>
      <c r="AB613" s="24">
        <f>VLOOKUP(AC613,$A$3:$B$36,2,FALSE)</f>
        <v>25.7</v>
      </c>
      <c r="AC613" s="80" t="s">
        <v>853</v>
      </c>
      <c r="AD613" s="5">
        <v>4</v>
      </c>
      <c r="AE613" s="24">
        <f>VLOOKUP(AF613,$A$3:$B$36,2,FALSE)</f>
        <v>32.5</v>
      </c>
      <c r="AF613" s="80" t="s">
        <v>774</v>
      </c>
      <c r="AG613" s="5">
        <v>4</v>
      </c>
      <c r="AH613" s="24">
        <f>VLOOKUP(AI613,$A$3:$B$36,2,FALSE)</f>
        <v>32.5</v>
      </c>
      <c r="AI613" s="80" t="s">
        <v>774</v>
      </c>
      <c r="AJ613" s="5">
        <v>4</v>
      </c>
      <c r="AK613" s="24">
        <f>VLOOKUP(AL613,$A$3:$B$36,2,FALSE)</f>
        <v>21.5</v>
      </c>
      <c r="AL613" s="80" t="s">
        <v>871</v>
      </c>
      <c r="AM613" s="5">
        <v>4</v>
      </c>
      <c r="AN613" s="24">
        <f>VLOOKUP(AO613,$A$3:$B$36,2,FALSE)</f>
        <v>25.7</v>
      </c>
      <c r="AO613" s="80" t="s">
        <v>853</v>
      </c>
    </row>
    <row r="614" spans="7:65" x14ac:dyDescent="0.45">
      <c r="G614" s="5">
        <v>5</v>
      </c>
      <c r="H614" s="11" t="s">
        <v>185</v>
      </c>
      <c r="I614" s="74" t="s">
        <v>119</v>
      </c>
      <c r="J614" s="6" t="s">
        <v>240</v>
      </c>
      <c r="K614" s="74" t="s">
        <v>201</v>
      </c>
      <c r="L614" s="6" t="s">
        <v>94</v>
      </c>
      <c r="M614" s="6" t="s">
        <v>469</v>
      </c>
      <c r="N614" s="6"/>
      <c r="P614" s="5" t="s">
        <v>257</v>
      </c>
      <c r="Q614" s="5" t="s">
        <v>119</v>
      </c>
      <c r="R614" s="5" t="s">
        <v>240</v>
      </c>
      <c r="S614" s="5" t="s">
        <v>88</v>
      </c>
      <c r="T614" s="5" t="s">
        <v>94</v>
      </c>
      <c r="U614" s="5" t="s">
        <v>469</v>
      </c>
      <c r="X614" s="5">
        <v>5</v>
      </c>
      <c r="Y614" s="24">
        <f>VLOOKUP(Z614,$A$3:$B$36,2,FALSE)</f>
        <v>52.3</v>
      </c>
      <c r="Z614" s="80" t="s">
        <v>764</v>
      </c>
      <c r="AA614" s="5">
        <v>5</v>
      </c>
      <c r="AB614" s="24">
        <f>VLOOKUP(AC614,$A$3:$B$36,2,FALSE)</f>
        <v>28.4</v>
      </c>
      <c r="AC614" s="80" t="s">
        <v>792</v>
      </c>
      <c r="AD614" s="5">
        <v>5</v>
      </c>
      <c r="AE614" s="24">
        <f>VLOOKUP(AF614,$A$3:$B$36,2,FALSE)</f>
        <v>34.1</v>
      </c>
      <c r="AF614" s="80" t="s">
        <v>770</v>
      </c>
      <c r="AG614" s="5">
        <v>5</v>
      </c>
      <c r="AH614" s="24">
        <f>VLOOKUP(AI614,$A$3:$B$36,2,FALSE)</f>
        <v>34.1</v>
      </c>
      <c r="AI614" s="80" t="s">
        <v>770</v>
      </c>
      <c r="AJ614" s="5">
        <v>5</v>
      </c>
      <c r="AK614" s="24">
        <f>VLOOKUP(AL614,$A$3:$B$36,2,FALSE)</f>
        <v>24.1</v>
      </c>
      <c r="AL614" s="80" t="s">
        <v>769</v>
      </c>
      <c r="AM614" s="5">
        <v>5</v>
      </c>
      <c r="AN614" s="24">
        <f>VLOOKUP(AO614,$A$3:$B$36,2,FALSE)</f>
        <v>24.1</v>
      </c>
      <c r="AO614" s="80" t="s">
        <v>769</v>
      </c>
    </row>
    <row r="615" spans="7:65" x14ac:dyDescent="0.45">
      <c r="G615" s="5">
        <v>6</v>
      </c>
      <c r="H615" s="13" t="s">
        <v>296</v>
      </c>
      <c r="I615" s="74" t="s">
        <v>590</v>
      </c>
      <c r="J615" s="11" t="s">
        <v>504</v>
      </c>
      <c r="K615" s="75" t="s">
        <v>202</v>
      </c>
      <c r="L615" s="6" t="s">
        <v>96</v>
      </c>
      <c r="M615" s="6" t="s">
        <v>470</v>
      </c>
      <c r="N615" s="6"/>
      <c r="P615" s="5" t="s">
        <v>23</v>
      </c>
      <c r="Q615" s="5" t="s">
        <v>457</v>
      </c>
      <c r="R615" s="5" t="s">
        <v>856</v>
      </c>
      <c r="S615" s="5" t="s">
        <v>90</v>
      </c>
      <c r="T615" s="5" t="s">
        <v>96</v>
      </c>
      <c r="U615" s="5" t="s">
        <v>515</v>
      </c>
      <c r="X615" s="5">
        <v>6</v>
      </c>
      <c r="Y615" s="24">
        <f>VLOOKUP(Z615,$A$3:$B$36,2,FALSE)</f>
        <v>46.8</v>
      </c>
      <c r="Z615" s="80" t="s">
        <v>772</v>
      </c>
      <c r="AA615" s="5">
        <v>6</v>
      </c>
      <c r="AB615" s="24">
        <f>VLOOKUP(AC615,$A$3:$B$36,2,FALSE)</f>
        <v>30.7</v>
      </c>
      <c r="AC615" s="80" t="s">
        <v>773</v>
      </c>
      <c r="AD615" s="5">
        <v>6</v>
      </c>
      <c r="AE615" s="24">
        <f>VLOOKUP(AF615,$A$3:$B$36,2,FALSE)</f>
        <v>35.9</v>
      </c>
      <c r="AF615" s="80" t="s">
        <v>766</v>
      </c>
      <c r="AG615" s="5">
        <v>6</v>
      </c>
      <c r="AH615" s="24">
        <f>VLOOKUP(AI615,$A$3:$B$36,2,FALSE)</f>
        <v>32.5</v>
      </c>
      <c r="AI615" s="80" t="s">
        <v>774</v>
      </c>
      <c r="AJ615" s="5">
        <v>6</v>
      </c>
      <c r="AK615" s="24">
        <f>VLOOKUP(AL615,$A$3:$B$36,2,FALSE)</f>
        <v>28.4</v>
      </c>
      <c r="AL615" s="80" t="s">
        <v>792</v>
      </c>
      <c r="AM615" s="5">
        <v>6</v>
      </c>
      <c r="AN615" s="24">
        <f>VLOOKUP(AO615,$A$3:$B$36,2,FALSE)</f>
        <v>22.6</v>
      </c>
      <c r="AO615" s="80" t="s">
        <v>873</v>
      </c>
    </row>
    <row r="616" spans="7:65" x14ac:dyDescent="0.45">
      <c r="G616" s="5">
        <v>7</v>
      </c>
      <c r="H616" s="6" t="s">
        <v>24</v>
      </c>
      <c r="I616" s="75" t="s">
        <v>458</v>
      </c>
      <c r="J616" s="6" t="s">
        <v>505</v>
      </c>
      <c r="K616" s="74" t="s">
        <v>46</v>
      </c>
      <c r="L616" s="6" t="s">
        <v>98</v>
      </c>
      <c r="M616" s="6" t="s">
        <v>356</v>
      </c>
      <c r="N616" s="6"/>
      <c r="P616" s="5" t="s">
        <v>24</v>
      </c>
      <c r="Q616" s="5" t="s">
        <v>119</v>
      </c>
      <c r="R616" s="5" t="s">
        <v>240</v>
      </c>
      <c r="S616" s="5" t="s">
        <v>46</v>
      </c>
      <c r="T616" s="5" t="s">
        <v>98</v>
      </c>
      <c r="U616" s="5" t="s">
        <v>356</v>
      </c>
      <c r="X616" s="5">
        <v>7</v>
      </c>
      <c r="Y616" s="24">
        <f>VLOOKUP(Z616,$A$3:$B$36,2,FALSE)</f>
        <v>49.5</v>
      </c>
      <c r="Z616" s="80" t="s">
        <v>767</v>
      </c>
      <c r="AA616" s="5">
        <v>7</v>
      </c>
      <c r="AB616" s="24">
        <f>VLOOKUP(AC616,$A$3:$B$36,2,FALSE)</f>
        <v>28.4</v>
      </c>
      <c r="AC616" s="80" t="s">
        <v>792</v>
      </c>
      <c r="AD616" s="5">
        <v>7</v>
      </c>
      <c r="AE616" s="24">
        <f>VLOOKUP(AF616,$A$3:$B$36,2,FALSE)</f>
        <v>34.1</v>
      </c>
      <c r="AF616" s="80" t="s">
        <v>770</v>
      </c>
      <c r="AG616" s="5">
        <v>7</v>
      </c>
      <c r="AH616" s="24">
        <f>VLOOKUP(AI616,$A$3:$B$36,2,FALSE)</f>
        <v>34.1</v>
      </c>
      <c r="AI616" s="80" t="s">
        <v>770</v>
      </c>
      <c r="AJ616" s="5">
        <v>7</v>
      </c>
      <c r="AK616" s="24">
        <f>VLOOKUP(AL616,$A$3:$B$36,2,FALSE)</f>
        <v>32.5</v>
      </c>
      <c r="AL616" s="80" t="s">
        <v>774</v>
      </c>
      <c r="AM616" s="5">
        <v>7</v>
      </c>
      <c r="AN616" s="24">
        <f>VLOOKUP(AO616,$A$3:$B$36,2,FALSE)</f>
        <v>24.1</v>
      </c>
      <c r="AO616" s="80" t="s">
        <v>769</v>
      </c>
    </row>
    <row r="617" spans="7:65" x14ac:dyDescent="0.45">
      <c r="G617" s="5">
        <v>8</v>
      </c>
      <c r="H617" s="11" t="s">
        <v>617</v>
      </c>
      <c r="I617" s="74" t="s">
        <v>272</v>
      </c>
      <c r="J617" s="11" t="s">
        <v>418</v>
      </c>
      <c r="K617" s="74" t="s">
        <v>138</v>
      </c>
      <c r="L617" s="6" t="s">
        <v>99</v>
      </c>
      <c r="M617" s="11" t="s">
        <v>517</v>
      </c>
      <c r="N617" s="6"/>
      <c r="P617" s="5" t="s">
        <v>257</v>
      </c>
      <c r="Q617" s="5" t="s">
        <v>272</v>
      </c>
      <c r="R617" s="5" t="s">
        <v>856</v>
      </c>
      <c r="S617" s="5" t="s">
        <v>138</v>
      </c>
      <c r="T617" s="5" t="s">
        <v>99</v>
      </c>
      <c r="U617" s="5" t="s">
        <v>19</v>
      </c>
      <c r="X617" s="5">
        <v>8</v>
      </c>
      <c r="Y617" s="24">
        <f>VLOOKUP(Z617,$A$3:$B$36,2,FALSE)</f>
        <v>52.3</v>
      </c>
      <c r="Z617" s="80" t="s">
        <v>764</v>
      </c>
      <c r="AA617" s="5">
        <v>8</v>
      </c>
      <c r="AB617" s="24">
        <f>VLOOKUP(AC617,$A$3:$B$36,2,FALSE)</f>
        <v>30.7</v>
      </c>
      <c r="AC617" s="80" t="s">
        <v>773</v>
      </c>
      <c r="AD617" s="5">
        <v>8</v>
      </c>
      <c r="AE617" s="24">
        <f>VLOOKUP(AF617,$A$3:$B$36,2,FALSE)</f>
        <v>35.9</v>
      </c>
      <c r="AF617" s="80" t="s">
        <v>766</v>
      </c>
      <c r="AG617" s="5">
        <v>8</v>
      </c>
      <c r="AH617" s="24">
        <f>VLOOKUP(AI617,$A$3:$B$36,2,FALSE)</f>
        <v>35.9</v>
      </c>
      <c r="AI617" s="80" t="s">
        <v>766</v>
      </c>
      <c r="AJ617" s="5">
        <v>8</v>
      </c>
      <c r="AK617" s="24">
        <f>VLOOKUP(AL617,$A$3:$B$36,2,FALSE)</f>
        <v>35.9</v>
      </c>
      <c r="AL617" s="80" t="s">
        <v>766</v>
      </c>
      <c r="AM617" s="5">
        <v>8</v>
      </c>
      <c r="AN617" s="24">
        <f>VLOOKUP(AO617,$A$3:$B$36,2,FALSE)</f>
        <v>25.7</v>
      </c>
      <c r="AO617" s="80" t="s">
        <v>853</v>
      </c>
    </row>
    <row r="618" spans="7:65" x14ac:dyDescent="0.45">
      <c r="G618" s="5">
        <v>9</v>
      </c>
      <c r="H618" s="6" t="s">
        <v>548</v>
      </c>
      <c r="I618" s="74" t="s">
        <v>273</v>
      </c>
      <c r="J618" s="6"/>
      <c r="K618" s="74" t="s">
        <v>203</v>
      </c>
      <c r="L618" s="11" t="s">
        <v>927</v>
      </c>
      <c r="M618" s="6"/>
      <c r="N618" s="6"/>
      <c r="P618" s="5" t="s">
        <v>548</v>
      </c>
      <c r="Q618" s="5" t="s">
        <v>273</v>
      </c>
      <c r="S618" s="5" t="s">
        <v>203</v>
      </c>
      <c r="T618" s="5" t="s">
        <v>91</v>
      </c>
      <c r="X618" s="5">
        <v>9</v>
      </c>
      <c r="Y618" s="24">
        <f>VLOOKUP(Z618,$A$3:$B$36,2,FALSE)</f>
        <v>49.5</v>
      </c>
      <c r="Z618" s="80" t="s">
        <v>767</v>
      </c>
      <c r="AA618" s="5">
        <v>9</v>
      </c>
      <c r="AB618" s="24">
        <f>VLOOKUP(AC618,$A$3:$B$36,2,FALSE)</f>
        <v>30.7</v>
      </c>
      <c r="AC618" s="80" t="s">
        <v>773</v>
      </c>
      <c r="AD618" s="114">
        <v>9</v>
      </c>
      <c r="AE618" s="107">
        <f>VLOOKUP(AF618,$A$3:$B$36,2,FALSE)</f>
        <v>34.1</v>
      </c>
      <c r="AF618" s="112" t="s">
        <v>770</v>
      </c>
      <c r="AG618" s="5">
        <v>9</v>
      </c>
      <c r="AH618" s="24">
        <f>VLOOKUP(AI618,$A$3:$B$36,2,FALSE)</f>
        <v>38.1</v>
      </c>
      <c r="AI618" s="80" t="s">
        <v>791</v>
      </c>
      <c r="AJ618" s="5">
        <v>9</v>
      </c>
      <c r="AK618" s="24">
        <f>VLOOKUP(AL618,$A$3:$B$36,2,FALSE)</f>
        <v>38.299999999999997</v>
      </c>
      <c r="AL618" s="80" t="s">
        <v>787</v>
      </c>
      <c r="AM618" s="114">
        <v>9</v>
      </c>
      <c r="AN618" s="107">
        <f>VLOOKUP(AO618,$A$3:$B$36,2,FALSE)</f>
        <v>24.1</v>
      </c>
      <c r="AO618" s="112" t="s">
        <v>769</v>
      </c>
    </row>
    <row r="619" spans="7:65" x14ac:dyDescent="0.45">
      <c r="G619" s="5">
        <v>10</v>
      </c>
      <c r="H619" s="13" t="s">
        <v>498</v>
      </c>
      <c r="I619" s="74" t="s">
        <v>30</v>
      </c>
      <c r="J619" s="6"/>
      <c r="K619" s="74" t="s">
        <v>47</v>
      </c>
      <c r="L619" s="6" t="s">
        <v>928</v>
      </c>
      <c r="M619" s="6"/>
      <c r="N619" s="6"/>
      <c r="P619" s="5" t="s">
        <v>23</v>
      </c>
      <c r="Q619" s="5" t="s">
        <v>30</v>
      </c>
      <c r="S619" s="5" t="s">
        <v>47</v>
      </c>
      <c r="T619" s="5" t="s">
        <v>100</v>
      </c>
      <c r="X619" s="5">
        <v>10</v>
      </c>
      <c r="Y619" s="24">
        <f>VLOOKUP(Z619,$A$3:$B$36,2,FALSE)</f>
        <v>46.8</v>
      </c>
      <c r="Z619" s="80" t="s">
        <v>772</v>
      </c>
      <c r="AA619" s="5">
        <v>10</v>
      </c>
      <c r="AB619" s="24">
        <f>VLOOKUP(AC619,$A$3:$B$36,2,FALSE)</f>
        <v>34.1</v>
      </c>
      <c r="AC619" s="80" t="s">
        <v>770</v>
      </c>
      <c r="AG619" s="5">
        <v>10</v>
      </c>
      <c r="AH619" s="24">
        <f>VLOOKUP(AI619,$A$3:$B$36,2,FALSE)</f>
        <v>38.299999999999997</v>
      </c>
      <c r="AI619" s="80" t="s">
        <v>787</v>
      </c>
      <c r="AJ619" s="5">
        <v>10</v>
      </c>
      <c r="AK619" s="24">
        <f>VLOOKUP(AL619,$A$3:$B$36,2,FALSE)</f>
        <v>38.1</v>
      </c>
      <c r="AL619" s="80" t="s">
        <v>791</v>
      </c>
    </row>
    <row r="620" spans="7:65" x14ac:dyDescent="0.45">
      <c r="G620" s="5">
        <v>11</v>
      </c>
      <c r="H620" s="6" t="s">
        <v>24</v>
      </c>
      <c r="I620" s="74" t="s">
        <v>120</v>
      </c>
      <c r="J620" s="6"/>
      <c r="K620" s="74" t="s">
        <v>50</v>
      </c>
      <c r="L620" s="11" t="s">
        <v>929</v>
      </c>
      <c r="M620" s="6"/>
      <c r="N620" s="6"/>
      <c r="P620" s="5" t="s">
        <v>24</v>
      </c>
      <c r="Q620" s="5" t="s">
        <v>120</v>
      </c>
      <c r="S620" s="5" t="s">
        <v>50</v>
      </c>
      <c r="T620" s="5" t="s">
        <v>91</v>
      </c>
      <c r="X620" s="5">
        <v>11</v>
      </c>
      <c r="Y620" s="24">
        <f>VLOOKUP(Z620,$A$3:$B$36,2,FALSE)</f>
        <v>49.5</v>
      </c>
      <c r="Z620" s="80" t="s">
        <v>767</v>
      </c>
      <c r="AA620" s="5">
        <v>11</v>
      </c>
      <c r="AB620" s="24">
        <f>VLOOKUP(AC620,$A$3:$B$36,2,FALSE)</f>
        <v>35.9</v>
      </c>
      <c r="AC620" s="80" t="s">
        <v>766</v>
      </c>
      <c r="AG620" s="5">
        <v>11</v>
      </c>
      <c r="AH620" s="24">
        <f>VLOOKUP(AI620,$A$3:$B$36,2,FALSE)</f>
        <v>40.4</v>
      </c>
      <c r="AI620" s="80" t="s">
        <v>765</v>
      </c>
      <c r="AJ620" s="5">
        <v>11</v>
      </c>
      <c r="AK620" s="24">
        <f>VLOOKUP(AL620,$A$3:$B$36,2,FALSE)</f>
        <v>38.299999999999997</v>
      </c>
      <c r="AL620" s="80" t="s">
        <v>787</v>
      </c>
    </row>
    <row r="621" spans="7:65" ht="14.1" thickBot="1" x14ac:dyDescent="0.5">
      <c r="G621" s="5">
        <v>12</v>
      </c>
      <c r="H621" s="6" t="s">
        <v>25</v>
      </c>
      <c r="I621" s="74" t="s">
        <v>169</v>
      </c>
      <c r="J621" s="6"/>
      <c r="K621" s="76" t="s">
        <v>311</v>
      </c>
      <c r="L621" s="6" t="s">
        <v>930</v>
      </c>
      <c r="M621" s="6"/>
      <c r="N621" s="6"/>
      <c r="P621" s="5" t="s">
        <v>25</v>
      </c>
      <c r="Q621" s="5" t="s">
        <v>169</v>
      </c>
      <c r="S621" s="5" t="s">
        <v>48</v>
      </c>
      <c r="T621" s="5" t="s">
        <v>930</v>
      </c>
      <c r="X621" s="5">
        <v>12</v>
      </c>
      <c r="Y621" s="24">
        <f>VLOOKUP(Z621,$A$3:$B$36,2,FALSE)</f>
        <v>52.3</v>
      </c>
      <c r="Z621" s="80" t="s">
        <v>764</v>
      </c>
      <c r="AA621" s="5">
        <v>12</v>
      </c>
      <c r="AB621" s="24">
        <f>VLOOKUP(AC621,$A$3:$B$36,2,FALSE)</f>
        <v>38.1</v>
      </c>
      <c r="AC621" s="80" t="s">
        <v>791</v>
      </c>
      <c r="AG621" s="5">
        <v>12</v>
      </c>
      <c r="AH621" s="24">
        <f>VLOOKUP(AI621,$A$3:$B$36,2,FALSE)</f>
        <v>41.9</v>
      </c>
      <c r="AI621" s="80" t="s">
        <v>776</v>
      </c>
      <c r="AJ621" s="5">
        <v>12</v>
      </c>
      <c r="AK621" s="24">
        <f>VLOOKUP(AL621,$A$3:$B$36,2,FALSE)</f>
        <v>38.1</v>
      </c>
      <c r="AL621" s="80" t="s">
        <v>791</v>
      </c>
      <c r="BM621" s="10" t="s">
        <v>431</v>
      </c>
    </row>
    <row r="622" spans="7:65" x14ac:dyDescent="0.45">
      <c r="G622" s="5">
        <v>13</v>
      </c>
      <c r="H622" s="6" t="s">
        <v>926</v>
      </c>
      <c r="I622" s="74" t="s">
        <v>31</v>
      </c>
      <c r="J622" s="6"/>
      <c r="K622" s="6"/>
      <c r="L622" s="6" t="s">
        <v>782</v>
      </c>
      <c r="M622" s="6"/>
      <c r="N622" s="6"/>
      <c r="P622" s="5" t="s">
        <v>1005</v>
      </c>
      <c r="Q622" s="5" t="s">
        <v>31</v>
      </c>
      <c r="T622" s="5" t="s">
        <v>782</v>
      </c>
      <c r="X622" s="5">
        <v>13</v>
      </c>
      <c r="Y622" s="24">
        <f>VLOOKUP(Z622,$A$3:$B$36,2,FALSE)</f>
        <v>55.5</v>
      </c>
      <c r="Z622" s="80" t="s">
        <v>786</v>
      </c>
      <c r="AA622" s="5">
        <v>13</v>
      </c>
      <c r="AB622" s="24">
        <f>VLOOKUP(AC622,$A$3:$B$36,2,FALSE)</f>
        <v>38.299999999999997</v>
      </c>
      <c r="AC622" s="80" t="s">
        <v>787</v>
      </c>
      <c r="AG622" s="114">
        <v>13</v>
      </c>
      <c r="AH622" s="107">
        <f>VLOOKUP(AI622,$A$3:$B$36,2,FALSE)</f>
        <v>40.4</v>
      </c>
      <c r="AI622" s="112" t="s">
        <v>765</v>
      </c>
      <c r="AJ622" s="5">
        <v>13</v>
      </c>
      <c r="AK622" s="24">
        <f>VLOOKUP(AL622,$A$3:$B$36,2,FALSE)</f>
        <v>35.9</v>
      </c>
      <c r="AL622" s="80" t="s">
        <v>766</v>
      </c>
    </row>
    <row r="623" spans="7:65" x14ac:dyDescent="0.45">
      <c r="G623" s="5">
        <v>14</v>
      </c>
      <c r="H623" s="6"/>
      <c r="I623" s="74" t="s">
        <v>170</v>
      </c>
      <c r="J623" s="6"/>
      <c r="K623" s="6"/>
      <c r="L623" s="6" t="s">
        <v>931</v>
      </c>
      <c r="M623" s="6"/>
      <c r="N623" s="6"/>
      <c r="Q623" s="5" t="s">
        <v>170</v>
      </c>
      <c r="T623" s="5" t="s">
        <v>53</v>
      </c>
      <c r="X623" s="114">
        <v>14</v>
      </c>
      <c r="Y623" s="107">
        <f>VLOOKUP(Z623,$A$3:$B$36,2,FALSE)</f>
        <v>52.3</v>
      </c>
      <c r="Z623" s="112" t="s">
        <v>764</v>
      </c>
      <c r="AA623" s="5">
        <v>14</v>
      </c>
      <c r="AB623" s="24">
        <f>VLOOKUP(AC623,$A$3:$B$36,2,FALSE)</f>
        <v>40.4</v>
      </c>
      <c r="AC623" s="80" t="s">
        <v>765</v>
      </c>
      <c r="AJ623" s="5">
        <v>14</v>
      </c>
      <c r="AK623" s="24">
        <f>VLOOKUP(AL623,$A$3:$B$36,2,FALSE)</f>
        <v>34.1</v>
      </c>
      <c r="AL623" s="80" t="s">
        <v>770</v>
      </c>
    </row>
    <row r="624" spans="7:65" x14ac:dyDescent="0.45">
      <c r="G624" s="5">
        <v>15</v>
      </c>
      <c r="H624" s="6"/>
      <c r="I624" s="74" t="s">
        <v>121</v>
      </c>
      <c r="J624" s="6"/>
      <c r="K624" s="6"/>
      <c r="L624" s="6"/>
      <c r="M624" s="6"/>
      <c r="N624" s="6"/>
      <c r="Q624" s="5" t="s">
        <v>121</v>
      </c>
      <c r="AA624" s="5">
        <v>15</v>
      </c>
      <c r="AB624" s="24">
        <f>VLOOKUP(AC624,$A$3:$B$36,2,FALSE)</f>
        <v>41.9</v>
      </c>
      <c r="AC624" s="80" t="s">
        <v>776</v>
      </c>
      <c r="AJ624" s="114">
        <v>15</v>
      </c>
      <c r="AK624" s="107">
        <f>VLOOKUP(AL624,$A$3:$B$36,2,FALSE)</f>
        <v>35.9</v>
      </c>
      <c r="AL624" s="112" t="s">
        <v>766</v>
      </c>
    </row>
    <row r="625" spans="7:41" x14ac:dyDescent="0.45">
      <c r="G625" s="5">
        <v>16</v>
      </c>
      <c r="H625" s="6"/>
      <c r="I625" s="74" t="s">
        <v>32</v>
      </c>
      <c r="J625" s="6"/>
      <c r="K625" s="6"/>
      <c r="L625" s="6"/>
      <c r="M625" s="6"/>
      <c r="N625" s="6"/>
      <c r="Q625" s="5" t="s">
        <v>32</v>
      </c>
      <c r="AA625" s="5">
        <v>16</v>
      </c>
      <c r="AB625" s="24">
        <f>VLOOKUP(AC625,$A$3:$B$36,2,FALSE)</f>
        <v>44.5</v>
      </c>
      <c r="AC625" s="80" t="s">
        <v>775</v>
      </c>
    </row>
    <row r="626" spans="7:41" ht="14.1" thickBot="1" x14ac:dyDescent="0.5">
      <c r="G626" s="5">
        <v>17</v>
      </c>
      <c r="H626" s="6"/>
      <c r="I626" s="76" t="s">
        <v>302</v>
      </c>
      <c r="J626" s="6"/>
      <c r="K626" s="6"/>
      <c r="L626" s="6"/>
      <c r="M626" s="6"/>
      <c r="N626" s="10" t="s">
        <v>431</v>
      </c>
      <c r="Q626" s="5" t="s">
        <v>478</v>
      </c>
      <c r="V626" s="5">
        <f>COUNTA(P610:U626)</f>
        <v>72</v>
      </c>
      <c r="W626" s="10" t="s">
        <v>431</v>
      </c>
      <c r="AA626" s="5">
        <v>17</v>
      </c>
      <c r="AB626" s="24">
        <f>VLOOKUP(AC626,$A$3:$B$36,2,FALSE)</f>
        <v>46.8</v>
      </c>
      <c r="AC626" s="80" t="s">
        <v>772</v>
      </c>
    </row>
    <row r="627" spans="7:41" x14ac:dyDescent="0.45">
      <c r="H627" s="6"/>
      <c r="I627" s="6"/>
      <c r="J627" s="6"/>
      <c r="K627" s="6"/>
      <c r="L627" s="6"/>
      <c r="M627" s="6"/>
      <c r="N627" s="6"/>
      <c r="AA627" s="114">
        <v>18</v>
      </c>
      <c r="AB627" s="107">
        <f>VLOOKUP(AC627,$A$3:$B$36,2,FALSE)</f>
        <v>44.5</v>
      </c>
      <c r="AC627" s="112" t="s">
        <v>775</v>
      </c>
    </row>
    <row r="628" spans="7:41" x14ac:dyDescent="0.45">
      <c r="G628" s="5" t="s">
        <v>932</v>
      </c>
    </row>
    <row r="629" spans="7:41" ht="12" thickBot="1" x14ac:dyDescent="0.5">
      <c r="H629" s="5" t="s">
        <v>216</v>
      </c>
    </row>
    <row r="630" spans="7:41" x14ac:dyDescent="0.45">
      <c r="G630" s="7" t="s">
        <v>5</v>
      </c>
      <c r="H630" s="8" t="s">
        <v>28</v>
      </c>
      <c r="I630" s="8" t="s">
        <v>29</v>
      </c>
      <c r="J630" s="73" t="s">
        <v>110</v>
      </c>
      <c r="K630" s="73" t="s">
        <v>217</v>
      </c>
      <c r="L630" s="8" t="s">
        <v>218</v>
      </c>
      <c r="M630" s="8" t="s">
        <v>219</v>
      </c>
      <c r="O630" s="77">
        <v>31</v>
      </c>
      <c r="P630" s="77" t="s">
        <v>28</v>
      </c>
      <c r="Q630" s="77" t="s">
        <v>29</v>
      </c>
      <c r="R630" s="77" t="s">
        <v>110</v>
      </c>
      <c r="S630" s="77" t="s">
        <v>217</v>
      </c>
      <c r="T630" s="77" t="s">
        <v>218</v>
      </c>
      <c r="U630" s="77" t="s">
        <v>219</v>
      </c>
      <c r="X630" s="7" t="s">
        <v>5</v>
      </c>
      <c r="Z630" s="102" t="s">
        <v>28</v>
      </c>
      <c r="AA630" s="102"/>
      <c r="AB630" s="102"/>
      <c r="AC630" s="102" t="s">
        <v>29</v>
      </c>
      <c r="AD630" s="102"/>
      <c r="AE630" s="102"/>
      <c r="AF630" s="102" t="s">
        <v>110</v>
      </c>
      <c r="AG630" s="102"/>
      <c r="AH630" s="102"/>
      <c r="AI630" s="102" t="s">
        <v>217</v>
      </c>
      <c r="AJ630" s="102"/>
      <c r="AK630" s="102"/>
      <c r="AL630" s="102" t="s">
        <v>218</v>
      </c>
      <c r="AM630" s="102"/>
      <c r="AN630" s="102"/>
      <c r="AO630" s="102" t="s">
        <v>219</v>
      </c>
    </row>
    <row r="631" spans="7:41" x14ac:dyDescent="0.45">
      <c r="G631" s="5">
        <v>1</v>
      </c>
      <c r="H631" s="6" t="s">
        <v>114</v>
      </c>
      <c r="I631" s="6" t="s">
        <v>118</v>
      </c>
      <c r="J631" s="74" t="s">
        <v>123</v>
      </c>
      <c r="K631" s="74" t="s">
        <v>136</v>
      </c>
      <c r="L631" s="6" t="s">
        <v>148</v>
      </c>
      <c r="M631" s="6" t="s">
        <v>155</v>
      </c>
      <c r="P631" s="5" t="s">
        <v>114</v>
      </c>
      <c r="Q631" s="5" t="s">
        <v>118</v>
      </c>
      <c r="R631" s="5" t="s">
        <v>123</v>
      </c>
      <c r="S631" s="5" t="s">
        <v>136</v>
      </c>
      <c r="T631" s="5" t="s">
        <v>148</v>
      </c>
      <c r="U631" s="5" t="s">
        <v>155</v>
      </c>
      <c r="X631" s="5">
        <v>1</v>
      </c>
      <c r="Y631" s="24">
        <f>VLOOKUP(Z631,$A$3:$B$36,2,FALSE)</f>
        <v>21.5</v>
      </c>
      <c r="Z631" s="80" t="s">
        <v>871</v>
      </c>
      <c r="AA631" s="5">
        <v>1</v>
      </c>
      <c r="AB631" s="24">
        <f>VLOOKUP(AC631,$A$3:$B$36,2,FALSE)</f>
        <v>21.5</v>
      </c>
      <c r="AC631" s="80" t="s">
        <v>871</v>
      </c>
      <c r="AD631" s="5">
        <v>1</v>
      </c>
      <c r="AE631" s="24">
        <f>VLOOKUP(AF631,$A$3:$B$36,2,FALSE)</f>
        <v>21.5</v>
      </c>
      <c r="AF631" s="80" t="s">
        <v>871</v>
      </c>
      <c r="AG631" s="5">
        <v>1</v>
      </c>
      <c r="AH631" s="24">
        <f>VLOOKUP(AI631,$A$3:$B$36,2,FALSE)</f>
        <v>21.5</v>
      </c>
      <c r="AI631" s="80" t="s">
        <v>871</v>
      </c>
      <c r="AJ631" s="79">
        <v>1</v>
      </c>
      <c r="AK631" s="24">
        <f>VLOOKUP(AL631,$A$3:$B$36,2,FALSE)</f>
        <v>21.5</v>
      </c>
      <c r="AL631" s="80" t="s">
        <v>871</v>
      </c>
      <c r="AM631" s="79">
        <v>1</v>
      </c>
      <c r="AN631" s="24">
        <f>VLOOKUP(AO631,$A$3:$B$36,2,FALSE)</f>
        <v>21.5</v>
      </c>
      <c r="AO631" s="80" t="s">
        <v>871</v>
      </c>
    </row>
    <row r="632" spans="7:41" x14ac:dyDescent="0.45">
      <c r="G632" s="5">
        <v>2</v>
      </c>
      <c r="H632" s="6" t="s">
        <v>116</v>
      </c>
      <c r="I632" s="6" t="s">
        <v>119</v>
      </c>
      <c r="J632" s="75" t="s">
        <v>124</v>
      </c>
      <c r="K632" s="74" t="s">
        <v>137</v>
      </c>
      <c r="L632" s="6" t="s">
        <v>96</v>
      </c>
      <c r="M632" s="6" t="s">
        <v>18</v>
      </c>
      <c r="P632" s="5" t="s">
        <v>116</v>
      </c>
      <c r="Q632" s="5" t="s">
        <v>119</v>
      </c>
      <c r="R632" s="5" t="s">
        <v>994</v>
      </c>
      <c r="S632" s="5" t="s">
        <v>137</v>
      </c>
      <c r="T632" s="5" t="s">
        <v>96</v>
      </c>
      <c r="U632" s="5" t="s">
        <v>18</v>
      </c>
      <c r="X632" s="5">
        <v>2</v>
      </c>
      <c r="Y632" s="24">
        <f>VLOOKUP(Z632,$A$3:$B$36,2,FALSE)</f>
        <v>28.4</v>
      </c>
      <c r="Z632" s="80" t="s">
        <v>792</v>
      </c>
      <c r="AA632" s="5">
        <v>2</v>
      </c>
      <c r="AB632" s="24">
        <f>VLOOKUP(AC632,$A$3:$B$36,2,FALSE)</f>
        <v>28.4</v>
      </c>
      <c r="AC632" s="80" t="s">
        <v>792</v>
      </c>
      <c r="AD632" s="5">
        <v>2</v>
      </c>
      <c r="AE632" s="24">
        <f>VLOOKUP(AF632,$A$3:$B$36,2,FALSE)</f>
        <v>17.899999999999999</v>
      </c>
      <c r="AF632" s="80" t="s">
        <v>771</v>
      </c>
      <c r="AG632" s="5">
        <v>2</v>
      </c>
      <c r="AH632" s="24">
        <f>VLOOKUP(AI632,$A$3:$B$36,2,FALSE)</f>
        <v>28.4</v>
      </c>
      <c r="AI632" s="80" t="s">
        <v>792</v>
      </c>
      <c r="AJ632" s="79">
        <v>2</v>
      </c>
      <c r="AK632" s="24">
        <f>VLOOKUP(AL632,$A$3:$B$36,2,FALSE)</f>
        <v>28.4</v>
      </c>
      <c r="AL632" s="80" t="s">
        <v>792</v>
      </c>
      <c r="AM632" s="79">
        <v>2</v>
      </c>
      <c r="AN632" s="24">
        <f>VLOOKUP(AO632,$A$3:$B$36,2,FALSE)</f>
        <v>28.4</v>
      </c>
      <c r="AO632" s="80" t="s">
        <v>792</v>
      </c>
    </row>
    <row r="633" spans="7:41" x14ac:dyDescent="0.45">
      <c r="G633" s="5">
        <v>3</v>
      </c>
      <c r="H633" s="6" t="s">
        <v>66</v>
      </c>
      <c r="I633" s="6" t="s">
        <v>120</v>
      </c>
      <c r="J633" s="74" t="s">
        <v>605</v>
      </c>
      <c r="K633" s="74" t="s">
        <v>199</v>
      </c>
      <c r="L633" s="6" t="s">
        <v>99</v>
      </c>
      <c r="M633" s="6" t="s">
        <v>14</v>
      </c>
      <c r="P633" s="5" t="s">
        <v>66</v>
      </c>
      <c r="Q633" s="5" t="s">
        <v>120</v>
      </c>
      <c r="R633" s="5" t="s">
        <v>276</v>
      </c>
      <c r="S633" s="5" t="s">
        <v>507</v>
      </c>
      <c r="T633" s="5" t="s">
        <v>99</v>
      </c>
      <c r="U633" s="5" t="s">
        <v>14</v>
      </c>
      <c r="X633" s="5">
        <v>3</v>
      </c>
      <c r="Y633" s="24">
        <f>VLOOKUP(Z633,$A$3:$B$36,2,FALSE)</f>
        <v>35.9</v>
      </c>
      <c r="Z633" s="80" t="s">
        <v>766</v>
      </c>
      <c r="AA633" s="5">
        <v>3</v>
      </c>
      <c r="AB633" s="24">
        <f>VLOOKUP(AC633,$A$3:$B$36,2,FALSE)</f>
        <v>35.9</v>
      </c>
      <c r="AC633" s="80" t="s">
        <v>766</v>
      </c>
      <c r="AD633" s="5">
        <v>3</v>
      </c>
      <c r="AE633" s="24">
        <f>VLOOKUP(AF633,$A$3:$B$36,2,FALSE)</f>
        <v>19.3</v>
      </c>
      <c r="AF633" s="80" t="s">
        <v>819</v>
      </c>
      <c r="AG633" s="5">
        <v>3</v>
      </c>
      <c r="AH633" s="24">
        <f>VLOOKUP(AI633,$A$3:$B$36,2,FALSE)</f>
        <v>35.9</v>
      </c>
      <c r="AI633" s="80" t="s">
        <v>766</v>
      </c>
      <c r="AJ633" s="79">
        <v>3</v>
      </c>
      <c r="AK633" s="24">
        <f>VLOOKUP(AL633,$A$3:$B$36,2,FALSE)</f>
        <v>35.9</v>
      </c>
      <c r="AL633" s="80" t="s">
        <v>766</v>
      </c>
      <c r="AM633" s="79">
        <v>3</v>
      </c>
      <c r="AN633" s="24">
        <f>VLOOKUP(AO633,$A$3:$B$36,2,FALSE)</f>
        <v>35.9</v>
      </c>
      <c r="AO633" s="80" t="s">
        <v>766</v>
      </c>
    </row>
    <row r="634" spans="7:41" x14ac:dyDescent="0.45">
      <c r="G634" s="5">
        <v>4</v>
      </c>
      <c r="H634" s="6" t="s">
        <v>27</v>
      </c>
      <c r="I634" s="6" t="s">
        <v>121</v>
      </c>
      <c r="J634" s="74" t="s">
        <v>936</v>
      </c>
      <c r="K634" s="74" t="s">
        <v>200</v>
      </c>
      <c r="L634" s="6" t="s">
        <v>57</v>
      </c>
      <c r="M634" s="6" t="s">
        <v>11</v>
      </c>
      <c r="P634" s="5" t="s">
        <v>27</v>
      </c>
      <c r="Q634" s="5" t="s">
        <v>121</v>
      </c>
      <c r="R634" s="5" t="s">
        <v>936</v>
      </c>
      <c r="S634" s="5" t="s">
        <v>90</v>
      </c>
      <c r="T634" s="5" t="s">
        <v>57</v>
      </c>
      <c r="U634" s="5" t="s">
        <v>11</v>
      </c>
      <c r="X634" s="5">
        <v>4</v>
      </c>
      <c r="Y634" s="24">
        <f>VLOOKUP(Z634,$A$3:$B$36,2,FALSE)</f>
        <v>41.9</v>
      </c>
      <c r="Z634" s="80" t="s">
        <v>776</v>
      </c>
      <c r="AA634" s="5">
        <v>4</v>
      </c>
      <c r="AB634" s="24">
        <f>VLOOKUP(AC634,$A$3:$B$36,2,FALSE)</f>
        <v>41.9</v>
      </c>
      <c r="AC634" s="80" t="s">
        <v>776</v>
      </c>
      <c r="AD634" s="5">
        <v>4</v>
      </c>
      <c r="AE634" s="24">
        <f>VLOOKUP(AF634,$A$3:$B$36,2,FALSE)</f>
        <v>18.399999999999999</v>
      </c>
      <c r="AF634" s="80" t="s">
        <v>432</v>
      </c>
      <c r="AG634" s="5">
        <v>4</v>
      </c>
      <c r="AH634" s="24">
        <f>VLOOKUP(AI634,$A$3:$B$36,2,FALSE)</f>
        <v>32.5</v>
      </c>
      <c r="AI634" s="80" t="s">
        <v>774</v>
      </c>
      <c r="AJ634" s="79">
        <v>4</v>
      </c>
      <c r="AK634" s="24">
        <f>VLOOKUP(AL634,$A$3:$B$36,2,FALSE)</f>
        <v>41.9</v>
      </c>
      <c r="AL634" s="80" t="s">
        <v>776</v>
      </c>
      <c r="AM634" s="79">
        <v>4</v>
      </c>
      <c r="AN634" s="24">
        <f>VLOOKUP(AO634,$A$3:$B$36,2,FALSE)</f>
        <v>41.9</v>
      </c>
      <c r="AO634" s="80" t="s">
        <v>776</v>
      </c>
    </row>
    <row r="635" spans="7:41" x14ac:dyDescent="0.45">
      <c r="G635" s="5">
        <v>5</v>
      </c>
      <c r="H635" s="11" t="s">
        <v>185</v>
      </c>
      <c r="I635" s="11" t="s">
        <v>564</v>
      </c>
      <c r="J635" s="75" t="s">
        <v>937</v>
      </c>
      <c r="K635" s="74" t="s">
        <v>46</v>
      </c>
      <c r="L635" s="6" t="s">
        <v>149</v>
      </c>
      <c r="M635" s="6" t="s">
        <v>317</v>
      </c>
      <c r="P635" s="5" t="s">
        <v>257</v>
      </c>
      <c r="Q635" s="5" t="s">
        <v>34</v>
      </c>
      <c r="R635" s="5" t="s">
        <v>994</v>
      </c>
      <c r="S635" s="5" t="s">
        <v>46</v>
      </c>
      <c r="T635" s="5" t="s">
        <v>149</v>
      </c>
      <c r="U635" s="5" t="s">
        <v>985</v>
      </c>
      <c r="X635" s="5">
        <v>5</v>
      </c>
      <c r="Y635" s="24">
        <f>VLOOKUP(Z635,$A$3:$B$36,2,FALSE)</f>
        <v>52.3</v>
      </c>
      <c r="Z635" s="80" t="s">
        <v>764</v>
      </c>
      <c r="AA635" s="5">
        <v>5</v>
      </c>
      <c r="AB635" s="24">
        <f>VLOOKUP(AC635,$A$3:$B$36,2,FALSE)</f>
        <v>52.3</v>
      </c>
      <c r="AC635" s="80" t="s">
        <v>764</v>
      </c>
      <c r="AD635" s="5">
        <v>5</v>
      </c>
      <c r="AE635" s="24">
        <f>VLOOKUP(AF635,$A$3:$B$36,2,FALSE)</f>
        <v>17.899999999999999</v>
      </c>
      <c r="AF635" s="80" t="s">
        <v>771</v>
      </c>
      <c r="AG635" s="5">
        <v>5</v>
      </c>
      <c r="AH635" s="24">
        <f>VLOOKUP(AI635,$A$3:$B$36,2,FALSE)</f>
        <v>34.1</v>
      </c>
      <c r="AI635" s="80" t="s">
        <v>770</v>
      </c>
      <c r="AJ635" s="79">
        <v>5</v>
      </c>
      <c r="AK635" s="24">
        <f>VLOOKUP(AL635,$A$3:$B$36,2,FALSE)</f>
        <v>52.3</v>
      </c>
      <c r="AL635" s="80" t="s">
        <v>764</v>
      </c>
      <c r="AM635" s="79">
        <v>5</v>
      </c>
      <c r="AN635" s="24">
        <f>VLOOKUP(AO635,$A$3:$B$36,2,FALSE)</f>
        <v>52.3</v>
      </c>
      <c r="AO635" s="80" t="s">
        <v>764</v>
      </c>
    </row>
    <row r="636" spans="7:41" x14ac:dyDescent="0.45">
      <c r="G636" s="5">
        <v>6</v>
      </c>
      <c r="H636" s="6" t="s">
        <v>186</v>
      </c>
      <c r="I636" s="13" t="s">
        <v>565</v>
      </c>
      <c r="J636" s="74" t="s">
        <v>938</v>
      </c>
      <c r="K636" s="74" t="s">
        <v>138</v>
      </c>
      <c r="L636" s="6" t="s">
        <v>531</v>
      </c>
      <c r="M636" s="6" t="s">
        <v>318</v>
      </c>
      <c r="P636" s="5" t="s">
        <v>186</v>
      </c>
      <c r="Q636" s="5" t="s">
        <v>174</v>
      </c>
      <c r="R636" s="5" t="s">
        <v>938</v>
      </c>
      <c r="S636" s="5" t="s">
        <v>138</v>
      </c>
      <c r="T636" s="5" t="s">
        <v>531</v>
      </c>
      <c r="U636" s="5" t="s">
        <v>318</v>
      </c>
      <c r="X636" s="5">
        <v>6</v>
      </c>
      <c r="Y636" s="24">
        <f>VLOOKUP(Z636,$A$3:$B$36,2,FALSE)</f>
        <v>46.8</v>
      </c>
      <c r="Z636" s="80" t="s">
        <v>772</v>
      </c>
      <c r="AA636" s="5">
        <v>6</v>
      </c>
      <c r="AB636" s="24">
        <f>VLOOKUP(AC636,$A$3:$B$36,2,FALSE)</f>
        <v>46.8</v>
      </c>
      <c r="AC636" s="80" t="s">
        <v>772</v>
      </c>
      <c r="AD636" s="5">
        <v>6</v>
      </c>
      <c r="AE636" s="24">
        <f>VLOOKUP(AF636,$A$3:$B$36,2,FALSE)</f>
        <v>18.399999999999999</v>
      </c>
      <c r="AF636" s="80" t="s">
        <v>432</v>
      </c>
      <c r="AG636" s="5">
        <v>6</v>
      </c>
      <c r="AH636" s="24">
        <f>VLOOKUP(AI636,$A$3:$B$36,2,FALSE)</f>
        <v>35.9</v>
      </c>
      <c r="AI636" s="80" t="s">
        <v>766</v>
      </c>
      <c r="AJ636" s="79">
        <v>6</v>
      </c>
      <c r="AK636" s="24">
        <f>VLOOKUP(AL636,$A$3:$B$36,2,FALSE)</f>
        <v>62.6</v>
      </c>
      <c r="AL636" s="80" t="s">
        <v>768</v>
      </c>
      <c r="AM636" s="79">
        <v>6</v>
      </c>
      <c r="AN636" s="24">
        <f>VLOOKUP(AO636,$A$3:$B$36,2,FALSE)</f>
        <v>46.8</v>
      </c>
      <c r="AO636" s="80" t="s">
        <v>772</v>
      </c>
    </row>
    <row r="637" spans="7:41" x14ac:dyDescent="0.45">
      <c r="G637" s="5">
        <v>7</v>
      </c>
      <c r="H637" s="6" t="s">
        <v>187</v>
      </c>
      <c r="I637" s="6" t="s">
        <v>36</v>
      </c>
      <c r="J637" s="74" t="s">
        <v>125</v>
      </c>
      <c r="K637" s="74" t="s">
        <v>203</v>
      </c>
      <c r="L637" s="6" t="s">
        <v>531</v>
      </c>
      <c r="M637" s="6" t="s">
        <v>319</v>
      </c>
      <c r="P637" s="5" t="s">
        <v>187</v>
      </c>
      <c r="Q637" s="5" t="s">
        <v>36</v>
      </c>
      <c r="R637" s="5" t="s">
        <v>125</v>
      </c>
      <c r="S637" s="5" t="s">
        <v>203</v>
      </c>
      <c r="T637" s="5" t="s">
        <v>531</v>
      </c>
      <c r="U637" s="5" t="s">
        <v>319</v>
      </c>
      <c r="X637" s="5">
        <v>7</v>
      </c>
      <c r="Y637" s="24">
        <f>VLOOKUP(Z637,$A$3:$B$36,2,FALSE)</f>
        <v>41.9</v>
      </c>
      <c r="Z637" s="80" t="s">
        <v>776</v>
      </c>
      <c r="AA637" s="5">
        <v>7</v>
      </c>
      <c r="AB637" s="24">
        <f>VLOOKUP(AC637,$A$3:$B$36,2,FALSE)</f>
        <v>49.5</v>
      </c>
      <c r="AC637" s="80" t="s">
        <v>767</v>
      </c>
      <c r="AD637" s="5">
        <v>7</v>
      </c>
      <c r="AE637" s="24">
        <f>VLOOKUP(AF637,$A$3:$B$36,2,FALSE)</f>
        <v>19.3</v>
      </c>
      <c r="AF637" s="80" t="s">
        <v>819</v>
      </c>
      <c r="AG637" s="5">
        <v>7</v>
      </c>
      <c r="AH637" s="24">
        <f>VLOOKUP(AI637,$A$3:$B$36,2,FALSE)</f>
        <v>38.1</v>
      </c>
      <c r="AI637" s="80" t="s">
        <v>791</v>
      </c>
      <c r="AJ637" s="79">
        <v>7</v>
      </c>
      <c r="AK637" s="24">
        <f>VLOOKUP(AL637,$A$3:$B$36,2,FALSE)</f>
        <v>62.6</v>
      </c>
      <c r="AL637" s="80" t="s">
        <v>768</v>
      </c>
      <c r="AM637" s="79">
        <v>7</v>
      </c>
      <c r="AN637" s="24">
        <f>VLOOKUP(AO637,$A$3:$B$36,2,FALSE)</f>
        <v>41.9</v>
      </c>
      <c r="AO637" s="80" t="s">
        <v>776</v>
      </c>
    </row>
    <row r="638" spans="7:41" x14ac:dyDescent="0.45">
      <c r="G638" s="5">
        <v>8</v>
      </c>
      <c r="H638" s="6" t="s">
        <v>188</v>
      </c>
      <c r="I638" s="6" t="s">
        <v>33</v>
      </c>
      <c r="J638" s="74" t="s">
        <v>462</v>
      </c>
      <c r="K638" s="74" t="s">
        <v>47</v>
      </c>
      <c r="L638" s="6" t="s">
        <v>531</v>
      </c>
      <c r="M638" s="6" t="s">
        <v>64</v>
      </c>
      <c r="P638" s="5" t="s">
        <v>21</v>
      </c>
      <c r="Q638" s="5" t="s">
        <v>33</v>
      </c>
      <c r="R638" s="5" t="s">
        <v>462</v>
      </c>
      <c r="S638" s="5" t="s">
        <v>47</v>
      </c>
      <c r="T638" s="5" t="s">
        <v>531</v>
      </c>
      <c r="U638" s="5" t="s">
        <v>64</v>
      </c>
      <c r="X638" s="5">
        <v>8</v>
      </c>
      <c r="Y638" s="24">
        <f>VLOOKUP(Z638,$A$3:$B$36,2,FALSE)</f>
        <v>38.299999999999997</v>
      </c>
      <c r="Z638" s="80" t="s">
        <v>787</v>
      </c>
      <c r="AA638" s="5">
        <v>8</v>
      </c>
      <c r="AB638" s="24">
        <f>VLOOKUP(AC638,$A$3:$B$36,2,FALSE)</f>
        <v>52.3</v>
      </c>
      <c r="AC638" s="80" t="s">
        <v>764</v>
      </c>
      <c r="AD638" s="5">
        <v>8</v>
      </c>
      <c r="AE638" s="24">
        <f>VLOOKUP(AF638,$A$3:$B$36,2,FALSE)</f>
        <v>20.5</v>
      </c>
      <c r="AF638" s="80" t="s">
        <v>434</v>
      </c>
      <c r="AG638" s="5">
        <v>8</v>
      </c>
      <c r="AH638" s="24">
        <f>VLOOKUP(AI638,$A$3:$B$36,2,FALSE)</f>
        <v>38.299999999999997</v>
      </c>
      <c r="AI638" s="80" t="s">
        <v>787</v>
      </c>
      <c r="AJ638" s="79">
        <v>8</v>
      </c>
      <c r="AK638" s="24">
        <f>VLOOKUP(AL638,$A$3:$B$36,2,FALSE)</f>
        <v>62.6</v>
      </c>
      <c r="AL638" s="80" t="s">
        <v>768</v>
      </c>
      <c r="AM638" s="79">
        <v>8</v>
      </c>
      <c r="AN638" s="24">
        <f>VLOOKUP(AO638,$A$3:$B$36,2,FALSE)</f>
        <v>38.299999999999997</v>
      </c>
      <c r="AO638" s="80" t="s">
        <v>787</v>
      </c>
    </row>
    <row r="639" spans="7:41" x14ac:dyDescent="0.45">
      <c r="G639" s="5">
        <v>9</v>
      </c>
      <c r="H639" s="6" t="s">
        <v>68</v>
      </c>
      <c r="I639" s="6" t="s">
        <v>934</v>
      </c>
      <c r="J639" s="74" t="s">
        <v>126</v>
      </c>
      <c r="K639" s="74" t="s">
        <v>50</v>
      </c>
      <c r="L639" s="6" t="s">
        <v>150</v>
      </c>
      <c r="M639" s="6" t="s">
        <v>61</v>
      </c>
      <c r="P639" s="5" t="s">
        <v>68</v>
      </c>
      <c r="Q639" s="5" t="s">
        <v>73</v>
      </c>
      <c r="R639" s="5" t="s">
        <v>126</v>
      </c>
      <c r="S639" s="5" t="s">
        <v>50</v>
      </c>
      <c r="T639" s="5" t="s">
        <v>1001</v>
      </c>
      <c r="U639" s="5" t="s">
        <v>61</v>
      </c>
      <c r="X639" s="5">
        <v>9</v>
      </c>
      <c r="Y639" s="24">
        <f>VLOOKUP(Z639,$A$3:$B$36,2,FALSE)</f>
        <v>40.4</v>
      </c>
      <c r="Z639" s="80" t="s">
        <v>765</v>
      </c>
      <c r="AA639" s="5">
        <v>9</v>
      </c>
      <c r="AB639" s="24">
        <f>VLOOKUP(AC639,$A$3:$B$36,2,FALSE)</f>
        <v>55.5</v>
      </c>
      <c r="AC639" s="80" t="s">
        <v>786</v>
      </c>
      <c r="AD639" s="5">
        <v>9</v>
      </c>
      <c r="AE639" s="24">
        <f>VLOOKUP(AF639,$A$3:$B$36,2,FALSE)</f>
        <v>21.5</v>
      </c>
      <c r="AF639" s="80" t="s">
        <v>871</v>
      </c>
      <c r="AG639" s="5">
        <v>9</v>
      </c>
      <c r="AH639" s="24">
        <f>VLOOKUP(AI639,$A$3:$B$36,2,FALSE)</f>
        <v>40.4</v>
      </c>
      <c r="AI639" s="80" t="s">
        <v>765</v>
      </c>
      <c r="AJ639" s="79">
        <v>9</v>
      </c>
      <c r="AK639" s="24">
        <f>VLOOKUP(AL639,$A$3:$B$36,2,FALSE)</f>
        <v>62.6</v>
      </c>
      <c r="AL639" s="80" t="s">
        <v>768</v>
      </c>
      <c r="AM639" s="79">
        <v>9</v>
      </c>
      <c r="AN639" s="24">
        <f>VLOOKUP(AO639,$A$3:$B$36,2,FALSE)</f>
        <v>35.9</v>
      </c>
      <c r="AO639" s="80" t="s">
        <v>766</v>
      </c>
    </row>
    <row r="640" spans="7:41" x14ac:dyDescent="0.45">
      <c r="G640" s="5">
        <v>10</v>
      </c>
      <c r="H640" s="6" t="s">
        <v>27</v>
      </c>
      <c r="I640" s="6" t="s">
        <v>34</v>
      </c>
      <c r="J640" s="74" t="s">
        <v>236</v>
      </c>
      <c r="K640" s="74" t="s">
        <v>51</v>
      </c>
      <c r="L640" s="13" t="s">
        <v>532</v>
      </c>
      <c r="M640" s="6" t="s">
        <v>383</v>
      </c>
      <c r="P640" s="5" t="s">
        <v>27</v>
      </c>
      <c r="Q640" s="5" t="s">
        <v>34</v>
      </c>
      <c r="R640" s="5" t="s">
        <v>236</v>
      </c>
      <c r="S640" s="5" t="s">
        <v>51</v>
      </c>
      <c r="T640" s="5" t="s">
        <v>153</v>
      </c>
      <c r="U640" s="5" t="s">
        <v>15</v>
      </c>
      <c r="X640" s="5">
        <v>10</v>
      </c>
      <c r="Y640" s="24">
        <f>VLOOKUP(Z640,$A$3:$B$36,2,FALSE)</f>
        <v>41.9</v>
      </c>
      <c r="Z640" s="80" t="s">
        <v>776</v>
      </c>
      <c r="AA640" s="5">
        <v>10</v>
      </c>
      <c r="AB640" s="24">
        <f>VLOOKUP(AC640,$A$3:$B$36,2,FALSE)</f>
        <v>52.3</v>
      </c>
      <c r="AC640" s="80" t="s">
        <v>764</v>
      </c>
      <c r="AD640" s="5">
        <v>10</v>
      </c>
      <c r="AE640" s="24">
        <f>VLOOKUP(AF640,$A$3:$B$36,2,FALSE)</f>
        <v>22.6</v>
      </c>
      <c r="AF640" s="80" t="s">
        <v>873</v>
      </c>
      <c r="AG640" s="5">
        <v>10</v>
      </c>
      <c r="AH640" s="24">
        <f>VLOOKUP(AI640,$A$3:$B$36,2,FALSE)</f>
        <v>41.9</v>
      </c>
      <c r="AI640" s="80" t="s">
        <v>776</v>
      </c>
      <c r="AJ640" s="79">
        <v>10</v>
      </c>
      <c r="AK640" s="24">
        <f>VLOOKUP(AL640,$A$3:$B$36,2,FALSE)</f>
        <v>59</v>
      </c>
      <c r="AL640" s="80" t="s">
        <v>784</v>
      </c>
      <c r="AM640" s="79">
        <v>10</v>
      </c>
      <c r="AN640" s="24">
        <f>VLOOKUP(AO640,$A$3:$B$36,2,FALSE)</f>
        <v>32.5</v>
      </c>
      <c r="AO640" s="80" t="s">
        <v>774</v>
      </c>
    </row>
    <row r="641" spans="7:65" x14ac:dyDescent="0.45">
      <c r="G641" s="5">
        <v>11</v>
      </c>
      <c r="H641" s="6" t="s">
        <v>22</v>
      </c>
      <c r="I641" s="6" t="s">
        <v>35</v>
      </c>
      <c r="J641" s="74" t="s">
        <v>127</v>
      </c>
      <c r="K641" s="74" t="s">
        <v>554</v>
      </c>
      <c r="L641" s="11" t="s">
        <v>533</v>
      </c>
      <c r="M641" s="6" t="s">
        <v>59</v>
      </c>
      <c r="P641" s="5" t="s">
        <v>22</v>
      </c>
      <c r="Q641" s="5" t="s">
        <v>35</v>
      </c>
      <c r="R641" s="5" t="s">
        <v>127</v>
      </c>
      <c r="S641" s="5" t="s">
        <v>52</v>
      </c>
      <c r="T641" s="5" t="s">
        <v>1002</v>
      </c>
      <c r="U641" s="5" t="s">
        <v>59</v>
      </c>
      <c r="X641" s="5">
        <v>11</v>
      </c>
      <c r="Y641" s="24">
        <f>VLOOKUP(Z641,$A$3:$B$36,2,FALSE)</f>
        <v>44.5</v>
      </c>
      <c r="Z641" s="80" t="s">
        <v>775</v>
      </c>
      <c r="AA641" s="5">
        <v>11</v>
      </c>
      <c r="AB641" s="24">
        <f>VLOOKUP(AC641,$A$3:$B$36,2,FALSE)</f>
        <v>49.5</v>
      </c>
      <c r="AC641" s="80" t="s">
        <v>767</v>
      </c>
      <c r="AD641" s="5">
        <v>11</v>
      </c>
      <c r="AE641" s="24">
        <f>VLOOKUP(AF641,$A$3:$B$36,2,FALSE)</f>
        <v>24.1</v>
      </c>
      <c r="AF641" s="80" t="s">
        <v>769</v>
      </c>
      <c r="AG641" s="5">
        <v>11</v>
      </c>
      <c r="AH641" s="24">
        <f>VLOOKUP(AI641,$A$3:$B$36,2,FALSE)</f>
        <v>44.5</v>
      </c>
      <c r="AI641" s="80" t="s">
        <v>775</v>
      </c>
      <c r="AJ641" s="79">
        <v>11</v>
      </c>
      <c r="AK641" s="24">
        <f>VLOOKUP(AL641,$A$3:$B$36,2,FALSE)</f>
        <v>61.8</v>
      </c>
      <c r="AL641" s="80" t="s">
        <v>785</v>
      </c>
      <c r="AM641" s="79">
        <v>11</v>
      </c>
      <c r="AN641" s="24">
        <f>VLOOKUP(AO641,$A$3:$B$36,2,FALSE)</f>
        <v>34.1</v>
      </c>
      <c r="AO641" s="80" t="s">
        <v>770</v>
      </c>
    </row>
    <row r="642" spans="7:65" x14ac:dyDescent="0.45">
      <c r="G642" s="5">
        <v>12</v>
      </c>
      <c r="H642" s="6" t="s">
        <v>23</v>
      </c>
      <c r="I642" s="13" t="s">
        <v>935</v>
      </c>
      <c r="J642" s="74" t="s">
        <v>237</v>
      </c>
      <c r="K642" s="74" t="s">
        <v>48</v>
      </c>
      <c r="L642" s="13" t="s">
        <v>534</v>
      </c>
      <c r="M642" s="6" t="s">
        <v>14</v>
      </c>
      <c r="P642" s="5" t="s">
        <v>23</v>
      </c>
      <c r="Q642" s="5" t="s">
        <v>174</v>
      </c>
      <c r="R642" s="5" t="s">
        <v>237</v>
      </c>
      <c r="S642" s="5" t="s">
        <v>48</v>
      </c>
      <c r="T642" s="5" t="s">
        <v>153</v>
      </c>
      <c r="U642" s="5" t="s">
        <v>14</v>
      </c>
      <c r="X642" s="5">
        <v>12</v>
      </c>
      <c r="Y642" s="24">
        <f>VLOOKUP(Z642,$A$3:$B$36,2,FALSE)</f>
        <v>46.8</v>
      </c>
      <c r="Z642" s="80" t="s">
        <v>772</v>
      </c>
      <c r="AA642" s="5">
        <v>12</v>
      </c>
      <c r="AB642" s="24">
        <f>VLOOKUP(AC642,$A$3:$B$36,2,FALSE)</f>
        <v>46.8</v>
      </c>
      <c r="AC642" s="80" t="s">
        <v>772</v>
      </c>
      <c r="AD642" s="5">
        <v>12</v>
      </c>
      <c r="AE642" s="24">
        <f>VLOOKUP(AF642,$A$3:$B$36,2,FALSE)</f>
        <v>25.7</v>
      </c>
      <c r="AF642" s="80" t="s">
        <v>853</v>
      </c>
      <c r="AG642" s="5">
        <v>12</v>
      </c>
      <c r="AH642" s="24">
        <f>VLOOKUP(AI642,$A$3:$B$36,2,FALSE)</f>
        <v>41.9</v>
      </c>
      <c r="AI642" s="80" t="s">
        <v>776</v>
      </c>
      <c r="AJ642" s="79">
        <v>12</v>
      </c>
      <c r="AK642" s="24">
        <f>VLOOKUP(AL642,$A$3:$B$36,2,FALSE)</f>
        <v>59</v>
      </c>
      <c r="AL642" s="80" t="s">
        <v>784</v>
      </c>
      <c r="AM642" s="79">
        <v>12</v>
      </c>
      <c r="AN642" s="24">
        <f>VLOOKUP(AO642,$A$3:$B$36,2,FALSE)</f>
        <v>35.9</v>
      </c>
      <c r="AO642" s="80" t="s">
        <v>766</v>
      </c>
    </row>
    <row r="643" spans="7:65" ht="13.8" x14ac:dyDescent="0.45">
      <c r="G643" s="5">
        <v>13</v>
      </c>
      <c r="H643" s="6" t="s">
        <v>24</v>
      </c>
      <c r="I643" s="6" t="s">
        <v>36</v>
      </c>
      <c r="J643" s="74" t="s">
        <v>128</v>
      </c>
      <c r="K643" s="74" t="s">
        <v>400</v>
      </c>
      <c r="L643" s="11" t="s">
        <v>154</v>
      </c>
      <c r="M643" s="6" t="s">
        <v>63</v>
      </c>
      <c r="P643" s="5" t="s">
        <v>24</v>
      </c>
      <c r="Q643" s="5" t="s">
        <v>36</v>
      </c>
      <c r="R643" s="5" t="s">
        <v>128</v>
      </c>
      <c r="S643" s="5" t="s">
        <v>50</v>
      </c>
      <c r="T643" s="5" t="s">
        <v>1002</v>
      </c>
      <c r="U643" s="5" t="s">
        <v>63</v>
      </c>
      <c r="X643" s="5">
        <v>13</v>
      </c>
      <c r="Y643" s="24">
        <f>VLOOKUP(Z643,$A$3:$B$36,2,FALSE)</f>
        <v>49.5</v>
      </c>
      <c r="Z643" s="80" t="s">
        <v>767</v>
      </c>
      <c r="AA643" s="5">
        <v>13</v>
      </c>
      <c r="AB643" s="24">
        <f>VLOOKUP(AC643,$A$3:$B$36,2,FALSE)</f>
        <v>49.5</v>
      </c>
      <c r="AC643" s="80" t="s">
        <v>767</v>
      </c>
      <c r="AD643" s="5">
        <v>13</v>
      </c>
      <c r="AE643" s="24">
        <f>VLOOKUP(AF643,$A$3:$B$36,2,FALSE)</f>
        <v>28.4</v>
      </c>
      <c r="AF643" s="80" t="s">
        <v>792</v>
      </c>
      <c r="AG643" s="5">
        <v>13</v>
      </c>
      <c r="AH643" s="24">
        <f>VLOOKUP(AI643,$A$3:$B$36,2,FALSE)</f>
        <v>40.4</v>
      </c>
      <c r="AI643" s="80" t="s">
        <v>765</v>
      </c>
      <c r="AJ643" s="79">
        <v>13</v>
      </c>
      <c r="AK643" s="24">
        <f>VLOOKUP(AL643,$A$3:$B$36,2,FALSE)</f>
        <v>61.8</v>
      </c>
      <c r="AL643" s="80" t="s">
        <v>785</v>
      </c>
      <c r="AM643" s="79">
        <v>13</v>
      </c>
      <c r="AN643" s="24">
        <f>VLOOKUP(AO643,$A$3:$B$36,2,FALSE)</f>
        <v>38.1</v>
      </c>
      <c r="AO643" s="80" t="s">
        <v>791</v>
      </c>
      <c r="BM643" s="10" t="s">
        <v>431</v>
      </c>
    </row>
    <row r="644" spans="7:65" x14ac:dyDescent="0.45">
      <c r="G644" s="5">
        <v>14</v>
      </c>
      <c r="H644" s="11" t="s">
        <v>617</v>
      </c>
      <c r="I644" s="11" t="s">
        <v>394</v>
      </c>
      <c r="J644" s="74" t="s">
        <v>40</v>
      </c>
      <c r="K644" s="74" t="s">
        <v>51</v>
      </c>
      <c r="L644" s="6"/>
      <c r="M644" s="6" t="s">
        <v>13</v>
      </c>
      <c r="P644" s="5" t="s">
        <v>257</v>
      </c>
      <c r="Q644" s="5" t="s">
        <v>34</v>
      </c>
      <c r="R644" s="5" t="s">
        <v>40</v>
      </c>
      <c r="S644" s="5" t="s">
        <v>51</v>
      </c>
      <c r="U644" s="5" t="s">
        <v>13</v>
      </c>
      <c r="X644" s="5">
        <v>14</v>
      </c>
      <c r="Y644" s="24">
        <f>VLOOKUP(Z644,$A$3:$B$36,2,FALSE)</f>
        <v>52.3</v>
      </c>
      <c r="Z644" s="80" t="s">
        <v>764</v>
      </c>
      <c r="AA644" s="5">
        <v>14</v>
      </c>
      <c r="AB644" s="24">
        <f>VLOOKUP(AC644,$A$3:$B$36,2,FALSE)</f>
        <v>52.3</v>
      </c>
      <c r="AC644" s="80" t="s">
        <v>764</v>
      </c>
      <c r="AD644" s="5">
        <v>14</v>
      </c>
      <c r="AE644" s="24">
        <f>VLOOKUP(AF644,$A$3:$B$36,2,FALSE)</f>
        <v>30.7</v>
      </c>
      <c r="AF644" s="80" t="s">
        <v>773</v>
      </c>
      <c r="AG644" s="5">
        <v>14</v>
      </c>
      <c r="AH644" s="24">
        <f>VLOOKUP(AI644,$A$3:$B$36,2,FALSE)</f>
        <v>41.9</v>
      </c>
      <c r="AI644" s="80" t="s">
        <v>776</v>
      </c>
      <c r="AJ644" s="114">
        <v>14</v>
      </c>
      <c r="AK644" s="107">
        <f>VLOOKUP(AL644,$A$3:$B$36,2,FALSE)</f>
        <v>59</v>
      </c>
      <c r="AL644" s="112" t="s">
        <v>784</v>
      </c>
      <c r="AM644" s="79">
        <v>14</v>
      </c>
      <c r="AN644" s="24">
        <f>VLOOKUP(AO644,$A$3:$B$36,2,FALSE)</f>
        <v>38.299999999999997</v>
      </c>
      <c r="AO644" s="80" t="s">
        <v>787</v>
      </c>
    </row>
    <row r="645" spans="7:65" x14ac:dyDescent="0.45">
      <c r="G645" s="5">
        <v>15</v>
      </c>
      <c r="H645" s="6" t="s">
        <v>933</v>
      </c>
      <c r="I645" s="6"/>
      <c r="J645" s="74" t="s">
        <v>607</v>
      </c>
      <c r="K645" s="74" t="s">
        <v>401</v>
      </c>
      <c r="L645" s="6"/>
      <c r="M645" s="6" t="s">
        <v>158</v>
      </c>
      <c r="P645" s="5" t="s">
        <v>24</v>
      </c>
      <c r="R645" s="5" t="s">
        <v>45</v>
      </c>
      <c r="S645" s="5" t="s">
        <v>401</v>
      </c>
      <c r="U645" s="5" t="s">
        <v>183</v>
      </c>
      <c r="X645" s="5">
        <v>15</v>
      </c>
      <c r="Y645" s="24">
        <f>VLOOKUP(Z645,$A$3:$B$36,2,FALSE)</f>
        <v>49.5</v>
      </c>
      <c r="Z645" s="80" t="s">
        <v>767</v>
      </c>
      <c r="AA645" s="114">
        <v>15</v>
      </c>
      <c r="AB645" s="107">
        <f>VLOOKUP(AC645,$A$3:$B$36,2,FALSE)</f>
        <v>49.5</v>
      </c>
      <c r="AC645" s="112" t="s">
        <v>767</v>
      </c>
      <c r="AD645" s="5">
        <v>15</v>
      </c>
      <c r="AE645" s="24">
        <f>VLOOKUP(AF645,$A$3:$B$36,2,FALSE)</f>
        <v>32.5</v>
      </c>
      <c r="AF645" s="80" t="s">
        <v>774</v>
      </c>
      <c r="AG645" s="5">
        <v>15</v>
      </c>
      <c r="AH645" s="24">
        <f>VLOOKUP(AI645,$A$3:$B$36,2,FALSE)</f>
        <v>44.5</v>
      </c>
      <c r="AI645" s="80" t="s">
        <v>775</v>
      </c>
      <c r="AK645" s="24"/>
      <c r="AM645" s="79">
        <v>15</v>
      </c>
      <c r="AN645" s="24">
        <f>VLOOKUP(AO645,$A$3:$B$36,2,FALSE)</f>
        <v>40.4</v>
      </c>
      <c r="AO645" s="80" t="s">
        <v>765</v>
      </c>
    </row>
    <row r="646" spans="7:65" ht="12" thickBot="1" x14ac:dyDescent="0.5">
      <c r="G646" s="5">
        <v>16</v>
      </c>
      <c r="H646" s="6" t="s">
        <v>25</v>
      </c>
      <c r="I646" s="6"/>
      <c r="J646" s="76" t="s">
        <v>608</v>
      </c>
      <c r="K646" s="74" t="s">
        <v>402</v>
      </c>
      <c r="L646" s="6"/>
      <c r="M646" s="6" t="s">
        <v>64</v>
      </c>
      <c r="P646" s="5" t="s">
        <v>25</v>
      </c>
      <c r="R646" s="5" t="s">
        <v>40</v>
      </c>
      <c r="S646" s="5" t="s">
        <v>402</v>
      </c>
      <c r="U646" s="5" t="s">
        <v>64</v>
      </c>
      <c r="X646" s="5">
        <v>16</v>
      </c>
      <c r="Y646" s="24">
        <f>VLOOKUP(Z646,$A$3:$B$36,2,FALSE)</f>
        <v>52.3</v>
      </c>
      <c r="Z646" s="80" t="s">
        <v>764</v>
      </c>
      <c r="AB646" s="24"/>
      <c r="AD646" s="5">
        <v>16</v>
      </c>
      <c r="AE646" s="24">
        <f>VLOOKUP(AF646,$A$3:$B$36,2,FALSE)</f>
        <v>30.7</v>
      </c>
      <c r="AF646" s="80" t="s">
        <v>773</v>
      </c>
      <c r="AG646" s="5">
        <v>16</v>
      </c>
      <c r="AH646" s="24">
        <f>VLOOKUP(AI646,$A$3:$B$36,2,FALSE)</f>
        <v>46.8</v>
      </c>
      <c r="AI646" s="80" t="s">
        <v>772</v>
      </c>
      <c r="AK646" s="24"/>
      <c r="AM646" s="79">
        <v>16</v>
      </c>
      <c r="AN646" s="24">
        <f>VLOOKUP(AO646,$A$3:$B$36,2,FALSE)</f>
        <v>38.299999999999997</v>
      </c>
      <c r="AO646" s="80" t="s">
        <v>787</v>
      </c>
    </row>
    <row r="647" spans="7:65" x14ac:dyDescent="0.45">
      <c r="G647" s="5">
        <v>17</v>
      </c>
      <c r="H647" s="6" t="s">
        <v>926</v>
      </c>
      <c r="I647" s="6"/>
      <c r="J647" s="6"/>
      <c r="K647" s="74" t="s">
        <v>141</v>
      </c>
      <c r="L647" s="6"/>
      <c r="M647" s="6" t="s">
        <v>60</v>
      </c>
      <c r="P647" s="5" t="s">
        <v>1005</v>
      </c>
      <c r="S647" s="5" t="s">
        <v>141</v>
      </c>
      <c r="U647" s="5" t="s">
        <v>60</v>
      </c>
      <c r="X647" s="5">
        <v>17</v>
      </c>
      <c r="Y647" s="24">
        <f>VLOOKUP(Z647,$A$3:$B$36,2,FALSE)</f>
        <v>55.5</v>
      </c>
      <c r="Z647" s="80" t="s">
        <v>786</v>
      </c>
      <c r="AB647" s="24"/>
      <c r="AD647" s="114">
        <v>17</v>
      </c>
      <c r="AE647" s="107">
        <f>VLOOKUP(AF647,$A$3:$B$36,2,FALSE)</f>
        <v>32.5</v>
      </c>
      <c r="AF647" s="112" t="s">
        <v>774</v>
      </c>
      <c r="AG647" s="5">
        <v>17</v>
      </c>
      <c r="AH647" s="24">
        <f>VLOOKUP(AI647,$A$3:$B$36,2,FALSE)</f>
        <v>49.5</v>
      </c>
      <c r="AI647" s="80" t="s">
        <v>767</v>
      </c>
      <c r="AK647" s="24"/>
      <c r="AM647" s="79">
        <v>17</v>
      </c>
      <c r="AN647" s="24">
        <f>VLOOKUP(AO647,$A$3:$B$36,2,FALSE)</f>
        <v>38.1</v>
      </c>
      <c r="AO647" s="80" t="s">
        <v>791</v>
      </c>
    </row>
    <row r="648" spans="7:65" ht="12" thickBot="1" x14ac:dyDescent="0.5">
      <c r="G648" s="5">
        <v>18</v>
      </c>
      <c r="H648" s="6"/>
      <c r="I648" s="6"/>
      <c r="J648" s="6"/>
      <c r="K648" s="76" t="s">
        <v>490</v>
      </c>
      <c r="L648" s="6"/>
      <c r="M648" s="6" t="s">
        <v>61</v>
      </c>
      <c r="S648" s="5" t="s">
        <v>609</v>
      </c>
      <c r="U648" s="5" t="s">
        <v>61</v>
      </c>
      <c r="X648" s="114">
        <v>18</v>
      </c>
      <c r="Y648" s="107">
        <f>VLOOKUP(Z648,$A$3:$B$36,2,FALSE)</f>
        <v>52.3</v>
      </c>
      <c r="Z648" s="112" t="s">
        <v>764</v>
      </c>
      <c r="AG648" s="5">
        <v>18</v>
      </c>
      <c r="AH648" s="24">
        <f>VLOOKUP(AI648,$A$3:$B$36,2,FALSE)</f>
        <v>52.3</v>
      </c>
      <c r="AI648" s="80" t="s">
        <v>764</v>
      </c>
      <c r="AK648" s="24"/>
      <c r="AM648" s="79">
        <v>18</v>
      </c>
      <c r="AN648" s="24">
        <f>VLOOKUP(AO648,$A$3:$B$36,2,FALSE)</f>
        <v>35.9</v>
      </c>
      <c r="AO648" s="80" t="s">
        <v>766</v>
      </c>
    </row>
    <row r="649" spans="7:65" x14ac:dyDescent="0.45">
      <c r="G649" s="5">
        <v>19</v>
      </c>
      <c r="H649" s="6"/>
      <c r="I649" s="6"/>
      <c r="J649" s="6"/>
      <c r="K649" s="6"/>
      <c r="L649" s="6"/>
      <c r="M649" s="6" t="s">
        <v>939</v>
      </c>
      <c r="U649" s="5" t="s">
        <v>59</v>
      </c>
      <c r="AG649" s="114">
        <v>19</v>
      </c>
      <c r="AH649" s="107">
        <f>VLOOKUP(AI649,$A$3:$B$36,2,FALSE)</f>
        <v>49.5</v>
      </c>
      <c r="AI649" s="112" t="s">
        <v>767</v>
      </c>
      <c r="AM649" s="79">
        <v>19</v>
      </c>
      <c r="AN649" s="24">
        <f>VLOOKUP(AO649,$A$3:$B$36,2,FALSE)</f>
        <v>34.1</v>
      </c>
      <c r="AO649" s="80" t="s">
        <v>770</v>
      </c>
    </row>
    <row r="650" spans="7:65" x14ac:dyDescent="0.45">
      <c r="G650" s="5">
        <v>20</v>
      </c>
      <c r="H650" s="6"/>
      <c r="I650" s="6"/>
      <c r="J650" s="6"/>
      <c r="K650" s="6"/>
      <c r="L650" s="6"/>
      <c r="M650" s="6" t="s">
        <v>14</v>
      </c>
      <c r="U650" s="5" t="s">
        <v>14</v>
      </c>
      <c r="AM650" s="79">
        <v>20</v>
      </c>
      <c r="AN650" s="24">
        <f>VLOOKUP(AO650,$A$3:$B$36,2,FALSE)</f>
        <v>35.9</v>
      </c>
      <c r="AO650" s="80" t="s">
        <v>766</v>
      </c>
    </row>
    <row r="651" spans="7:65" x14ac:dyDescent="0.45">
      <c r="G651" s="5">
        <v>21</v>
      </c>
      <c r="H651" s="6"/>
      <c r="I651" s="6"/>
      <c r="J651" s="6"/>
      <c r="K651" s="6"/>
      <c r="L651" s="6"/>
      <c r="M651" s="6" t="s">
        <v>63</v>
      </c>
      <c r="U651" s="5" t="s">
        <v>63</v>
      </c>
      <c r="AM651" s="79">
        <v>21</v>
      </c>
      <c r="AN651" s="24">
        <f>VLOOKUP(AO651,$A$3:$B$36,2,FALSE)</f>
        <v>38.1</v>
      </c>
      <c r="AO651" s="80" t="s">
        <v>791</v>
      </c>
    </row>
    <row r="652" spans="7:65" x14ac:dyDescent="0.45">
      <c r="G652" s="5">
        <v>22</v>
      </c>
      <c r="H652" s="6"/>
      <c r="I652" s="6"/>
      <c r="J652" s="6"/>
      <c r="K652" s="6"/>
      <c r="L652" s="6"/>
      <c r="M652" s="6" t="s">
        <v>13</v>
      </c>
      <c r="U652" s="5" t="s">
        <v>13</v>
      </c>
      <c r="AM652" s="79">
        <v>22</v>
      </c>
      <c r="AN652" s="24">
        <f>VLOOKUP(AO652,$A$3:$B$36,2,FALSE)</f>
        <v>38.299999999999997</v>
      </c>
      <c r="AO652" s="80" t="s">
        <v>787</v>
      </c>
    </row>
    <row r="653" spans="7:65" x14ac:dyDescent="0.45">
      <c r="G653" s="5">
        <v>23</v>
      </c>
      <c r="H653" s="6"/>
      <c r="I653" s="6"/>
      <c r="J653" s="6"/>
      <c r="K653" s="6"/>
      <c r="L653" s="6"/>
      <c r="M653" s="6" t="s">
        <v>12</v>
      </c>
      <c r="U653" s="5" t="s">
        <v>12</v>
      </c>
      <c r="AM653" s="79">
        <v>23</v>
      </c>
      <c r="AN653" s="24">
        <f>VLOOKUP(AO653,$A$3:$B$36,2,FALSE)</f>
        <v>40.4</v>
      </c>
      <c r="AO653" s="80" t="s">
        <v>765</v>
      </c>
    </row>
    <row r="654" spans="7:65" ht="13.8" x14ac:dyDescent="0.45">
      <c r="G654" s="5">
        <v>24</v>
      </c>
      <c r="H654" s="6"/>
      <c r="I654" s="6"/>
      <c r="J654" s="6"/>
      <c r="K654" s="6"/>
      <c r="L654" s="6"/>
      <c r="M654" s="6" t="s">
        <v>940</v>
      </c>
      <c r="N654" s="10" t="s">
        <v>431</v>
      </c>
      <c r="U654" s="5" t="s">
        <v>319</v>
      </c>
      <c r="V654" s="5">
        <f>COUNTA(P631:U654)</f>
        <v>102</v>
      </c>
      <c r="W654" s="10" t="s">
        <v>431</v>
      </c>
      <c r="AM654" s="79">
        <v>24</v>
      </c>
      <c r="AN654" s="24">
        <f>VLOOKUP(AO654,$A$3:$B$36,2,FALSE)</f>
        <v>41.9</v>
      </c>
      <c r="AO654" s="80" t="s">
        <v>776</v>
      </c>
    </row>
    <row r="655" spans="7:65" x14ac:dyDescent="0.45">
      <c r="AM655" s="114">
        <v>25</v>
      </c>
      <c r="AN655" s="107">
        <f>VLOOKUP(AO655,$A$3:$B$36,2,FALSE)</f>
        <v>40.4</v>
      </c>
      <c r="AO655" s="112" t="s">
        <v>765</v>
      </c>
    </row>
    <row r="657" spans="7:41" x14ac:dyDescent="0.45">
      <c r="G657" s="5" t="s">
        <v>941</v>
      </c>
    </row>
    <row r="658" spans="7:41" x14ac:dyDescent="0.45">
      <c r="H658" s="5" t="s">
        <v>216</v>
      </c>
    </row>
    <row r="659" spans="7:41" x14ac:dyDescent="0.45">
      <c r="G659" s="7" t="s">
        <v>5</v>
      </c>
      <c r="H659" s="8" t="s">
        <v>28</v>
      </c>
      <c r="I659" s="8" t="s">
        <v>29</v>
      </c>
      <c r="J659" s="8" t="s">
        <v>110</v>
      </c>
      <c r="K659" s="8" t="s">
        <v>217</v>
      </c>
      <c r="L659" s="8" t="s">
        <v>218</v>
      </c>
      <c r="M659" s="8" t="s">
        <v>219</v>
      </c>
      <c r="O659" s="5">
        <v>32</v>
      </c>
      <c r="P659" s="8" t="s">
        <v>28</v>
      </c>
      <c r="Q659" s="8" t="s">
        <v>29</v>
      </c>
      <c r="R659" s="8" t="s">
        <v>110</v>
      </c>
      <c r="S659" s="8" t="s">
        <v>217</v>
      </c>
      <c r="T659" s="8" t="s">
        <v>218</v>
      </c>
      <c r="U659" s="8" t="s">
        <v>219</v>
      </c>
      <c r="X659" s="7" t="s">
        <v>5</v>
      </c>
      <c r="Z659" s="102" t="s">
        <v>28</v>
      </c>
      <c r="AA659" s="102"/>
      <c r="AB659" s="102"/>
      <c r="AC659" s="102" t="s">
        <v>29</v>
      </c>
      <c r="AD659" s="102"/>
      <c r="AE659" s="102"/>
      <c r="AF659" s="102" t="s">
        <v>110</v>
      </c>
      <c r="AG659" s="102"/>
      <c r="AH659" s="102"/>
      <c r="AI659" s="102" t="s">
        <v>217</v>
      </c>
      <c r="AJ659" s="102"/>
      <c r="AK659" s="102"/>
      <c r="AL659" s="102" t="s">
        <v>218</v>
      </c>
      <c r="AM659" s="102"/>
      <c r="AN659" s="102"/>
      <c r="AO659" s="102" t="s">
        <v>219</v>
      </c>
    </row>
    <row r="660" spans="7:41" x14ac:dyDescent="0.45">
      <c r="G660" s="5">
        <v>1</v>
      </c>
      <c r="H660" s="6" t="s">
        <v>114</v>
      </c>
      <c r="I660" s="6" t="s">
        <v>118</v>
      </c>
      <c r="J660" s="6" t="s">
        <v>126</v>
      </c>
      <c r="K660" s="6" t="s">
        <v>136</v>
      </c>
      <c r="L660" s="6" t="s">
        <v>148</v>
      </c>
      <c r="M660" s="6" t="s">
        <v>155</v>
      </c>
      <c r="P660" s="5" t="s">
        <v>114</v>
      </c>
      <c r="Q660" s="5" t="s">
        <v>118</v>
      </c>
      <c r="R660" s="5" t="s">
        <v>126</v>
      </c>
      <c r="S660" s="5" t="s">
        <v>136</v>
      </c>
      <c r="T660" s="5" t="s">
        <v>148</v>
      </c>
      <c r="U660" s="5" t="s">
        <v>155</v>
      </c>
      <c r="X660" s="5">
        <v>1</v>
      </c>
      <c r="Y660" s="24">
        <f>VLOOKUP(Z660,$A$3:$B$36,2,FALSE)</f>
        <v>21.5</v>
      </c>
      <c r="Z660" s="80" t="s">
        <v>871</v>
      </c>
      <c r="AA660" s="5">
        <v>1</v>
      </c>
      <c r="AB660" s="24">
        <f>VLOOKUP(AC660,$A$3:$B$36,2,FALSE)</f>
        <v>21.5</v>
      </c>
      <c r="AC660" s="80" t="s">
        <v>871</v>
      </c>
      <c r="AD660" s="5">
        <v>1</v>
      </c>
      <c r="AE660" s="24">
        <f>VLOOKUP(AF660,$A$3:$B$36,2,FALSE)</f>
        <v>21.5</v>
      </c>
      <c r="AF660" s="80" t="s">
        <v>871</v>
      </c>
      <c r="AG660" s="5">
        <v>1</v>
      </c>
      <c r="AH660" s="24">
        <f>VLOOKUP(AI660,$A$3:$B$36,2,FALSE)</f>
        <v>21.5</v>
      </c>
      <c r="AI660" s="80" t="s">
        <v>871</v>
      </c>
      <c r="AJ660" s="5">
        <v>1</v>
      </c>
      <c r="AK660" s="24">
        <f>VLOOKUP(AL660,$A$3:$B$36,2,FALSE)</f>
        <v>21.5</v>
      </c>
      <c r="AL660" s="80" t="s">
        <v>871</v>
      </c>
      <c r="AM660" s="5">
        <v>1</v>
      </c>
      <c r="AN660" s="24">
        <f>VLOOKUP(AO660,$A$3:$B$36,2,FALSE)</f>
        <v>21.5</v>
      </c>
      <c r="AO660" s="80" t="s">
        <v>871</v>
      </c>
    </row>
    <row r="661" spans="7:41" x14ac:dyDescent="0.45">
      <c r="G661" s="5">
        <v>2</v>
      </c>
      <c r="H661" s="6" t="s">
        <v>116</v>
      </c>
      <c r="I661" s="6" t="s">
        <v>119</v>
      </c>
      <c r="J661" s="6" t="s">
        <v>128</v>
      </c>
      <c r="K661" s="6" t="s">
        <v>137</v>
      </c>
      <c r="L661" s="6" t="s">
        <v>96</v>
      </c>
      <c r="M661" s="6" t="s">
        <v>18</v>
      </c>
      <c r="P661" s="5" t="s">
        <v>116</v>
      </c>
      <c r="Q661" s="5" t="s">
        <v>119</v>
      </c>
      <c r="R661" s="5" t="s">
        <v>128</v>
      </c>
      <c r="S661" s="5" t="s">
        <v>137</v>
      </c>
      <c r="T661" s="5" t="s">
        <v>96</v>
      </c>
      <c r="U661" s="5" t="s">
        <v>18</v>
      </c>
      <c r="X661" s="5">
        <v>2</v>
      </c>
      <c r="Y661" s="24">
        <f>VLOOKUP(Z661,$A$3:$B$36,2,FALSE)</f>
        <v>28.4</v>
      </c>
      <c r="Z661" s="80" t="s">
        <v>792</v>
      </c>
      <c r="AA661" s="5">
        <v>2</v>
      </c>
      <c r="AB661" s="24">
        <f>VLOOKUP(AC661,$A$3:$B$36,2,FALSE)</f>
        <v>28.4</v>
      </c>
      <c r="AC661" s="80" t="s">
        <v>792</v>
      </c>
      <c r="AD661" s="5">
        <v>2</v>
      </c>
      <c r="AE661" s="24">
        <f>VLOOKUP(AF661,$A$3:$B$36,2,FALSE)</f>
        <v>28.4</v>
      </c>
      <c r="AF661" s="80" t="s">
        <v>792</v>
      </c>
      <c r="AG661" s="5">
        <v>2</v>
      </c>
      <c r="AH661" s="24">
        <f>VLOOKUP(AI661,$A$3:$B$36,2,FALSE)</f>
        <v>28.4</v>
      </c>
      <c r="AI661" s="80" t="s">
        <v>792</v>
      </c>
      <c r="AJ661" s="5">
        <v>2</v>
      </c>
      <c r="AK661" s="24">
        <f>VLOOKUP(AL661,$A$3:$B$36,2,FALSE)</f>
        <v>28.4</v>
      </c>
      <c r="AL661" s="80" t="s">
        <v>792</v>
      </c>
      <c r="AM661" s="5">
        <v>2</v>
      </c>
      <c r="AN661" s="24">
        <f>VLOOKUP(AO661,$A$3:$B$36,2,FALSE)</f>
        <v>28.4</v>
      </c>
      <c r="AO661" s="80" t="s">
        <v>792</v>
      </c>
    </row>
    <row r="662" spans="7:41" x14ac:dyDescent="0.45">
      <c r="G662" s="5">
        <v>3</v>
      </c>
      <c r="H662" s="6" t="s">
        <v>66</v>
      </c>
      <c r="I662" s="6" t="s">
        <v>120</v>
      </c>
      <c r="J662" s="6" t="s">
        <v>234</v>
      </c>
      <c r="K662" s="6" t="s">
        <v>138</v>
      </c>
      <c r="L662" s="6" t="s">
        <v>99</v>
      </c>
      <c r="M662" s="6" t="s">
        <v>14</v>
      </c>
      <c r="P662" s="5" t="s">
        <v>66</v>
      </c>
      <c r="Q662" s="5" t="s">
        <v>120</v>
      </c>
      <c r="R662" s="5" t="s">
        <v>856</v>
      </c>
      <c r="S662" s="5" t="s">
        <v>138</v>
      </c>
      <c r="T662" s="5" t="s">
        <v>99</v>
      </c>
      <c r="U662" s="5" t="s">
        <v>14</v>
      </c>
      <c r="X662" s="5">
        <v>3</v>
      </c>
      <c r="Y662" s="24">
        <f>VLOOKUP(Z662,$A$3:$B$36,2,FALSE)</f>
        <v>35.9</v>
      </c>
      <c r="Z662" s="80" t="s">
        <v>766</v>
      </c>
      <c r="AA662" s="5">
        <v>3</v>
      </c>
      <c r="AB662" s="24">
        <f>VLOOKUP(AC662,$A$3:$B$36,2,FALSE)</f>
        <v>35.9</v>
      </c>
      <c r="AC662" s="80" t="s">
        <v>766</v>
      </c>
      <c r="AD662" s="5">
        <v>3</v>
      </c>
      <c r="AE662" s="24">
        <f>VLOOKUP(AF662,$A$3:$B$36,2,FALSE)</f>
        <v>35.9</v>
      </c>
      <c r="AF662" s="80" t="s">
        <v>766</v>
      </c>
      <c r="AG662" s="5">
        <v>3</v>
      </c>
      <c r="AH662" s="24">
        <f>VLOOKUP(AI662,$A$3:$B$36,2,FALSE)</f>
        <v>35.9</v>
      </c>
      <c r="AI662" s="80" t="s">
        <v>766</v>
      </c>
      <c r="AJ662" s="5">
        <v>3</v>
      </c>
      <c r="AK662" s="24">
        <f>VLOOKUP(AL662,$A$3:$B$36,2,FALSE)</f>
        <v>35.9</v>
      </c>
      <c r="AL662" s="80" t="s">
        <v>766</v>
      </c>
      <c r="AM662" s="5">
        <v>3</v>
      </c>
      <c r="AN662" s="24">
        <f>VLOOKUP(AO662,$A$3:$B$36,2,FALSE)</f>
        <v>35.9</v>
      </c>
      <c r="AO662" s="80" t="s">
        <v>766</v>
      </c>
    </row>
    <row r="663" spans="7:41" x14ac:dyDescent="0.45">
      <c r="G663" s="5">
        <v>4</v>
      </c>
      <c r="H663" s="6" t="s">
        <v>27</v>
      </c>
      <c r="I663" s="6" t="s">
        <v>121</v>
      </c>
      <c r="J663" s="6" t="s">
        <v>45</v>
      </c>
      <c r="K663" s="6" t="s">
        <v>243</v>
      </c>
      <c r="L663" s="6" t="s">
        <v>57</v>
      </c>
      <c r="M663" s="6" t="s">
        <v>156</v>
      </c>
      <c r="P663" s="5" t="s">
        <v>27</v>
      </c>
      <c r="Q663" s="5" t="s">
        <v>121</v>
      </c>
      <c r="R663" s="5" t="s">
        <v>45</v>
      </c>
      <c r="S663" s="5" t="s">
        <v>48</v>
      </c>
      <c r="T663" s="5" t="s">
        <v>57</v>
      </c>
      <c r="U663" s="5" t="s">
        <v>319</v>
      </c>
      <c r="X663" s="5">
        <v>4</v>
      </c>
      <c r="Y663" s="24">
        <f>VLOOKUP(Z663,$A$3:$B$36,2,FALSE)</f>
        <v>41.9</v>
      </c>
      <c r="Z663" s="80" t="s">
        <v>776</v>
      </c>
      <c r="AA663" s="5">
        <v>4</v>
      </c>
      <c r="AB663" s="24">
        <f>VLOOKUP(AC663,$A$3:$B$36,2,FALSE)</f>
        <v>41.9</v>
      </c>
      <c r="AC663" s="80" t="s">
        <v>776</v>
      </c>
      <c r="AD663" s="5">
        <v>4</v>
      </c>
      <c r="AE663" s="24">
        <f>VLOOKUP(AF663,$A$3:$B$36,2,FALSE)</f>
        <v>32.5</v>
      </c>
      <c r="AF663" s="80" t="s">
        <v>774</v>
      </c>
      <c r="AG663" s="5">
        <v>4</v>
      </c>
      <c r="AH663" s="24">
        <f>VLOOKUP(AI663,$A$3:$B$36,2,FALSE)</f>
        <v>41.9</v>
      </c>
      <c r="AI663" s="80" t="s">
        <v>776</v>
      </c>
      <c r="AJ663" s="5">
        <v>4</v>
      </c>
      <c r="AK663" s="24">
        <f>VLOOKUP(AL663,$A$3:$B$36,2,FALSE)</f>
        <v>41.9</v>
      </c>
      <c r="AL663" s="80" t="s">
        <v>776</v>
      </c>
      <c r="AM663" s="5">
        <v>4</v>
      </c>
      <c r="AN663" s="24">
        <f>VLOOKUP(AO663,$A$3:$B$36,2,FALSE)</f>
        <v>41.9</v>
      </c>
      <c r="AO663" s="80" t="s">
        <v>776</v>
      </c>
    </row>
    <row r="664" spans="7:41" x14ac:dyDescent="0.45">
      <c r="G664" s="5">
        <v>5</v>
      </c>
      <c r="H664" s="6" t="s">
        <v>185</v>
      </c>
      <c r="I664" s="6" t="s">
        <v>564</v>
      </c>
      <c r="J664" s="6" t="s">
        <v>942</v>
      </c>
      <c r="K664" s="11" t="s">
        <v>486</v>
      </c>
      <c r="L664" s="6" t="s">
        <v>149</v>
      </c>
      <c r="M664" s="6" t="s">
        <v>64</v>
      </c>
      <c r="P664" s="5" t="s">
        <v>257</v>
      </c>
      <c r="Q664" s="5" t="s">
        <v>34</v>
      </c>
      <c r="R664" s="5" t="s">
        <v>128</v>
      </c>
      <c r="S664" s="5" t="s">
        <v>47</v>
      </c>
      <c r="T664" s="5" t="s">
        <v>149</v>
      </c>
      <c r="U664" s="5" t="s">
        <v>64</v>
      </c>
      <c r="X664" s="5">
        <v>5</v>
      </c>
      <c r="Y664" s="24">
        <f>VLOOKUP(Z664,$A$3:$B$36,2,FALSE)</f>
        <v>52.3</v>
      </c>
      <c r="Z664" s="80" t="s">
        <v>764</v>
      </c>
      <c r="AA664" s="5">
        <v>5</v>
      </c>
      <c r="AB664" s="24">
        <f>VLOOKUP(AC664,$A$3:$B$36,2,FALSE)</f>
        <v>52.3</v>
      </c>
      <c r="AC664" s="80" t="s">
        <v>764</v>
      </c>
      <c r="AD664" s="5">
        <v>5</v>
      </c>
      <c r="AE664" s="24">
        <f>VLOOKUP(AF664,$A$3:$B$36,2,FALSE)</f>
        <v>28.4</v>
      </c>
      <c r="AF664" s="80" t="s">
        <v>792</v>
      </c>
      <c r="AG664" s="5">
        <v>5</v>
      </c>
      <c r="AH664" s="24">
        <f>VLOOKUP(AI664,$A$3:$B$36,2,FALSE)</f>
        <v>38.299999999999997</v>
      </c>
      <c r="AI664" s="80" t="s">
        <v>787</v>
      </c>
      <c r="AJ664" s="5">
        <v>5</v>
      </c>
      <c r="AK664" s="24">
        <f>VLOOKUP(AL664,$A$3:$B$36,2,FALSE)</f>
        <v>52.3</v>
      </c>
      <c r="AL664" s="80" t="s">
        <v>764</v>
      </c>
      <c r="AM664" s="5">
        <v>5</v>
      </c>
      <c r="AN664" s="24">
        <f>VLOOKUP(AO664,$A$3:$B$36,2,FALSE)</f>
        <v>38.299999999999997</v>
      </c>
      <c r="AO664" s="80" t="s">
        <v>787</v>
      </c>
    </row>
    <row r="665" spans="7:41" x14ac:dyDescent="0.45">
      <c r="G665" s="5">
        <v>6</v>
      </c>
      <c r="H665" s="6" t="s">
        <v>186</v>
      </c>
      <c r="I665" s="6" t="s">
        <v>478</v>
      </c>
      <c r="J665" s="6" t="s">
        <v>40</v>
      </c>
      <c r="K665" s="6" t="s">
        <v>309</v>
      </c>
      <c r="L665" s="6" t="s">
        <v>150</v>
      </c>
      <c r="M665" s="6" t="s">
        <v>61</v>
      </c>
      <c r="P665" s="5" t="s">
        <v>186</v>
      </c>
      <c r="Q665" s="5" t="s">
        <v>478</v>
      </c>
      <c r="R665" s="5" t="s">
        <v>40</v>
      </c>
      <c r="S665" s="5" t="s">
        <v>49</v>
      </c>
      <c r="T665" s="5" t="s">
        <v>1001</v>
      </c>
      <c r="U665" s="5" t="s">
        <v>61</v>
      </c>
      <c r="X665" s="5">
        <v>6</v>
      </c>
      <c r="Y665" s="24">
        <f>VLOOKUP(Z665,$A$3:$B$36,2,FALSE)</f>
        <v>46.8</v>
      </c>
      <c r="Z665" s="80" t="s">
        <v>772</v>
      </c>
      <c r="AA665" s="5">
        <v>6</v>
      </c>
      <c r="AB665" s="24">
        <f>VLOOKUP(AC665,$A$3:$B$36,2,FALSE)</f>
        <v>46.8</v>
      </c>
      <c r="AC665" s="80" t="s">
        <v>772</v>
      </c>
      <c r="AD665" s="5">
        <v>6</v>
      </c>
      <c r="AE665" s="24">
        <f>VLOOKUP(AF665,$A$3:$B$36,2,FALSE)</f>
        <v>30.7</v>
      </c>
      <c r="AF665" s="80" t="s">
        <v>773</v>
      </c>
      <c r="AG665" s="5">
        <v>6</v>
      </c>
      <c r="AH665" s="24">
        <f>VLOOKUP(AI665,$A$3:$B$36,2,FALSE)</f>
        <v>40.4</v>
      </c>
      <c r="AI665" s="80" t="s">
        <v>765</v>
      </c>
      <c r="AJ665" s="5">
        <v>6</v>
      </c>
      <c r="AK665" s="24">
        <f>VLOOKUP(AL665,$A$3:$B$36,2,FALSE)</f>
        <v>62.6</v>
      </c>
      <c r="AL665" s="80" t="s">
        <v>768</v>
      </c>
      <c r="AM665" s="5">
        <v>6</v>
      </c>
      <c r="AN665" s="24">
        <f>VLOOKUP(AO665,$A$3:$B$36,2,FALSE)</f>
        <v>35.9</v>
      </c>
      <c r="AO665" s="80" t="s">
        <v>766</v>
      </c>
    </row>
    <row r="666" spans="7:41" x14ac:dyDescent="0.45">
      <c r="G666" s="5">
        <v>7</v>
      </c>
      <c r="H666" s="11" t="s">
        <v>388</v>
      </c>
      <c r="I666" s="6" t="s">
        <v>172</v>
      </c>
      <c r="J666" s="11" t="s">
        <v>943</v>
      </c>
      <c r="K666" s="11" t="s">
        <v>944</v>
      </c>
      <c r="L666" s="6" t="s">
        <v>151</v>
      </c>
      <c r="M666" s="6" t="s">
        <v>383</v>
      </c>
      <c r="P666" s="5" t="s">
        <v>27</v>
      </c>
      <c r="Q666" s="5" t="s">
        <v>172</v>
      </c>
      <c r="R666" s="5" t="s">
        <v>45</v>
      </c>
      <c r="S666" s="5" t="s">
        <v>47</v>
      </c>
      <c r="T666" s="5" t="s">
        <v>151</v>
      </c>
      <c r="U666" s="5" t="s">
        <v>15</v>
      </c>
      <c r="X666" s="5">
        <v>7</v>
      </c>
      <c r="Y666" s="24">
        <f>VLOOKUP(Z666,$A$3:$B$36,2,FALSE)</f>
        <v>41.9</v>
      </c>
      <c r="Z666" s="80" t="s">
        <v>776</v>
      </c>
      <c r="AA666" s="5">
        <v>7</v>
      </c>
      <c r="AB666" s="24">
        <f>VLOOKUP(AC666,$A$3:$B$36,2,FALSE)</f>
        <v>41.9</v>
      </c>
      <c r="AC666" s="80" t="s">
        <v>776</v>
      </c>
      <c r="AD666" s="5">
        <v>7</v>
      </c>
      <c r="AE666" s="24">
        <f>VLOOKUP(AF666,$A$3:$B$36,2,FALSE)</f>
        <v>32.5</v>
      </c>
      <c r="AF666" s="80" t="s">
        <v>774</v>
      </c>
      <c r="AG666" s="5">
        <v>7</v>
      </c>
      <c r="AH666" s="24">
        <f>VLOOKUP(AI666,$A$3:$B$36,2,FALSE)</f>
        <v>38.299999999999997</v>
      </c>
      <c r="AI666" s="80" t="s">
        <v>787</v>
      </c>
      <c r="AJ666" s="5">
        <v>7</v>
      </c>
      <c r="AK666" s="24">
        <f>VLOOKUP(AL666,$A$3:$B$36,2,FALSE)</f>
        <v>59</v>
      </c>
      <c r="AL666" s="80" t="s">
        <v>784</v>
      </c>
      <c r="AM666" s="5">
        <v>7</v>
      </c>
      <c r="AN666" s="24">
        <f>VLOOKUP(AO666,$A$3:$B$36,2,FALSE)</f>
        <v>32.5</v>
      </c>
      <c r="AO666" s="80" t="s">
        <v>774</v>
      </c>
    </row>
    <row r="667" spans="7:41" x14ac:dyDescent="0.45">
      <c r="G667" s="5">
        <v>8</v>
      </c>
      <c r="H667" s="6" t="s">
        <v>22</v>
      </c>
      <c r="I667" s="6" t="s">
        <v>328</v>
      </c>
      <c r="J667" s="6" t="s">
        <v>239</v>
      </c>
      <c r="K667" s="6" t="s">
        <v>50</v>
      </c>
      <c r="L667" s="6" t="s">
        <v>946</v>
      </c>
      <c r="M667" s="6" t="s">
        <v>494</v>
      </c>
      <c r="P667" s="5" t="s">
        <v>22</v>
      </c>
      <c r="Q667" s="5" t="s">
        <v>328</v>
      </c>
      <c r="R667" s="5" t="s">
        <v>40</v>
      </c>
      <c r="S667" s="5" t="s">
        <v>50</v>
      </c>
      <c r="T667" s="5" t="s">
        <v>946</v>
      </c>
      <c r="U667" s="5" t="s">
        <v>62</v>
      </c>
      <c r="X667" s="5">
        <v>8</v>
      </c>
      <c r="Y667" s="24">
        <f>VLOOKUP(Z667,$A$3:$B$36,2,FALSE)</f>
        <v>44.5</v>
      </c>
      <c r="Z667" s="80" t="s">
        <v>775</v>
      </c>
      <c r="AA667" s="5">
        <v>8</v>
      </c>
      <c r="AB667" s="24">
        <f>VLOOKUP(AC667,$A$3:$B$36,2,FALSE)</f>
        <v>38.299999999999997</v>
      </c>
      <c r="AC667" s="80" t="s">
        <v>787</v>
      </c>
      <c r="AD667" s="5">
        <v>8</v>
      </c>
      <c r="AE667" s="24">
        <f>VLOOKUP(AF667,$A$3:$B$36,2,FALSE)</f>
        <v>30.7</v>
      </c>
      <c r="AF667" s="80" t="s">
        <v>773</v>
      </c>
      <c r="AG667" s="5">
        <v>8</v>
      </c>
      <c r="AH667" s="24">
        <f>VLOOKUP(AI667,$A$3:$B$36,2,FALSE)</f>
        <v>40.4</v>
      </c>
      <c r="AI667" s="80" t="s">
        <v>765</v>
      </c>
      <c r="AJ667" s="5">
        <v>8</v>
      </c>
      <c r="AK667" s="24">
        <f>VLOOKUP(AL667,$A$3:$B$36,2,FALSE)</f>
        <v>52.3</v>
      </c>
      <c r="AL667" s="80" t="s">
        <v>764</v>
      </c>
      <c r="AM667" s="5">
        <v>8</v>
      </c>
      <c r="AN667" s="24">
        <f>VLOOKUP(AO667,$A$3:$B$36,2,FALSE)</f>
        <v>34.1</v>
      </c>
      <c r="AO667" s="80" t="s">
        <v>770</v>
      </c>
    </row>
    <row r="668" spans="7:41" x14ac:dyDescent="0.45">
      <c r="G668" s="5">
        <v>9</v>
      </c>
      <c r="H668" s="6" t="s">
        <v>23</v>
      </c>
      <c r="I668" s="6" t="s">
        <v>329</v>
      </c>
      <c r="J668" s="11" t="s">
        <v>397</v>
      </c>
      <c r="K668" s="6" t="s">
        <v>51</v>
      </c>
      <c r="L668" s="6" t="s">
        <v>181</v>
      </c>
      <c r="M668" s="6" t="s">
        <v>211</v>
      </c>
      <c r="P668" s="5" t="s">
        <v>23</v>
      </c>
      <c r="Q668" s="5" t="s">
        <v>329</v>
      </c>
      <c r="R668" s="5" t="s">
        <v>45</v>
      </c>
      <c r="S668" s="5" t="s">
        <v>51</v>
      </c>
      <c r="T668" s="5" t="s">
        <v>181</v>
      </c>
      <c r="U668" s="5" t="s">
        <v>211</v>
      </c>
      <c r="X668" s="5">
        <v>9</v>
      </c>
      <c r="Y668" s="24">
        <f>VLOOKUP(Z668,$A$3:$B$36,2,FALSE)</f>
        <v>46.8</v>
      </c>
      <c r="Z668" s="80" t="s">
        <v>772</v>
      </c>
      <c r="AA668" s="5">
        <v>9</v>
      </c>
      <c r="AB668" s="24">
        <f>VLOOKUP(AC668,$A$3:$B$36,2,FALSE)</f>
        <v>35.9</v>
      </c>
      <c r="AC668" s="80" t="s">
        <v>766</v>
      </c>
      <c r="AD668" s="5">
        <v>9</v>
      </c>
      <c r="AE668" s="24">
        <f>VLOOKUP(AF668,$A$3:$B$36,2,FALSE)</f>
        <v>32.5</v>
      </c>
      <c r="AF668" s="80" t="s">
        <v>774</v>
      </c>
      <c r="AG668" s="5">
        <v>9</v>
      </c>
      <c r="AH668" s="24">
        <f>VLOOKUP(AI668,$A$3:$B$36,2,FALSE)</f>
        <v>41.9</v>
      </c>
      <c r="AI668" s="80" t="s">
        <v>776</v>
      </c>
      <c r="AJ668" s="5">
        <v>9</v>
      </c>
      <c r="AK668" s="24">
        <f>VLOOKUP(AL668,$A$3:$B$36,2,FALSE)</f>
        <v>46.8</v>
      </c>
      <c r="AL668" s="80" t="s">
        <v>772</v>
      </c>
      <c r="AM668" s="5">
        <v>9</v>
      </c>
      <c r="AN668" s="24">
        <f>VLOOKUP(AO668,$A$3:$B$36,2,FALSE)</f>
        <v>32.5</v>
      </c>
      <c r="AO668" s="80" t="s">
        <v>774</v>
      </c>
    </row>
    <row r="669" spans="7:41" x14ac:dyDescent="0.45">
      <c r="G669" s="5">
        <v>10</v>
      </c>
      <c r="H669" s="6" t="s">
        <v>473</v>
      </c>
      <c r="I669" s="11" t="s">
        <v>168</v>
      </c>
      <c r="J669" s="6"/>
      <c r="K669" s="6" t="s">
        <v>401</v>
      </c>
      <c r="L669" s="6" t="s">
        <v>55</v>
      </c>
      <c r="M669" s="6" t="s">
        <v>837</v>
      </c>
      <c r="P669" s="5" t="s">
        <v>548</v>
      </c>
      <c r="Q669" s="5" t="s">
        <v>273</v>
      </c>
      <c r="S669" s="5" t="s">
        <v>401</v>
      </c>
      <c r="T669" s="5" t="s">
        <v>55</v>
      </c>
      <c r="U669" s="5" t="s">
        <v>17</v>
      </c>
      <c r="X669" s="5">
        <v>10</v>
      </c>
      <c r="Y669" s="24">
        <f>VLOOKUP(Z669,$A$3:$B$36,2,FALSE)</f>
        <v>49.5</v>
      </c>
      <c r="Z669" s="80" t="s">
        <v>767</v>
      </c>
      <c r="AA669" s="5">
        <v>10</v>
      </c>
      <c r="AB669" s="24">
        <f>VLOOKUP(AC669,$A$3:$B$36,2,FALSE)</f>
        <v>32.5</v>
      </c>
      <c r="AC669" s="80" t="s">
        <v>774</v>
      </c>
      <c r="AD669" s="114">
        <v>10</v>
      </c>
      <c r="AE669" s="107">
        <f>VLOOKUP(AF669,$A$3:$B$36,2,FALSE)</f>
        <v>30.7</v>
      </c>
      <c r="AF669" s="112" t="s">
        <v>773</v>
      </c>
      <c r="AG669" s="5">
        <v>10</v>
      </c>
      <c r="AH669" s="24">
        <f>VLOOKUP(AI669,$A$3:$B$36,2,FALSE)</f>
        <v>44.5</v>
      </c>
      <c r="AI669" s="80" t="s">
        <v>775</v>
      </c>
      <c r="AJ669" s="5">
        <v>10</v>
      </c>
      <c r="AK669" s="24">
        <f>VLOOKUP(AL669,$A$3:$B$36,2,FALSE)</f>
        <v>41.9</v>
      </c>
      <c r="AL669" s="80" t="s">
        <v>776</v>
      </c>
      <c r="AM669" s="5">
        <v>10</v>
      </c>
      <c r="AN669" s="24">
        <f>VLOOKUP(AO669,$A$3:$B$36,2,FALSE)</f>
        <v>30.7</v>
      </c>
      <c r="AO669" s="80" t="s">
        <v>773</v>
      </c>
    </row>
    <row r="670" spans="7:41" x14ac:dyDescent="0.45">
      <c r="G670" s="5">
        <v>11</v>
      </c>
      <c r="H670" s="6" t="s">
        <v>186</v>
      </c>
      <c r="I670" s="13" t="s">
        <v>455</v>
      </c>
      <c r="J670" s="6"/>
      <c r="K670" s="6" t="s">
        <v>945</v>
      </c>
      <c r="L670" s="6" t="s">
        <v>91</v>
      </c>
      <c r="M670" s="6" t="s">
        <v>15</v>
      </c>
      <c r="P670" s="5" t="s">
        <v>186</v>
      </c>
      <c r="Q670" s="5" t="s">
        <v>835</v>
      </c>
      <c r="S670" s="5" t="s">
        <v>399</v>
      </c>
      <c r="T670" s="5" t="s">
        <v>91</v>
      </c>
      <c r="U670" s="5" t="s">
        <v>15</v>
      </c>
      <c r="X670" s="5">
        <v>11</v>
      </c>
      <c r="Y670" s="24">
        <f>VLOOKUP(Z670,$A$3:$B$36,2,FALSE)</f>
        <v>46.8</v>
      </c>
      <c r="Z670" s="80" t="s">
        <v>772</v>
      </c>
      <c r="AA670" s="5">
        <v>11</v>
      </c>
      <c r="AB670" s="24">
        <f>VLOOKUP(AC670,$A$3:$B$36,2,FALSE)</f>
        <v>34.1</v>
      </c>
      <c r="AC670" s="80" t="s">
        <v>770</v>
      </c>
      <c r="AG670" s="5">
        <v>11</v>
      </c>
      <c r="AH670" s="24">
        <f>VLOOKUP(AI670,$A$3:$B$36,2,FALSE)</f>
        <v>46.8</v>
      </c>
      <c r="AI670" s="80" t="s">
        <v>772</v>
      </c>
      <c r="AJ670" s="5">
        <v>11</v>
      </c>
      <c r="AK670" s="24">
        <f>VLOOKUP(AL670,$A$3:$B$36,2,FALSE)</f>
        <v>38.299999999999997</v>
      </c>
      <c r="AL670" s="80" t="s">
        <v>787</v>
      </c>
      <c r="AM670" s="5">
        <v>11</v>
      </c>
      <c r="AN670" s="24">
        <f>VLOOKUP(AO670,$A$3:$B$36,2,FALSE)</f>
        <v>32.5</v>
      </c>
      <c r="AO670" s="80" t="s">
        <v>774</v>
      </c>
    </row>
    <row r="671" spans="7:41" x14ac:dyDescent="0.45">
      <c r="G671" s="5">
        <v>12</v>
      </c>
      <c r="H671" s="6" t="s">
        <v>26</v>
      </c>
      <c r="I671" s="11" t="s">
        <v>797</v>
      </c>
      <c r="J671" s="6"/>
      <c r="K671" s="6"/>
      <c r="L671" s="6" t="s">
        <v>782</v>
      </c>
      <c r="M671" s="6" t="s">
        <v>59</v>
      </c>
      <c r="P671" s="5" t="s">
        <v>26</v>
      </c>
      <c r="Q671" s="5" t="s">
        <v>273</v>
      </c>
      <c r="T671" s="5" t="s">
        <v>782</v>
      </c>
      <c r="U671" s="5" t="s">
        <v>59</v>
      </c>
      <c r="X671" s="5">
        <v>12</v>
      </c>
      <c r="Y671" s="24">
        <f>VLOOKUP(Z671,$A$3:$B$36,2,FALSE)</f>
        <v>44.5</v>
      </c>
      <c r="Z671" s="80" t="s">
        <v>775</v>
      </c>
      <c r="AA671" s="5">
        <v>12</v>
      </c>
      <c r="AB671" s="24">
        <f>VLOOKUP(AC671,$A$3:$B$36,2,FALSE)</f>
        <v>32.5</v>
      </c>
      <c r="AC671" s="80" t="s">
        <v>774</v>
      </c>
      <c r="AG671" s="114">
        <v>12</v>
      </c>
      <c r="AH671" s="107">
        <f>VLOOKUP(AI671,$A$3:$B$36,2,FALSE)</f>
        <v>44.5</v>
      </c>
      <c r="AI671" s="112" t="s">
        <v>775</v>
      </c>
      <c r="AJ671" s="5">
        <v>12</v>
      </c>
      <c r="AK671" s="24">
        <f>VLOOKUP(AL671,$A$3:$B$36,2,FALSE)</f>
        <v>35.9</v>
      </c>
      <c r="AL671" s="80" t="s">
        <v>766</v>
      </c>
      <c r="AM671" s="5">
        <v>12</v>
      </c>
      <c r="AN671" s="24">
        <f>VLOOKUP(AO671,$A$3:$B$36,2,FALSE)</f>
        <v>34.1</v>
      </c>
      <c r="AO671" s="80" t="s">
        <v>770</v>
      </c>
    </row>
    <row r="672" spans="7:41" x14ac:dyDescent="0.45">
      <c r="G672" s="5">
        <v>13</v>
      </c>
      <c r="H672" s="6" t="s">
        <v>187</v>
      </c>
      <c r="I672" s="13" t="s">
        <v>459</v>
      </c>
      <c r="J672" s="6"/>
      <c r="K672" s="6"/>
      <c r="L672" s="6" t="s">
        <v>404</v>
      </c>
      <c r="M672" s="6" t="s">
        <v>386</v>
      </c>
      <c r="P672" s="5" t="s">
        <v>187</v>
      </c>
      <c r="Q672" s="5" t="s">
        <v>835</v>
      </c>
      <c r="T672" s="5" t="s">
        <v>98</v>
      </c>
      <c r="U672" s="5" t="s">
        <v>61</v>
      </c>
      <c r="X672" s="5">
        <v>13</v>
      </c>
      <c r="Y672" s="24">
        <f>VLOOKUP(Z672,$A$3:$B$36,2,FALSE)</f>
        <v>41.9</v>
      </c>
      <c r="Z672" s="80" t="s">
        <v>776</v>
      </c>
      <c r="AA672" s="5">
        <v>13</v>
      </c>
      <c r="AB672" s="24">
        <f>VLOOKUP(AC672,$A$3:$B$36,2,FALSE)</f>
        <v>34.1</v>
      </c>
      <c r="AC672" s="80" t="s">
        <v>770</v>
      </c>
      <c r="AJ672" s="5">
        <v>13</v>
      </c>
      <c r="AK672" s="24">
        <f>VLOOKUP(AL672,$A$3:$B$36,2,FALSE)</f>
        <v>32.5</v>
      </c>
      <c r="AL672" s="80" t="s">
        <v>774</v>
      </c>
      <c r="AM672" s="5">
        <v>13</v>
      </c>
      <c r="AN672" s="24">
        <f>VLOOKUP(AO672,$A$3:$B$36,2,FALSE)</f>
        <v>35.9</v>
      </c>
      <c r="AO672" s="80" t="s">
        <v>766</v>
      </c>
    </row>
    <row r="673" spans="7:65" ht="13.8" x14ac:dyDescent="0.45">
      <c r="G673" s="5">
        <v>14</v>
      </c>
      <c r="H673" s="6" t="s">
        <v>190</v>
      </c>
      <c r="I673" s="6"/>
      <c r="J673" s="6"/>
      <c r="K673" s="6"/>
      <c r="L673" s="6" t="s">
        <v>53</v>
      </c>
      <c r="M673" s="6"/>
      <c r="P673" s="5" t="s">
        <v>68</v>
      </c>
      <c r="T673" s="5" t="s">
        <v>53</v>
      </c>
      <c r="X673" s="5">
        <v>14</v>
      </c>
      <c r="Y673" s="24">
        <f>VLOOKUP(Z673,$A$3:$B$36,2,FALSE)</f>
        <v>40.4</v>
      </c>
      <c r="Z673" s="80" t="s">
        <v>765</v>
      </c>
      <c r="AA673" s="114">
        <v>14</v>
      </c>
      <c r="AB673" s="107">
        <f>VLOOKUP(AC673,$A$3:$B$36,2,FALSE)</f>
        <v>32.5</v>
      </c>
      <c r="AC673" s="112" t="s">
        <v>774</v>
      </c>
      <c r="AJ673" s="5">
        <v>14</v>
      </c>
      <c r="AK673" s="24">
        <f>VLOOKUP(AL673,$A$3:$B$36,2,FALSE)</f>
        <v>34.1</v>
      </c>
      <c r="AL673" s="80" t="s">
        <v>770</v>
      </c>
      <c r="AM673" s="114">
        <v>14</v>
      </c>
      <c r="AN673" s="107">
        <f>VLOOKUP(AO673,$A$3:$B$36,2,FALSE)</f>
        <v>34.1</v>
      </c>
      <c r="AO673" s="112" t="s">
        <v>770</v>
      </c>
      <c r="BM673" s="10" t="s">
        <v>431</v>
      </c>
    </row>
    <row r="674" spans="7:65" x14ac:dyDescent="0.45">
      <c r="G674" s="5">
        <v>15</v>
      </c>
      <c r="H674" s="11" t="s">
        <v>809</v>
      </c>
      <c r="I674" s="6"/>
      <c r="J674" s="6"/>
      <c r="K674" s="6"/>
      <c r="L674" s="6" t="s">
        <v>99</v>
      </c>
      <c r="M674" s="6"/>
      <c r="P674" s="5" t="s">
        <v>187</v>
      </c>
      <c r="T674" s="5" t="s">
        <v>99</v>
      </c>
      <c r="X674" s="5">
        <v>15</v>
      </c>
      <c r="Y674" s="24">
        <f>VLOOKUP(Z674,$A$3:$B$36,2,FALSE)</f>
        <v>41.9</v>
      </c>
      <c r="Z674" s="80" t="s">
        <v>776</v>
      </c>
      <c r="AJ674" s="5">
        <v>15</v>
      </c>
      <c r="AK674" s="24">
        <f>VLOOKUP(AL674,$A$3:$B$36,2,FALSE)</f>
        <v>35.9</v>
      </c>
      <c r="AL674" s="80" t="s">
        <v>766</v>
      </c>
    </row>
    <row r="675" spans="7:65" x14ac:dyDescent="0.45">
      <c r="G675" s="5">
        <v>16</v>
      </c>
      <c r="H675" s="6"/>
      <c r="I675" s="6"/>
      <c r="J675" s="6"/>
      <c r="K675" s="6"/>
      <c r="L675" s="6" t="s">
        <v>100</v>
      </c>
      <c r="M675" s="6"/>
      <c r="T675" s="5" t="s">
        <v>100</v>
      </c>
      <c r="X675" s="114">
        <v>16</v>
      </c>
      <c r="Y675" s="107">
        <f>VLOOKUP(Z675,$A$3:$B$36,2,FALSE)</f>
        <v>40.4</v>
      </c>
      <c r="Z675" s="112" t="s">
        <v>765</v>
      </c>
      <c r="AJ675" s="5">
        <v>16</v>
      </c>
      <c r="AK675" s="24">
        <f>VLOOKUP(AL675,$A$3:$B$36,2,FALSE)</f>
        <v>38.1</v>
      </c>
      <c r="AL675" s="80" t="s">
        <v>791</v>
      </c>
    </row>
    <row r="676" spans="7:65" x14ac:dyDescent="0.45">
      <c r="G676" s="5">
        <v>17</v>
      </c>
      <c r="H676" s="6"/>
      <c r="I676" s="6"/>
      <c r="J676" s="6"/>
      <c r="K676" s="6"/>
      <c r="L676" s="6" t="s">
        <v>860</v>
      </c>
      <c r="M676" s="6"/>
      <c r="T676" s="5" t="s">
        <v>91</v>
      </c>
      <c r="AJ676" s="5">
        <v>17</v>
      </c>
      <c r="AK676" s="24">
        <f>VLOOKUP(AL676,$A$3:$B$36,2,FALSE)</f>
        <v>38.299999999999997</v>
      </c>
      <c r="AL676" s="80" t="s">
        <v>787</v>
      </c>
    </row>
    <row r="677" spans="7:65" x14ac:dyDescent="0.45">
      <c r="G677" s="5">
        <v>18</v>
      </c>
      <c r="H677" s="6"/>
      <c r="I677" s="6"/>
      <c r="J677" s="6"/>
      <c r="K677" s="6"/>
      <c r="L677" s="6" t="s">
        <v>930</v>
      </c>
      <c r="M677" s="6"/>
      <c r="T677" s="5" t="s">
        <v>930</v>
      </c>
      <c r="AJ677" s="5">
        <v>18</v>
      </c>
      <c r="AK677" s="24">
        <f>VLOOKUP(AL677,$A$3:$B$36,2,FALSE)</f>
        <v>38.1</v>
      </c>
      <c r="AL677" s="80" t="s">
        <v>791</v>
      </c>
    </row>
    <row r="678" spans="7:65" x14ac:dyDescent="0.45">
      <c r="G678" s="5">
        <v>19</v>
      </c>
      <c r="H678" s="6"/>
      <c r="I678" s="6"/>
      <c r="J678" s="6"/>
      <c r="K678" s="6"/>
      <c r="L678" s="6" t="s">
        <v>382</v>
      </c>
      <c r="M678" s="6"/>
      <c r="T678" s="5" t="s">
        <v>99</v>
      </c>
      <c r="AJ678" s="5">
        <v>19</v>
      </c>
      <c r="AK678" s="24">
        <f>VLOOKUP(AL678,$A$3:$B$36,2,FALSE)</f>
        <v>35.9</v>
      </c>
      <c r="AL678" s="80" t="s">
        <v>766</v>
      </c>
    </row>
    <row r="679" spans="7:65" ht="13.8" x14ac:dyDescent="0.45">
      <c r="G679" s="5">
        <v>20</v>
      </c>
      <c r="H679" s="6"/>
      <c r="I679" s="6"/>
      <c r="J679" s="6"/>
      <c r="K679" s="6"/>
      <c r="L679" s="6" t="s">
        <v>294</v>
      </c>
      <c r="M679" s="6"/>
      <c r="N679" s="10" t="s">
        <v>431</v>
      </c>
      <c r="T679" s="5" t="s">
        <v>930</v>
      </c>
      <c r="V679" s="5">
        <f>COUNTA(P660:U679)</f>
        <v>81</v>
      </c>
      <c r="W679" s="10" t="s">
        <v>431</v>
      </c>
      <c r="AJ679" s="5">
        <v>20</v>
      </c>
      <c r="AK679" s="24">
        <f>VLOOKUP(AL679,$A$3:$B$36,2,FALSE)</f>
        <v>38.1</v>
      </c>
      <c r="AL679" s="80" t="s">
        <v>791</v>
      </c>
    </row>
    <row r="680" spans="7:65" x14ac:dyDescent="0.45">
      <c r="AJ680" s="114">
        <v>21</v>
      </c>
      <c r="AK680" s="107">
        <f>VLOOKUP(AL680,$A$3:$B$36,2,FALSE)</f>
        <v>35.9</v>
      </c>
      <c r="AL680" s="112" t="s">
        <v>766</v>
      </c>
    </row>
    <row r="682" spans="7:65" x14ac:dyDescent="0.45">
      <c r="G682" s="5" t="s">
        <v>947</v>
      </c>
    </row>
    <row r="683" spans="7:65" x14ac:dyDescent="0.45">
      <c r="H683" s="5" t="s">
        <v>216</v>
      </c>
    </row>
    <row r="684" spans="7:65" x14ac:dyDescent="0.45">
      <c r="G684" s="7" t="s">
        <v>5</v>
      </c>
      <c r="H684" s="8" t="s">
        <v>28</v>
      </c>
      <c r="I684" s="8" t="s">
        <v>29</v>
      </c>
      <c r="J684" s="8" t="s">
        <v>110</v>
      </c>
      <c r="K684" s="8" t="s">
        <v>217</v>
      </c>
      <c r="L684" s="8" t="s">
        <v>218</v>
      </c>
      <c r="M684" s="8" t="s">
        <v>219</v>
      </c>
      <c r="O684" s="5">
        <v>33</v>
      </c>
      <c r="P684" s="8" t="s">
        <v>28</v>
      </c>
      <c r="Q684" s="8" t="s">
        <v>29</v>
      </c>
      <c r="R684" s="8" t="s">
        <v>110</v>
      </c>
      <c r="S684" s="8" t="s">
        <v>217</v>
      </c>
      <c r="T684" s="8" t="s">
        <v>218</v>
      </c>
      <c r="U684" s="8" t="s">
        <v>219</v>
      </c>
      <c r="X684" s="7" t="s">
        <v>5</v>
      </c>
      <c r="Z684" s="102" t="s">
        <v>28</v>
      </c>
      <c r="AA684" s="102"/>
      <c r="AB684" s="102"/>
      <c r="AC684" s="102" t="s">
        <v>29</v>
      </c>
      <c r="AD684" s="102"/>
      <c r="AE684" s="102"/>
      <c r="AF684" s="102" t="s">
        <v>110</v>
      </c>
      <c r="AG684" s="102"/>
      <c r="AH684" s="102"/>
      <c r="AI684" s="102" t="s">
        <v>217</v>
      </c>
      <c r="AJ684" s="102"/>
      <c r="AK684" s="102"/>
      <c r="AL684" s="102" t="s">
        <v>218</v>
      </c>
      <c r="AM684" s="102"/>
      <c r="AN684" s="102"/>
      <c r="AO684" s="102" t="s">
        <v>219</v>
      </c>
    </row>
    <row r="685" spans="7:65" x14ac:dyDescent="0.45">
      <c r="G685" s="5">
        <v>1</v>
      </c>
      <c r="H685" s="6" t="s">
        <v>114</v>
      </c>
      <c r="I685" s="6" t="s">
        <v>118</v>
      </c>
      <c r="J685" s="6" t="s">
        <v>126</v>
      </c>
      <c r="K685" s="6" t="s">
        <v>136</v>
      </c>
      <c r="L685" s="6" t="s">
        <v>148</v>
      </c>
      <c r="M685" s="6" t="s">
        <v>353</v>
      </c>
      <c r="P685" s="5" t="s">
        <v>114</v>
      </c>
      <c r="Q685" s="5" t="s">
        <v>118</v>
      </c>
      <c r="R685" s="5" t="s">
        <v>126</v>
      </c>
      <c r="S685" s="5" t="s">
        <v>136</v>
      </c>
      <c r="T685" s="5" t="s">
        <v>148</v>
      </c>
      <c r="U685" s="5" t="s">
        <v>353</v>
      </c>
      <c r="X685" s="5">
        <v>1</v>
      </c>
      <c r="Y685" s="24">
        <f>VLOOKUP(Z685,$A$3:$B$36,2,FALSE)</f>
        <v>21.5</v>
      </c>
      <c r="Z685" s="5" t="s">
        <v>871</v>
      </c>
      <c r="AA685" s="5">
        <v>1</v>
      </c>
      <c r="AB685" s="31">
        <f>VLOOKUP(AC685,$A$3:$B$36,2,FALSE)</f>
        <v>21.5</v>
      </c>
      <c r="AC685" s="80" t="s">
        <v>871</v>
      </c>
      <c r="AD685" s="5">
        <v>1</v>
      </c>
      <c r="AE685" s="31">
        <f>VLOOKUP(AF685,$A$3:$B$36,2,FALSE)</f>
        <v>21.5</v>
      </c>
      <c r="AF685" s="80" t="s">
        <v>871</v>
      </c>
      <c r="AG685" s="5">
        <v>1</v>
      </c>
      <c r="AH685" s="31">
        <f>VLOOKUP(AI685,$A$3:$B$36,2,FALSE)</f>
        <v>21.5</v>
      </c>
      <c r="AI685" s="80" t="s">
        <v>871</v>
      </c>
      <c r="AJ685" s="5">
        <v>1</v>
      </c>
      <c r="AK685" s="31">
        <f>VLOOKUP(AL685,$A$3:$B$36,2,FALSE)</f>
        <v>21.5</v>
      </c>
      <c r="AL685" s="80" t="s">
        <v>871</v>
      </c>
      <c r="AM685" s="5">
        <v>1</v>
      </c>
      <c r="AN685" s="31">
        <f>VLOOKUP(AO685,$A$3:$B$36,2,FALSE)</f>
        <v>21.5</v>
      </c>
      <c r="AO685" s="80" t="s">
        <v>871</v>
      </c>
    </row>
    <row r="686" spans="7:65" x14ac:dyDescent="0.45">
      <c r="G686" s="5">
        <v>2</v>
      </c>
      <c r="H686" s="6" t="s">
        <v>116</v>
      </c>
      <c r="I686" s="6" t="s">
        <v>119</v>
      </c>
      <c r="J686" s="6" t="s">
        <v>128</v>
      </c>
      <c r="K686" s="6" t="s">
        <v>137</v>
      </c>
      <c r="L686" s="6" t="s">
        <v>96</v>
      </c>
      <c r="M686" s="6" t="s">
        <v>354</v>
      </c>
      <c r="P686" s="5" t="s">
        <v>116</v>
      </c>
      <c r="Q686" s="5" t="s">
        <v>119</v>
      </c>
      <c r="R686" s="5" t="s">
        <v>128</v>
      </c>
      <c r="S686" s="5" t="s">
        <v>137</v>
      </c>
      <c r="T686" s="5" t="s">
        <v>96</v>
      </c>
      <c r="U686" s="5" t="s">
        <v>988</v>
      </c>
      <c r="X686" s="5">
        <v>2</v>
      </c>
      <c r="Y686" s="24">
        <f>VLOOKUP(Z686,$A$3:$B$36,2,FALSE)</f>
        <v>28.4</v>
      </c>
      <c r="Z686" s="5" t="s">
        <v>792</v>
      </c>
      <c r="AA686" s="5">
        <v>2</v>
      </c>
      <c r="AB686" s="31">
        <f>VLOOKUP(AC686,$A$3:$B$36,2,FALSE)</f>
        <v>28.4</v>
      </c>
      <c r="AC686" s="80" t="s">
        <v>792</v>
      </c>
      <c r="AD686" s="5">
        <v>2</v>
      </c>
      <c r="AE686" s="31">
        <f>VLOOKUP(AF686,$A$3:$B$36,2,FALSE)</f>
        <v>28.4</v>
      </c>
      <c r="AF686" s="80" t="s">
        <v>792</v>
      </c>
      <c r="AG686" s="5">
        <v>2</v>
      </c>
      <c r="AH686" s="31">
        <f>VLOOKUP(AI686,$A$3:$B$36,2,FALSE)</f>
        <v>28.4</v>
      </c>
      <c r="AI686" s="80" t="s">
        <v>792</v>
      </c>
      <c r="AJ686" s="5">
        <v>2</v>
      </c>
      <c r="AK686" s="31">
        <f>VLOOKUP(AL686,$A$3:$B$36,2,FALSE)</f>
        <v>28.4</v>
      </c>
      <c r="AL686" s="80" t="s">
        <v>792</v>
      </c>
      <c r="AM686" s="5">
        <v>2</v>
      </c>
      <c r="AN686" s="31">
        <f>VLOOKUP(AO686,$A$3:$B$36,2,FALSE)</f>
        <v>17.899999999999999</v>
      </c>
      <c r="AO686" s="80" t="s">
        <v>771</v>
      </c>
    </row>
    <row r="687" spans="7:65" x14ac:dyDescent="0.45">
      <c r="G687" s="5">
        <v>3</v>
      </c>
      <c r="H687" s="6" t="s">
        <v>66</v>
      </c>
      <c r="I687" s="6" t="s">
        <v>120</v>
      </c>
      <c r="J687" s="6" t="s">
        <v>234</v>
      </c>
      <c r="K687" s="6" t="s">
        <v>199</v>
      </c>
      <c r="L687" s="6" t="s">
        <v>345</v>
      </c>
      <c r="M687" s="6" t="s">
        <v>355</v>
      </c>
      <c r="P687" s="5" t="s">
        <v>66</v>
      </c>
      <c r="Q687" s="5" t="s">
        <v>120</v>
      </c>
      <c r="R687" s="5" t="s">
        <v>856</v>
      </c>
      <c r="S687" s="5" t="s">
        <v>507</v>
      </c>
      <c r="T687" s="5" t="s">
        <v>782</v>
      </c>
      <c r="U687" s="5" t="s">
        <v>355</v>
      </c>
      <c r="X687" s="5">
        <v>3</v>
      </c>
      <c r="Y687" s="24">
        <f>VLOOKUP(Z687,$A$3:$B$36,2,FALSE)</f>
        <v>35.9</v>
      </c>
      <c r="Z687" s="5" t="s">
        <v>766</v>
      </c>
      <c r="AA687" s="5">
        <v>3</v>
      </c>
      <c r="AB687" s="31">
        <f>VLOOKUP(AC687,$A$3:$B$36,2,FALSE)</f>
        <v>35.9</v>
      </c>
      <c r="AC687" s="80" t="s">
        <v>766</v>
      </c>
      <c r="AD687" s="5">
        <v>3</v>
      </c>
      <c r="AE687" s="31">
        <f>VLOOKUP(AF687,$A$3:$B$36,2,FALSE)</f>
        <v>35.9</v>
      </c>
      <c r="AF687" s="80" t="s">
        <v>766</v>
      </c>
      <c r="AG687" s="5">
        <v>3</v>
      </c>
      <c r="AH687" s="31">
        <f>VLOOKUP(AI687,$A$3:$B$36,2,FALSE)</f>
        <v>35.9</v>
      </c>
      <c r="AI687" s="80" t="s">
        <v>766</v>
      </c>
      <c r="AJ687" s="5">
        <v>3</v>
      </c>
      <c r="AK687" s="31">
        <f>VLOOKUP(AL687,$A$3:$B$36,2,FALSE)</f>
        <v>35.9</v>
      </c>
      <c r="AL687" s="80" t="s">
        <v>766</v>
      </c>
      <c r="AM687" s="5">
        <v>3</v>
      </c>
      <c r="AN687" s="31">
        <f>VLOOKUP(AO687,$A$3:$B$36,2,FALSE)</f>
        <v>19.3</v>
      </c>
      <c r="AO687" s="80" t="s">
        <v>819</v>
      </c>
    </row>
    <row r="688" spans="7:65" x14ac:dyDescent="0.45">
      <c r="G688" s="5">
        <v>4</v>
      </c>
      <c r="H688" s="6" t="s">
        <v>27</v>
      </c>
      <c r="I688" s="6" t="s">
        <v>121</v>
      </c>
      <c r="J688" s="6" t="s">
        <v>503</v>
      </c>
      <c r="K688" s="6" t="s">
        <v>200</v>
      </c>
      <c r="L688" s="6" t="s">
        <v>404</v>
      </c>
      <c r="M688" s="6" t="s">
        <v>155</v>
      </c>
      <c r="P688" s="5" t="s">
        <v>27</v>
      </c>
      <c r="Q688" s="5" t="s">
        <v>121</v>
      </c>
      <c r="R688" s="5" t="s">
        <v>129</v>
      </c>
      <c r="S688" s="5" t="s">
        <v>90</v>
      </c>
      <c r="T688" s="5" t="s">
        <v>98</v>
      </c>
      <c r="U688" s="5" t="s">
        <v>155</v>
      </c>
      <c r="X688" s="5">
        <v>4</v>
      </c>
      <c r="Y688" s="24">
        <f>VLOOKUP(Z688,$A$3:$B$36,2,FALSE)</f>
        <v>41.9</v>
      </c>
      <c r="Z688" s="5" t="s">
        <v>776</v>
      </c>
      <c r="AA688" s="5">
        <v>4</v>
      </c>
      <c r="AB688" s="31">
        <f>VLOOKUP(AC688,$A$3:$B$36,2,FALSE)</f>
        <v>41.9</v>
      </c>
      <c r="AC688" s="80" t="s">
        <v>776</v>
      </c>
      <c r="AD688" s="5">
        <v>4</v>
      </c>
      <c r="AE688" s="31">
        <f>VLOOKUP(AF688,$A$3:$B$36,2,FALSE)</f>
        <v>32.5</v>
      </c>
      <c r="AF688" s="80" t="s">
        <v>774</v>
      </c>
      <c r="AG688" s="5">
        <v>4</v>
      </c>
      <c r="AH688" s="31">
        <f>VLOOKUP(AI688,$A$3:$B$36,2,FALSE)</f>
        <v>32.5</v>
      </c>
      <c r="AI688" s="80" t="s">
        <v>774</v>
      </c>
      <c r="AJ688" s="5">
        <v>4</v>
      </c>
      <c r="AK688" s="31">
        <f>VLOOKUP(AL688,$A$3:$B$36,2,FALSE)</f>
        <v>32.5</v>
      </c>
      <c r="AL688" s="80" t="s">
        <v>774</v>
      </c>
      <c r="AM688" s="5">
        <v>4</v>
      </c>
      <c r="AN688" s="31">
        <f>VLOOKUP(AO688,$A$3:$B$36,2,FALSE)</f>
        <v>21.5</v>
      </c>
      <c r="AO688" s="80" t="s">
        <v>871</v>
      </c>
    </row>
    <row r="689" spans="7:65" x14ac:dyDescent="0.45">
      <c r="G689" s="5">
        <v>5</v>
      </c>
      <c r="H689" s="6" t="s">
        <v>185</v>
      </c>
      <c r="I689" s="6" t="s">
        <v>33</v>
      </c>
      <c r="J689" s="6" t="s">
        <v>240</v>
      </c>
      <c r="K689" s="6" t="s">
        <v>46</v>
      </c>
      <c r="L689" s="6" t="s">
        <v>53</v>
      </c>
      <c r="M689" s="6" t="s">
        <v>356</v>
      </c>
      <c r="P689" s="5" t="s">
        <v>257</v>
      </c>
      <c r="Q689" s="5" t="s">
        <v>33</v>
      </c>
      <c r="R689" s="5" t="s">
        <v>240</v>
      </c>
      <c r="S689" s="5" t="s">
        <v>46</v>
      </c>
      <c r="T689" s="5" t="s">
        <v>53</v>
      </c>
      <c r="U689" s="5" t="s">
        <v>356</v>
      </c>
      <c r="X689" s="5">
        <v>5</v>
      </c>
      <c r="Y689" s="24">
        <f>VLOOKUP(Z689,$A$3:$B$36,2,FALSE)</f>
        <v>52.3</v>
      </c>
      <c r="Z689" s="5" t="s">
        <v>764</v>
      </c>
      <c r="AA689" s="5">
        <v>5</v>
      </c>
      <c r="AB689" s="31">
        <f>VLOOKUP(AC689,$A$3:$B$36,2,FALSE)</f>
        <v>52.3</v>
      </c>
      <c r="AC689" s="80" t="s">
        <v>764</v>
      </c>
      <c r="AD689" s="5">
        <v>5</v>
      </c>
      <c r="AE689" s="31">
        <f>VLOOKUP(AF689,$A$3:$B$36,2,FALSE)</f>
        <v>34.1</v>
      </c>
      <c r="AF689" s="80" t="s">
        <v>770</v>
      </c>
      <c r="AG689" s="5">
        <v>5</v>
      </c>
      <c r="AH689" s="31">
        <f>VLOOKUP(AI689,$A$3:$B$36,2,FALSE)</f>
        <v>34.1</v>
      </c>
      <c r="AI689" s="80" t="s">
        <v>770</v>
      </c>
      <c r="AJ689" s="5">
        <v>5</v>
      </c>
      <c r="AK689" s="31">
        <f>VLOOKUP(AL689,$A$3:$B$36,2,FALSE)</f>
        <v>34.1</v>
      </c>
      <c r="AL689" s="80" t="s">
        <v>770</v>
      </c>
      <c r="AM689" s="5">
        <v>5</v>
      </c>
      <c r="AN689" s="31">
        <f>VLOOKUP(AO689,$A$3:$B$36,2,FALSE)</f>
        <v>24.1</v>
      </c>
      <c r="AO689" s="80" t="s">
        <v>769</v>
      </c>
    </row>
    <row r="690" spans="7:65" x14ac:dyDescent="0.45">
      <c r="G690" s="5">
        <v>6</v>
      </c>
      <c r="H690" s="6" t="s">
        <v>296</v>
      </c>
      <c r="I690" s="11" t="s">
        <v>476</v>
      </c>
      <c r="J690" s="6" t="s">
        <v>130</v>
      </c>
      <c r="K690" s="6" t="s">
        <v>138</v>
      </c>
      <c r="L690" s="6" t="s">
        <v>99</v>
      </c>
      <c r="M690" s="6" t="s">
        <v>18</v>
      </c>
      <c r="P690" s="5" t="s">
        <v>23</v>
      </c>
      <c r="Q690" s="5" t="s">
        <v>997</v>
      </c>
      <c r="R690" s="5" t="s">
        <v>130</v>
      </c>
      <c r="S690" s="5" t="s">
        <v>138</v>
      </c>
      <c r="T690" s="5" t="s">
        <v>99</v>
      </c>
      <c r="U690" s="5" t="s">
        <v>18</v>
      </c>
      <c r="X690" s="5">
        <v>6</v>
      </c>
      <c r="Y690" s="24">
        <f>VLOOKUP(Z690,$A$3:$B$36,2,FALSE)</f>
        <v>46.8</v>
      </c>
      <c r="Z690" s="5" t="s">
        <v>772</v>
      </c>
      <c r="AA690" s="5">
        <v>6</v>
      </c>
      <c r="AB690" s="31">
        <f>VLOOKUP(AC690,$A$3:$B$36,2,FALSE)</f>
        <v>62.6</v>
      </c>
      <c r="AC690" s="80" t="s">
        <v>768</v>
      </c>
      <c r="AD690" s="5">
        <v>6</v>
      </c>
      <c r="AE690" s="31">
        <f>VLOOKUP(AF690,$A$3:$B$36,2,FALSE)</f>
        <v>35.9</v>
      </c>
      <c r="AF690" s="80" t="s">
        <v>766</v>
      </c>
      <c r="AG690" s="5">
        <v>6</v>
      </c>
      <c r="AH690" s="31">
        <f>VLOOKUP(AI690,$A$3:$B$36,2,FALSE)</f>
        <v>35.9</v>
      </c>
      <c r="AI690" s="80" t="s">
        <v>766</v>
      </c>
      <c r="AJ690" s="5">
        <v>6</v>
      </c>
      <c r="AK690" s="31">
        <f>VLOOKUP(AL690,$A$3:$B$36,2,FALSE)</f>
        <v>35.9</v>
      </c>
      <c r="AL690" s="80" t="s">
        <v>766</v>
      </c>
      <c r="AM690" s="5">
        <v>6</v>
      </c>
      <c r="AN690" s="31">
        <f>VLOOKUP(AO690,$A$3:$B$36,2,FALSE)</f>
        <v>28.4</v>
      </c>
      <c r="AO690" s="80" t="s">
        <v>792</v>
      </c>
    </row>
    <row r="691" spans="7:65" x14ac:dyDescent="0.45">
      <c r="G691" s="5">
        <v>7</v>
      </c>
      <c r="H691" s="6" t="s">
        <v>24</v>
      </c>
      <c r="I691" s="6" t="s">
        <v>523</v>
      </c>
      <c r="J691" s="6" t="s">
        <v>241</v>
      </c>
      <c r="K691" s="6" t="s">
        <v>203</v>
      </c>
      <c r="L691" s="6" t="s">
        <v>100</v>
      </c>
      <c r="M691" s="6" t="s">
        <v>15</v>
      </c>
      <c r="P691" s="5" t="s">
        <v>24</v>
      </c>
      <c r="Q691" s="5" t="s">
        <v>38</v>
      </c>
      <c r="R691" s="5" t="s">
        <v>241</v>
      </c>
      <c r="S691" s="5" t="s">
        <v>203</v>
      </c>
      <c r="T691" s="5" t="s">
        <v>100</v>
      </c>
      <c r="U691" s="5" t="s">
        <v>15</v>
      </c>
      <c r="X691" s="5">
        <v>7</v>
      </c>
      <c r="Y691" s="24">
        <f>VLOOKUP(Z691,$A$3:$B$36,2,FALSE)</f>
        <v>49.5</v>
      </c>
      <c r="Z691" s="5" t="s">
        <v>767</v>
      </c>
      <c r="AA691" s="5">
        <v>7</v>
      </c>
      <c r="AB691" s="31">
        <f>VLOOKUP(AC691,$A$3:$B$36,2,FALSE)</f>
        <v>59</v>
      </c>
      <c r="AC691" s="80" t="s">
        <v>784</v>
      </c>
      <c r="AD691" s="5">
        <v>7</v>
      </c>
      <c r="AE691" s="31">
        <f>VLOOKUP(AF691,$A$3:$B$36,2,FALSE)</f>
        <v>38.1</v>
      </c>
      <c r="AF691" s="80" t="s">
        <v>791</v>
      </c>
      <c r="AG691" s="5">
        <v>7</v>
      </c>
      <c r="AH691" s="31">
        <f>VLOOKUP(AI691,$A$3:$B$36,2,FALSE)</f>
        <v>38.1</v>
      </c>
      <c r="AI691" s="80" t="s">
        <v>791</v>
      </c>
      <c r="AJ691" s="5">
        <v>7</v>
      </c>
      <c r="AK691" s="31">
        <f>VLOOKUP(AL691,$A$3:$B$36,2,FALSE)</f>
        <v>38.1</v>
      </c>
      <c r="AL691" s="80" t="s">
        <v>791</v>
      </c>
      <c r="AM691" s="5">
        <v>7</v>
      </c>
      <c r="AN691" s="31">
        <f>VLOOKUP(AO691,$A$3:$B$36,2,FALSE)</f>
        <v>32.5</v>
      </c>
      <c r="AO691" s="80" t="s">
        <v>774</v>
      </c>
    </row>
    <row r="692" spans="7:65" x14ac:dyDescent="0.45">
      <c r="G692" s="5">
        <v>8</v>
      </c>
      <c r="H692" s="6" t="s">
        <v>25</v>
      </c>
      <c r="I692" s="6" t="s">
        <v>524</v>
      </c>
      <c r="J692" s="6" t="s">
        <v>75</v>
      </c>
      <c r="K692" s="6" t="s">
        <v>47</v>
      </c>
      <c r="L692" s="6" t="s">
        <v>54</v>
      </c>
      <c r="M692" s="6" t="s">
        <v>14</v>
      </c>
      <c r="P692" s="5" t="s">
        <v>25</v>
      </c>
      <c r="Q692" s="5" t="s">
        <v>524</v>
      </c>
      <c r="R692" s="5" t="s">
        <v>75</v>
      </c>
      <c r="S692" s="5" t="s">
        <v>47</v>
      </c>
      <c r="T692" s="5" t="s">
        <v>54</v>
      </c>
      <c r="U692" s="5" t="s">
        <v>14</v>
      </c>
      <c r="X692" s="5">
        <v>8</v>
      </c>
      <c r="Y692" s="24">
        <f>VLOOKUP(Z692,$A$3:$B$36,2,FALSE)</f>
        <v>52.3</v>
      </c>
      <c r="Z692" s="5" t="s">
        <v>764</v>
      </c>
      <c r="AA692" s="5">
        <v>8</v>
      </c>
      <c r="AB692" s="31">
        <f>VLOOKUP(AC692,$A$3:$B$36,2,FALSE)</f>
        <v>61.8</v>
      </c>
      <c r="AC692" s="80" t="s">
        <v>785</v>
      </c>
      <c r="AD692" s="5">
        <v>8</v>
      </c>
      <c r="AE692" s="31">
        <f>VLOOKUP(AF692,$A$3:$B$36,2,FALSE)</f>
        <v>38.299999999999997</v>
      </c>
      <c r="AF692" s="80" t="s">
        <v>787</v>
      </c>
      <c r="AG692" s="5">
        <v>8</v>
      </c>
      <c r="AH692" s="31">
        <f>VLOOKUP(AI692,$A$3:$B$36,2,FALSE)</f>
        <v>38.299999999999997</v>
      </c>
      <c r="AI692" s="80" t="s">
        <v>787</v>
      </c>
      <c r="AJ692" s="5">
        <v>8</v>
      </c>
      <c r="AK692" s="31">
        <f>VLOOKUP(AL692,$A$3:$B$36,2,FALSE)</f>
        <v>38.299999999999997</v>
      </c>
      <c r="AL692" s="80" t="s">
        <v>787</v>
      </c>
      <c r="AM692" s="5">
        <v>8</v>
      </c>
      <c r="AN692" s="31">
        <f>VLOOKUP(AO692,$A$3:$B$36,2,FALSE)</f>
        <v>35.9</v>
      </c>
      <c r="AO692" s="80" t="s">
        <v>766</v>
      </c>
    </row>
    <row r="693" spans="7:65" x14ac:dyDescent="0.45">
      <c r="G693" s="5">
        <v>9</v>
      </c>
      <c r="H693" s="6" t="s">
        <v>69</v>
      </c>
      <c r="I693" s="6" t="s">
        <v>122</v>
      </c>
      <c r="J693" s="6" t="s">
        <v>86</v>
      </c>
      <c r="K693" s="6" t="s">
        <v>50</v>
      </c>
      <c r="L693" s="6" t="s">
        <v>58</v>
      </c>
      <c r="M693" s="6" t="s">
        <v>13</v>
      </c>
      <c r="P693" s="5" t="s">
        <v>69</v>
      </c>
      <c r="Q693" s="5" t="s">
        <v>122</v>
      </c>
      <c r="R693" s="5" t="s">
        <v>86</v>
      </c>
      <c r="S693" s="5" t="s">
        <v>50</v>
      </c>
      <c r="T693" s="5" t="s">
        <v>58</v>
      </c>
      <c r="U693" s="5" t="s">
        <v>13</v>
      </c>
      <c r="X693" s="5">
        <v>9</v>
      </c>
      <c r="Y693" s="24">
        <f>VLOOKUP(Z693,$A$3:$B$36,2,FALSE)</f>
        <v>55.5</v>
      </c>
      <c r="Z693" s="5" t="s">
        <v>786</v>
      </c>
      <c r="AA693" s="5">
        <v>9</v>
      </c>
      <c r="AB693" s="31">
        <f>VLOOKUP(AC693,$A$3:$B$36,2,FALSE)</f>
        <v>62.6</v>
      </c>
      <c r="AC693" s="80" t="s">
        <v>768</v>
      </c>
      <c r="AD693" s="5">
        <v>9</v>
      </c>
      <c r="AE693" s="31">
        <f>VLOOKUP(AF693,$A$3:$B$36,2,FALSE)</f>
        <v>40.4</v>
      </c>
      <c r="AF693" s="80" t="s">
        <v>765</v>
      </c>
      <c r="AG693" s="5">
        <v>9</v>
      </c>
      <c r="AH693" s="31">
        <f>VLOOKUP(AI693,$A$3:$B$36,2,FALSE)</f>
        <v>40.4</v>
      </c>
      <c r="AI693" s="80" t="s">
        <v>765</v>
      </c>
      <c r="AJ693" s="5">
        <v>9</v>
      </c>
      <c r="AK693" s="31">
        <f>VLOOKUP(AL693,$A$3:$B$36,2,FALSE)</f>
        <v>40.4</v>
      </c>
      <c r="AL693" s="80" t="s">
        <v>765</v>
      </c>
      <c r="AM693" s="5">
        <v>9</v>
      </c>
      <c r="AN693" s="31">
        <f>VLOOKUP(AO693,$A$3:$B$36,2,FALSE)</f>
        <v>38.299999999999997</v>
      </c>
      <c r="AO693" s="80" t="s">
        <v>787</v>
      </c>
    </row>
    <row r="694" spans="7:65" x14ac:dyDescent="0.45">
      <c r="G694" s="5">
        <v>10</v>
      </c>
      <c r="H694" s="6" t="s">
        <v>70</v>
      </c>
      <c r="I694" s="11" t="s">
        <v>948</v>
      </c>
      <c r="J694" s="6" t="s">
        <v>81</v>
      </c>
      <c r="K694" s="6" t="s">
        <v>51</v>
      </c>
      <c r="L694" s="6" t="s">
        <v>57</v>
      </c>
      <c r="M694" s="6" t="s">
        <v>11</v>
      </c>
      <c r="P694" s="5" t="s">
        <v>70</v>
      </c>
      <c r="Q694" s="5" t="s">
        <v>997</v>
      </c>
      <c r="R694" s="5" t="s">
        <v>81</v>
      </c>
      <c r="S694" s="5" t="s">
        <v>51</v>
      </c>
      <c r="T694" s="5" t="s">
        <v>57</v>
      </c>
      <c r="U694" s="5" t="s">
        <v>11</v>
      </c>
      <c r="X694" s="5">
        <v>10</v>
      </c>
      <c r="Y694" s="24">
        <f>VLOOKUP(Z694,$A$3:$B$36,2,FALSE)</f>
        <v>59</v>
      </c>
      <c r="Z694" s="5" t="s">
        <v>784</v>
      </c>
      <c r="AA694" s="5">
        <v>10</v>
      </c>
      <c r="AB694" s="31">
        <f>VLOOKUP(AC694,$A$3:$B$36,2,FALSE)</f>
        <v>62.6</v>
      </c>
      <c r="AC694" s="80" t="s">
        <v>768</v>
      </c>
      <c r="AD694" s="5">
        <v>10</v>
      </c>
      <c r="AE694" s="31">
        <f>VLOOKUP(AF694,$A$3:$B$36,2,FALSE)</f>
        <v>41.9</v>
      </c>
      <c r="AF694" s="80" t="s">
        <v>776</v>
      </c>
      <c r="AG694" s="5">
        <v>10</v>
      </c>
      <c r="AH694" s="31">
        <f>VLOOKUP(AI694,$A$3:$B$36,2,FALSE)</f>
        <v>41.9</v>
      </c>
      <c r="AI694" s="80" t="s">
        <v>776</v>
      </c>
      <c r="AJ694" s="5">
        <v>10</v>
      </c>
      <c r="AK694" s="31">
        <f>VLOOKUP(AL694,$A$3:$B$36,2,FALSE)</f>
        <v>41.9</v>
      </c>
      <c r="AL694" s="80" t="s">
        <v>776</v>
      </c>
      <c r="AM694" s="5">
        <v>10</v>
      </c>
      <c r="AN694" s="31">
        <f>VLOOKUP(AO694,$A$3:$B$36,2,FALSE)</f>
        <v>41.9</v>
      </c>
      <c r="AO694" s="80" t="s">
        <v>776</v>
      </c>
    </row>
    <row r="695" spans="7:65" x14ac:dyDescent="0.45">
      <c r="G695" s="5">
        <v>11</v>
      </c>
      <c r="H695" s="6" t="s">
        <v>297</v>
      </c>
      <c r="I695" s="6" t="s">
        <v>949</v>
      </c>
      <c r="J695" s="6" t="s">
        <v>76</v>
      </c>
      <c r="K695" s="6" t="s">
        <v>401</v>
      </c>
      <c r="L695" s="6" t="s">
        <v>177</v>
      </c>
      <c r="M695" s="6" t="s">
        <v>9</v>
      </c>
      <c r="P695" s="5" t="s">
        <v>297</v>
      </c>
      <c r="Q695" s="5" t="s">
        <v>524</v>
      </c>
      <c r="R695" s="5" t="s">
        <v>76</v>
      </c>
      <c r="S695" s="5" t="s">
        <v>401</v>
      </c>
      <c r="T695" s="5" t="s">
        <v>177</v>
      </c>
      <c r="U695" s="5" t="s">
        <v>9</v>
      </c>
      <c r="X695" s="5">
        <v>11</v>
      </c>
      <c r="Y695" s="24">
        <f>VLOOKUP(Z695,$A$3:$B$36,2,FALSE)</f>
        <v>61.8</v>
      </c>
      <c r="Z695" s="5" t="s">
        <v>785</v>
      </c>
      <c r="AA695" s="5">
        <v>11</v>
      </c>
      <c r="AB695" s="31">
        <f>VLOOKUP(AC695,$A$3:$B$36,2,FALSE)</f>
        <v>61.8</v>
      </c>
      <c r="AC695" s="80" t="s">
        <v>785</v>
      </c>
      <c r="AD695" s="5">
        <v>11</v>
      </c>
      <c r="AE695" s="31">
        <f>VLOOKUP(AF695,$A$3:$B$36,2,FALSE)</f>
        <v>44.5</v>
      </c>
      <c r="AF695" s="80" t="s">
        <v>775</v>
      </c>
      <c r="AG695" s="5">
        <v>11</v>
      </c>
      <c r="AH695" s="31">
        <f>VLOOKUP(AI695,$A$3:$B$36,2,FALSE)</f>
        <v>44.5</v>
      </c>
      <c r="AI695" s="80" t="s">
        <v>775</v>
      </c>
      <c r="AJ695" s="5">
        <v>11</v>
      </c>
      <c r="AK695" s="31">
        <f>VLOOKUP(AL695,$A$3:$B$36,2,FALSE)</f>
        <v>44.5</v>
      </c>
      <c r="AL695" s="80" t="s">
        <v>775</v>
      </c>
      <c r="AM695" s="5">
        <v>11</v>
      </c>
      <c r="AN695" s="31">
        <f>VLOOKUP(AO695,$A$3:$B$36,2,FALSE)</f>
        <v>46.8</v>
      </c>
      <c r="AO695" s="80" t="s">
        <v>772</v>
      </c>
    </row>
    <row r="696" spans="7:65" x14ac:dyDescent="0.45">
      <c r="G696" s="5">
        <v>12</v>
      </c>
      <c r="H696" s="6" t="s">
        <v>71</v>
      </c>
      <c r="I696" s="6" t="s">
        <v>122</v>
      </c>
      <c r="J696" s="6" t="s">
        <v>82</v>
      </c>
      <c r="K696" s="6" t="s">
        <v>402</v>
      </c>
      <c r="L696" s="6" t="s">
        <v>178</v>
      </c>
      <c r="M696" s="6" t="s">
        <v>537</v>
      </c>
      <c r="P696" s="5" t="s">
        <v>71</v>
      </c>
      <c r="Q696" s="5" t="s">
        <v>122</v>
      </c>
      <c r="R696" s="5" t="s">
        <v>82</v>
      </c>
      <c r="S696" s="5" t="s">
        <v>402</v>
      </c>
      <c r="T696" s="5" t="s">
        <v>178</v>
      </c>
      <c r="U696" s="5" t="s">
        <v>537</v>
      </c>
      <c r="X696" s="5">
        <v>12</v>
      </c>
      <c r="Y696" s="24">
        <f>VLOOKUP(Z696,$A$3:$B$36,2,FALSE)</f>
        <v>62.6</v>
      </c>
      <c r="Z696" s="5" t="s">
        <v>768</v>
      </c>
      <c r="AA696" s="5">
        <v>12</v>
      </c>
      <c r="AB696" s="31">
        <f>VLOOKUP(AC696,$A$3:$B$36,2,FALSE)</f>
        <v>62.6</v>
      </c>
      <c r="AC696" s="80" t="s">
        <v>768</v>
      </c>
      <c r="AD696" s="5">
        <v>12</v>
      </c>
      <c r="AE696" s="31">
        <f>VLOOKUP(AF696,$A$3:$B$36,2,FALSE)</f>
        <v>46.8</v>
      </c>
      <c r="AF696" s="80" t="s">
        <v>772</v>
      </c>
      <c r="AG696" s="5">
        <v>12</v>
      </c>
      <c r="AH696" s="31">
        <f>VLOOKUP(AI696,$A$3:$B$36,2,FALSE)</f>
        <v>46.8</v>
      </c>
      <c r="AI696" s="80" t="s">
        <v>772</v>
      </c>
      <c r="AJ696" s="5">
        <v>12</v>
      </c>
      <c r="AK696" s="31">
        <f>VLOOKUP(AL696,$A$3:$B$36,2,FALSE)</f>
        <v>46.8</v>
      </c>
      <c r="AL696" s="80" t="s">
        <v>772</v>
      </c>
      <c r="AM696" s="5">
        <v>12</v>
      </c>
      <c r="AN696" s="31">
        <f>VLOOKUP(AO696,$A$3:$B$36,2,FALSE)</f>
        <v>52.3</v>
      </c>
      <c r="AO696" s="80" t="s">
        <v>764</v>
      </c>
    </row>
    <row r="697" spans="7:65" x14ac:dyDescent="0.45">
      <c r="G697" s="5">
        <v>13</v>
      </c>
      <c r="H697" s="6" t="s">
        <v>71</v>
      </c>
      <c r="I697" s="11" t="s">
        <v>950</v>
      </c>
      <c r="J697" s="6" t="s">
        <v>83</v>
      </c>
      <c r="K697" s="6" t="s">
        <v>141</v>
      </c>
      <c r="L697" s="6" t="s">
        <v>179</v>
      </c>
      <c r="M697" s="6"/>
      <c r="P697" s="5" t="s">
        <v>71</v>
      </c>
      <c r="Q697" s="5" t="s">
        <v>997</v>
      </c>
      <c r="R697" s="5" t="s">
        <v>83</v>
      </c>
      <c r="S697" s="5" t="s">
        <v>141</v>
      </c>
      <c r="T697" s="5" t="s">
        <v>179</v>
      </c>
      <c r="U697" s="5" t="s">
        <v>542</v>
      </c>
      <c r="X697" s="5">
        <v>13</v>
      </c>
      <c r="Y697" s="24">
        <f>VLOOKUP(Z697,$A$3:$B$36,2,FALSE)</f>
        <v>62.6</v>
      </c>
      <c r="Z697" s="5" t="s">
        <v>768</v>
      </c>
      <c r="AA697" s="5">
        <v>13</v>
      </c>
      <c r="AB697" s="31">
        <f>VLOOKUP(AC697,$A$3:$B$36,2,FALSE)</f>
        <v>62.6</v>
      </c>
      <c r="AC697" s="80" t="s">
        <v>768</v>
      </c>
      <c r="AD697" s="5">
        <v>13</v>
      </c>
      <c r="AE697" s="31">
        <f>VLOOKUP(AF697,$A$3:$B$36,2,FALSE)</f>
        <v>49.5</v>
      </c>
      <c r="AF697" s="80" t="s">
        <v>767</v>
      </c>
      <c r="AG697" s="5">
        <v>13</v>
      </c>
      <c r="AH697" s="31">
        <f>VLOOKUP(AI697,$A$3:$B$36,2,FALSE)</f>
        <v>49.5</v>
      </c>
      <c r="AI697" s="80" t="s">
        <v>767</v>
      </c>
      <c r="AJ697" s="5">
        <v>13</v>
      </c>
      <c r="AK697" s="31">
        <f>VLOOKUP(AL697,$A$3:$B$36,2,FALSE)</f>
        <v>49.5</v>
      </c>
      <c r="AL697" s="80" t="s">
        <v>767</v>
      </c>
      <c r="AM697" s="5">
        <v>13</v>
      </c>
      <c r="AN697" s="31">
        <f>VLOOKUP(AO697,$A$3:$B$36,2,FALSE)</f>
        <v>59</v>
      </c>
      <c r="AO697" s="80" t="s">
        <v>784</v>
      </c>
    </row>
    <row r="698" spans="7:65" x14ac:dyDescent="0.45">
      <c r="G698" s="5">
        <v>14</v>
      </c>
      <c r="H698" s="6" t="s">
        <v>71</v>
      </c>
      <c r="I698" s="6"/>
      <c r="J698" s="6" t="s">
        <v>84</v>
      </c>
      <c r="K698" s="6" t="s">
        <v>142</v>
      </c>
      <c r="L698" s="6" t="s">
        <v>149</v>
      </c>
      <c r="M698" s="6" t="s">
        <v>542</v>
      </c>
      <c r="P698" s="5" t="s">
        <v>71</v>
      </c>
      <c r="R698" s="5" t="s">
        <v>84</v>
      </c>
      <c r="S698" s="5" t="s">
        <v>142</v>
      </c>
      <c r="T698" s="5" t="s">
        <v>149</v>
      </c>
      <c r="U698" s="5" t="s">
        <v>1004</v>
      </c>
      <c r="X698" s="5">
        <v>14</v>
      </c>
      <c r="Y698" s="24">
        <f>VLOOKUP(Z698,$A$3:$B$36,2,FALSE)</f>
        <v>62.6</v>
      </c>
      <c r="Z698" s="5" t="s">
        <v>768</v>
      </c>
      <c r="AD698" s="5">
        <v>14</v>
      </c>
      <c r="AE698" s="31">
        <f>VLOOKUP(AF698,$A$3:$B$36,2,FALSE)</f>
        <v>52.3</v>
      </c>
      <c r="AF698" s="80" t="s">
        <v>764</v>
      </c>
      <c r="AG698" s="5">
        <v>14</v>
      </c>
      <c r="AH698" s="31">
        <f>VLOOKUP(AI698,$A$3:$B$36,2,FALSE)</f>
        <v>52.3</v>
      </c>
      <c r="AI698" s="80" t="s">
        <v>764</v>
      </c>
      <c r="AJ698" s="5">
        <v>14</v>
      </c>
      <c r="AK698" s="31">
        <f>VLOOKUP(AL698,$A$3:$B$36,2,FALSE)</f>
        <v>52.3</v>
      </c>
      <c r="AL698" s="80" t="s">
        <v>764</v>
      </c>
      <c r="AM698" s="5">
        <v>14</v>
      </c>
      <c r="AN698" s="31">
        <f>VLOOKUP(AO698,$A$3:$B$36,2,FALSE)</f>
        <v>61.8</v>
      </c>
      <c r="AO698" s="80" t="s">
        <v>785</v>
      </c>
    </row>
    <row r="699" spans="7:65" x14ac:dyDescent="0.45">
      <c r="G699" s="5">
        <v>15</v>
      </c>
      <c r="H699" s="6" t="s">
        <v>71</v>
      </c>
      <c r="I699" s="6"/>
      <c r="J699" s="6"/>
      <c r="K699" s="6"/>
      <c r="L699" s="6"/>
      <c r="M699" s="6" t="s">
        <v>952</v>
      </c>
      <c r="P699" s="5" t="s">
        <v>71</v>
      </c>
      <c r="R699" s="5" t="s">
        <v>951</v>
      </c>
      <c r="S699" s="5" t="s">
        <v>144</v>
      </c>
      <c r="T699" s="5" t="s">
        <v>153</v>
      </c>
      <c r="U699" s="5" t="s">
        <v>542</v>
      </c>
      <c r="X699" s="5">
        <v>15</v>
      </c>
      <c r="Y699" s="24">
        <f>VLOOKUP(Z699,$A$3:$B$36,2,FALSE)</f>
        <v>62.6</v>
      </c>
      <c r="Z699" s="5" t="s">
        <v>768</v>
      </c>
      <c r="AD699" s="5">
        <v>15</v>
      </c>
      <c r="AE699" s="31">
        <f>VLOOKUP(AF699,$A$3:$B$36,2,FALSE)</f>
        <v>59</v>
      </c>
      <c r="AF699" s="80" t="s">
        <v>784</v>
      </c>
      <c r="AG699" s="5">
        <v>15</v>
      </c>
      <c r="AH699" s="31">
        <f>VLOOKUP(AI699,$A$3:$B$36,2,FALSE)</f>
        <v>59</v>
      </c>
      <c r="AI699" s="80" t="s">
        <v>784</v>
      </c>
      <c r="AJ699" s="5">
        <v>15</v>
      </c>
      <c r="AK699" s="31">
        <f>VLOOKUP(AL699,$A$3:$B$36,2,FALSE)</f>
        <v>59</v>
      </c>
      <c r="AL699" s="80" t="s">
        <v>784</v>
      </c>
      <c r="AM699" s="5">
        <v>15</v>
      </c>
      <c r="AN699" s="31">
        <f>VLOOKUP(AO699,$A$3:$B$36,2,FALSE)</f>
        <v>59</v>
      </c>
      <c r="AO699" s="80" t="s">
        <v>784</v>
      </c>
    </row>
    <row r="700" spans="7:65" ht="13.8" x14ac:dyDescent="0.45">
      <c r="G700" s="5">
        <v>16</v>
      </c>
      <c r="H700" s="6"/>
      <c r="I700" s="6"/>
      <c r="J700" s="6" t="s">
        <v>951</v>
      </c>
      <c r="K700" s="6" t="s">
        <v>144</v>
      </c>
      <c r="L700" s="6" t="s">
        <v>153</v>
      </c>
      <c r="M700" s="6" t="s">
        <v>953</v>
      </c>
      <c r="R700" s="5" t="s">
        <v>530</v>
      </c>
      <c r="S700" s="5" t="s">
        <v>145</v>
      </c>
      <c r="T700" s="5" t="s">
        <v>535</v>
      </c>
      <c r="U700" s="5" t="s">
        <v>6</v>
      </c>
      <c r="AD700" s="5">
        <v>16</v>
      </c>
      <c r="AE700" s="31">
        <f>VLOOKUP(AF700,$A$3:$B$36,2,FALSE)</f>
        <v>61.8</v>
      </c>
      <c r="AF700" s="80" t="s">
        <v>785</v>
      </c>
      <c r="AG700" s="5">
        <v>16</v>
      </c>
      <c r="AH700" s="31">
        <f>VLOOKUP(AI700,$A$3:$B$36,2,FALSE)</f>
        <v>61.8</v>
      </c>
      <c r="AI700" s="80" t="s">
        <v>785</v>
      </c>
      <c r="AJ700" s="5">
        <v>16</v>
      </c>
      <c r="AK700" s="31">
        <f>VLOOKUP(AL700,$A$3:$B$36,2,FALSE)</f>
        <v>61.8</v>
      </c>
      <c r="AL700" s="80" t="s">
        <v>785</v>
      </c>
      <c r="AM700" s="5">
        <v>16</v>
      </c>
      <c r="AN700" s="31">
        <f>VLOOKUP(AO700,$A$3:$B$36,2,FALSE)</f>
        <v>61.8</v>
      </c>
      <c r="AO700" s="80" t="s">
        <v>785</v>
      </c>
      <c r="BM700" s="10" t="s">
        <v>431</v>
      </c>
    </row>
    <row r="701" spans="7:65" x14ac:dyDescent="0.45">
      <c r="G701" s="5">
        <v>17</v>
      </c>
      <c r="H701" s="6"/>
      <c r="I701" s="6"/>
      <c r="J701" s="6" t="s">
        <v>530</v>
      </c>
      <c r="K701" s="6" t="s">
        <v>145</v>
      </c>
      <c r="L701" s="6" t="s">
        <v>535</v>
      </c>
      <c r="M701" s="6" t="s">
        <v>6</v>
      </c>
      <c r="R701" s="5" t="s">
        <v>525</v>
      </c>
      <c r="S701" s="5" t="s">
        <v>147</v>
      </c>
      <c r="T701" s="5" t="s">
        <v>531</v>
      </c>
      <c r="U701" s="5" t="s">
        <v>538</v>
      </c>
      <c r="AD701" s="5">
        <v>17</v>
      </c>
      <c r="AE701" s="31">
        <f>VLOOKUP(AF701,$A$3:$B$36,2,FALSE)</f>
        <v>62.6</v>
      </c>
      <c r="AF701" s="80" t="s">
        <v>768</v>
      </c>
      <c r="AG701" s="5">
        <v>17</v>
      </c>
      <c r="AH701" s="31">
        <f>VLOOKUP(AI701,$A$3:$B$36,2,FALSE)</f>
        <v>62.6</v>
      </c>
      <c r="AI701" s="80" t="s">
        <v>768</v>
      </c>
      <c r="AJ701" s="5">
        <v>17</v>
      </c>
      <c r="AK701" s="31">
        <f>VLOOKUP(AL701,$A$3:$B$36,2,FALSE)</f>
        <v>62.6</v>
      </c>
      <c r="AL701" s="80" t="s">
        <v>768</v>
      </c>
      <c r="AM701" s="5">
        <v>17</v>
      </c>
      <c r="AN701" s="31">
        <f>VLOOKUP(AO701,$A$3:$B$36,2,FALSE)</f>
        <v>62.6</v>
      </c>
      <c r="AO701" s="80" t="s">
        <v>768</v>
      </c>
    </row>
    <row r="702" spans="7:65" x14ac:dyDescent="0.45">
      <c r="G702" s="5">
        <v>18</v>
      </c>
      <c r="H702" s="6"/>
      <c r="I702" s="6"/>
      <c r="J702" s="6" t="s">
        <v>525</v>
      </c>
      <c r="K702" s="6" t="s">
        <v>147</v>
      </c>
      <c r="L702" s="6" t="s">
        <v>531</v>
      </c>
      <c r="M702" s="6" t="s">
        <v>538</v>
      </c>
      <c r="R702" s="5" t="s">
        <v>525</v>
      </c>
      <c r="S702" s="5" t="s">
        <v>147</v>
      </c>
      <c r="T702" s="5" t="s">
        <v>531</v>
      </c>
      <c r="U702" s="5" t="s">
        <v>538</v>
      </c>
      <c r="AD702" s="5">
        <v>18</v>
      </c>
      <c r="AE702" s="31">
        <f>VLOOKUP(AF702,$A$3:$B$36,2,FALSE)</f>
        <v>62.6</v>
      </c>
      <c r="AF702" s="80" t="s">
        <v>768</v>
      </c>
      <c r="AG702" s="5">
        <v>18</v>
      </c>
      <c r="AH702" s="31">
        <f>VLOOKUP(AI702,$A$3:$B$36,2,FALSE)</f>
        <v>62.6</v>
      </c>
      <c r="AI702" s="80" t="s">
        <v>768</v>
      </c>
      <c r="AJ702" s="5">
        <v>18</v>
      </c>
      <c r="AK702" s="31">
        <f>VLOOKUP(AL702,$A$3:$B$36,2,FALSE)</f>
        <v>62.6</v>
      </c>
      <c r="AL702" s="80" t="s">
        <v>768</v>
      </c>
      <c r="AM702" s="5">
        <v>18</v>
      </c>
      <c r="AN702" s="31">
        <f>VLOOKUP(AO702,$A$3:$B$36,2,FALSE)</f>
        <v>62.6</v>
      </c>
      <c r="AO702" s="80" t="s">
        <v>768</v>
      </c>
    </row>
    <row r="703" spans="7:65" ht="13.8" x14ac:dyDescent="0.45">
      <c r="G703" s="5">
        <v>19</v>
      </c>
      <c r="H703" s="6"/>
      <c r="I703" s="6"/>
      <c r="J703" s="6" t="s">
        <v>525</v>
      </c>
      <c r="K703" s="6" t="s">
        <v>147</v>
      </c>
      <c r="L703" s="6" t="s">
        <v>531</v>
      </c>
      <c r="M703" s="6" t="s">
        <v>538</v>
      </c>
      <c r="R703" s="5" t="s">
        <v>525</v>
      </c>
      <c r="S703" s="5" t="s">
        <v>147</v>
      </c>
      <c r="T703" s="5" t="s">
        <v>531</v>
      </c>
      <c r="U703" s="5" t="s">
        <v>538</v>
      </c>
      <c r="V703" s="5">
        <f>COUNTA(P685:U703)</f>
        <v>104</v>
      </c>
      <c r="W703" s="10" t="s">
        <v>431</v>
      </c>
      <c r="AD703" s="5">
        <v>19</v>
      </c>
      <c r="AE703" s="31">
        <f>VLOOKUP(AF703,$A$3:$B$36,2,FALSE)</f>
        <v>62.6</v>
      </c>
      <c r="AF703" s="80" t="s">
        <v>768</v>
      </c>
      <c r="AG703" s="5">
        <v>19</v>
      </c>
      <c r="AH703" s="31">
        <f>VLOOKUP(AI703,$A$3:$B$36,2,FALSE)</f>
        <v>62.6</v>
      </c>
      <c r="AI703" s="80" t="s">
        <v>768</v>
      </c>
      <c r="AJ703" s="5">
        <v>19</v>
      </c>
      <c r="AK703" s="31">
        <f>VLOOKUP(AL703,$A$3:$B$36,2,FALSE)</f>
        <v>62.6</v>
      </c>
      <c r="AL703" s="80" t="s">
        <v>768</v>
      </c>
      <c r="AM703" s="5">
        <v>19</v>
      </c>
      <c r="AN703" s="31">
        <f>VLOOKUP(AO703,$A$3:$B$36,2,FALSE)</f>
        <v>62.6</v>
      </c>
      <c r="AO703" s="80" t="s">
        <v>768</v>
      </c>
    </row>
    <row r="704" spans="7:65" ht="13.8" x14ac:dyDescent="0.45">
      <c r="G704" s="5">
        <v>20</v>
      </c>
      <c r="H704" s="6"/>
      <c r="I704" s="6"/>
      <c r="J704" s="6" t="s">
        <v>525</v>
      </c>
      <c r="K704" s="6" t="s">
        <v>147</v>
      </c>
      <c r="L704" s="6" t="s">
        <v>531</v>
      </c>
      <c r="M704" s="6" t="s">
        <v>538</v>
      </c>
      <c r="N704" s="10" t="s">
        <v>431</v>
      </c>
    </row>
    <row r="706" spans="7:41" x14ac:dyDescent="0.45">
      <c r="G706" s="5" t="s">
        <v>971</v>
      </c>
    </row>
    <row r="707" spans="7:41" x14ac:dyDescent="0.45">
      <c r="H707" s="5" t="s">
        <v>216</v>
      </c>
    </row>
    <row r="708" spans="7:41" x14ac:dyDescent="0.45">
      <c r="G708" s="7" t="s">
        <v>5</v>
      </c>
      <c r="H708" s="8" t="s">
        <v>28</v>
      </c>
      <c r="I708" s="8" t="s">
        <v>29</v>
      </c>
      <c r="J708" s="8" t="s">
        <v>110</v>
      </c>
      <c r="K708" s="8" t="s">
        <v>217</v>
      </c>
      <c r="L708" s="8" t="s">
        <v>218</v>
      </c>
      <c r="M708" s="8" t="s">
        <v>219</v>
      </c>
      <c r="O708" s="5">
        <v>34</v>
      </c>
      <c r="P708" s="8" t="s">
        <v>28</v>
      </c>
      <c r="Q708" s="8" t="s">
        <v>29</v>
      </c>
      <c r="R708" s="8" t="s">
        <v>110</v>
      </c>
      <c r="S708" s="8" t="s">
        <v>217</v>
      </c>
      <c r="T708" s="8" t="s">
        <v>218</v>
      </c>
      <c r="U708" s="8" t="s">
        <v>219</v>
      </c>
      <c r="X708" s="7" t="s">
        <v>5</v>
      </c>
      <c r="Z708" s="102" t="s">
        <v>28</v>
      </c>
      <c r="AA708" s="102"/>
      <c r="AB708" s="102"/>
      <c r="AC708" s="102" t="s">
        <v>29</v>
      </c>
      <c r="AD708" s="102"/>
      <c r="AE708" s="102"/>
      <c r="AF708" s="102" t="s">
        <v>110</v>
      </c>
      <c r="AG708" s="102"/>
      <c r="AH708" s="102"/>
      <c r="AI708" s="102" t="s">
        <v>217</v>
      </c>
      <c r="AJ708" s="102"/>
      <c r="AK708" s="102"/>
      <c r="AL708" s="102" t="s">
        <v>218</v>
      </c>
      <c r="AM708" s="102"/>
      <c r="AN708" s="102"/>
      <c r="AO708" s="102" t="s">
        <v>219</v>
      </c>
    </row>
    <row r="709" spans="7:41" x14ac:dyDescent="0.45">
      <c r="G709" s="5">
        <v>1</v>
      </c>
      <c r="H709" s="6" t="s">
        <v>114</v>
      </c>
      <c r="I709" s="6" t="s">
        <v>118</v>
      </c>
      <c r="J709" s="6" t="s">
        <v>126</v>
      </c>
      <c r="K709" s="6" t="s">
        <v>136</v>
      </c>
      <c r="L709" s="6" t="s">
        <v>148</v>
      </c>
      <c r="M709" s="6" t="s">
        <v>155</v>
      </c>
      <c r="P709" s="5" t="s">
        <v>114</v>
      </c>
      <c r="Q709" s="5" t="s">
        <v>118</v>
      </c>
      <c r="R709" s="5" t="s">
        <v>126</v>
      </c>
      <c r="S709" s="5" t="s">
        <v>136</v>
      </c>
      <c r="T709" s="5" t="s">
        <v>148</v>
      </c>
      <c r="U709" s="5" t="s">
        <v>155</v>
      </c>
      <c r="X709" s="5">
        <v>1</v>
      </c>
      <c r="Y709" s="31">
        <f>VLOOKUP(Z709,$A$3:$B$36,2,FALSE)</f>
        <v>21.5</v>
      </c>
      <c r="Z709" s="80" t="s">
        <v>871</v>
      </c>
      <c r="AA709" s="5">
        <v>1</v>
      </c>
      <c r="AB709" s="24">
        <f>VLOOKUP(AC709,$A$3:$B$36,2,FALSE)</f>
        <v>21.5</v>
      </c>
      <c r="AC709" s="80" t="s">
        <v>871</v>
      </c>
      <c r="AD709" s="5">
        <v>1</v>
      </c>
      <c r="AE709" s="24">
        <f>VLOOKUP(AF709,$A$3:$B$36,2,FALSE)</f>
        <v>21.5</v>
      </c>
      <c r="AF709" s="80" t="s">
        <v>871</v>
      </c>
      <c r="AG709" s="5">
        <v>1</v>
      </c>
      <c r="AH709" s="24">
        <f>VLOOKUP(AI709,$A$3:$B$36,2,FALSE)</f>
        <v>21.5</v>
      </c>
      <c r="AI709" s="80" t="s">
        <v>871</v>
      </c>
      <c r="AJ709" s="5">
        <v>1</v>
      </c>
      <c r="AK709" s="24">
        <f>VLOOKUP(AL709,$A$3:$B$36,2,FALSE)</f>
        <v>21.5</v>
      </c>
      <c r="AL709" s="80" t="s">
        <v>871</v>
      </c>
      <c r="AM709" s="5">
        <v>1</v>
      </c>
      <c r="AN709" s="24">
        <f>VLOOKUP(AO709,$A$3:$B$36,2,FALSE)</f>
        <v>21.5</v>
      </c>
      <c r="AO709" s="80" t="s">
        <v>871</v>
      </c>
    </row>
    <row r="710" spans="7:41" x14ac:dyDescent="0.45">
      <c r="G710" s="5">
        <v>2</v>
      </c>
      <c r="H710" s="6" t="s">
        <v>972</v>
      </c>
      <c r="I710" s="6" t="s">
        <v>119</v>
      </c>
      <c r="J710" s="6" t="s">
        <v>275</v>
      </c>
      <c r="K710" s="6" t="s">
        <v>137</v>
      </c>
      <c r="L710" s="6" t="s">
        <v>96</v>
      </c>
      <c r="M710" s="11" t="s">
        <v>466</v>
      </c>
      <c r="P710" s="5" t="s">
        <v>223</v>
      </c>
      <c r="Q710" s="5" t="s">
        <v>119</v>
      </c>
      <c r="R710" s="5" t="s">
        <v>42</v>
      </c>
      <c r="S710" s="5" t="s">
        <v>137</v>
      </c>
      <c r="T710" s="5" t="s">
        <v>96</v>
      </c>
      <c r="U710" s="5" t="s">
        <v>16</v>
      </c>
      <c r="X710" s="5">
        <v>2</v>
      </c>
      <c r="Y710" s="31">
        <f>VLOOKUP(Z710,$A$3:$B$36,2,FALSE)</f>
        <v>28.4</v>
      </c>
      <c r="Z710" s="80" t="s">
        <v>792</v>
      </c>
      <c r="AA710" s="5">
        <v>2</v>
      </c>
      <c r="AB710" s="24">
        <f>VLOOKUP(AC710,$A$3:$B$36,2,FALSE)</f>
        <v>28.4</v>
      </c>
      <c r="AC710" s="80" t="s">
        <v>792</v>
      </c>
      <c r="AD710" s="5">
        <v>2</v>
      </c>
      <c r="AE710" s="24">
        <f>VLOOKUP(AF710,$A$3:$B$36,2,FALSE)</f>
        <v>28.4</v>
      </c>
      <c r="AF710" s="80" t="s">
        <v>792</v>
      </c>
      <c r="AG710" s="5">
        <v>2</v>
      </c>
      <c r="AH710" s="24">
        <f>VLOOKUP(AI710,$A$3:$B$36,2,FALSE)</f>
        <v>28.4</v>
      </c>
      <c r="AI710" s="80" t="s">
        <v>792</v>
      </c>
      <c r="AJ710" s="5">
        <v>2</v>
      </c>
      <c r="AK710" s="24">
        <f>VLOOKUP(AL710,$A$3:$B$36,2,FALSE)</f>
        <v>28.4</v>
      </c>
      <c r="AL710" s="80" t="s">
        <v>792</v>
      </c>
      <c r="AM710" s="5">
        <v>2</v>
      </c>
      <c r="AN710" s="24">
        <f>VLOOKUP(AO710,$A$3:$B$36,2,FALSE)</f>
        <v>28.4</v>
      </c>
      <c r="AO710" s="80" t="s">
        <v>792</v>
      </c>
    </row>
    <row r="711" spans="7:41" x14ac:dyDescent="0.45">
      <c r="G711" s="5">
        <v>3</v>
      </c>
      <c r="H711" s="6" t="s">
        <v>224</v>
      </c>
      <c r="I711" s="11" t="s">
        <v>167</v>
      </c>
      <c r="J711" s="6" t="s">
        <v>44</v>
      </c>
      <c r="K711" s="6" t="s">
        <v>138</v>
      </c>
      <c r="L711" s="6" t="s">
        <v>345</v>
      </c>
      <c r="M711" s="6" t="s">
        <v>469</v>
      </c>
      <c r="P711" s="5" t="s">
        <v>115</v>
      </c>
      <c r="Q711" s="5" t="s">
        <v>329</v>
      </c>
      <c r="R711" s="5" t="s">
        <v>44</v>
      </c>
      <c r="S711" s="5" t="s">
        <v>138</v>
      </c>
      <c r="T711" s="5" t="s">
        <v>782</v>
      </c>
      <c r="U711" s="5" t="s">
        <v>469</v>
      </c>
      <c r="X711" s="5">
        <v>3</v>
      </c>
      <c r="Y711" s="31">
        <f>VLOOKUP(Z711,$A$3:$B$36,2,FALSE)</f>
        <v>24.1</v>
      </c>
      <c r="Z711" s="80" t="s">
        <v>769</v>
      </c>
      <c r="AA711" s="5">
        <v>3</v>
      </c>
      <c r="AB711" s="24">
        <f>VLOOKUP(AC711,$A$3:$B$36,2,FALSE)</f>
        <v>35.9</v>
      </c>
      <c r="AC711" s="80" t="s">
        <v>766</v>
      </c>
      <c r="AD711" s="5">
        <v>3</v>
      </c>
      <c r="AE711" s="24">
        <f>VLOOKUP(AF711,$A$3:$B$36,2,FALSE)</f>
        <v>24.1</v>
      </c>
      <c r="AF711" s="80" t="s">
        <v>769</v>
      </c>
      <c r="AG711" s="5">
        <v>3</v>
      </c>
      <c r="AH711" s="24">
        <f>VLOOKUP(AI711,$A$3:$B$36,2,FALSE)</f>
        <v>35.9</v>
      </c>
      <c r="AI711" s="80" t="s">
        <v>766</v>
      </c>
      <c r="AJ711" s="5">
        <v>3</v>
      </c>
      <c r="AK711" s="24">
        <f>VLOOKUP(AL711,$A$3:$B$36,2,FALSE)</f>
        <v>35.9</v>
      </c>
      <c r="AL711" s="80" t="s">
        <v>766</v>
      </c>
      <c r="AM711" s="5">
        <v>3</v>
      </c>
      <c r="AN711" s="24">
        <f>VLOOKUP(AO711,$A$3:$B$36,2,FALSE)</f>
        <v>24.1</v>
      </c>
      <c r="AO711" s="80" t="s">
        <v>769</v>
      </c>
    </row>
    <row r="712" spans="7:41" x14ac:dyDescent="0.45">
      <c r="G712" s="5">
        <v>4</v>
      </c>
      <c r="H712" s="6" t="s">
        <v>225</v>
      </c>
      <c r="I712" s="6" t="s">
        <v>168</v>
      </c>
      <c r="J712" s="6" t="s">
        <v>235</v>
      </c>
      <c r="K712" s="6" t="s">
        <v>51</v>
      </c>
      <c r="L712" s="6" t="s">
        <v>404</v>
      </c>
      <c r="M712" s="6" t="s">
        <v>353</v>
      </c>
      <c r="P712" s="5" t="s">
        <v>225</v>
      </c>
      <c r="Q712" s="5" t="s">
        <v>273</v>
      </c>
      <c r="R712" s="5" t="s">
        <v>126</v>
      </c>
      <c r="S712" s="5" t="s">
        <v>51</v>
      </c>
      <c r="T712" s="5" t="s">
        <v>98</v>
      </c>
      <c r="U712" s="5" t="s">
        <v>353</v>
      </c>
      <c r="X712" s="5">
        <v>4</v>
      </c>
      <c r="Y712" s="31">
        <f>VLOOKUP(Z712,$A$3:$B$36,2,FALSE)</f>
        <v>25.7</v>
      </c>
      <c r="Z712" s="80" t="s">
        <v>853</v>
      </c>
      <c r="AA712" s="5">
        <v>4</v>
      </c>
      <c r="AB712" s="24">
        <f>VLOOKUP(AC712,$A$3:$B$36,2,FALSE)</f>
        <v>32.5</v>
      </c>
      <c r="AC712" s="80" t="s">
        <v>774</v>
      </c>
      <c r="AD712" s="5">
        <v>4</v>
      </c>
      <c r="AE712" s="24">
        <f>VLOOKUP(AF712,$A$3:$B$36,2,FALSE)</f>
        <v>21.5</v>
      </c>
      <c r="AF712" s="80" t="s">
        <v>871</v>
      </c>
      <c r="AG712" s="5">
        <v>4</v>
      </c>
      <c r="AH712" s="24">
        <f>VLOOKUP(AI712,$A$3:$B$36,2,FALSE)</f>
        <v>41.9</v>
      </c>
      <c r="AI712" s="80" t="s">
        <v>776</v>
      </c>
      <c r="AJ712" s="5">
        <v>4</v>
      </c>
      <c r="AK712" s="24">
        <f>VLOOKUP(AL712,$A$3:$B$36,2,FALSE)</f>
        <v>32.5</v>
      </c>
      <c r="AL712" s="80" t="s">
        <v>774</v>
      </c>
      <c r="AM712" s="5">
        <v>4</v>
      </c>
      <c r="AN712" s="24">
        <f>VLOOKUP(AO712,$A$3:$B$36,2,FALSE)</f>
        <v>21.5</v>
      </c>
      <c r="AO712" s="80" t="s">
        <v>871</v>
      </c>
    </row>
    <row r="713" spans="7:41" x14ac:dyDescent="0.45">
      <c r="G713" s="5">
        <v>5</v>
      </c>
      <c r="H713" s="6" t="s">
        <v>116</v>
      </c>
      <c r="I713" s="6" t="s">
        <v>30</v>
      </c>
      <c r="J713" s="6" t="s">
        <v>236</v>
      </c>
      <c r="K713" s="11" t="s">
        <v>139</v>
      </c>
      <c r="L713" s="6" t="s">
        <v>53</v>
      </c>
      <c r="M713" s="6" t="s">
        <v>974</v>
      </c>
      <c r="P713" s="5" t="s">
        <v>116</v>
      </c>
      <c r="Q713" s="5" t="s">
        <v>30</v>
      </c>
      <c r="R713" s="5" t="s">
        <v>236</v>
      </c>
      <c r="S713" s="5" t="s">
        <v>609</v>
      </c>
      <c r="T713" s="5" t="s">
        <v>53</v>
      </c>
      <c r="U713" s="5" t="s">
        <v>355</v>
      </c>
      <c r="X713" s="5">
        <v>5</v>
      </c>
      <c r="Y713" s="31">
        <f>VLOOKUP(Z713,$A$3:$B$36,2,FALSE)</f>
        <v>28.4</v>
      </c>
      <c r="Z713" s="80" t="s">
        <v>792</v>
      </c>
      <c r="AA713" s="5">
        <v>5</v>
      </c>
      <c r="AB713" s="24">
        <f>VLOOKUP(AC713,$A$3:$B$36,2,FALSE)</f>
        <v>34.1</v>
      </c>
      <c r="AC713" s="80" t="s">
        <v>770</v>
      </c>
      <c r="AD713" s="5">
        <v>5</v>
      </c>
      <c r="AE713" s="24">
        <f>VLOOKUP(AF713,$A$3:$B$36,2,FALSE)</f>
        <v>22.6</v>
      </c>
      <c r="AF713" s="80" t="s">
        <v>873</v>
      </c>
      <c r="AG713" s="5">
        <v>5</v>
      </c>
      <c r="AH713" s="24">
        <f>VLOOKUP(AI713,$A$3:$B$36,2,FALSE)</f>
        <v>52.3</v>
      </c>
      <c r="AI713" s="80" t="s">
        <v>764</v>
      </c>
      <c r="AJ713" s="5">
        <v>5</v>
      </c>
      <c r="AK713" s="24">
        <f>VLOOKUP(AL713,$A$3:$B$36,2,FALSE)</f>
        <v>34.1</v>
      </c>
      <c r="AL713" s="80" t="s">
        <v>770</v>
      </c>
      <c r="AM713" s="5">
        <v>5</v>
      </c>
      <c r="AN713" s="24">
        <f>VLOOKUP(AO713,$A$3:$B$36,2,FALSE)</f>
        <v>19.3</v>
      </c>
      <c r="AO713" s="80" t="s">
        <v>819</v>
      </c>
    </row>
    <row r="714" spans="7:41" x14ac:dyDescent="0.45">
      <c r="G714" s="5">
        <v>6</v>
      </c>
      <c r="H714" s="6" t="s">
        <v>226</v>
      </c>
      <c r="I714" s="6" t="s">
        <v>120</v>
      </c>
      <c r="J714" s="6" t="s">
        <v>127</v>
      </c>
      <c r="K714" s="13" t="s">
        <v>140</v>
      </c>
      <c r="L714" s="6" t="s">
        <v>99</v>
      </c>
      <c r="M714" s="6" t="s">
        <v>849</v>
      </c>
      <c r="P714" s="5" t="s">
        <v>226</v>
      </c>
      <c r="Q714" s="5" t="s">
        <v>120</v>
      </c>
      <c r="R714" s="5" t="s">
        <v>127</v>
      </c>
      <c r="S714" s="5" t="s">
        <v>402</v>
      </c>
      <c r="T714" s="5" t="s">
        <v>99</v>
      </c>
      <c r="U714" s="5" t="s">
        <v>849</v>
      </c>
      <c r="X714" s="5">
        <v>6</v>
      </c>
      <c r="Y714" s="31">
        <f>VLOOKUP(Z714,$A$3:$B$36,2,FALSE)</f>
        <v>30.7</v>
      </c>
      <c r="Z714" s="80" t="s">
        <v>773</v>
      </c>
      <c r="AA714" s="5">
        <v>6</v>
      </c>
      <c r="AB714" s="24">
        <f>VLOOKUP(AC714,$A$3:$B$36,2,FALSE)</f>
        <v>35.9</v>
      </c>
      <c r="AC714" s="80" t="s">
        <v>766</v>
      </c>
      <c r="AD714" s="5">
        <v>6</v>
      </c>
      <c r="AE714" s="24">
        <f>VLOOKUP(AF714,$A$3:$B$36,2,FALSE)</f>
        <v>24.1</v>
      </c>
      <c r="AF714" s="80" t="s">
        <v>769</v>
      </c>
      <c r="AG714" s="5">
        <v>6</v>
      </c>
      <c r="AH714" s="24">
        <f>VLOOKUP(AI714,$A$3:$B$36,2,FALSE)</f>
        <v>46.8</v>
      </c>
      <c r="AI714" s="80" t="s">
        <v>772</v>
      </c>
      <c r="AJ714" s="5">
        <v>6</v>
      </c>
      <c r="AK714" s="24">
        <f>VLOOKUP(AL714,$A$3:$B$36,2,FALSE)</f>
        <v>35.9</v>
      </c>
      <c r="AL714" s="80" t="s">
        <v>766</v>
      </c>
      <c r="AM714" s="5">
        <v>6</v>
      </c>
      <c r="AN714" s="24">
        <f>VLOOKUP(AO714,$A$3:$B$36,2,FALSE)</f>
        <v>20.5</v>
      </c>
      <c r="AO714" s="80" t="s">
        <v>434</v>
      </c>
    </row>
    <row r="715" spans="7:41" x14ac:dyDescent="0.45">
      <c r="G715" s="5">
        <v>7</v>
      </c>
      <c r="H715" s="6" t="s">
        <v>117</v>
      </c>
      <c r="I715" s="6" t="s">
        <v>169</v>
      </c>
      <c r="J715" s="6" t="s">
        <v>416</v>
      </c>
      <c r="K715" s="6" t="s">
        <v>141</v>
      </c>
      <c r="L715" s="6" t="s">
        <v>100</v>
      </c>
      <c r="M715" s="6" t="s">
        <v>155</v>
      </c>
      <c r="P715" s="5" t="s">
        <v>117</v>
      </c>
      <c r="Q715" s="5" t="s">
        <v>169</v>
      </c>
      <c r="R715" s="5" t="s">
        <v>43</v>
      </c>
      <c r="S715" s="5" t="s">
        <v>141</v>
      </c>
      <c r="T715" s="5" t="s">
        <v>100</v>
      </c>
      <c r="U715" s="5" t="s">
        <v>155</v>
      </c>
      <c r="X715" s="5">
        <v>7</v>
      </c>
      <c r="Y715" s="31">
        <f>VLOOKUP(Z715,$A$3:$B$36,2,FALSE)</f>
        <v>32.5</v>
      </c>
      <c r="Z715" s="80" t="s">
        <v>774</v>
      </c>
      <c r="AA715" s="5">
        <v>7</v>
      </c>
      <c r="AB715" s="24">
        <f>VLOOKUP(AC715,$A$3:$B$36,2,FALSE)</f>
        <v>38.1</v>
      </c>
      <c r="AC715" s="80" t="s">
        <v>791</v>
      </c>
      <c r="AD715" s="5">
        <v>7</v>
      </c>
      <c r="AE715" s="24">
        <f>VLOOKUP(AF715,$A$3:$B$36,2,FALSE)</f>
        <v>25.7</v>
      </c>
      <c r="AF715" s="80" t="s">
        <v>853</v>
      </c>
      <c r="AG715" s="5">
        <v>7</v>
      </c>
      <c r="AH715" s="24">
        <f>VLOOKUP(AI715,$A$3:$B$36,2,FALSE)</f>
        <v>49.5</v>
      </c>
      <c r="AI715" s="80" t="s">
        <v>767</v>
      </c>
      <c r="AJ715" s="5">
        <v>7</v>
      </c>
      <c r="AK715" s="24">
        <f>VLOOKUP(AL715,$A$3:$B$36,2,FALSE)</f>
        <v>38.1</v>
      </c>
      <c r="AL715" s="80" t="s">
        <v>791</v>
      </c>
      <c r="AM715" s="5">
        <v>7</v>
      </c>
      <c r="AN715" s="24">
        <f>VLOOKUP(AO715,$A$3:$B$36,2,FALSE)</f>
        <v>21.5</v>
      </c>
      <c r="AO715" s="80" t="s">
        <v>871</v>
      </c>
    </row>
    <row r="716" spans="7:41" x14ac:dyDescent="0.45">
      <c r="G716" s="5">
        <v>8</v>
      </c>
      <c r="H716" s="6" t="s">
        <v>324</v>
      </c>
      <c r="I716" s="6" t="s">
        <v>31</v>
      </c>
      <c r="J716" s="6" t="s">
        <v>44</v>
      </c>
      <c r="K716" s="11" t="s">
        <v>487</v>
      </c>
      <c r="L716" s="11" t="s">
        <v>860</v>
      </c>
      <c r="M716" s="6" t="s">
        <v>515</v>
      </c>
      <c r="P716" s="5" t="s">
        <v>453</v>
      </c>
      <c r="Q716" s="5" t="s">
        <v>31</v>
      </c>
      <c r="R716" s="5" t="s">
        <v>44</v>
      </c>
      <c r="S716" s="5" t="s">
        <v>609</v>
      </c>
      <c r="T716" s="5" t="s">
        <v>91</v>
      </c>
      <c r="U716" s="5" t="s">
        <v>515</v>
      </c>
      <c r="X716" s="5">
        <v>8</v>
      </c>
      <c r="Y716" s="31">
        <f>VLOOKUP(Z716,$A$3:$B$36,2,FALSE)</f>
        <v>34.1</v>
      </c>
      <c r="Z716" s="80" t="s">
        <v>770</v>
      </c>
      <c r="AA716" s="5">
        <v>8</v>
      </c>
      <c r="AB716" s="24">
        <f>VLOOKUP(AC716,$A$3:$B$36,2,FALSE)</f>
        <v>38.299999999999997</v>
      </c>
      <c r="AC716" s="80" t="s">
        <v>787</v>
      </c>
      <c r="AD716" s="5">
        <v>8</v>
      </c>
      <c r="AE716" s="24">
        <f>VLOOKUP(AF716,$A$3:$B$36,2,FALSE)</f>
        <v>24.1</v>
      </c>
      <c r="AF716" s="80" t="s">
        <v>769</v>
      </c>
      <c r="AG716" s="5">
        <v>8</v>
      </c>
      <c r="AH716" s="24">
        <f>VLOOKUP(AI716,$A$3:$B$36,2,FALSE)</f>
        <v>52.3</v>
      </c>
      <c r="AI716" s="80" t="s">
        <v>764</v>
      </c>
      <c r="AJ716" s="5">
        <v>8</v>
      </c>
      <c r="AK716" s="24">
        <f>VLOOKUP(AL716,$A$3:$B$36,2,FALSE)</f>
        <v>38.299999999999997</v>
      </c>
      <c r="AL716" s="80" t="s">
        <v>787</v>
      </c>
      <c r="AM716" s="5">
        <v>8</v>
      </c>
      <c r="AN716" s="24">
        <f>VLOOKUP(AO716,$A$3:$B$36,2,FALSE)</f>
        <v>22.6</v>
      </c>
      <c r="AO716" s="80" t="s">
        <v>873</v>
      </c>
    </row>
    <row r="717" spans="7:41" x14ac:dyDescent="0.45">
      <c r="G717" s="5">
        <v>9</v>
      </c>
      <c r="H717" s="6" t="s">
        <v>222</v>
      </c>
      <c r="I717" s="6" t="s">
        <v>392</v>
      </c>
      <c r="J717" s="6" t="s">
        <v>826</v>
      </c>
      <c r="K717" s="6" t="s">
        <v>488</v>
      </c>
      <c r="L717" s="6" t="s">
        <v>930</v>
      </c>
      <c r="M717" s="6" t="s">
        <v>356</v>
      </c>
      <c r="P717" s="5" t="s">
        <v>222</v>
      </c>
      <c r="Q717" s="5" t="s">
        <v>779</v>
      </c>
      <c r="R717" s="5" t="s">
        <v>236</v>
      </c>
      <c r="S717" s="5" t="s">
        <v>488</v>
      </c>
      <c r="T717" s="5" t="s">
        <v>930</v>
      </c>
      <c r="U717" s="5" t="s">
        <v>356</v>
      </c>
      <c r="X717" s="5">
        <v>9</v>
      </c>
      <c r="Y717" s="31">
        <f>VLOOKUP(Z717,$A$3:$B$36,2,FALSE)</f>
        <v>32.5</v>
      </c>
      <c r="Z717" s="80" t="s">
        <v>774</v>
      </c>
      <c r="AA717" s="5">
        <v>9</v>
      </c>
      <c r="AB717" s="24">
        <f>VLOOKUP(AC717,$A$3:$B$36,2,FALSE)</f>
        <v>40.4</v>
      </c>
      <c r="AC717" s="80" t="s">
        <v>765</v>
      </c>
      <c r="AD717" s="5">
        <v>9</v>
      </c>
      <c r="AE717" s="24">
        <f>VLOOKUP(AF717,$A$3:$B$36,2,FALSE)</f>
        <v>22.6</v>
      </c>
      <c r="AF717" s="80" t="s">
        <v>873</v>
      </c>
      <c r="AG717" s="5">
        <v>9</v>
      </c>
      <c r="AH717" s="24">
        <f>VLOOKUP(AI717,$A$3:$B$36,2,FALSE)</f>
        <v>49.5</v>
      </c>
      <c r="AI717" s="80" t="s">
        <v>767</v>
      </c>
      <c r="AJ717" s="5">
        <v>9</v>
      </c>
      <c r="AK717" s="24">
        <f>VLOOKUP(AL717,$A$3:$B$36,2,FALSE)</f>
        <v>38.1</v>
      </c>
      <c r="AL717" s="80" t="s">
        <v>791</v>
      </c>
      <c r="AM717" s="5">
        <v>9</v>
      </c>
      <c r="AN717" s="24">
        <f>VLOOKUP(AO717,$A$3:$B$36,2,FALSE)</f>
        <v>24.1</v>
      </c>
      <c r="AO717" s="80" t="s">
        <v>769</v>
      </c>
    </row>
    <row r="718" spans="7:41" x14ac:dyDescent="0.45">
      <c r="G718" s="5">
        <v>10</v>
      </c>
      <c r="H718" s="6" t="s">
        <v>410</v>
      </c>
      <c r="I718" s="6" t="s">
        <v>328</v>
      </c>
      <c r="J718" s="6" t="s">
        <v>652</v>
      </c>
      <c r="K718" s="13" t="s">
        <v>489</v>
      </c>
      <c r="L718" s="6" t="s">
        <v>782</v>
      </c>
      <c r="M718" s="6" t="s">
        <v>468</v>
      </c>
      <c r="P718" s="5" t="s">
        <v>226</v>
      </c>
      <c r="Q718" s="5" t="s">
        <v>328</v>
      </c>
      <c r="R718" s="5" t="s">
        <v>44</v>
      </c>
      <c r="S718" s="5" t="s">
        <v>402</v>
      </c>
      <c r="T718" s="5" t="s">
        <v>782</v>
      </c>
      <c r="U718" s="5" t="s">
        <v>19</v>
      </c>
      <c r="X718" s="5">
        <v>10</v>
      </c>
      <c r="Y718" s="31">
        <f>VLOOKUP(Z718,$A$3:$B$36,2,FALSE)</f>
        <v>30.7</v>
      </c>
      <c r="Z718" s="80" t="s">
        <v>773</v>
      </c>
      <c r="AA718" s="5">
        <v>10</v>
      </c>
      <c r="AB718" s="24">
        <f>VLOOKUP(AC718,$A$3:$B$36,2,FALSE)</f>
        <v>38.299999999999997</v>
      </c>
      <c r="AC718" s="80" t="s">
        <v>787</v>
      </c>
      <c r="AD718" s="5">
        <v>10</v>
      </c>
      <c r="AE718" s="24">
        <f>VLOOKUP(AF718,$A$3:$B$36,2,FALSE)</f>
        <v>24.1</v>
      </c>
      <c r="AF718" s="80" t="s">
        <v>769</v>
      </c>
      <c r="AG718" s="5">
        <v>10</v>
      </c>
      <c r="AH718" s="24">
        <f>VLOOKUP(AI718,$A$3:$B$36,2,FALSE)</f>
        <v>46.8</v>
      </c>
      <c r="AI718" s="80" t="s">
        <v>772</v>
      </c>
      <c r="AJ718" s="5">
        <v>10</v>
      </c>
      <c r="AK718" s="24">
        <f>VLOOKUP(AL718,$A$3:$B$36,2,FALSE)</f>
        <v>35.9</v>
      </c>
      <c r="AL718" s="80" t="s">
        <v>766</v>
      </c>
      <c r="AM718" s="5">
        <v>10</v>
      </c>
      <c r="AN718" s="24">
        <f>VLOOKUP(AO718,$A$3:$B$36,2,FALSE)</f>
        <v>25.7</v>
      </c>
      <c r="AO718" s="80" t="s">
        <v>853</v>
      </c>
    </row>
    <row r="719" spans="7:41" x14ac:dyDescent="0.45">
      <c r="G719" s="5">
        <v>11</v>
      </c>
      <c r="H719" s="6" t="s">
        <v>117</v>
      </c>
      <c r="I719" s="6" t="s">
        <v>501</v>
      </c>
      <c r="J719" s="6"/>
      <c r="K719" s="6" t="s">
        <v>141</v>
      </c>
      <c r="L719" s="6" t="s">
        <v>829</v>
      </c>
      <c r="M719" s="6" t="s">
        <v>516</v>
      </c>
      <c r="P719" s="5" t="s">
        <v>117</v>
      </c>
      <c r="Q719" s="5" t="s">
        <v>501</v>
      </c>
      <c r="S719" s="5" t="s">
        <v>141</v>
      </c>
      <c r="T719" s="5" t="s">
        <v>53</v>
      </c>
      <c r="U719" s="5" t="s">
        <v>356</v>
      </c>
      <c r="X719" s="5">
        <v>11</v>
      </c>
      <c r="Y719" s="31">
        <f>VLOOKUP(Z719,$A$3:$B$36,2,FALSE)</f>
        <v>32.5</v>
      </c>
      <c r="Z719" s="80" t="s">
        <v>774</v>
      </c>
      <c r="AA719" s="5">
        <v>11</v>
      </c>
      <c r="AB719" s="24">
        <f>VLOOKUP(AC719,$A$3:$B$36,2,FALSE)</f>
        <v>38.1</v>
      </c>
      <c r="AC719" s="80" t="s">
        <v>791</v>
      </c>
      <c r="AD719" s="114">
        <v>11</v>
      </c>
      <c r="AE719" s="107">
        <f>VLOOKUP(AF719,$A$3:$B$36,2,FALSE)</f>
        <v>22.6</v>
      </c>
      <c r="AF719" s="112" t="s">
        <v>873</v>
      </c>
      <c r="AG719" s="5">
        <v>11</v>
      </c>
      <c r="AH719" s="24">
        <f>VLOOKUP(AI719,$A$3:$B$36,2,FALSE)</f>
        <v>49.5</v>
      </c>
      <c r="AI719" s="80" t="s">
        <v>767</v>
      </c>
      <c r="AJ719" s="5">
        <v>11</v>
      </c>
      <c r="AK719" s="24">
        <f>VLOOKUP(AL719,$A$3:$B$36,2,FALSE)</f>
        <v>34.1</v>
      </c>
      <c r="AL719" s="80" t="s">
        <v>770</v>
      </c>
      <c r="AM719" s="5">
        <v>11</v>
      </c>
      <c r="AN719" s="24">
        <f>VLOOKUP(AO719,$A$3:$B$36,2,FALSE)</f>
        <v>24.1</v>
      </c>
      <c r="AO719" s="80" t="s">
        <v>769</v>
      </c>
    </row>
    <row r="720" spans="7:41" x14ac:dyDescent="0.45">
      <c r="G720" s="5">
        <v>12</v>
      </c>
      <c r="H720" s="6" t="s">
        <v>20</v>
      </c>
      <c r="I720" s="11" t="s">
        <v>502</v>
      </c>
      <c r="J720" s="6"/>
      <c r="K720" s="11" t="s">
        <v>490</v>
      </c>
      <c r="L720" s="6" t="s">
        <v>99</v>
      </c>
      <c r="M720" s="6" t="s">
        <v>428</v>
      </c>
      <c r="P720" s="5" t="s">
        <v>20</v>
      </c>
      <c r="Q720" s="5" t="s">
        <v>120</v>
      </c>
      <c r="S720" s="5" t="s">
        <v>609</v>
      </c>
      <c r="T720" s="5" t="s">
        <v>99</v>
      </c>
      <c r="U720" s="5" t="s">
        <v>428</v>
      </c>
      <c r="X720" s="5">
        <v>12</v>
      </c>
      <c r="Y720" s="31">
        <f>VLOOKUP(Z720,$A$3:$B$36,2,FALSE)</f>
        <v>34.1</v>
      </c>
      <c r="Z720" s="80" t="s">
        <v>770</v>
      </c>
      <c r="AA720" s="5">
        <v>12</v>
      </c>
      <c r="AB720" s="24">
        <f>VLOOKUP(AC720,$A$3:$B$36,2,FALSE)</f>
        <v>35.9</v>
      </c>
      <c r="AC720" s="80" t="s">
        <v>766</v>
      </c>
      <c r="AG720" s="5">
        <v>12</v>
      </c>
      <c r="AH720" s="24">
        <f>VLOOKUP(AI720,$A$3:$B$36,2,FALSE)</f>
        <v>52.3</v>
      </c>
      <c r="AI720" s="80" t="s">
        <v>764</v>
      </c>
      <c r="AJ720" s="5">
        <v>12</v>
      </c>
      <c r="AK720" s="24">
        <f>VLOOKUP(AL720,$A$3:$B$36,2,FALSE)</f>
        <v>35.9</v>
      </c>
      <c r="AL720" s="80" t="s">
        <v>766</v>
      </c>
      <c r="AM720" s="5">
        <v>12</v>
      </c>
      <c r="AN720" s="24">
        <f>VLOOKUP(AO720,$A$3:$B$36,2,FALSE)</f>
        <v>25.7</v>
      </c>
      <c r="AO720" s="80" t="s">
        <v>853</v>
      </c>
    </row>
    <row r="721" spans="7:65" x14ac:dyDescent="0.45">
      <c r="G721" s="5">
        <v>13</v>
      </c>
      <c r="H721" s="6" t="s">
        <v>66</v>
      </c>
      <c r="I721" s="6" t="s">
        <v>169</v>
      </c>
      <c r="J721" s="6"/>
      <c r="K721" s="6"/>
      <c r="L721" s="6" t="s">
        <v>100</v>
      </c>
      <c r="M721" s="11" t="s">
        <v>854</v>
      </c>
      <c r="P721" s="5" t="s">
        <v>66</v>
      </c>
      <c r="Q721" s="5" t="s">
        <v>169</v>
      </c>
      <c r="T721" s="5" t="s">
        <v>100</v>
      </c>
      <c r="U721" s="5" t="s">
        <v>16</v>
      </c>
      <c r="X721" s="5">
        <v>13</v>
      </c>
      <c r="Y721" s="31">
        <f>VLOOKUP(Z721,$A$3:$B$36,2,FALSE)</f>
        <v>35.9</v>
      </c>
      <c r="Z721" s="80" t="s">
        <v>766</v>
      </c>
      <c r="AA721" s="5">
        <v>13</v>
      </c>
      <c r="AB721" s="24">
        <f>VLOOKUP(AC721,$A$3:$B$36,2,FALSE)</f>
        <v>38.1</v>
      </c>
      <c r="AC721" s="80" t="s">
        <v>791</v>
      </c>
      <c r="AG721" s="114">
        <v>13</v>
      </c>
      <c r="AH721" s="107">
        <f>VLOOKUP(AI721,$A$3:$B$36,2,FALSE)</f>
        <v>49.5</v>
      </c>
      <c r="AI721" s="112" t="s">
        <v>767</v>
      </c>
      <c r="AJ721" s="5">
        <v>13</v>
      </c>
      <c r="AK721" s="24">
        <f>VLOOKUP(AL721,$A$3:$B$36,2,FALSE)</f>
        <v>38.1</v>
      </c>
      <c r="AL721" s="80" t="s">
        <v>791</v>
      </c>
      <c r="AM721" s="5">
        <v>13</v>
      </c>
      <c r="AN721" s="24">
        <f>VLOOKUP(AO721,$A$3:$B$36,2,FALSE)</f>
        <v>28.4</v>
      </c>
      <c r="AO721" s="80" t="s">
        <v>792</v>
      </c>
    </row>
    <row r="722" spans="7:65" ht="13.8" x14ac:dyDescent="0.45">
      <c r="G722" s="5">
        <v>14</v>
      </c>
      <c r="H722" s="6" t="s">
        <v>973</v>
      </c>
      <c r="I722" s="6" t="s">
        <v>31</v>
      </c>
      <c r="J722" s="6"/>
      <c r="K722" s="6"/>
      <c r="L722" s="11" t="s">
        <v>862</v>
      </c>
      <c r="M722" s="6"/>
      <c r="P722" s="5" t="s">
        <v>1024</v>
      </c>
      <c r="Q722" s="5" t="s">
        <v>31</v>
      </c>
      <c r="T722" s="5" t="s">
        <v>91</v>
      </c>
      <c r="X722" s="5">
        <v>14</v>
      </c>
      <c r="Y722" s="31">
        <f>VLOOKUP(Z722,$A$3:$B$36,2,FALSE)</f>
        <v>38.1</v>
      </c>
      <c r="Z722" s="80" t="s">
        <v>791</v>
      </c>
      <c r="AA722" s="5">
        <v>14</v>
      </c>
      <c r="AB722" s="24">
        <f>VLOOKUP(AC722,$A$3:$B$36,2,FALSE)</f>
        <v>38.299999999999997</v>
      </c>
      <c r="AC722" s="80" t="s">
        <v>787</v>
      </c>
      <c r="AJ722" s="5">
        <v>14</v>
      </c>
      <c r="AK722" s="24">
        <f>VLOOKUP(AL722,$A$3:$B$36,2,FALSE)</f>
        <v>38.299999999999997</v>
      </c>
      <c r="AL722" s="80" t="s">
        <v>787</v>
      </c>
      <c r="AM722" s="114">
        <v>14</v>
      </c>
      <c r="AN722" s="107">
        <f>VLOOKUP(AO722,$A$3:$B$36,2,FALSE)</f>
        <v>25.7</v>
      </c>
      <c r="AO722" s="112" t="s">
        <v>853</v>
      </c>
      <c r="BM722" s="10" t="s">
        <v>431</v>
      </c>
    </row>
    <row r="723" spans="7:65" ht="13.8" x14ac:dyDescent="0.45">
      <c r="G723" s="5">
        <v>15</v>
      </c>
      <c r="H723" s="6"/>
      <c r="I723" s="6" t="s">
        <v>415</v>
      </c>
      <c r="J723" s="6"/>
      <c r="K723" s="6"/>
      <c r="L723" s="6"/>
      <c r="M723" s="6"/>
      <c r="N723" s="10" t="s">
        <v>431</v>
      </c>
      <c r="Q723" s="5" t="s">
        <v>779</v>
      </c>
      <c r="V723" s="5">
        <f>COUNTA(P709:U723)</f>
        <v>78</v>
      </c>
      <c r="W723" s="10" t="s">
        <v>431</v>
      </c>
      <c r="X723" s="114">
        <v>15</v>
      </c>
      <c r="Y723" s="107">
        <f>VLOOKUP(Z723,$A$3:$B$36,2,FALSE)</f>
        <v>35.9</v>
      </c>
      <c r="Z723" s="112" t="s">
        <v>766</v>
      </c>
      <c r="AA723" s="5">
        <v>15</v>
      </c>
      <c r="AB723" s="24">
        <f>VLOOKUP(AC723,$A$3:$B$36,2,FALSE)</f>
        <v>40.4</v>
      </c>
      <c r="AC723" s="80" t="s">
        <v>765</v>
      </c>
      <c r="AJ723" s="114">
        <v>15</v>
      </c>
      <c r="AK723" s="107">
        <f>VLOOKUP(AL723,$A$3:$B$36,2,FALSE)</f>
        <v>38.1</v>
      </c>
      <c r="AL723" s="112" t="s">
        <v>791</v>
      </c>
    </row>
    <row r="724" spans="7:65" x14ac:dyDescent="0.45">
      <c r="AA724" s="114">
        <v>16</v>
      </c>
      <c r="AB724" s="107">
        <f>VLOOKUP(AC724,$A$3:$B$36,2,FALSE)</f>
        <v>38.299999999999997</v>
      </c>
      <c r="AC724" s="112" t="s">
        <v>787</v>
      </c>
    </row>
    <row r="725" spans="7:65" x14ac:dyDescent="0.45">
      <c r="G725" s="5" t="s">
        <v>975</v>
      </c>
    </row>
    <row r="726" spans="7:65" x14ac:dyDescent="0.45">
      <c r="H726" s="5" t="s">
        <v>216</v>
      </c>
    </row>
    <row r="727" spans="7:65" x14ac:dyDescent="0.45">
      <c r="G727" s="7" t="s">
        <v>5</v>
      </c>
      <c r="H727" s="8" t="s">
        <v>28</v>
      </c>
      <c r="I727" s="8" t="s">
        <v>29</v>
      </c>
      <c r="J727" s="8" t="s">
        <v>110</v>
      </c>
      <c r="K727" s="8" t="s">
        <v>217</v>
      </c>
      <c r="L727" s="8" t="s">
        <v>218</v>
      </c>
      <c r="M727" s="8" t="s">
        <v>219</v>
      </c>
      <c r="O727" s="78">
        <v>35</v>
      </c>
      <c r="P727" s="78" t="s">
        <v>28</v>
      </c>
      <c r="Q727" s="78" t="s">
        <v>29</v>
      </c>
      <c r="R727" s="78" t="s">
        <v>110</v>
      </c>
      <c r="S727" s="78" t="s">
        <v>217</v>
      </c>
      <c r="T727" s="78" t="s">
        <v>218</v>
      </c>
      <c r="U727" s="78" t="s">
        <v>219</v>
      </c>
      <c r="X727" s="7" t="s">
        <v>5</v>
      </c>
      <c r="Z727" s="102" t="s">
        <v>28</v>
      </c>
      <c r="AA727" s="102"/>
      <c r="AB727" s="102"/>
      <c r="AC727" s="102" t="s">
        <v>29</v>
      </c>
      <c r="AD727" s="102"/>
      <c r="AE727" s="102"/>
      <c r="AF727" s="102" t="s">
        <v>110</v>
      </c>
      <c r="AG727" s="102"/>
      <c r="AH727" s="102"/>
      <c r="AI727" s="102" t="s">
        <v>217</v>
      </c>
      <c r="AK727" s="102"/>
      <c r="AL727" s="102" t="s">
        <v>218</v>
      </c>
      <c r="AN727" s="102"/>
      <c r="AO727" s="102" t="s">
        <v>219</v>
      </c>
    </row>
    <row r="728" spans="7:65" x14ac:dyDescent="0.45">
      <c r="G728" s="5">
        <v>1</v>
      </c>
      <c r="H728" s="6" t="s">
        <v>114</v>
      </c>
      <c r="I728" s="6" t="s">
        <v>118</v>
      </c>
      <c r="J728" s="6" t="s">
        <v>126</v>
      </c>
      <c r="K728" s="6" t="s">
        <v>136</v>
      </c>
      <c r="L728" s="6" t="s">
        <v>148</v>
      </c>
      <c r="M728" s="6" t="s">
        <v>155</v>
      </c>
      <c r="O728" s="79"/>
      <c r="P728" s="5" t="s">
        <v>114</v>
      </c>
      <c r="Q728" s="5" t="s">
        <v>118</v>
      </c>
      <c r="R728" s="5" t="s">
        <v>126</v>
      </c>
      <c r="S728" s="5" t="s">
        <v>136</v>
      </c>
      <c r="T728" s="5" t="s">
        <v>148</v>
      </c>
      <c r="U728" s="5" t="s">
        <v>155</v>
      </c>
      <c r="X728" s="5">
        <v>1</v>
      </c>
      <c r="Y728" s="31">
        <f>VLOOKUP(Z728,$A$3:$B$36,2,FALSE)</f>
        <v>21.5</v>
      </c>
      <c r="Z728" s="80" t="s">
        <v>871</v>
      </c>
      <c r="AA728" s="5">
        <v>1</v>
      </c>
      <c r="AB728" s="31">
        <f>VLOOKUP(AC728,$A$3:$B$36,2,FALSE)</f>
        <v>21.5</v>
      </c>
      <c r="AC728" s="80" t="s">
        <v>871</v>
      </c>
      <c r="AD728" s="5">
        <v>1</v>
      </c>
      <c r="AE728" s="31">
        <f>VLOOKUP(AF728,$A$3:$B$36,2,FALSE)</f>
        <v>21.5</v>
      </c>
      <c r="AF728" s="80" t="s">
        <v>871</v>
      </c>
      <c r="AG728" s="5">
        <v>1</v>
      </c>
      <c r="AH728" s="31">
        <f>VLOOKUP(AI728,$A$3:$B$36,2,FALSE)</f>
        <v>21.5</v>
      </c>
      <c r="AI728" s="80" t="s">
        <v>871</v>
      </c>
      <c r="AJ728" s="5">
        <v>1</v>
      </c>
      <c r="AK728" s="31">
        <f>VLOOKUP(AL728,$A$3:$B$36,2,FALSE)</f>
        <v>21.5</v>
      </c>
      <c r="AL728" s="80" t="s">
        <v>871</v>
      </c>
      <c r="AM728" s="5">
        <v>1</v>
      </c>
      <c r="AN728" s="24">
        <f>VLOOKUP(AO728,$A$3:$B$36,2,FALSE)</f>
        <v>21.5</v>
      </c>
      <c r="AO728" s="80" t="s">
        <v>871</v>
      </c>
    </row>
    <row r="729" spans="7:65" x14ac:dyDescent="0.45">
      <c r="G729" s="5">
        <v>2</v>
      </c>
      <c r="H729" s="6" t="s">
        <v>116</v>
      </c>
      <c r="I729" s="6" t="s">
        <v>119</v>
      </c>
      <c r="J729" s="6" t="s">
        <v>128</v>
      </c>
      <c r="K729" s="6" t="s">
        <v>137</v>
      </c>
      <c r="L729" s="6" t="s">
        <v>96</v>
      </c>
      <c r="M729" s="11" t="s">
        <v>466</v>
      </c>
      <c r="O729" s="79"/>
      <c r="P729" s="5" t="s">
        <v>116</v>
      </c>
      <c r="Q729" s="5" t="s">
        <v>119</v>
      </c>
      <c r="R729" s="5" t="s">
        <v>128</v>
      </c>
      <c r="S729" s="5" t="s">
        <v>137</v>
      </c>
      <c r="T729" s="5" t="s">
        <v>96</v>
      </c>
      <c r="U729" s="5" t="s">
        <v>16</v>
      </c>
      <c r="X729" s="5">
        <v>2</v>
      </c>
      <c r="Y729" s="31">
        <f>VLOOKUP(Z729,$A$3:$B$36,2,FALSE)</f>
        <v>28.4</v>
      </c>
      <c r="Z729" s="80" t="s">
        <v>792</v>
      </c>
      <c r="AA729" s="5">
        <v>2</v>
      </c>
      <c r="AB729" s="31">
        <f>VLOOKUP(AC729,$A$3:$B$36,2,FALSE)</f>
        <v>28.4</v>
      </c>
      <c r="AC729" s="80" t="s">
        <v>792</v>
      </c>
      <c r="AD729" s="5">
        <v>2</v>
      </c>
      <c r="AE729" s="31">
        <f>VLOOKUP(AF729,$A$3:$B$36,2,FALSE)</f>
        <v>28.4</v>
      </c>
      <c r="AF729" s="80" t="s">
        <v>792</v>
      </c>
      <c r="AG729" s="5">
        <v>2</v>
      </c>
      <c r="AH729" s="31">
        <f>VLOOKUP(AI729,$A$3:$B$36,2,FALSE)</f>
        <v>28.4</v>
      </c>
      <c r="AI729" s="80" t="s">
        <v>792</v>
      </c>
      <c r="AJ729" s="5">
        <v>2</v>
      </c>
      <c r="AK729" s="31">
        <f>VLOOKUP(AL729,$A$3:$B$36,2,FALSE)</f>
        <v>28.4</v>
      </c>
      <c r="AL729" s="80" t="s">
        <v>792</v>
      </c>
      <c r="AM729" s="5">
        <v>2</v>
      </c>
      <c r="AN729" s="24">
        <f>VLOOKUP(AO729,$A$3:$B$36,2,FALSE)</f>
        <v>28.4</v>
      </c>
      <c r="AO729" s="80" t="s">
        <v>792</v>
      </c>
    </row>
    <row r="730" spans="7:65" x14ac:dyDescent="0.45">
      <c r="G730" s="5">
        <v>3</v>
      </c>
      <c r="H730" s="6" t="s">
        <v>66</v>
      </c>
      <c r="I730" s="6" t="s">
        <v>120</v>
      </c>
      <c r="J730" s="6" t="s">
        <v>234</v>
      </c>
      <c r="K730" s="6" t="s">
        <v>199</v>
      </c>
      <c r="L730" s="16" t="s">
        <v>345</v>
      </c>
      <c r="M730" s="6" t="s">
        <v>467</v>
      </c>
      <c r="O730" s="79"/>
      <c r="P730" s="5" t="s">
        <v>66</v>
      </c>
      <c r="Q730" s="5" t="s">
        <v>120</v>
      </c>
      <c r="R730" s="5" t="s">
        <v>856</v>
      </c>
      <c r="S730" s="5" t="s">
        <v>507</v>
      </c>
      <c r="T730" s="5" t="s">
        <v>782</v>
      </c>
      <c r="U730" s="5" t="s">
        <v>356</v>
      </c>
      <c r="X730" s="5">
        <v>3</v>
      </c>
      <c r="Y730" s="31">
        <f>VLOOKUP(Z730,$A$3:$B$36,2,FALSE)</f>
        <v>35.9</v>
      </c>
      <c r="Z730" s="80" t="s">
        <v>766</v>
      </c>
      <c r="AA730" s="5">
        <v>3</v>
      </c>
      <c r="AB730" s="31">
        <f>VLOOKUP(AC730,$A$3:$B$36,2,FALSE)</f>
        <v>35.9</v>
      </c>
      <c r="AC730" s="80" t="s">
        <v>766</v>
      </c>
      <c r="AD730" s="5">
        <v>3</v>
      </c>
      <c r="AE730" s="31">
        <f>VLOOKUP(AF730,$A$3:$B$36,2,FALSE)</f>
        <v>35.9</v>
      </c>
      <c r="AF730" s="80" t="s">
        <v>766</v>
      </c>
      <c r="AG730" s="5">
        <v>3</v>
      </c>
      <c r="AH730" s="31">
        <f>VLOOKUP(AI730,$A$3:$B$36,2,FALSE)</f>
        <v>35.9</v>
      </c>
      <c r="AI730" s="80" t="s">
        <v>766</v>
      </c>
      <c r="AJ730" s="5">
        <v>3</v>
      </c>
      <c r="AK730" s="31">
        <f>VLOOKUP(AL730,$A$3:$B$36,2,FALSE)</f>
        <v>35.9</v>
      </c>
      <c r="AL730" s="80" t="s">
        <v>766</v>
      </c>
      <c r="AM730" s="5">
        <v>3</v>
      </c>
      <c r="AN730" s="24">
        <f>VLOOKUP(AO730,$A$3:$B$36,2,FALSE)</f>
        <v>24.1</v>
      </c>
      <c r="AO730" s="80" t="s">
        <v>769</v>
      </c>
    </row>
    <row r="731" spans="7:65" x14ac:dyDescent="0.45">
      <c r="G731" s="5">
        <v>4</v>
      </c>
      <c r="H731" s="6" t="s">
        <v>27</v>
      </c>
      <c r="I731" s="6" t="s">
        <v>121</v>
      </c>
      <c r="J731" s="6" t="s">
        <v>45</v>
      </c>
      <c r="K731" s="6" t="s">
        <v>508</v>
      </c>
      <c r="L731" s="11" t="s">
        <v>404</v>
      </c>
      <c r="M731" s="6" t="s">
        <v>468</v>
      </c>
      <c r="O731" s="79"/>
      <c r="P731" s="5" t="s">
        <v>27</v>
      </c>
      <c r="Q731" s="5" t="s">
        <v>121</v>
      </c>
      <c r="R731" s="5" t="s">
        <v>45</v>
      </c>
      <c r="S731" s="5" t="s">
        <v>508</v>
      </c>
      <c r="T731" s="5" t="s">
        <v>98</v>
      </c>
      <c r="U731" s="5" t="s">
        <v>19</v>
      </c>
      <c r="X731" s="5">
        <v>4</v>
      </c>
      <c r="Y731" s="31">
        <f>VLOOKUP(Z731,$A$3:$B$36,2,FALSE)</f>
        <v>41.9</v>
      </c>
      <c r="Z731" s="80" t="s">
        <v>776</v>
      </c>
      <c r="AA731" s="5">
        <v>4</v>
      </c>
      <c r="AB731" s="31">
        <f>VLOOKUP(AC731,$A$3:$B$36,2,FALSE)</f>
        <v>41.9</v>
      </c>
      <c r="AC731" s="80" t="s">
        <v>776</v>
      </c>
      <c r="AD731" s="5">
        <v>4</v>
      </c>
      <c r="AE731" s="31">
        <f>VLOOKUP(AF731,$A$3:$B$36,2,FALSE)</f>
        <v>32.5</v>
      </c>
      <c r="AF731" s="80" t="s">
        <v>774</v>
      </c>
      <c r="AG731" s="5">
        <v>4</v>
      </c>
      <c r="AH731" s="31">
        <f>VLOOKUP(AI731,$A$3:$B$36,2,FALSE)</f>
        <v>32.5</v>
      </c>
      <c r="AI731" s="80" t="s">
        <v>774</v>
      </c>
      <c r="AJ731" s="5">
        <v>4</v>
      </c>
      <c r="AK731" s="31">
        <f>VLOOKUP(AL731,$A$3:$B$36,2,FALSE)</f>
        <v>32.5</v>
      </c>
      <c r="AL731" s="80" t="s">
        <v>774</v>
      </c>
      <c r="AM731" s="5">
        <v>4</v>
      </c>
      <c r="AN731" s="24">
        <f>VLOOKUP(AO731,$A$3:$B$36,2,FALSE)</f>
        <v>25.7</v>
      </c>
      <c r="AO731" s="80" t="s">
        <v>853</v>
      </c>
    </row>
    <row r="732" spans="7:65" x14ac:dyDescent="0.45">
      <c r="G732" s="5">
        <v>5</v>
      </c>
      <c r="H732" s="6" t="s">
        <v>25</v>
      </c>
      <c r="I732" s="13" t="s">
        <v>564</v>
      </c>
      <c r="J732" s="6" t="s">
        <v>942</v>
      </c>
      <c r="K732" s="11" t="s">
        <v>625</v>
      </c>
      <c r="L732" s="6" t="s">
        <v>292</v>
      </c>
      <c r="M732" s="6" t="s">
        <v>469</v>
      </c>
      <c r="O732" s="79"/>
      <c r="P732" s="5" t="s">
        <v>25</v>
      </c>
      <c r="Q732" s="5" t="s">
        <v>34</v>
      </c>
      <c r="R732" s="5" t="s">
        <v>128</v>
      </c>
      <c r="S732" s="5" t="s">
        <v>137</v>
      </c>
      <c r="T732" s="5" t="s">
        <v>92</v>
      </c>
      <c r="U732" s="5" t="s">
        <v>469</v>
      </c>
      <c r="X732" s="5">
        <v>5</v>
      </c>
      <c r="Y732" s="31">
        <f>VLOOKUP(Z732,$A$3:$B$36,2,FALSE)</f>
        <v>52.3</v>
      </c>
      <c r="Z732" s="80" t="s">
        <v>764</v>
      </c>
      <c r="AA732" s="5">
        <v>5</v>
      </c>
      <c r="AB732" s="31">
        <f>VLOOKUP(AC732,$A$3:$B$36,2,FALSE)</f>
        <v>52.3</v>
      </c>
      <c r="AC732" s="80" t="s">
        <v>764</v>
      </c>
      <c r="AD732" s="5">
        <v>5</v>
      </c>
      <c r="AE732" s="31">
        <f>VLOOKUP(AF732,$A$3:$B$36,2,FALSE)</f>
        <v>28.4</v>
      </c>
      <c r="AF732" s="80" t="s">
        <v>792</v>
      </c>
      <c r="AG732" s="5">
        <v>5</v>
      </c>
      <c r="AH732" s="31">
        <f>VLOOKUP(AI732,$A$3:$B$36,2,FALSE)</f>
        <v>28.4</v>
      </c>
      <c r="AI732" s="80" t="s">
        <v>792</v>
      </c>
      <c r="AJ732" s="5">
        <v>5</v>
      </c>
      <c r="AK732" s="31">
        <f>VLOOKUP(AL732,$A$3:$B$36,2,FALSE)</f>
        <v>34.1</v>
      </c>
      <c r="AL732" s="80" t="s">
        <v>770</v>
      </c>
      <c r="AM732" s="5">
        <v>5</v>
      </c>
      <c r="AN732" s="24">
        <f>VLOOKUP(AO732,$A$3:$B$36,2,FALSE)</f>
        <v>24.1</v>
      </c>
      <c r="AO732" s="80" t="s">
        <v>769</v>
      </c>
    </row>
    <row r="733" spans="7:65" x14ac:dyDescent="0.45">
      <c r="G733" s="5">
        <v>6</v>
      </c>
      <c r="H733" s="6" t="s">
        <v>255</v>
      </c>
      <c r="I733" s="11" t="s">
        <v>565</v>
      </c>
      <c r="J733" s="6" t="s">
        <v>40</v>
      </c>
      <c r="K733" s="6" t="s">
        <v>89</v>
      </c>
      <c r="L733" s="11" t="s">
        <v>293</v>
      </c>
      <c r="M733" s="6" t="s">
        <v>470</v>
      </c>
      <c r="O733" s="79"/>
      <c r="P733" s="5" t="s">
        <v>981</v>
      </c>
      <c r="Q733" s="5" t="s">
        <v>174</v>
      </c>
      <c r="R733" s="5" t="s">
        <v>40</v>
      </c>
      <c r="S733" s="5" t="s">
        <v>89</v>
      </c>
      <c r="T733" s="5" t="s">
        <v>98</v>
      </c>
      <c r="U733" s="5" t="s">
        <v>515</v>
      </c>
      <c r="X733" s="5">
        <v>6</v>
      </c>
      <c r="Y733" s="31">
        <f>VLOOKUP(Z733,$A$3:$B$36,2,FALSE)</f>
        <v>62.6</v>
      </c>
      <c r="Z733" s="80" t="s">
        <v>768</v>
      </c>
      <c r="AA733" s="5">
        <v>6</v>
      </c>
      <c r="AB733" s="31">
        <f>VLOOKUP(AC733,$A$3:$B$36,2,FALSE)</f>
        <v>46.8</v>
      </c>
      <c r="AC733" s="80" t="s">
        <v>772</v>
      </c>
      <c r="AD733" s="5">
        <v>6</v>
      </c>
      <c r="AE733" s="31">
        <f>VLOOKUP(AF733,$A$3:$B$36,2,FALSE)</f>
        <v>30.7</v>
      </c>
      <c r="AF733" s="80" t="s">
        <v>773</v>
      </c>
      <c r="AG733" s="5">
        <v>6</v>
      </c>
      <c r="AH733" s="31">
        <f>VLOOKUP(AI733,$A$3:$B$36,2,FALSE)</f>
        <v>30.7</v>
      </c>
      <c r="AI733" s="80" t="s">
        <v>773</v>
      </c>
      <c r="AJ733" s="5">
        <v>6</v>
      </c>
      <c r="AK733" s="31">
        <f>VLOOKUP(AL733,$A$3:$B$36,2,FALSE)</f>
        <v>32.5</v>
      </c>
      <c r="AL733" s="80" t="s">
        <v>774</v>
      </c>
      <c r="AM733" s="5">
        <v>6</v>
      </c>
      <c r="AN733" s="24">
        <f>VLOOKUP(AO733,$A$3:$B$36,2,FALSE)</f>
        <v>22.6</v>
      </c>
      <c r="AO733" s="80" t="s">
        <v>873</v>
      </c>
    </row>
    <row r="734" spans="7:65" x14ac:dyDescent="0.45">
      <c r="G734" s="5">
        <v>7</v>
      </c>
      <c r="H734" s="13" t="s">
        <v>519</v>
      </c>
      <c r="I734" s="6" t="s">
        <v>36</v>
      </c>
      <c r="J734" s="11" t="s">
        <v>943</v>
      </c>
      <c r="K734" s="6" t="s">
        <v>90</v>
      </c>
      <c r="L734" s="6" t="s">
        <v>53</v>
      </c>
      <c r="M734" s="6" t="s">
        <v>356</v>
      </c>
      <c r="O734" s="79"/>
      <c r="P734" s="5" t="s">
        <v>70</v>
      </c>
      <c r="Q734" s="5" t="s">
        <v>36</v>
      </c>
      <c r="R734" s="5" t="s">
        <v>45</v>
      </c>
      <c r="S734" s="5" t="s">
        <v>90</v>
      </c>
      <c r="T734" s="5" t="s">
        <v>53</v>
      </c>
      <c r="U734" s="5" t="s">
        <v>356</v>
      </c>
      <c r="X734" s="5">
        <v>7</v>
      </c>
      <c r="Y734" s="31">
        <f>VLOOKUP(Z734,$A$3:$B$36,2,FALSE)</f>
        <v>59</v>
      </c>
      <c r="Z734" s="80" t="s">
        <v>784</v>
      </c>
      <c r="AA734" s="5">
        <v>7</v>
      </c>
      <c r="AB734" s="31">
        <f>VLOOKUP(AC734,$A$3:$B$36,2,FALSE)</f>
        <v>49.5</v>
      </c>
      <c r="AC734" s="80" t="s">
        <v>767</v>
      </c>
      <c r="AD734" s="5">
        <v>7</v>
      </c>
      <c r="AE734" s="31">
        <f>VLOOKUP(AF734,$A$3:$B$36,2,FALSE)</f>
        <v>32.5</v>
      </c>
      <c r="AF734" s="80" t="s">
        <v>774</v>
      </c>
      <c r="AG734" s="5">
        <v>7</v>
      </c>
      <c r="AH734" s="31">
        <f>VLOOKUP(AI734,$A$3:$B$36,2,FALSE)</f>
        <v>32.5</v>
      </c>
      <c r="AI734" s="80" t="s">
        <v>774</v>
      </c>
      <c r="AJ734" s="5">
        <v>7</v>
      </c>
      <c r="AK734" s="31">
        <f>VLOOKUP(AL734,$A$3:$B$36,2,FALSE)</f>
        <v>34.1</v>
      </c>
      <c r="AL734" s="80" t="s">
        <v>770</v>
      </c>
      <c r="AM734" s="5">
        <v>7</v>
      </c>
      <c r="AN734" s="24">
        <f>VLOOKUP(AO734,$A$3:$B$36,2,FALSE)</f>
        <v>24.1</v>
      </c>
      <c r="AO734" s="80" t="s">
        <v>769</v>
      </c>
    </row>
    <row r="735" spans="7:65" x14ac:dyDescent="0.45">
      <c r="G735" s="5">
        <v>8</v>
      </c>
      <c r="H735" s="11" t="s">
        <v>976</v>
      </c>
      <c r="I735" s="6" t="s">
        <v>33</v>
      </c>
      <c r="J735" s="6" t="s">
        <v>239</v>
      </c>
      <c r="K735" s="6" t="s">
        <v>201</v>
      </c>
      <c r="L735" s="16" t="s">
        <v>512</v>
      </c>
      <c r="M735" s="6" t="s">
        <v>428</v>
      </c>
      <c r="O735" s="79"/>
      <c r="P735" s="5" t="s">
        <v>520</v>
      </c>
      <c r="Q735" s="5" t="s">
        <v>33</v>
      </c>
      <c r="R735" s="5" t="s">
        <v>40</v>
      </c>
      <c r="S735" s="5" t="s">
        <v>88</v>
      </c>
      <c r="T735" s="5" t="s">
        <v>782</v>
      </c>
      <c r="U735" s="5" t="s">
        <v>428</v>
      </c>
      <c r="X735" s="5">
        <v>8</v>
      </c>
      <c r="Y735" s="31">
        <f>VLOOKUP(Z735,$A$3:$B$36,2,FALSE)</f>
        <v>61.8</v>
      </c>
      <c r="Z735" s="80" t="s">
        <v>785</v>
      </c>
      <c r="AA735" s="5">
        <v>8</v>
      </c>
      <c r="AB735" s="31">
        <f>VLOOKUP(AC735,$A$3:$B$36,2,FALSE)</f>
        <v>52.3</v>
      </c>
      <c r="AC735" s="80" t="s">
        <v>764</v>
      </c>
      <c r="AD735" s="5">
        <v>8</v>
      </c>
      <c r="AE735" s="31">
        <f>VLOOKUP(AF735,$A$3:$B$36,2,FALSE)</f>
        <v>30.7</v>
      </c>
      <c r="AF735" s="80" t="s">
        <v>773</v>
      </c>
      <c r="AG735" s="5">
        <v>8</v>
      </c>
      <c r="AH735" s="31">
        <f>VLOOKUP(AI735,$A$3:$B$36,2,FALSE)</f>
        <v>34.1</v>
      </c>
      <c r="AI735" s="80" t="s">
        <v>770</v>
      </c>
      <c r="AJ735" s="5">
        <v>8</v>
      </c>
      <c r="AK735" s="31">
        <f>VLOOKUP(AL735,$A$3:$B$36,2,FALSE)</f>
        <v>35.9</v>
      </c>
      <c r="AL735" s="80" t="s">
        <v>766</v>
      </c>
      <c r="AM735" s="5">
        <v>8</v>
      </c>
      <c r="AN735" s="24">
        <f>VLOOKUP(AO735,$A$3:$B$36,2,FALSE)</f>
        <v>25.7</v>
      </c>
      <c r="AO735" s="80" t="s">
        <v>853</v>
      </c>
    </row>
    <row r="736" spans="7:65" x14ac:dyDescent="0.45">
      <c r="G736" s="5">
        <v>9</v>
      </c>
      <c r="H736" s="13" t="s">
        <v>521</v>
      </c>
      <c r="I736" s="6" t="s">
        <v>934</v>
      </c>
      <c r="J736" s="11" t="s">
        <v>397</v>
      </c>
      <c r="K736" s="6" t="s">
        <v>508</v>
      </c>
      <c r="L736" s="6"/>
      <c r="M736" s="11" t="s">
        <v>854</v>
      </c>
      <c r="O736" s="79"/>
      <c r="P736" s="5" t="s">
        <v>70</v>
      </c>
      <c r="Q736" s="5" t="s">
        <v>73</v>
      </c>
      <c r="R736" s="5" t="s">
        <v>45</v>
      </c>
      <c r="S736" s="5" t="s">
        <v>508</v>
      </c>
      <c r="U736" s="5" t="s">
        <v>16</v>
      </c>
      <c r="X736" s="5">
        <v>9</v>
      </c>
      <c r="Y736" s="31">
        <f>VLOOKUP(Z736,$A$3:$B$36,2,FALSE)</f>
        <v>59</v>
      </c>
      <c r="Z736" s="80" t="s">
        <v>784</v>
      </c>
      <c r="AA736" s="5">
        <v>9</v>
      </c>
      <c r="AB736" s="31">
        <f>VLOOKUP(AC736,$A$3:$B$36,2,FALSE)</f>
        <v>55.5</v>
      </c>
      <c r="AC736" s="80" t="s">
        <v>786</v>
      </c>
      <c r="AD736" s="5">
        <v>9</v>
      </c>
      <c r="AE736" s="31">
        <f>VLOOKUP(AF736,$A$3:$B$36,2,FALSE)</f>
        <v>32.5</v>
      </c>
      <c r="AF736" s="80" t="s">
        <v>774</v>
      </c>
      <c r="AG736" s="5">
        <v>9</v>
      </c>
      <c r="AH736" s="31">
        <f>VLOOKUP(AI736,$A$3:$B$36,2,FALSE)</f>
        <v>32.5</v>
      </c>
      <c r="AI736" s="80" t="s">
        <v>774</v>
      </c>
      <c r="AJ736" s="114">
        <v>9</v>
      </c>
      <c r="AK736" s="107">
        <f>VLOOKUP(AL736,$A$3:$B$36,2,FALSE)</f>
        <v>34.1</v>
      </c>
      <c r="AL736" s="112" t="s">
        <v>770</v>
      </c>
      <c r="AM736" s="5">
        <v>9</v>
      </c>
      <c r="AN736" s="24">
        <f>VLOOKUP(AO736,$A$3:$B$36,2,FALSE)</f>
        <v>28.4</v>
      </c>
      <c r="AO736" s="80" t="s">
        <v>792</v>
      </c>
    </row>
    <row r="737" spans="7:65" x14ac:dyDescent="0.45">
      <c r="G737" s="5">
        <v>10</v>
      </c>
      <c r="H737" s="11" t="s">
        <v>522</v>
      </c>
      <c r="I737" s="6" t="s">
        <v>34</v>
      </c>
      <c r="J737" s="6"/>
      <c r="K737" s="6" t="s">
        <v>802</v>
      </c>
      <c r="L737" s="6"/>
      <c r="M737" s="6"/>
      <c r="O737" s="79"/>
      <c r="P737" s="5" t="s">
        <v>520</v>
      </c>
      <c r="Q737" s="5" t="s">
        <v>34</v>
      </c>
      <c r="S737" s="5" t="s">
        <v>802</v>
      </c>
      <c r="X737" s="5">
        <v>10</v>
      </c>
      <c r="Y737" s="31">
        <f>VLOOKUP(Z737,$A$3:$B$36,2,FALSE)</f>
        <v>61.8</v>
      </c>
      <c r="Z737" s="80" t="s">
        <v>785</v>
      </c>
      <c r="AA737" s="5">
        <v>10</v>
      </c>
      <c r="AB737" s="31">
        <f>VLOOKUP(AC737,$A$3:$B$36,2,FALSE)</f>
        <v>52.3</v>
      </c>
      <c r="AC737" s="80" t="s">
        <v>764</v>
      </c>
      <c r="AD737" s="114">
        <v>10</v>
      </c>
      <c r="AE737" s="107">
        <f>VLOOKUP(AF737,$A$3:$B$36,2,FALSE)</f>
        <v>30.7</v>
      </c>
      <c r="AF737" s="112" t="s">
        <v>773</v>
      </c>
      <c r="AG737" s="5">
        <v>10</v>
      </c>
      <c r="AH737" s="31">
        <f>VLOOKUP(AI737,$A$3:$B$36,2,FALSE)</f>
        <v>30.7</v>
      </c>
      <c r="AI737" s="80" t="s">
        <v>773</v>
      </c>
      <c r="AM737" s="114">
        <v>10</v>
      </c>
      <c r="AN737" s="107">
        <f>VLOOKUP(AO737,$A$3:$B$36,2,FALSE)</f>
        <v>25.7</v>
      </c>
      <c r="AO737" s="112" t="s">
        <v>853</v>
      </c>
    </row>
    <row r="738" spans="7:65" x14ac:dyDescent="0.45">
      <c r="G738" s="5">
        <v>11</v>
      </c>
      <c r="H738" s="6"/>
      <c r="I738" s="6" t="s">
        <v>35</v>
      </c>
      <c r="J738" s="6"/>
      <c r="K738" s="11" t="s">
        <v>288</v>
      </c>
      <c r="L738" s="6"/>
      <c r="M738" s="6"/>
      <c r="O738" s="79"/>
      <c r="Q738" s="5" t="s">
        <v>35</v>
      </c>
      <c r="S738" s="5" t="s">
        <v>137</v>
      </c>
      <c r="X738" s="114">
        <v>11</v>
      </c>
      <c r="Y738" s="107">
        <f>VLOOKUP(Z738,$A$3:$B$36,2,FALSE)</f>
        <v>59</v>
      </c>
      <c r="Z738" s="112" t="s">
        <v>784</v>
      </c>
      <c r="AA738" s="5">
        <v>11</v>
      </c>
      <c r="AB738" s="31">
        <f>VLOOKUP(AC738,$A$3:$B$36,2,FALSE)</f>
        <v>49.5</v>
      </c>
      <c r="AC738" s="80" t="s">
        <v>767</v>
      </c>
      <c r="AE738" s="31"/>
      <c r="AG738" s="5">
        <v>11</v>
      </c>
      <c r="AH738" s="31">
        <f>VLOOKUP(AI738,$A$3:$B$36,2,FALSE)</f>
        <v>28.4</v>
      </c>
      <c r="AI738" s="80" t="s">
        <v>792</v>
      </c>
    </row>
    <row r="739" spans="7:65" x14ac:dyDescent="0.45">
      <c r="G739" s="5">
        <v>12</v>
      </c>
      <c r="H739" s="6"/>
      <c r="I739" s="11" t="s">
        <v>935</v>
      </c>
      <c r="J739" s="6"/>
      <c r="K739" s="6" t="s">
        <v>977</v>
      </c>
      <c r="L739" s="6"/>
      <c r="M739" s="6"/>
      <c r="O739" s="79"/>
      <c r="Q739" s="5" t="s">
        <v>174</v>
      </c>
      <c r="S739" s="5" t="s">
        <v>802</v>
      </c>
      <c r="AA739" s="5">
        <v>12</v>
      </c>
      <c r="AB739" s="31">
        <f>VLOOKUP(AC739,$A$3:$B$36,2,FALSE)</f>
        <v>46.8</v>
      </c>
      <c r="AC739" s="80" t="s">
        <v>772</v>
      </c>
      <c r="AE739" s="31"/>
      <c r="AG739" s="5">
        <v>12</v>
      </c>
      <c r="AH739" s="31">
        <f>VLOOKUP(AI739,$A$3:$B$36,2,FALSE)</f>
        <v>30.7</v>
      </c>
      <c r="AI739" s="80" t="s">
        <v>773</v>
      </c>
    </row>
    <row r="740" spans="7:65" x14ac:dyDescent="0.45">
      <c r="G740" s="5">
        <v>13</v>
      </c>
      <c r="H740" s="6"/>
      <c r="I740" s="6" t="s">
        <v>36</v>
      </c>
      <c r="J740" s="6"/>
      <c r="K740" s="6"/>
      <c r="L740" s="6"/>
      <c r="M740" s="6"/>
      <c r="O740" s="79"/>
      <c r="Q740" s="5" t="s">
        <v>36</v>
      </c>
      <c r="AA740" s="5">
        <v>13</v>
      </c>
      <c r="AB740" s="31">
        <f>VLOOKUP(AC740,$A$3:$B$36,2,FALSE)</f>
        <v>49.5</v>
      </c>
      <c r="AC740" s="80" t="s">
        <v>767</v>
      </c>
      <c r="AE740" s="31"/>
      <c r="AG740" s="114">
        <v>13</v>
      </c>
      <c r="AH740" s="107">
        <f>VLOOKUP(AI740,$A$3:$B$36,2,FALSE)</f>
        <v>28.4</v>
      </c>
      <c r="AI740" s="112" t="s">
        <v>792</v>
      </c>
    </row>
    <row r="741" spans="7:65" ht="13.8" x14ac:dyDescent="0.45">
      <c r="G741" s="5">
        <v>14</v>
      </c>
      <c r="H741" s="6"/>
      <c r="I741" s="13" t="s">
        <v>394</v>
      </c>
      <c r="J741" s="6"/>
      <c r="K741" s="6"/>
      <c r="L741" s="6"/>
      <c r="M741" s="6"/>
      <c r="N741" s="10" t="s">
        <v>431</v>
      </c>
      <c r="O741" s="79"/>
      <c r="Q741" s="5" t="s">
        <v>34</v>
      </c>
      <c r="V741" s="5">
        <f>COUNTA(P728:U741)</f>
        <v>62</v>
      </c>
      <c r="W741" s="10" t="s">
        <v>431</v>
      </c>
      <c r="AA741" s="5">
        <v>14</v>
      </c>
      <c r="AB741" s="31">
        <f>VLOOKUP(AC741,$A$3:$B$36,2,FALSE)</f>
        <v>52.3</v>
      </c>
      <c r="AC741" s="80" t="s">
        <v>764</v>
      </c>
      <c r="AE741" s="31"/>
    </row>
    <row r="742" spans="7:65" x14ac:dyDescent="0.45">
      <c r="I742" s="68"/>
      <c r="AA742" s="114">
        <v>15</v>
      </c>
      <c r="AB742" s="107">
        <f>VLOOKUP(AC742,$A$3:$B$36,2,FALSE)</f>
        <v>49.5</v>
      </c>
      <c r="AC742" s="112" t="s">
        <v>767</v>
      </c>
    </row>
    <row r="743" spans="7:65" ht="13.8" x14ac:dyDescent="0.45">
      <c r="V743" s="77">
        <f>SUM(V22:V741)</f>
        <v>2654</v>
      </c>
      <c r="BM743" s="10" t="s">
        <v>431</v>
      </c>
    </row>
    <row r="746" spans="7:65" x14ac:dyDescent="0.45">
      <c r="O746" s="77" t="s">
        <v>874</v>
      </c>
    </row>
    <row r="747" spans="7:65" x14ac:dyDescent="0.45">
      <c r="P747" s="80" t="s">
        <v>877</v>
      </c>
      <c r="Q747" s="80" t="s">
        <v>878</v>
      </c>
      <c r="R747" s="80" t="s">
        <v>879</v>
      </c>
      <c r="S747" s="80" t="s">
        <v>790</v>
      </c>
      <c r="T747" s="80" t="s">
        <v>771</v>
      </c>
      <c r="U747" s="80" t="s">
        <v>432</v>
      </c>
      <c r="V747" s="80" t="s">
        <v>819</v>
      </c>
      <c r="W747" s="80" t="s">
        <v>434</v>
      </c>
      <c r="X747" s="80" t="s">
        <v>871</v>
      </c>
      <c r="Y747" s="80" t="s">
        <v>873</v>
      </c>
      <c r="Z747" s="80" t="s">
        <v>769</v>
      </c>
      <c r="AA747" s="80" t="s">
        <v>853</v>
      </c>
      <c r="AB747" s="80" t="s">
        <v>792</v>
      </c>
      <c r="AC747" s="80" t="s">
        <v>773</v>
      </c>
      <c r="AD747" s="80" t="s">
        <v>774</v>
      </c>
      <c r="AE747" s="80" t="s">
        <v>770</v>
      </c>
      <c r="AF747" s="80" t="s">
        <v>766</v>
      </c>
      <c r="AG747" s="80" t="s">
        <v>791</v>
      </c>
      <c r="AH747" s="80" t="s">
        <v>787</v>
      </c>
      <c r="AI747" s="80" t="s">
        <v>765</v>
      </c>
      <c r="AJ747" s="80" t="s">
        <v>776</v>
      </c>
      <c r="AK747" s="80" t="s">
        <v>775</v>
      </c>
      <c r="AL747" s="80" t="s">
        <v>772</v>
      </c>
      <c r="AM747" s="80" t="s">
        <v>767</v>
      </c>
      <c r="AN747" s="80" t="s">
        <v>764</v>
      </c>
      <c r="AO747" s="80" t="s">
        <v>786</v>
      </c>
      <c r="AP747" s="80" t="s">
        <v>784</v>
      </c>
      <c r="AQ747" s="80" t="s">
        <v>785</v>
      </c>
      <c r="AR747" s="80" t="s">
        <v>768</v>
      </c>
    </row>
    <row r="748" spans="7:65" x14ac:dyDescent="0.45">
      <c r="N748" s="5" t="s">
        <v>1029</v>
      </c>
      <c r="O748" s="5" t="s">
        <v>1031</v>
      </c>
      <c r="P748" s="81">
        <f>COUNTIF($P$3:$U$741, "C1 - M00 : 1")</f>
        <v>1</v>
      </c>
      <c r="Q748" s="81">
        <f>COUNTIF($P$3:$U$741, "C1 - M01 : 1")</f>
        <v>0</v>
      </c>
      <c r="R748" s="81">
        <f>COUNTIF($P$3:$U$741, "C1 - M02 : 1")</f>
        <v>2</v>
      </c>
      <c r="S748" s="81">
        <f>COUNTIF($P$3:$U$741, "C1 - M03 : 1")</f>
        <v>1</v>
      </c>
      <c r="T748" s="81">
        <f>COUNTIF($P$3:$U$741, "C1 - M04 : 1")</f>
        <v>2</v>
      </c>
      <c r="U748" s="81">
        <f>COUNTIF($P$3:$U$741, "C1 - M05 : 1")</f>
        <v>3</v>
      </c>
      <c r="V748" s="81">
        <f>COUNTIF($P$3:$U$741, "C1 - M06 : 1")</f>
        <v>2</v>
      </c>
      <c r="W748" s="81">
        <f>COUNTIF($P$3:$U$741, "C1 - M07 : 1")</f>
        <v>0</v>
      </c>
      <c r="X748" s="81">
        <f>COUNTIF($P$3:$U$741, "C1 - M08 : 1")</f>
        <v>33</v>
      </c>
      <c r="Y748" s="81">
        <f>COUNTIF($P$3:$U$741, "C1 - M09 : 1")</f>
        <v>0</v>
      </c>
      <c r="Z748" s="81">
        <f>COUNTIF($P$3:$U$741, "C1 - M10 : 1")</f>
        <v>3</v>
      </c>
      <c r="AA748" s="81">
        <f>COUNTIF($P$3:$U$741, "C1 - M11 : 1")</f>
        <v>3</v>
      </c>
      <c r="AB748" s="81">
        <f>COUNTIF($P$3:$U$741, "C1 - M12 : 1")</f>
        <v>34</v>
      </c>
      <c r="AC748" s="81">
        <f>COUNTIF($P$3:$U$741, "C1 - M13 : 1")</f>
        <v>6</v>
      </c>
      <c r="AD748" s="81">
        <f>COUNTIF($P$3:$U$741, "C1 - M14 : 1")</f>
        <v>14</v>
      </c>
      <c r="AE748" s="81">
        <f>COUNTIF($P$3:$U$741, "C1 - M15 : 1")</f>
        <v>12</v>
      </c>
      <c r="AF748" s="81">
        <f>COUNTIF($P$3:$U$741, "C1 - M16 : 1")</f>
        <v>29</v>
      </c>
      <c r="AG748" s="81">
        <f>COUNTIF($P$3:$U$741, "C1 - M17 : 1")</f>
        <v>8</v>
      </c>
      <c r="AH748" s="81">
        <f>COUNTIF($P$3:$U$741, "C1 - M18 : 1")</f>
        <v>12</v>
      </c>
      <c r="AI748" s="81">
        <f>COUNTIF($P$3:$U$741, "C1 - M19 : 1")</f>
        <v>13</v>
      </c>
      <c r="AJ748" s="81">
        <f>COUNTIF($P$3:$U$741, "C1 - M20 : 1")</f>
        <v>37</v>
      </c>
      <c r="AK748" s="81">
        <f>COUNTIF($P$3:$U$741, "C1 - M21 : 1")</f>
        <v>14</v>
      </c>
      <c r="AL748" s="81">
        <f>COUNTIF($P$3:$U$741, "C1 - M22 : 1")</f>
        <v>20</v>
      </c>
      <c r="AM748" s="81">
        <f>COUNTIF($P$3:$U$741, "C1 - M23 : 1")</f>
        <v>12</v>
      </c>
      <c r="AN748" s="81">
        <f>COUNTIF($P$3:$U$741, "C1 - M24 : 1")</f>
        <v>11</v>
      </c>
      <c r="AO748" s="81">
        <f>COUNTIF($P$3:$U$741, "C1 - M25 : 1")</f>
        <v>3</v>
      </c>
      <c r="AP748" s="81">
        <f>COUNTIF($P$3:$U$741, "C1 - M26 : 1")</f>
        <v>6</v>
      </c>
      <c r="AQ748" s="81">
        <f>COUNTIF($P$3:$U$741, "C1 - M27 : 1")</f>
        <v>4</v>
      </c>
      <c r="AR748" s="81">
        <f>COUNTIF($P$3:$U$741, "C1 - M28 : 1")</f>
        <v>12</v>
      </c>
    </row>
    <row r="749" spans="7:65" x14ac:dyDescent="0.45">
      <c r="N749" s="5" t="s">
        <v>1027</v>
      </c>
      <c r="O749" s="5" t="s">
        <v>1031</v>
      </c>
      <c r="P749" s="82">
        <f>COUNTIF($P$3:$U$741, "C1 - M00 : 2")</f>
        <v>0</v>
      </c>
      <c r="Q749" s="82">
        <f>COUNTIF($P$3:$U$741, "C1 - M01 : 2")</f>
        <v>0</v>
      </c>
      <c r="R749" s="82">
        <f>COUNTIF($P$3:$U$741, "C1 - M02 : 2")</f>
        <v>0</v>
      </c>
      <c r="S749" s="82">
        <f>COUNTIF($P$3:$U$741, "C1 - M03 : 2")</f>
        <v>1</v>
      </c>
      <c r="T749" s="82">
        <f>COUNTIF($P$3:$U$741, "C1 - M04 : 2")</f>
        <v>1</v>
      </c>
      <c r="U749" s="82">
        <f>COUNTIF($P$3:$U$741, "C1 - M05 : 2")</f>
        <v>0</v>
      </c>
      <c r="V749" s="82">
        <f>COUNTIF($P$3:$U$741, "C1 - M06 : 2")</f>
        <v>2</v>
      </c>
      <c r="W749" s="82">
        <f>COUNTIF($P$3:$U$741, "C1 - M07 : 2")</f>
        <v>1</v>
      </c>
      <c r="X749" s="82">
        <f>COUNTIF($P$3:$U$741, "C1 - M08 : 2")</f>
        <v>2</v>
      </c>
      <c r="Y749" s="82">
        <f>COUNTIF($P$3:$U$741, "C1 - M09 : 2")</f>
        <v>0</v>
      </c>
      <c r="Z749" s="82">
        <f>COUNTIF($P$3:$U$741, "C1 - M10 : 2")</f>
        <v>0</v>
      </c>
      <c r="AA749" s="82">
        <f>COUNTIF($P$3:$U$741, "C1 - M11 : 2")</f>
        <v>0</v>
      </c>
      <c r="AB749" s="82">
        <f>COUNTIF($P$3:$U$741, "C1 - M12 : 2")</f>
        <v>3</v>
      </c>
      <c r="AC749" s="82">
        <f>COUNTIF($P$3:$U$741, "C1 - M13 : 2")</f>
        <v>0</v>
      </c>
      <c r="AD749" s="82">
        <f>COUNTIF($P$3:$U$741, "C1 - M14 : 2")</f>
        <v>5</v>
      </c>
      <c r="AE749" s="82">
        <f>COUNTIF($P$3:$U$741, "C1 - M15 : 2")</f>
        <v>7</v>
      </c>
      <c r="AF749" s="82">
        <f>COUNTIF($P$3:$U$741, "C1 - M16 : 2")</f>
        <v>16</v>
      </c>
      <c r="AG749" s="82">
        <f>COUNTIF($P$3:$U$741, "C1 - M17 : 2")</f>
        <v>1</v>
      </c>
      <c r="AH749" s="82">
        <f>COUNTIF($P$3:$U$741, "C1 - M18 : 2")</f>
        <v>7</v>
      </c>
      <c r="AI749" s="82">
        <f>COUNTIF($P$3:$U$741, "C1 - M19 : 2")</f>
        <v>7</v>
      </c>
      <c r="AJ749" s="82">
        <f>COUNTIF($P$3:$U$741, "C1 - M20 : 2")</f>
        <v>19</v>
      </c>
      <c r="AK749" s="82">
        <f>COUNTIF($P$3:$U$741, "C1 - M21 : 2")</f>
        <v>9</v>
      </c>
      <c r="AL749" s="82">
        <f>COUNTIF($P$3:$U$741, "C1 - M22 : 2")</f>
        <v>24</v>
      </c>
      <c r="AM749" s="82">
        <f>COUNTIF($P$3:$U$741, "C1 - M23 : 2")</f>
        <v>13</v>
      </c>
      <c r="AN749" s="82">
        <f>COUNTIF($P$3:$U$741, "C1 - M24 : 2")</f>
        <v>27</v>
      </c>
      <c r="AO749" s="82">
        <f>COUNTIF($P$3:$U$741, "C1 - M25 : 2")</f>
        <v>4</v>
      </c>
      <c r="AP749" s="82">
        <f>COUNTIF($P$3:$U$741, "C1 - M26 : 2")</f>
        <v>3</v>
      </c>
      <c r="AQ749" s="82">
        <f>COUNTIF($P$3:$U$741, "C1 - M27 : 2")</f>
        <v>4</v>
      </c>
      <c r="AR749" s="82">
        <f>COUNTIF($P$3:$U$741, "C1 - M28 : 2")</f>
        <v>6</v>
      </c>
    </row>
    <row r="750" spans="7:65" x14ac:dyDescent="0.45">
      <c r="N750" s="5" t="s">
        <v>1030</v>
      </c>
      <c r="O750" s="5" t="s">
        <v>1031</v>
      </c>
      <c r="P750" s="81">
        <f>COUNTIF($P$3:$U$741, "M00 - C1 : 2")</f>
        <v>0</v>
      </c>
      <c r="Q750" s="81">
        <f>COUNTIF($P$3:$U$741, "M01 - C1 : 2")</f>
        <v>0</v>
      </c>
      <c r="R750" s="81">
        <f>COUNTIF($P$3:$U$741, "M02 - C1 : 2")</f>
        <v>0</v>
      </c>
      <c r="S750" s="81">
        <f>COUNTIF($P$3:$U$741, "M03 - C1 : 2")</f>
        <v>0</v>
      </c>
      <c r="T750" s="81">
        <f>COUNTIF($P$3:$U$741, "M04 - C1 : 2")</f>
        <v>4</v>
      </c>
      <c r="U750" s="81">
        <f>COUNTIF($P$3:$U$741, "M05 - C1 : 2")</f>
        <v>1</v>
      </c>
      <c r="V750" s="81">
        <f>COUNTIF($P$3:$U$741, "M06 - C1 : 2")</f>
        <v>4</v>
      </c>
      <c r="W750" s="81">
        <f>COUNTIF($P$3:$U$741, "M07 - C1 : 2")</f>
        <v>1</v>
      </c>
      <c r="X750" s="81">
        <f>COUNTIF($P$3:$U$741, "M08 - C1 : 2")</f>
        <v>35</v>
      </c>
      <c r="Y750" s="81">
        <f>COUNTIF($P$3:$U$741, "M09 - C1 : 2")</f>
        <v>1</v>
      </c>
      <c r="Z750" s="81">
        <f>COUNTIF($P$3:$U$741, "M10 - C1 : 2")</f>
        <v>9</v>
      </c>
      <c r="AA750" s="81">
        <f>COUNTIF($P$3:$U$741, "M11 - C1 : 2")</f>
        <v>7</v>
      </c>
      <c r="AB750" s="81">
        <f>COUNTIF($P$3:$U$741, "M12 - C1 : 2")</f>
        <v>44</v>
      </c>
      <c r="AC750" s="81">
        <f>COUNTIF($P$3:$U$741, "M13 - C1 : 2")</f>
        <v>12</v>
      </c>
      <c r="AD750" s="81">
        <f>COUNTIF($P$3:$U$741, "M14 - C1 : 2")</f>
        <v>24</v>
      </c>
      <c r="AE750" s="81">
        <f>COUNTIF($P$3:$U$741, "M15 - C1 : 2")</f>
        <v>16</v>
      </c>
      <c r="AF750" s="81">
        <f>COUNTIF($P$3:$U$741, "M16 - C1 : 2")</f>
        <v>29</v>
      </c>
      <c r="AG750" s="81">
        <f>COUNTIF($P$3:$U$741, "M17 - C1 : 2")</f>
        <v>10</v>
      </c>
      <c r="AH750" s="81">
        <f>COUNTIF($P$3:$U$741, "M18 - C1 : 2")</f>
        <v>12</v>
      </c>
      <c r="AI750" s="81">
        <f>COUNTIF($P$3:$U$741, "M19 - C1 : 2")</f>
        <v>11</v>
      </c>
      <c r="AJ750" s="81">
        <f>COUNTIF($P$3:$U$741, "M20 - C1 : 2")</f>
        <v>19</v>
      </c>
      <c r="AK750" s="81">
        <f>COUNTIF($P$3:$U$741, "M21 - C1 : 2")</f>
        <v>8</v>
      </c>
      <c r="AL750" s="81">
        <f>COUNTIF($P$3:$U$741, "M22 - C1 : 2")</f>
        <v>17</v>
      </c>
      <c r="AM750" s="81">
        <f>COUNTIF($P$3:$U$741, "M23 - C1 : 2")</f>
        <v>10</v>
      </c>
      <c r="AN750" s="81">
        <f>COUNTIF($P$3:$U$741, "M24 - C1 : 2")</f>
        <v>6</v>
      </c>
      <c r="AO750" s="81">
        <f>COUNTIF($P$3:$U$741, "M25 - C1 : 2")</f>
        <v>3</v>
      </c>
      <c r="AP750" s="81">
        <f>COUNTIF($P$3:$U$741, "M26 - C1 : 2")</f>
        <v>4</v>
      </c>
      <c r="AQ750" s="81">
        <f>COUNTIF($P$3:$U$741, "M27 - C1 : 2")</f>
        <v>4</v>
      </c>
      <c r="AR750" s="81">
        <f>COUNTIF($P$3:$U$741, "M28 - C1 : 2")</f>
        <v>6</v>
      </c>
    </row>
    <row r="751" spans="7:65" x14ac:dyDescent="0.45">
      <c r="N751" s="5" t="s">
        <v>1027</v>
      </c>
      <c r="O751" s="5" t="s">
        <v>1031</v>
      </c>
      <c r="P751" s="82">
        <f>COUNTIF($P$3:$U$741, "M00 - C1 : 1")</f>
        <v>0</v>
      </c>
      <c r="Q751" s="82">
        <f>COUNTIF($P$3:$U$741, "M01 - C1 : 1")</f>
        <v>0</v>
      </c>
      <c r="R751" s="82">
        <f>COUNTIF($P$3:$U$741, "M02 - C1 : 1")</f>
        <v>0</v>
      </c>
      <c r="S751" s="82">
        <f>COUNTIF($P$3:$U$741, "M03 - C1 : 1")</f>
        <v>0</v>
      </c>
      <c r="T751" s="82">
        <f>COUNTIF($P$3:$U$741, "M04 - C1 : 1")</f>
        <v>0</v>
      </c>
      <c r="U751" s="82">
        <f>COUNTIF($P$3:$U$741, "M05 - C1 : 1")</f>
        <v>0</v>
      </c>
      <c r="V751" s="82">
        <f>COUNTIF($P$3:$U$741, "M06 - C1 : 1")</f>
        <v>1</v>
      </c>
      <c r="W751" s="82">
        <f>COUNTIF($P$3:$U$741, "M07 - C1 : 1")</f>
        <v>0</v>
      </c>
      <c r="X751" s="82">
        <f>COUNTIF($P$3:$U$741, "M08 - C1 : 1")</f>
        <v>4</v>
      </c>
      <c r="Y751" s="82">
        <f>COUNTIF($P$3:$U$741, "M09 - C1 : 1")</f>
        <v>0</v>
      </c>
      <c r="Z751" s="82">
        <f>COUNTIF($P$3:$U$741, "M10 - C1 : 1")</f>
        <v>0</v>
      </c>
      <c r="AA751" s="82">
        <f>COUNTIF($P$3:$U$741, "M11 - C1 : 1")</f>
        <v>1</v>
      </c>
      <c r="AB751" s="82">
        <f>COUNTIF($P$3:$U$741, "M12 - C1 : 1")</f>
        <v>6</v>
      </c>
      <c r="AC751" s="82">
        <f>COUNTIF($P$3:$U$741, "M13 - C1 : 1")</f>
        <v>7</v>
      </c>
      <c r="AD751" s="82">
        <f>COUNTIF($P$3:$U$741, "M14 - C1 : 1")</f>
        <v>11</v>
      </c>
      <c r="AE751" s="82">
        <f>COUNTIF($P$3:$U$741, "M15 - C1 : 1")</f>
        <v>9</v>
      </c>
      <c r="AF751" s="82">
        <f>COUNTIF($P$3:$U$741, "M16 - C1 : 1")</f>
        <v>20</v>
      </c>
      <c r="AG751" s="82">
        <f>COUNTIF($P$3:$U$741, "M17 - C1 : 1")</f>
        <v>7</v>
      </c>
      <c r="AH751" s="82">
        <f>COUNTIF($P$3:$U$741, "M18 - C1 : 1")</f>
        <v>9</v>
      </c>
      <c r="AI751" s="82">
        <f>COUNTIF($P$3:$U$741, "M19 - C1 : 1")</f>
        <v>3</v>
      </c>
      <c r="AJ751" s="82">
        <f>COUNTIF($P$3:$U$741, "M20 - C1 : 1")</f>
        <v>11</v>
      </c>
      <c r="AK751" s="82">
        <f>COUNTIF($P$3:$U$741, "M21 - C1 : 1")</f>
        <v>4</v>
      </c>
      <c r="AL751" s="82">
        <f>COUNTIF($P$3:$U$741, "M22 - C1 : 1")</f>
        <v>5</v>
      </c>
      <c r="AM751" s="82">
        <f>COUNTIF($P$3:$U$741, "M23 - C1 : 1")</f>
        <v>10</v>
      </c>
      <c r="AN751" s="82">
        <f>COUNTIF($P$3:$U$741, "M24 - C1 : 1")</f>
        <v>16</v>
      </c>
      <c r="AO751" s="82">
        <f>COUNTIF($P$3:$U$741, "M25 - C1 : 1")</f>
        <v>1</v>
      </c>
      <c r="AP751" s="82">
        <f>COUNTIF($P$3:$U$741, "M26 - C1 : 1")</f>
        <v>4</v>
      </c>
      <c r="AQ751" s="82">
        <f>COUNTIF($P$3:$U$741, "M27 - C1 : 1")</f>
        <v>1</v>
      </c>
      <c r="AR751" s="82">
        <f>COUNTIF($P$3:$U$741, "M28 - C1 : 1")</f>
        <v>6</v>
      </c>
    </row>
    <row r="752" spans="7:65" x14ac:dyDescent="0.45">
      <c r="N752" s="5" t="s">
        <v>1025</v>
      </c>
      <c r="O752" s="5" t="s">
        <v>1031</v>
      </c>
      <c r="P752" s="80">
        <f>SUM(P748:P751)</f>
        <v>1</v>
      </c>
      <c r="Q752" s="80">
        <f>SUM(Q748:Q751)</f>
        <v>0</v>
      </c>
      <c r="R752" s="80">
        <f>SUM(R748:R751)</f>
        <v>2</v>
      </c>
      <c r="S752" s="80">
        <f>SUM(S748:S751)</f>
        <v>2</v>
      </c>
      <c r="T752" s="80">
        <f>SUM(T748:T751)</f>
        <v>7</v>
      </c>
      <c r="U752" s="80">
        <f>SUM(U748:U751)</f>
        <v>4</v>
      </c>
      <c r="V752" s="80">
        <f>SUM(V748:V751)</f>
        <v>9</v>
      </c>
      <c r="W752" s="80">
        <f>SUM(W748:W751)</f>
        <v>2</v>
      </c>
      <c r="X752" s="80">
        <f>SUM(X748:X751)</f>
        <v>74</v>
      </c>
      <c r="Y752" s="80">
        <f>SUM(Y748:Y751)</f>
        <v>1</v>
      </c>
      <c r="Z752" s="80">
        <f>SUM(Z748:Z751)</f>
        <v>12</v>
      </c>
      <c r="AA752" s="80">
        <f>SUM(AA748:AA751)</f>
        <v>11</v>
      </c>
      <c r="AB752" s="80">
        <f>SUM(AB748:AB751)</f>
        <v>87</v>
      </c>
      <c r="AC752" s="80">
        <f>SUM(AC748:AC751)</f>
        <v>25</v>
      </c>
      <c r="AD752" s="80">
        <f>SUM(AD748:AD751)</f>
        <v>54</v>
      </c>
      <c r="AE752" s="80">
        <f>SUM(AE748:AE751)</f>
        <v>44</v>
      </c>
      <c r="AF752" s="80">
        <f>SUM(AF748:AF751)</f>
        <v>94</v>
      </c>
      <c r="AG752" s="80">
        <f>SUM(AG748:AG751)</f>
        <v>26</v>
      </c>
      <c r="AH752" s="80">
        <f>SUM(AH748:AH751)</f>
        <v>40</v>
      </c>
      <c r="AI752" s="80">
        <f>SUM(AI748:AI751)</f>
        <v>34</v>
      </c>
      <c r="AJ752" s="80">
        <f>SUM(AJ748:AJ751)</f>
        <v>86</v>
      </c>
      <c r="AK752" s="80">
        <f>SUM(AK748:AK751)</f>
        <v>35</v>
      </c>
      <c r="AL752" s="80">
        <f>SUM(AL748:AL751)</f>
        <v>66</v>
      </c>
      <c r="AM752" s="80">
        <f>SUM(AM748:AM751)</f>
        <v>45</v>
      </c>
      <c r="AN752" s="80">
        <f>SUM(AN748:AN751)</f>
        <v>60</v>
      </c>
      <c r="AO752" s="80">
        <f>SUM(AO748:AO751)</f>
        <v>11</v>
      </c>
      <c r="AP752" s="80">
        <f>SUM(AP748:AP751)</f>
        <v>17</v>
      </c>
      <c r="AQ752" s="80">
        <f>SUM(AQ748:AQ751)</f>
        <v>13</v>
      </c>
      <c r="AR752" s="80">
        <f>SUM(AR748:AR751)</f>
        <v>30</v>
      </c>
      <c r="AS752" s="5">
        <f>SUM(P752:AR752)</f>
        <v>892</v>
      </c>
    </row>
    <row r="753" spans="14:45" x14ac:dyDescent="0.45">
      <c r="N753" s="5" t="s">
        <v>1033</v>
      </c>
      <c r="O753" s="5" t="s">
        <v>1032</v>
      </c>
      <c r="P753" s="83">
        <f>(SUM(P748,P750))/P752</f>
        <v>1</v>
      </c>
      <c r="Q753" s="83">
        <v>0</v>
      </c>
      <c r="R753" s="83">
        <f>(SUM(R748,R750))/R752</f>
        <v>1</v>
      </c>
      <c r="S753" s="83">
        <f>(SUM(S748,S750))/S752</f>
        <v>0.5</v>
      </c>
      <c r="T753" s="83">
        <f>(SUM(T748,T750))/T752</f>
        <v>0.8571428571428571</v>
      </c>
      <c r="U753" s="83">
        <f>(SUM(U748,U750))/U752</f>
        <v>1</v>
      </c>
      <c r="V753" s="83">
        <f>(SUM(V748,V750))/V752</f>
        <v>0.66666666666666663</v>
      </c>
      <c r="W753" s="83">
        <f>(SUM(W748,W750))/W752</f>
        <v>0.5</v>
      </c>
      <c r="X753" s="83">
        <f>(SUM(X748,X750))/X752</f>
        <v>0.91891891891891897</v>
      </c>
      <c r="Y753" s="83">
        <v>0</v>
      </c>
      <c r="Z753" s="83">
        <f>(SUM(Z748,Z750))/Z752</f>
        <v>1</v>
      </c>
      <c r="AA753" s="83">
        <f>(SUM(AA748,AA750))/AA752</f>
        <v>0.90909090909090906</v>
      </c>
      <c r="AB753" s="83">
        <f>(SUM(AB748,AB750))/AB752</f>
        <v>0.89655172413793105</v>
      </c>
      <c r="AC753" s="83">
        <f>(SUM(AC748,AC750))/AC752</f>
        <v>0.72</v>
      </c>
      <c r="AD753" s="83">
        <f>(SUM(AD748,AD750))/AD752</f>
        <v>0.70370370370370372</v>
      </c>
      <c r="AE753" s="83">
        <f>(SUM(AE748,AE750))/AE752</f>
        <v>0.63636363636363635</v>
      </c>
      <c r="AF753" s="83">
        <f>(SUM(AF748,AF750))/AF752</f>
        <v>0.61702127659574468</v>
      </c>
      <c r="AG753" s="83">
        <f>(SUM(AG748,AG750))/AG752</f>
        <v>0.69230769230769229</v>
      </c>
      <c r="AH753" s="83">
        <f>(SUM(AH748,AH750))/AH752</f>
        <v>0.6</v>
      </c>
      <c r="AI753" s="83">
        <f>(SUM(AI748,AI750))/AI752</f>
        <v>0.70588235294117652</v>
      </c>
      <c r="AJ753" s="83">
        <f>(SUM(AJ748,AJ750))/AJ752</f>
        <v>0.65116279069767447</v>
      </c>
      <c r="AK753" s="83">
        <f>(SUM(AK748,AK750))/AK752</f>
        <v>0.62857142857142856</v>
      </c>
      <c r="AL753" s="83">
        <f>(SUM(AL748,AL750))/AL752</f>
        <v>0.56060606060606055</v>
      </c>
      <c r="AM753" s="83">
        <f>(SUM(AM748,AM750))/AM752</f>
        <v>0.48888888888888887</v>
      </c>
      <c r="AN753" s="83">
        <f>(SUM(AN748,AN750))/AN752</f>
        <v>0.28333333333333333</v>
      </c>
      <c r="AO753" s="83">
        <f>(SUM(AO748,AO750))/AO752</f>
        <v>0.54545454545454541</v>
      </c>
      <c r="AP753" s="83">
        <f>(SUM(AP748,AP750))/AP752</f>
        <v>0.58823529411764708</v>
      </c>
      <c r="AQ753" s="83">
        <f>(SUM(AQ748,AQ750))/AQ752</f>
        <v>0.61538461538461542</v>
      </c>
      <c r="AR753" s="83">
        <f>(SUM(AR748,AR750))/AR752</f>
        <v>0.6</v>
      </c>
    </row>
    <row r="754" spans="14:45" x14ac:dyDescent="0.45">
      <c r="N754" s="5" t="s">
        <v>1026</v>
      </c>
      <c r="O754" s="5" t="s">
        <v>1032</v>
      </c>
      <c r="P754" s="84">
        <f>(SUM(P749,P751))/P752</f>
        <v>0</v>
      </c>
      <c r="Q754" s="84">
        <v>0</v>
      </c>
      <c r="R754" s="84">
        <f>(SUM(R749,R751))/R752</f>
        <v>0</v>
      </c>
      <c r="S754" s="84">
        <f>(SUM(S749,S751))/S752</f>
        <v>0.5</v>
      </c>
      <c r="T754" s="84">
        <f>(SUM(T749,T751))/T752</f>
        <v>0.14285714285714285</v>
      </c>
      <c r="U754" s="84">
        <f>(SUM(U749,U751))/U752</f>
        <v>0</v>
      </c>
      <c r="V754" s="84">
        <f>(SUM(V749,V751))/V752</f>
        <v>0.33333333333333331</v>
      </c>
      <c r="W754" s="84">
        <f>(SUM(W749,W751))/W752</f>
        <v>0.5</v>
      </c>
      <c r="X754" s="84">
        <f>(SUM(X749,X751))/X752</f>
        <v>8.1081081081081086E-2</v>
      </c>
      <c r="Y754" s="84">
        <v>0</v>
      </c>
      <c r="Z754" s="84">
        <f>(SUM(Z749,Z751))/Z752</f>
        <v>0</v>
      </c>
      <c r="AA754" s="84">
        <f>(SUM(AA749,AA751))/AA752</f>
        <v>9.0909090909090912E-2</v>
      </c>
      <c r="AB754" s="84">
        <f>(SUM(AB749,AB751))/AB752</f>
        <v>0.10344827586206896</v>
      </c>
      <c r="AC754" s="84">
        <f>(SUM(AC749,AC751))/AC752</f>
        <v>0.28000000000000003</v>
      </c>
      <c r="AD754" s="84">
        <f>(SUM(AD749,AD751))/AD752</f>
        <v>0.29629629629629628</v>
      </c>
      <c r="AE754" s="84">
        <f>(SUM(AE749,AE751))/AE752</f>
        <v>0.36363636363636365</v>
      </c>
      <c r="AF754" s="84">
        <f>(SUM(AF749,AF751))/AF752</f>
        <v>0.38297872340425532</v>
      </c>
      <c r="AG754" s="84">
        <f>(SUM(AG749,AG751))/AG752</f>
        <v>0.30769230769230771</v>
      </c>
      <c r="AH754" s="84">
        <f>(SUM(AH749,AH751))/AH752</f>
        <v>0.4</v>
      </c>
      <c r="AI754" s="84">
        <f>(SUM(AI749,AI751))/AI752</f>
        <v>0.29411764705882354</v>
      </c>
      <c r="AJ754" s="84">
        <f>(SUM(AJ749,AJ751))/AJ752</f>
        <v>0.34883720930232559</v>
      </c>
      <c r="AK754" s="84">
        <f>(SUM(AK749,AK751))/AK752</f>
        <v>0.37142857142857144</v>
      </c>
      <c r="AL754" s="84">
        <f>(SUM(AL749,AL751))/AL752</f>
        <v>0.43939393939393939</v>
      </c>
      <c r="AM754" s="84">
        <f>(SUM(AM749,AM751))/AM752</f>
        <v>0.51111111111111107</v>
      </c>
      <c r="AN754" s="84">
        <f>(SUM(AN749,AN751))/AN752</f>
        <v>0.71666666666666667</v>
      </c>
      <c r="AO754" s="84">
        <f>(SUM(AO749,AO751))/AO752</f>
        <v>0.45454545454545453</v>
      </c>
      <c r="AP754" s="84">
        <f>(SUM(AP749,AP751))/AP752</f>
        <v>0.41176470588235292</v>
      </c>
      <c r="AQ754" s="84">
        <f>(SUM(AQ749,AQ751))/AQ752</f>
        <v>0.38461538461538464</v>
      </c>
      <c r="AR754" s="84">
        <f>(SUM(AR749,AR751))/AR752</f>
        <v>0.4</v>
      </c>
    </row>
    <row r="755" spans="14:45" x14ac:dyDescent="0.45">
      <c r="W755" s="80"/>
      <c r="AC755" s="5"/>
      <c r="AD755" s="80"/>
      <c r="AF755" s="5"/>
      <c r="AK755" s="5"/>
      <c r="AO755" s="5"/>
    </row>
    <row r="756" spans="14:45" x14ac:dyDescent="0.45">
      <c r="O756" s="77" t="s">
        <v>875</v>
      </c>
      <c r="W756" s="85"/>
      <c r="AC756" s="5"/>
      <c r="AD756" s="80"/>
      <c r="AF756" s="5"/>
      <c r="AK756" s="5"/>
      <c r="AO756" s="5"/>
    </row>
    <row r="757" spans="14:45" x14ac:dyDescent="0.45">
      <c r="P757" s="80" t="s">
        <v>877</v>
      </c>
      <c r="Q757" s="80" t="s">
        <v>878</v>
      </c>
      <c r="R757" s="80" t="s">
        <v>879</v>
      </c>
      <c r="S757" s="80" t="s">
        <v>790</v>
      </c>
      <c r="T757" s="80" t="s">
        <v>771</v>
      </c>
      <c r="U757" s="80" t="s">
        <v>432</v>
      </c>
      <c r="V757" s="80" t="s">
        <v>819</v>
      </c>
      <c r="W757" s="80" t="s">
        <v>434</v>
      </c>
      <c r="X757" s="80" t="s">
        <v>871</v>
      </c>
      <c r="Y757" s="80" t="s">
        <v>873</v>
      </c>
      <c r="Z757" s="80" t="s">
        <v>769</v>
      </c>
      <c r="AA757" s="80" t="s">
        <v>853</v>
      </c>
      <c r="AB757" s="80" t="s">
        <v>792</v>
      </c>
      <c r="AC757" s="80" t="s">
        <v>773</v>
      </c>
      <c r="AD757" s="80" t="s">
        <v>774</v>
      </c>
      <c r="AE757" s="80" t="s">
        <v>770</v>
      </c>
      <c r="AF757" s="80" t="s">
        <v>766</v>
      </c>
      <c r="AG757" s="80" t="s">
        <v>791</v>
      </c>
      <c r="AH757" s="80" t="s">
        <v>787</v>
      </c>
      <c r="AI757" s="80" t="s">
        <v>765</v>
      </c>
      <c r="AJ757" s="80" t="s">
        <v>776</v>
      </c>
      <c r="AK757" s="80" t="s">
        <v>775</v>
      </c>
      <c r="AL757" s="80" t="s">
        <v>772</v>
      </c>
      <c r="AM757" s="80" t="s">
        <v>767</v>
      </c>
      <c r="AN757" s="80" t="s">
        <v>764</v>
      </c>
      <c r="AO757" s="80" t="s">
        <v>786</v>
      </c>
      <c r="AP757" s="80" t="s">
        <v>784</v>
      </c>
      <c r="AQ757" s="80" t="s">
        <v>785</v>
      </c>
      <c r="AR757" s="80" t="s">
        <v>768</v>
      </c>
    </row>
    <row r="758" spans="14:45" x14ac:dyDescent="0.45">
      <c r="N758" s="5" t="s">
        <v>1006</v>
      </c>
      <c r="P758" s="81">
        <f>COUNTIF($P$3:$U$741, "C2 - M00 : 1")</f>
        <v>0</v>
      </c>
      <c r="Q758" s="81">
        <f>COUNTIF($P$3:$U$741, "C2 - M01 : 1")</f>
        <v>0</v>
      </c>
      <c r="R758" s="81">
        <f>COUNTIF($P$3:$U$741, "C2 - M02 : 1")</f>
        <v>0</v>
      </c>
      <c r="S758" s="81">
        <f>COUNTIF($P$3:$U$741, "C2 - M03 : 1")</f>
        <v>0</v>
      </c>
      <c r="T758" s="81">
        <f>COUNTIF($P$3:$U$741, "C2 - M04 : 1")</f>
        <v>1</v>
      </c>
      <c r="U758" s="81">
        <f>COUNTIF($P$3:$U$741, "C2 - M05 : 1")</f>
        <v>1</v>
      </c>
      <c r="V758" s="81">
        <f>COUNTIF($P$3:$U$741, "C2 - M06 : 1")</f>
        <v>4</v>
      </c>
      <c r="W758" s="81">
        <f>COUNTIF($P$3:$U$741, "C2 - M07 : 1")</f>
        <v>1</v>
      </c>
      <c r="X758" s="81">
        <f>COUNTIF($P$3:$U$741, "C2 - M08 : 1")</f>
        <v>37</v>
      </c>
      <c r="Y758" s="81">
        <f>COUNTIF($P$3:$U$741, "C2 - M09 : 1")</f>
        <v>2</v>
      </c>
      <c r="Z758" s="81">
        <f>COUNTIF($P$3:$U$741, "C2 - M10 : 1")</f>
        <v>5</v>
      </c>
      <c r="AA758" s="81">
        <f>COUNTIF($P$3:$U$741, "C2 - M11 : 1")</f>
        <v>6</v>
      </c>
      <c r="AB758" s="81">
        <f>COUNTIF($P$3:$U$741, "C2 - M12 : 1")</f>
        <v>44</v>
      </c>
      <c r="AC758" s="81">
        <f>COUNTIF($P$3:$U$741, "C2 - M13 : 1")</f>
        <v>10</v>
      </c>
      <c r="AD758" s="81">
        <f>COUNTIF($P$3:$U$741, "C2 - M14 : 1")</f>
        <v>20</v>
      </c>
      <c r="AE758" s="81">
        <f>COUNTIF($P$3:$U$741, "C2 - M15 : 1")</f>
        <v>11</v>
      </c>
      <c r="AF758" s="81">
        <f>COUNTIF($P$3:$U$741, "C2 - M16 : 1")</f>
        <v>30</v>
      </c>
      <c r="AG758" s="81">
        <f>COUNTIF($P$3:$U$741, "C2 - M17 : 1")</f>
        <v>9</v>
      </c>
      <c r="AH758" s="81">
        <f>COUNTIF($P$3:$U$741, "C2 - M18 : 1")</f>
        <v>13</v>
      </c>
      <c r="AI758" s="81">
        <f>COUNTIF($P$3:$U$741, "C2 - M19 : 1")</f>
        <v>9</v>
      </c>
      <c r="AJ758" s="81">
        <f>COUNTIF($P$3:$U$741, "C2 - M20 : 1")</f>
        <v>23</v>
      </c>
      <c r="AK758" s="81">
        <f>COUNTIF($P$3:$U$741, "C2 - M21 : 1")</f>
        <v>8</v>
      </c>
      <c r="AL758" s="81">
        <f>COUNTIF($P$3:$U$741, "C2 - M22 : 1")</f>
        <v>10</v>
      </c>
      <c r="AM758" s="81">
        <f>COUNTIF($P$3:$U$741, "C2 - M23 : 1")</f>
        <v>11</v>
      </c>
      <c r="AN758" s="81">
        <f>COUNTIF($P$3:$U$741, "C2 - M24 : 1")</f>
        <v>11</v>
      </c>
      <c r="AO758" s="81">
        <f>COUNTIF($P$3:$U$741, "C2 - M25 : 1")</f>
        <v>17</v>
      </c>
      <c r="AP758" s="81">
        <f>COUNTIF($P$3:$U$741, "C2 - M26 : 1")</f>
        <v>2</v>
      </c>
      <c r="AQ758" s="81">
        <f>COUNTIF($P$3:$U$741, "C2 - M27 : 1")</f>
        <v>3</v>
      </c>
      <c r="AR758" s="81">
        <f>COUNTIF($P$3:$U$741, "C2 - M28 : 1")</f>
        <v>14</v>
      </c>
    </row>
    <row r="759" spans="14:45" x14ac:dyDescent="0.45">
      <c r="N759" s="5" t="s">
        <v>1027</v>
      </c>
      <c r="P759" s="82">
        <f>COUNTIF($P$3:$U$741, "C2 - M00 : 2")</f>
        <v>0</v>
      </c>
      <c r="Q759" s="82">
        <f>COUNTIF($P$3:$U$741, "C2 - M01 : 2")</f>
        <v>0</v>
      </c>
      <c r="R759" s="82">
        <f>COUNTIF($P$3:$U$741, "C2 - M02 : 2")</f>
        <v>0</v>
      </c>
      <c r="S759" s="82">
        <f>COUNTIF($P$3:$U$741, "C2 - M03 : 2")</f>
        <v>0</v>
      </c>
      <c r="T759" s="82">
        <f>COUNTIF($P$3:$U$741, "C2 - M04 : 2")</f>
        <v>0</v>
      </c>
      <c r="U759" s="82">
        <f>COUNTIF($P$3:$U$741, "C2 - M05 : 2")</f>
        <v>0</v>
      </c>
      <c r="V759" s="82">
        <f>COUNTIF($P$3:$U$741, "C2 - M06 : 2")</f>
        <v>1</v>
      </c>
      <c r="W759" s="82">
        <f>COUNTIF($P$3:$U$741, "C2 - M07 : 2")</f>
        <v>2</v>
      </c>
      <c r="X759" s="82">
        <f>COUNTIF($P$3:$U$741, "C2 - M08 : 2")</f>
        <v>2</v>
      </c>
      <c r="Y759" s="82">
        <f>COUNTIF($P$3:$U$741, "C2 - M09 : 2")</f>
        <v>2</v>
      </c>
      <c r="Z759" s="82">
        <f>COUNTIF($P$3:$U$741, "C2 - M10 : 2")</f>
        <v>3</v>
      </c>
      <c r="AA759" s="82">
        <f>COUNTIF($P$3:$U$741, "C2 - M11 : 2")</f>
        <v>0</v>
      </c>
      <c r="AB759" s="82">
        <f>COUNTIF($P$3:$U$741, "C2 - M12 : 2")</f>
        <v>7</v>
      </c>
      <c r="AC759" s="82">
        <f>COUNTIF($P$3:$U$741, "C2 - M13 : 2")</f>
        <v>9</v>
      </c>
      <c r="AD759" s="82">
        <f>COUNTIF($P$3:$U$741, "C2 - M14 : 2")</f>
        <v>13</v>
      </c>
      <c r="AE759" s="82">
        <f>COUNTIF($P$3:$U$741, "C2 - M15 : 2")</f>
        <v>12</v>
      </c>
      <c r="AF759" s="82">
        <f>COUNTIF($P$3:$U$741, "C2 - M16 : 2")</f>
        <v>20</v>
      </c>
      <c r="AG759" s="82">
        <f>COUNTIF($P$3:$U$741, "C2 - M17 : 2")</f>
        <v>5</v>
      </c>
      <c r="AH759" s="82">
        <f>COUNTIF($P$3:$U$741, "C2 - M18 : 2")</f>
        <v>10</v>
      </c>
      <c r="AI759" s="82">
        <f>COUNTIF($P$3:$U$741, "C2 - M19 : 2")</f>
        <v>6</v>
      </c>
      <c r="AJ759" s="82">
        <f>COUNTIF($P$3:$U$741, "C2 - M20 : 2")</f>
        <v>13</v>
      </c>
      <c r="AK759" s="82">
        <f>COUNTIF($P$3:$U$741, "C2 - M21 : 2")</f>
        <v>8</v>
      </c>
      <c r="AL759" s="82">
        <f>COUNTIF($P$3:$U$741, "C2 - M22 : 2")</f>
        <v>7</v>
      </c>
      <c r="AM759" s="82">
        <f>COUNTIF($P$3:$U$741, "C2 - M23 : 2")</f>
        <v>4</v>
      </c>
      <c r="AN759" s="82">
        <f>COUNTIF($P$3:$U$741, "C2 - M24 : 2")</f>
        <v>13</v>
      </c>
      <c r="AO759" s="82">
        <f>COUNTIF($P$3:$U$741, "C2 - M25 : 2")</f>
        <v>7</v>
      </c>
      <c r="AP759" s="82">
        <f>COUNTIF($P$3:$U$741, "C2 - M26 : 2")</f>
        <v>1</v>
      </c>
      <c r="AQ759" s="82">
        <f>COUNTIF($P$3:$U$741, "C2 - M27 : 2")</f>
        <v>0</v>
      </c>
      <c r="AR759" s="82">
        <f>COUNTIF($P$3:$U$741, "C2 - M28 : 2")</f>
        <v>5</v>
      </c>
    </row>
    <row r="760" spans="14:45" x14ac:dyDescent="0.45">
      <c r="N760" s="5" t="s">
        <v>1007</v>
      </c>
      <c r="P760" s="81">
        <f>COUNTIF($P$3:$U$741, "M00 - C2 : 2")</f>
        <v>0</v>
      </c>
      <c r="Q760" s="81">
        <f>COUNTIF($P$3:$U$741, "M01 - C2 : 2")</f>
        <v>0</v>
      </c>
      <c r="R760" s="81">
        <f>COUNTIF($P$3:$U$741, "M02 - C2 : 2")</f>
        <v>0</v>
      </c>
      <c r="S760" s="81">
        <f>COUNTIF($P$3:$U$741, "M03 - C2 : 2")</f>
        <v>0</v>
      </c>
      <c r="T760" s="81">
        <f>COUNTIF($P$3:$U$741, "M04 - C2 : 2")</f>
        <v>3</v>
      </c>
      <c r="U760" s="81">
        <f>COUNTIF($P$3:$U$741, "M05 - C2 : 2")</f>
        <v>0</v>
      </c>
      <c r="V760" s="81">
        <f>COUNTIF($P$3:$U$741, "M06 - C2 : 2")</f>
        <v>3</v>
      </c>
      <c r="W760" s="81">
        <f>COUNTIF($P$3:$U$741, "M07 - C2 : 2")</f>
        <v>2</v>
      </c>
      <c r="X760" s="81">
        <f>COUNTIF($P$3:$U$741, "M08 - C2 : 2")</f>
        <v>38</v>
      </c>
      <c r="Y760" s="81">
        <f>COUNTIF($P$3:$U$741, "M09 - C2 : 2")</f>
        <v>4</v>
      </c>
      <c r="Z760" s="81">
        <f>COUNTIF($P$3:$U$741, "M10 - C2 : 2")</f>
        <v>14</v>
      </c>
      <c r="AA760" s="81">
        <f>COUNTIF($P$3:$U$741, "M11 - C2 : 2")</f>
        <v>10</v>
      </c>
      <c r="AB760" s="81">
        <f>COUNTIF($P$3:$U$741, "M12 - C2 : 2")</f>
        <v>44</v>
      </c>
      <c r="AC760" s="81">
        <f>COUNTIF($P$3:$U$741, "M13 - C2 : 2")</f>
        <v>14</v>
      </c>
      <c r="AD760" s="81">
        <f>COUNTIF($P$3:$U$741, "M14 - C2 : 2")</f>
        <v>18</v>
      </c>
      <c r="AE760" s="81">
        <f>COUNTIF($P$3:$U$741, "M15 - C2 : 2")</f>
        <v>13</v>
      </c>
      <c r="AF760" s="81">
        <f>COUNTIF($P$3:$U$741, "M16 - C2 : 2")</f>
        <v>32</v>
      </c>
      <c r="AG760" s="81">
        <f>COUNTIF($P$3:$U$741, "M17 - C2 : 2")</f>
        <v>12</v>
      </c>
      <c r="AH760" s="81">
        <f>COUNTIF($P$3:$U$741, "M18 - C2 : 2")</f>
        <v>12</v>
      </c>
      <c r="AI760" s="81">
        <f>COUNTIF($P$3:$U$741, "M19 - C2 : 2")</f>
        <v>8</v>
      </c>
      <c r="AJ760" s="81">
        <f>COUNTIF($P$3:$U$741, "M20 - C2 : 2")</f>
        <v>18</v>
      </c>
      <c r="AK760" s="81">
        <f>COUNTIF($P$3:$U$741, "M21 - C2 : 2")</f>
        <v>11</v>
      </c>
      <c r="AL760" s="81">
        <f>COUNTIF($P$3:$U$741, "M22 - C2 : 2")</f>
        <v>9</v>
      </c>
      <c r="AM760" s="81">
        <f>COUNTIF($P$3:$U$741, "M23 - C2 : 2")</f>
        <v>5</v>
      </c>
      <c r="AN760" s="81">
        <f>COUNTIF($P$3:$U$741, "M24 - C2 : 2")</f>
        <v>9</v>
      </c>
      <c r="AO760" s="81">
        <f>COUNTIF($P$3:$U$741, "M25 - C2 : 2")</f>
        <v>7</v>
      </c>
      <c r="AP760" s="81">
        <f>COUNTIF($P$3:$U$741, "M26 - C2 : 2")</f>
        <v>6</v>
      </c>
      <c r="AQ760" s="81">
        <f>COUNTIF($P$3:$U$741, "M27 - C2 : 2")</f>
        <v>3</v>
      </c>
      <c r="AR760" s="81">
        <f>COUNTIF($P$3:$U$741, "M28 - C2 : 2")</f>
        <v>16</v>
      </c>
    </row>
    <row r="761" spans="14:45" x14ac:dyDescent="0.45">
      <c r="N761" s="5" t="s">
        <v>1027</v>
      </c>
      <c r="P761" s="82">
        <f>COUNTIF($P$3:$U$741, "M00 - C2 : 1")</f>
        <v>0</v>
      </c>
      <c r="Q761" s="82">
        <f>COUNTIF($P$3:$U$741, "M01 - C2 : 1")</f>
        <v>0</v>
      </c>
      <c r="R761" s="82">
        <f>COUNTIF($P$3:$U$741, "M02 - C2 : 1")</f>
        <v>0</v>
      </c>
      <c r="S761" s="82">
        <f>COUNTIF($P$3:$U$741, "M03 - C2 : 1")</f>
        <v>0</v>
      </c>
      <c r="T761" s="82">
        <f>COUNTIF($P$3:$U$741, "M04 - C2 : 1")</f>
        <v>0</v>
      </c>
      <c r="U761" s="82">
        <f>COUNTIF($P$3:$U$741, "M05 - C2 : 1")</f>
        <v>0</v>
      </c>
      <c r="V761" s="82">
        <f>COUNTIF($P$3:$U$741, "M06 - C2 : 1")</f>
        <v>0</v>
      </c>
      <c r="W761" s="82">
        <f>COUNTIF($P$3:$U$741, "M07 - C2 : 1")</f>
        <v>0</v>
      </c>
      <c r="X761" s="82">
        <f>COUNTIF($P$3:$U$741, "M08 - C2 : 1")</f>
        <v>5</v>
      </c>
      <c r="Y761" s="82">
        <f>COUNTIF($P$3:$U$741, "M09 - C2 : 1")</f>
        <v>3</v>
      </c>
      <c r="Z761" s="82">
        <f>COUNTIF($P$3:$U$741, "M10 - C2 : 1")</f>
        <v>5</v>
      </c>
      <c r="AA761" s="82">
        <f>COUNTIF($P$3:$U$741, "M11 - C2 : 1")</f>
        <v>4</v>
      </c>
      <c r="AB761" s="82">
        <f>COUNTIF($P$3:$U$741, "M12 - C2 : 1")</f>
        <v>12</v>
      </c>
      <c r="AC761" s="82">
        <f>COUNTIF($P$3:$U$741, "M13 - C2 : 1")</f>
        <v>7</v>
      </c>
      <c r="AD761" s="82">
        <f>COUNTIF($P$3:$U$741, "M14 - C2 : 1")</f>
        <v>16</v>
      </c>
      <c r="AE761" s="82">
        <f>COUNTIF($P$3:$U$741, "M15 - C2 : 1")</f>
        <v>8</v>
      </c>
      <c r="AF761" s="82">
        <f>COUNTIF($P$3:$U$741, "M16 - C2 : 1")</f>
        <v>19</v>
      </c>
      <c r="AG761" s="82">
        <f>COUNTIF($P$3:$U$741, "M17 - C2 : 1")</f>
        <v>8</v>
      </c>
      <c r="AH761" s="82">
        <f>COUNTIF($P$3:$U$741, "M18 - C2 : 1")</f>
        <v>13</v>
      </c>
      <c r="AI761" s="82">
        <f>COUNTIF($P$3:$U$741, "M19 - C2 : 1")</f>
        <v>6</v>
      </c>
      <c r="AJ761" s="82">
        <f>COUNTIF($P$3:$U$741, "M20 - C2 : 1")</f>
        <v>13</v>
      </c>
      <c r="AK761" s="82">
        <f>COUNTIF($P$3:$U$741, "M21 - C2 : 1")</f>
        <v>7</v>
      </c>
      <c r="AL761" s="82">
        <f>COUNTIF($P$3:$U$741, "M22 - C2 : 1")</f>
        <v>8</v>
      </c>
      <c r="AM761" s="82">
        <f>COUNTIF($P$3:$U$741, "M23 - C2 : 1")</f>
        <v>7</v>
      </c>
      <c r="AN761" s="82">
        <f>COUNTIF($P$3:$U$741, "M24 - C2 : 1")</f>
        <v>4</v>
      </c>
      <c r="AO761" s="82">
        <f>COUNTIF($P$3:$U$741, "M25 - C2 : 1")</f>
        <v>4</v>
      </c>
      <c r="AP761" s="82">
        <f>COUNTIF($P$3:$U$741, "M26 - C2 : 1")</f>
        <v>1</v>
      </c>
      <c r="AQ761" s="82">
        <f>COUNTIF($P$3:$U$741, "M27 - C2 : 1")</f>
        <v>3</v>
      </c>
      <c r="AR761" s="82">
        <f>COUNTIF($P$3:$U$741, "M28 - C2 : 1")</f>
        <v>4</v>
      </c>
    </row>
    <row r="762" spans="14:45" x14ac:dyDescent="0.45">
      <c r="N762" s="5" t="s">
        <v>1025</v>
      </c>
      <c r="P762" s="80">
        <f>SUM(P758:P761)</f>
        <v>0</v>
      </c>
      <c r="Q762" s="80">
        <f>SUM(Q758:Q761)</f>
        <v>0</v>
      </c>
      <c r="R762" s="80">
        <f>SUM(R758:R761)</f>
        <v>0</v>
      </c>
      <c r="S762" s="80">
        <f>SUM(S758:S761)</f>
        <v>0</v>
      </c>
      <c r="T762" s="80">
        <f>SUM(T758:T761)</f>
        <v>4</v>
      </c>
      <c r="U762" s="80">
        <f>SUM(U758:U761)</f>
        <v>1</v>
      </c>
      <c r="V762" s="80">
        <f>SUM(V758:V761)</f>
        <v>8</v>
      </c>
      <c r="W762" s="80">
        <f>SUM(W758:W761)</f>
        <v>5</v>
      </c>
      <c r="X762" s="80">
        <f>SUM(X758:X761)</f>
        <v>82</v>
      </c>
      <c r="Y762" s="80">
        <f>SUM(Y758:Y761)</f>
        <v>11</v>
      </c>
      <c r="Z762" s="80">
        <f>SUM(Z758:Z761)</f>
        <v>27</v>
      </c>
      <c r="AA762" s="80">
        <f>SUM(AA758:AA761)</f>
        <v>20</v>
      </c>
      <c r="AB762" s="80">
        <f>SUM(AB758:AB761)</f>
        <v>107</v>
      </c>
      <c r="AC762" s="80">
        <f>SUM(AC758:AC761)</f>
        <v>40</v>
      </c>
      <c r="AD762" s="80">
        <f>SUM(AD758:AD761)</f>
        <v>67</v>
      </c>
      <c r="AE762" s="80">
        <f>SUM(AE758:AE761)</f>
        <v>44</v>
      </c>
      <c r="AF762" s="80">
        <f>SUM(AF758:AF761)</f>
        <v>101</v>
      </c>
      <c r="AG762" s="80">
        <f>SUM(AG758:AG761)</f>
        <v>34</v>
      </c>
      <c r="AH762" s="80">
        <f>SUM(AH758:AH761)</f>
        <v>48</v>
      </c>
      <c r="AI762" s="80">
        <f>SUM(AI758:AI761)</f>
        <v>29</v>
      </c>
      <c r="AJ762" s="80">
        <f>SUM(AJ758:AJ761)</f>
        <v>67</v>
      </c>
      <c r="AK762" s="80">
        <f>SUM(AK758:AK761)</f>
        <v>34</v>
      </c>
      <c r="AL762" s="80">
        <f>SUM(AL758:AL761)</f>
        <v>34</v>
      </c>
      <c r="AM762" s="80">
        <f>SUM(AM758:AM761)</f>
        <v>27</v>
      </c>
      <c r="AN762" s="80">
        <f>SUM(AN758:AN761)</f>
        <v>37</v>
      </c>
      <c r="AO762" s="80">
        <f>SUM(AO758:AO761)</f>
        <v>35</v>
      </c>
      <c r="AP762" s="80">
        <f>SUM(AP758:AP761)</f>
        <v>10</v>
      </c>
      <c r="AQ762" s="80">
        <f>SUM(AQ758:AQ761)</f>
        <v>9</v>
      </c>
      <c r="AR762" s="80">
        <f>SUM(AR758:AR761)</f>
        <v>39</v>
      </c>
      <c r="AS762" s="5">
        <f>SUM(P762:AR762)</f>
        <v>920</v>
      </c>
    </row>
    <row r="763" spans="14:45" x14ac:dyDescent="0.45">
      <c r="N763" s="5" t="s">
        <v>1028</v>
      </c>
      <c r="P763" s="83">
        <v>0</v>
      </c>
      <c r="Q763" s="83">
        <v>0</v>
      </c>
      <c r="R763" s="83">
        <v>0</v>
      </c>
      <c r="S763" s="83">
        <v>0</v>
      </c>
      <c r="T763" s="83">
        <f>(SUM(T758,T760))/T762</f>
        <v>1</v>
      </c>
      <c r="U763" s="83">
        <f>(SUM(U758,U760))/U762</f>
        <v>1</v>
      </c>
      <c r="V763" s="83">
        <f>(SUM(V758,V760))/V762</f>
        <v>0.875</v>
      </c>
      <c r="W763" s="83">
        <f>(SUM(W758,W760))/W762</f>
        <v>0.6</v>
      </c>
      <c r="X763" s="83">
        <f>(SUM(X758,X760))/X762</f>
        <v>0.91463414634146345</v>
      </c>
      <c r="Y763" s="83">
        <v>0</v>
      </c>
      <c r="Z763" s="83">
        <f>(SUM(Z758,Z760))/Z762</f>
        <v>0.70370370370370372</v>
      </c>
      <c r="AA763" s="83">
        <f>(SUM(AA758,AA760))/AA762</f>
        <v>0.8</v>
      </c>
      <c r="AB763" s="83">
        <f>(SUM(AB758,AB760))/AB762</f>
        <v>0.82242990654205606</v>
      </c>
      <c r="AC763" s="83">
        <f>(SUM(AC758,AC760))/AC762</f>
        <v>0.6</v>
      </c>
      <c r="AD763" s="83">
        <f>(SUM(AD758,AD760))/AD762</f>
        <v>0.56716417910447758</v>
      </c>
      <c r="AE763" s="83">
        <f>(SUM(AE758,AE760))/AE762</f>
        <v>0.54545454545454541</v>
      </c>
      <c r="AF763" s="83">
        <f>(SUM(AF758,AF760))/AF762</f>
        <v>0.61386138613861385</v>
      </c>
      <c r="AG763" s="83">
        <f>(SUM(AG758,AG760))/AG762</f>
        <v>0.61764705882352944</v>
      </c>
      <c r="AH763" s="83">
        <f>(SUM(AH758,AH760))/AH762</f>
        <v>0.52083333333333337</v>
      </c>
      <c r="AI763" s="83">
        <f>(SUM(AI758,AI760))/AI762</f>
        <v>0.58620689655172409</v>
      </c>
      <c r="AJ763" s="83">
        <f>(SUM(AJ758,AJ760))/AJ762</f>
        <v>0.61194029850746268</v>
      </c>
      <c r="AK763" s="83">
        <f>(SUM(AK758,AK760))/AK762</f>
        <v>0.55882352941176472</v>
      </c>
      <c r="AL763" s="83">
        <f>(SUM(AL758,AL760))/AL762</f>
        <v>0.55882352941176472</v>
      </c>
      <c r="AM763" s="83">
        <f>(SUM(AM758,AM760))/AM762</f>
        <v>0.59259259259259256</v>
      </c>
      <c r="AN763" s="83">
        <f>(SUM(AN758,AN760))/AN762</f>
        <v>0.54054054054054057</v>
      </c>
      <c r="AO763" s="83">
        <f>(SUM(AO758,AO760))/AO762</f>
        <v>0.68571428571428572</v>
      </c>
      <c r="AP763" s="83">
        <f>(SUM(AP758,AP760))/AP762</f>
        <v>0.8</v>
      </c>
      <c r="AQ763" s="83">
        <f>(SUM(AQ758,AQ760))/AQ762</f>
        <v>0.66666666666666663</v>
      </c>
      <c r="AR763" s="83">
        <f>(SUM(AR758,AR760))/AR762</f>
        <v>0.76923076923076927</v>
      </c>
    </row>
    <row r="764" spans="14:45" x14ac:dyDescent="0.45">
      <c r="N764" s="5" t="s">
        <v>1026</v>
      </c>
      <c r="P764" s="84">
        <v>0</v>
      </c>
      <c r="Q764" s="84">
        <v>0</v>
      </c>
      <c r="R764" s="84">
        <v>0</v>
      </c>
      <c r="S764" s="84">
        <v>0</v>
      </c>
      <c r="T764" s="84">
        <f>(SUM(T759,T761))/T762</f>
        <v>0</v>
      </c>
      <c r="U764" s="84">
        <f>(SUM(U759,U761))/U762</f>
        <v>0</v>
      </c>
      <c r="V764" s="84">
        <f>(SUM(V759,V761))/V762</f>
        <v>0.125</v>
      </c>
      <c r="W764" s="84">
        <f>(SUM(W759,W761))/W762</f>
        <v>0.4</v>
      </c>
      <c r="X764" s="84">
        <f>(SUM(X759,X761))/X762</f>
        <v>8.5365853658536592E-2</v>
      </c>
      <c r="Y764" s="84">
        <v>0</v>
      </c>
      <c r="Z764" s="84">
        <f>(SUM(Z759,Z761))/Z762</f>
        <v>0.29629629629629628</v>
      </c>
      <c r="AA764" s="84">
        <f>(SUM(AA759,AA761))/AA762</f>
        <v>0.2</v>
      </c>
      <c r="AB764" s="84">
        <f>(SUM(AB759,AB761))/AB762</f>
        <v>0.17757009345794392</v>
      </c>
      <c r="AC764" s="84">
        <f>(SUM(AC759,AC761))/AC762</f>
        <v>0.4</v>
      </c>
      <c r="AD764" s="84">
        <f>(SUM(AD759,AD761))/AD762</f>
        <v>0.43283582089552236</v>
      </c>
      <c r="AE764" s="84">
        <f>(SUM(AE759,AE761))/AE762</f>
        <v>0.45454545454545453</v>
      </c>
      <c r="AF764" s="84">
        <f>(SUM(AF759,AF761))/AF762</f>
        <v>0.38613861386138615</v>
      </c>
      <c r="AG764" s="84">
        <f>(SUM(AG759,AG761))/AG762</f>
        <v>0.38235294117647056</v>
      </c>
      <c r="AH764" s="84">
        <f>(SUM(AH759,AH761))/AH762</f>
        <v>0.47916666666666669</v>
      </c>
      <c r="AI764" s="84">
        <f>(SUM(AI759,AI761))/AI762</f>
        <v>0.41379310344827586</v>
      </c>
      <c r="AJ764" s="84">
        <f>(SUM(AJ759,AJ761))/AJ762</f>
        <v>0.38805970149253732</v>
      </c>
      <c r="AK764" s="84">
        <f>(SUM(AK759,AK761))/AK762</f>
        <v>0.44117647058823528</v>
      </c>
      <c r="AL764" s="84">
        <f>(SUM(AL759,AL761))/AL762</f>
        <v>0.44117647058823528</v>
      </c>
      <c r="AM764" s="84">
        <f>(SUM(AM759,AM761))/AM762</f>
        <v>0.40740740740740738</v>
      </c>
      <c r="AN764" s="84">
        <f>(SUM(AN759,AN761))/AN762</f>
        <v>0.45945945945945948</v>
      </c>
      <c r="AO764" s="84">
        <f>(SUM(AO759,AO761))/AO762</f>
        <v>0.31428571428571428</v>
      </c>
      <c r="AP764" s="84">
        <f>(SUM(AP759,AP761))/AP762</f>
        <v>0.2</v>
      </c>
      <c r="AQ764" s="84">
        <f>(SUM(AQ759,AQ761))/AQ762</f>
        <v>0.33333333333333331</v>
      </c>
      <c r="AR764" s="84">
        <f>(SUM(AR759,AR761))/AR762</f>
        <v>0.23076923076923078</v>
      </c>
    </row>
    <row r="765" spans="14:45" x14ac:dyDescent="0.45">
      <c r="AC765" s="5"/>
      <c r="AD765" s="80"/>
      <c r="AF765" s="5"/>
      <c r="AK765" s="5"/>
      <c r="AO765" s="5"/>
    </row>
    <row r="766" spans="14:45" x14ac:dyDescent="0.45">
      <c r="O766" s="77" t="s">
        <v>876</v>
      </c>
      <c r="W766" s="85"/>
      <c r="AC766" s="5"/>
      <c r="AD766" s="80"/>
      <c r="AF766" s="5"/>
      <c r="AK766" s="5"/>
      <c r="AO766" s="5"/>
    </row>
    <row r="767" spans="14:45" x14ac:dyDescent="0.45">
      <c r="P767" s="80" t="s">
        <v>877</v>
      </c>
      <c r="Q767" s="80" t="s">
        <v>878</v>
      </c>
      <c r="R767" s="80" t="s">
        <v>879</v>
      </c>
      <c r="S767" s="80" t="s">
        <v>790</v>
      </c>
      <c r="T767" s="80" t="s">
        <v>771</v>
      </c>
      <c r="U767" s="80" t="s">
        <v>432</v>
      </c>
      <c r="V767" s="80" t="s">
        <v>819</v>
      </c>
      <c r="W767" s="80" t="s">
        <v>434</v>
      </c>
      <c r="X767" s="80" t="s">
        <v>871</v>
      </c>
      <c r="Y767" s="80" t="s">
        <v>873</v>
      </c>
      <c r="Z767" s="80" t="s">
        <v>769</v>
      </c>
      <c r="AA767" s="80" t="s">
        <v>853</v>
      </c>
      <c r="AB767" s="80" t="s">
        <v>792</v>
      </c>
      <c r="AC767" s="80" t="s">
        <v>773</v>
      </c>
      <c r="AD767" s="80" t="s">
        <v>774</v>
      </c>
      <c r="AE767" s="80" t="s">
        <v>770</v>
      </c>
      <c r="AF767" s="80" t="s">
        <v>766</v>
      </c>
      <c r="AG767" s="80" t="s">
        <v>791</v>
      </c>
      <c r="AH767" s="80" t="s">
        <v>787</v>
      </c>
      <c r="AI767" s="80" t="s">
        <v>765</v>
      </c>
      <c r="AJ767" s="80" t="s">
        <v>776</v>
      </c>
      <c r="AK767" s="80" t="s">
        <v>775</v>
      </c>
      <c r="AL767" s="80" t="s">
        <v>772</v>
      </c>
      <c r="AM767" s="80" t="s">
        <v>767</v>
      </c>
      <c r="AN767" s="80" t="s">
        <v>764</v>
      </c>
      <c r="AO767" s="80" t="s">
        <v>786</v>
      </c>
      <c r="AP767" s="80" t="s">
        <v>784</v>
      </c>
      <c r="AQ767" s="80" t="s">
        <v>785</v>
      </c>
      <c r="AR767" s="80" t="s">
        <v>768</v>
      </c>
    </row>
    <row r="768" spans="14:45" x14ac:dyDescent="0.45">
      <c r="N768" s="5" t="s">
        <v>1006</v>
      </c>
      <c r="P768" s="81">
        <f>COUNTIF($P$3:$U$741, "C3 - M00 : 1")</f>
        <v>1</v>
      </c>
      <c r="Q768" s="81">
        <f>COUNTIF($P$3:$U$741, "C3 - M01 : 1")</f>
        <v>2</v>
      </c>
      <c r="R768" s="81">
        <f>COUNTIF($P$3:$U$741, "C3 - M02 : 1")</f>
        <v>0</v>
      </c>
      <c r="S768" s="81">
        <f>COUNTIF($P$3:$U$741, "C3 - M03 : 1")</f>
        <v>1</v>
      </c>
      <c r="T768" s="81">
        <f>COUNTIF($P$3:$U$741, "C3 - M04 : 1")</f>
        <v>7</v>
      </c>
      <c r="U768" s="81">
        <f>COUNTIF($P$3:$U$741, "C3 - M05 : 1")</f>
        <v>2</v>
      </c>
      <c r="V768" s="81">
        <f>COUNTIF($P$3:$U$741, "C3 - M06 : 1")</f>
        <v>7</v>
      </c>
      <c r="W768" s="81">
        <f>COUNTIF($P$3:$U$741, "C3 - M07 : 1")</f>
        <v>7</v>
      </c>
      <c r="X768" s="81">
        <f>COUNTIF($P$3:$U$741, "C3 - M08 : 1")</f>
        <v>48</v>
      </c>
      <c r="Y768" s="81">
        <f>COUNTIF($P$3:$U$741, "C3 - M09 : 1")</f>
        <v>13</v>
      </c>
      <c r="Z768" s="81">
        <f>COUNTIF($P$3:$U$741, "C3 - M10 : 1")</f>
        <v>19</v>
      </c>
      <c r="AA768" s="81">
        <f>COUNTIF($P$3:$U$741, "C3 - M11 : 1")</f>
        <v>13</v>
      </c>
      <c r="AB768" s="81">
        <f>COUNTIF($P$3:$U$741, "C3 - M12 : 1")</f>
        <v>29</v>
      </c>
      <c r="AC768" s="81">
        <f>COUNTIF($P$3:$U$741, "C3 - M13 : 1")</f>
        <v>15</v>
      </c>
      <c r="AD768" s="81">
        <f>COUNTIF($P$3:$U$741, "C3 - M14 : 1")</f>
        <v>14</v>
      </c>
      <c r="AE768" s="81">
        <f>COUNTIF($P$3:$U$741, "C3 - M15 : 1")</f>
        <v>12</v>
      </c>
      <c r="AF768" s="81">
        <f>COUNTIF($P$3:$U$741, "C3 - M16 : 1")</f>
        <v>13</v>
      </c>
      <c r="AG768" s="81">
        <f>COUNTIF($P$3:$U$741, "C3 - M17 : 1")</f>
        <v>2</v>
      </c>
      <c r="AH768" s="81">
        <f>COUNTIF($P$3:$U$741, "C3 - M18 : 1")</f>
        <v>5</v>
      </c>
      <c r="AI768" s="81">
        <f>COUNTIF($P$3:$U$741, "C3 - M19 : 1")</f>
        <v>3</v>
      </c>
      <c r="AJ768" s="81">
        <f>COUNTIF($P$3:$U$741, "C3 - M20 : 1")</f>
        <v>10</v>
      </c>
      <c r="AK768" s="81">
        <f>COUNTIF($P$3:$U$741, "C3 - M21 : 1")</f>
        <v>3</v>
      </c>
      <c r="AL768" s="81">
        <f>COUNTIF($P$3:$U$741, "C3 - M22 : 1")</f>
        <v>3</v>
      </c>
      <c r="AM768" s="81">
        <f>COUNTIF($P$3:$U$741, "C3 - M23 : 1")</f>
        <v>2</v>
      </c>
      <c r="AN768" s="81">
        <f>COUNTIF($P$3:$U$741, "C3 - M24 : 1")</f>
        <v>4</v>
      </c>
      <c r="AO768" s="81">
        <f>COUNTIF($P$3:$U$741, "C3 - M25 : 1")</f>
        <v>1</v>
      </c>
      <c r="AP768" s="81">
        <f>COUNTIF($P$3:$U$741, "C3 - M26 : 1")</f>
        <v>3</v>
      </c>
      <c r="AQ768" s="81">
        <f>COUNTIF($P$3:$U$741, "C3 - M27 : 1")</f>
        <v>2</v>
      </c>
      <c r="AR768" s="81">
        <f>COUNTIF($P$3:$U$741, "C3 - M28 : 1")</f>
        <v>13</v>
      </c>
    </row>
    <row r="769" spans="14:45" x14ac:dyDescent="0.45">
      <c r="N769" s="5" t="s">
        <v>1027</v>
      </c>
      <c r="P769" s="82">
        <f>COUNTIF($P$3:$U$741, "C3 - M00 : 2")</f>
        <v>0</v>
      </c>
      <c r="Q769" s="82">
        <f>COUNTIF($P$3:$U$741, "C3 - M01 : 2")</f>
        <v>0</v>
      </c>
      <c r="R769" s="82">
        <f>COUNTIF($P$3:$U$741, "C3 - M02 : 2")</f>
        <v>3</v>
      </c>
      <c r="S769" s="82">
        <f>COUNTIF($P$3:$U$741, "C3 - M03 : 2")</f>
        <v>0</v>
      </c>
      <c r="T769" s="82">
        <f>COUNTIF($P$3:$U$741, "C3 - M04 : 2")</f>
        <v>3</v>
      </c>
      <c r="U769" s="82">
        <f>COUNTIF($P$3:$U$741, "C3 - M05 : 2")</f>
        <v>2</v>
      </c>
      <c r="V769" s="82">
        <f>COUNTIF($P$3:$U$741, "C3 - M06 : 2")</f>
        <v>4</v>
      </c>
      <c r="W769" s="82">
        <f>COUNTIF($P$3:$U$741, "C3 - M07 : 2")</f>
        <v>1</v>
      </c>
      <c r="X769" s="82">
        <f>COUNTIF($P$3:$U$741, "C3 - M08 : 2")</f>
        <v>12</v>
      </c>
      <c r="Y769" s="82">
        <f>COUNTIF($P$3:$U$741, "C3 - M09 : 2")</f>
        <v>7</v>
      </c>
      <c r="Z769" s="82">
        <f>COUNTIF($P$3:$U$741, "C3 - M10 : 2")</f>
        <v>18</v>
      </c>
      <c r="AA769" s="82">
        <f>COUNTIF($P$3:$U$741, "C3 - M11 : 2")</f>
        <v>7</v>
      </c>
      <c r="AB769" s="82">
        <f>COUNTIF($P$3:$U$741, "C3 - M12 : 2")</f>
        <v>23</v>
      </c>
      <c r="AC769" s="82">
        <f>COUNTIF($P$3:$U$741, "C3 - M13 : 2")</f>
        <v>2</v>
      </c>
      <c r="AD769" s="82">
        <f>COUNTIF($P$3:$U$741, "C3 - M14 : 2")</f>
        <v>17</v>
      </c>
      <c r="AE769" s="82">
        <f>COUNTIF($P$3:$U$741, "C3 - M15 : 2")</f>
        <v>7</v>
      </c>
      <c r="AF769" s="82">
        <f>COUNTIF($P$3:$U$741, "C3 - M16 : 2")</f>
        <v>20</v>
      </c>
      <c r="AG769" s="82">
        <f>COUNTIF($P$3:$U$741, "C3 - M17 : 2")</f>
        <v>4</v>
      </c>
      <c r="AH769" s="82">
        <f>COUNTIF($P$3:$U$741, "C3 - M18 : 2")</f>
        <v>3</v>
      </c>
      <c r="AI769" s="82">
        <f>COUNTIF($P$3:$U$741, "C3 - M19 : 2")</f>
        <v>3</v>
      </c>
      <c r="AJ769" s="82">
        <f>COUNTIF($P$3:$U$741, "C3 - M20 : 2")</f>
        <v>5</v>
      </c>
      <c r="AK769" s="82">
        <f>COUNTIF($P$3:$U$741, "C3 - M21 : 2")</f>
        <v>2</v>
      </c>
      <c r="AL769" s="82">
        <f>COUNTIF($P$3:$U$741, "C3 - M22 : 2")</f>
        <v>4</v>
      </c>
      <c r="AM769" s="82">
        <f>COUNTIF($P$3:$U$741, "C3 - M23 : 2")</f>
        <v>1</v>
      </c>
      <c r="AN769" s="82">
        <f>COUNTIF($P$3:$U$741, "C3 - M24 : 2")</f>
        <v>4</v>
      </c>
      <c r="AO769" s="82">
        <f>COUNTIF($P$3:$U$741, "C3 - M25 : 2")</f>
        <v>2</v>
      </c>
      <c r="AP769" s="82">
        <f>COUNTIF($P$3:$U$741, "C3 - M26 : 2")</f>
        <v>0</v>
      </c>
      <c r="AQ769" s="82">
        <f>COUNTIF($P$3:$U$741, "C3 - M27 : 2")</f>
        <v>1</v>
      </c>
      <c r="AR769" s="82">
        <f>COUNTIF($P$3:$U$741, "C3 - M28 : 2")</f>
        <v>1</v>
      </c>
    </row>
    <row r="770" spans="14:45" x14ac:dyDescent="0.45">
      <c r="N770" s="5" t="s">
        <v>1007</v>
      </c>
      <c r="P770" s="81">
        <f>COUNTIF($P$3:$U$741, "M00 - C3 : 2")</f>
        <v>3</v>
      </c>
      <c r="Q770" s="81">
        <f>COUNTIF($P$3:$U$741, "M01 - C3 : 2")</f>
        <v>1</v>
      </c>
      <c r="R770" s="81">
        <f>COUNTIF($P$3:$U$741, "M02 - C3 : 2")</f>
        <v>2</v>
      </c>
      <c r="S770" s="81">
        <f>COUNTIF($P$3:$U$741, "M03 - C3 : 2")</f>
        <v>1</v>
      </c>
      <c r="T770" s="81">
        <f>COUNTIF($P$3:$U$741, "M04 - C3 : 2")</f>
        <v>6</v>
      </c>
      <c r="U770" s="81">
        <f>COUNTIF($P$3:$U$741, "M05 - C3 : 2")</f>
        <v>1</v>
      </c>
      <c r="V770" s="81">
        <f>COUNTIF($P$3:$U$741, "M06 - C3 : 2")</f>
        <v>7</v>
      </c>
      <c r="W770" s="81">
        <f>COUNTIF($P$3:$U$741, "M07 - C3 : 2")</f>
        <v>2</v>
      </c>
      <c r="X770" s="81">
        <f>COUNTIF($P$3:$U$741, "M08 - C3 : 2")</f>
        <v>39</v>
      </c>
      <c r="Y770" s="81">
        <f>COUNTIF($P$3:$U$741, "M09 - C3 : 2")</f>
        <v>12</v>
      </c>
      <c r="Z770" s="81">
        <f>COUNTIF($P$3:$U$741, "M10 - C3 : 2")</f>
        <v>23</v>
      </c>
      <c r="AA770" s="81">
        <f>COUNTIF($P$3:$U$741, "M11 - C3 : 2")</f>
        <v>15</v>
      </c>
      <c r="AB770" s="81">
        <f>COUNTIF($P$3:$U$741, "M12 - C3 : 2")</f>
        <v>35</v>
      </c>
      <c r="AC770" s="81">
        <f>COUNTIF($P$3:$U$741, "M13 - C3 : 2")</f>
        <v>10</v>
      </c>
      <c r="AD770" s="81">
        <f>COUNTIF($P$3:$U$741, "M14 - C3 : 2")</f>
        <v>15</v>
      </c>
      <c r="AE770" s="81">
        <f>COUNTIF($P$3:$U$741, "M15 - C3 : 2")</f>
        <v>10</v>
      </c>
      <c r="AF770" s="81">
        <f>COUNTIF($P$3:$U$741, "M16 - C3 : 2")</f>
        <v>23</v>
      </c>
      <c r="AG770" s="81">
        <f>COUNTIF($P$3:$U$741, "M17 - C3 : 2")</f>
        <v>8</v>
      </c>
      <c r="AH770" s="81">
        <f>COUNTIF($P$3:$U$741, "M18 - C3 : 2")</f>
        <v>10</v>
      </c>
      <c r="AI770" s="81">
        <f>COUNTIF($P$3:$U$741, "M19 - C3 : 2")</f>
        <v>3</v>
      </c>
      <c r="AJ770" s="81">
        <f>COUNTIF($P$3:$U$741, "M20 - C3 : 2")</f>
        <v>7</v>
      </c>
      <c r="AK770" s="81">
        <f>COUNTIF($P$3:$U$741, "M21 - C3 : 2")</f>
        <v>1</v>
      </c>
      <c r="AL770" s="81">
        <f>COUNTIF($P$3:$U$741, "M22 - C3 : 2")</f>
        <v>4</v>
      </c>
      <c r="AM770" s="81">
        <f>COUNTIF($P$3:$U$741, "M23 - C3 : 2")</f>
        <v>2</v>
      </c>
      <c r="AN770" s="81">
        <f>COUNTIF($P$3:$U$741, "M24 - C3 : 2")</f>
        <v>4</v>
      </c>
      <c r="AO770" s="81">
        <f>COUNTIF($P$3:$U$741, "M25 - C3 : 2")</f>
        <v>3</v>
      </c>
      <c r="AP770" s="81">
        <f>COUNTIF($P$3:$U$741, "M26 - C3 : 2")</f>
        <v>4</v>
      </c>
      <c r="AQ770" s="81">
        <f>COUNTIF($P$3:$U$741, "M27 - C3 : 2")</f>
        <v>2</v>
      </c>
      <c r="AR770" s="81">
        <f>COUNTIF($P$3:$U$741, "M28 - C3 : 2")</f>
        <v>6</v>
      </c>
    </row>
    <row r="771" spans="14:45" x14ac:dyDescent="0.45">
      <c r="N771" s="5" t="s">
        <v>1027</v>
      </c>
      <c r="P771" s="82">
        <f>COUNTIF($P$3:$U$741, "M00 - C3 : 1")</f>
        <v>1</v>
      </c>
      <c r="Q771" s="82">
        <f>COUNTIF($P$3:$U$741, "M01 - C3 : 1")</f>
        <v>1</v>
      </c>
      <c r="R771" s="82">
        <f>COUNTIF($P$3:$U$741, "M02 - C3 : 1")</f>
        <v>3</v>
      </c>
      <c r="S771" s="82">
        <f>COUNTIF($P$3:$U$741, "M03 - C3 : 1")</f>
        <v>1</v>
      </c>
      <c r="T771" s="82">
        <f>COUNTIF($P$3:$U$741, "M04 - C3 : 1")</f>
        <v>2</v>
      </c>
      <c r="U771" s="82">
        <f>COUNTIF($P$3:$U$741, "M05 - C3 : 1")</f>
        <v>0</v>
      </c>
      <c r="V771" s="82">
        <f>COUNTIF($P$3:$U$741, "M06 - C3 : 1")</f>
        <v>1</v>
      </c>
      <c r="W771" s="82">
        <f>COUNTIF($P$3:$U$741, "M07 - C3 : 1")</f>
        <v>0</v>
      </c>
      <c r="X771" s="82">
        <f>COUNTIF($P$3:$U$741, "M08 - C3 : 1")</f>
        <v>9</v>
      </c>
      <c r="Y771" s="82">
        <f>COUNTIF($P$3:$U$741, "M09 - C3 : 1")</f>
        <v>1</v>
      </c>
      <c r="Z771" s="82">
        <f>COUNTIF($P$3:$U$741, "M10 - C3 : 1")</f>
        <v>13</v>
      </c>
      <c r="AA771" s="82">
        <f>COUNTIF($P$3:$U$741, "M11 - C3 : 1")</f>
        <v>10</v>
      </c>
      <c r="AB771" s="82">
        <f>COUNTIF($P$3:$U$741, "M12 - C3 : 1")</f>
        <v>22</v>
      </c>
      <c r="AC771" s="82">
        <f>COUNTIF($P$3:$U$741, "M13 - C3 : 1")</f>
        <v>8</v>
      </c>
      <c r="AD771" s="82">
        <f>COUNTIF($P$3:$U$741, "M14 - C3 : 1")</f>
        <v>16</v>
      </c>
      <c r="AE771" s="82">
        <f>COUNTIF($P$3:$U$741, "M15 - C3 : 1")</f>
        <v>6</v>
      </c>
      <c r="AF771" s="82">
        <f>COUNTIF($P$3:$U$741, "M16 - C3 : 1")</f>
        <v>18</v>
      </c>
      <c r="AG771" s="82">
        <f>COUNTIF($P$3:$U$741, "M17 - C3 : 1")</f>
        <v>8</v>
      </c>
      <c r="AH771" s="82">
        <f>COUNTIF($P$3:$U$741, "M18 - C3 : 1")</f>
        <v>14</v>
      </c>
      <c r="AI771" s="82">
        <f>COUNTIF($P$3:$U$741, "M19 - C3 : 1")</f>
        <v>7</v>
      </c>
      <c r="AJ771" s="82">
        <f>COUNTIF($P$3:$U$741, "M20 - C3 : 1")</f>
        <v>11</v>
      </c>
      <c r="AK771" s="82">
        <f>COUNTIF($P$3:$U$741, "M21 - C3 : 1")</f>
        <v>0</v>
      </c>
      <c r="AL771" s="82">
        <f>COUNTIF($P$3:$U$741, "M22 - C3 : 1")</f>
        <v>3</v>
      </c>
      <c r="AM771" s="82">
        <f>COUNTIF($P$3:$U$741, "M23 - C3 : 1")</f>
        <v>1</v>
      </c>
      <c r="AN771" s="82">
        <f>COUNTIF($P$3:$U$741, "M24 - C3 : 1")</f>
        <v>5</v>
      </c>
      <c r="AO771" s="82">
        <f>COUNTIF($P$3:$U$741, "M25 - C3 : 1")</f>
        <v>0</v>
      </c>
      <c r="AP771" s="82">
        <f>COUNTIF($P$3:$U$741, "M26 - C3 : 1")</f>
        <v>3</v>
      </c>
      <c r="AQ771" s="82">
        <f>COUNTIF($P$3:$U$741, "M27 - C3 : 1")</f>
        <v>2</v>
      </c>
      <c r="AR771" s="82">
        <f>COUNTIF($P$3:$U$741, "M28 - C3 : 1")</f>
        <v>1</v>
      </c>
    </row>
    <row r="772" spans="14:45" x14ac:dyDescent="0.45">
      <c r="N772" s="5" t="s">
        <v>1025</v>
      </c>
      <c r="P772" s="80">
        <f>SUM(P768:P771)</f>
        <v>5</v>
      </c>
      <c r="Q772" s="80">
        <f>SUM(Q768:Q771)</f>
        <v>4</v>
      </c>
      <c r="R772" s="80">
        <f>SUM(R768:R771)</f>
        <v>8</v>
      </c>
      <c r="S772" s="80">
        <f>SUM(S768:S771)</f>
        <v>3</v>
      </c>
      <c r="T772" s="80">
        <f>SUM(T768:T771)</f>
        <v>18</v>
      </c>
      <c r="U772" s="80">
        <f>SUM(U768:U771)</f>
        <v>5</v>
      </c>
      <c r="V772" s="80">
        <f>SUM(V768:V771)</f>
        <v>19</v>
      </c>
      <c r="W772" s="80">
        <f>SUM(W768:W771)</f>
        <v>10</v>
      </c>
      <c r="X772" s="80">
        <f>SUM(X768:X771)</f>
        <v>108</v>
      </c>
      <c r="Y772" s="80">
        <f>SUM(Y768:Y771)</f>
        <v>33</v>
      </c>
      <c r="Z772" s="80">
        <f>SUM(Z768:Z771)</f>
        <v>73</v>
      </c>
      <c r="AA772" s="80">
        <f>SUM(AA768:AA771)</f>
        <v>45</v>
      </c>
      <c r="AB772" s="80">
        <f>SUM(AB768:AB771)</f>
        <v>109</v>
      </c>
      <c r="AC772" s="80">
        <f>SUM(AC768:AC771)</f>
        <v>35</v>
      </c>
      <c r="AD772" s="80">
        <f>SUM(AD768:AD771)</f>
        <v>62</v>
      </c>
      <c r="AE772" s="80">
        <f>SUM(AE768:AE771)</f>
        <v>35</v>
      </c>
      <c r="AF772" s="80">
        <f>SUM(AF768:AF771)</f>
        <v>74</v>
      </c>
      <c r="AG772" s="80">
        <f>SUM(AG768:AG771)</f>
        <v>22</v>
      </c>
      <c r="AH772" s="80">
        <f>SUM(AH768:AH771)</f>
        <v>32</v>
      </c>
      <c r="AI772" s="80">
        <f>SUM(AI768:AI771)</f>
        <v>16</v>
      </c>
      <c r="AJ772" s="80">
        <f>SUM(AJ768:AJ771)</f>
        <v>33</v>
      </c>
      <c r="AK772" s="80">
        <f>SUM(AK768:AK771)</f>
        <v>6</v>
      </c>
      <c r="AL772" s="80">
        <f>SUM(AL768:AL771)</f>
        <v>14</v>
      </c>
      <c r="AM772" s="80">
        <f>SUM(AM768:AM771)</f>
        <v>6</v>
      </c>
      <c r="AN772" s="80">
        <f>SUM(AN768:AN771)</f>
        <v>17</v>
      </c>
      <c r="AO772" s="80">
        <f>SUM(AO768:AO771)</f>
        <v>6</v>
      </c>
      <c r="AP772" s="80">
        <f>SUM(AP768:AP771)</f>
        <v>10</v>
      </c>
      <c r="AQ772" s="80">
        <f>SUM(AQ768:AQ771)</f>
        <v>7</v>
      </c>
      <c r="AR772" s="80">
        <f>SUM(AR768:AR771)</f>
        <v>21</v>
      </c>
      <c r="AS772" s="5">
        <f>SUM(P772:AR772)</f>
        <v>836</v>
      </c>
    </row>
    <row r="773" spans="14:45" x14ac:dyDescent="0.45">
      <c r="N773" s="5" t="s">
        <v>1028</v>
      </c>
      <c r="P773" s="83">
        <f>(SUM(P768,P770))/P772</f>
        <v>0.8</v>
      </c>
      <c r="Q773" s="83">
        <f>(SUM(Q768,Q770))/Q772</f>
        <v>0.75</v>
      </c>
      <c r="R773" s="83">
        <f>(SUM(R768,R770))/R772</f>
        <v>0.25</v>
      </c>
      <c r="S773" s="83">
        <f>(SUM(S768,S770))/S772</f>
        <v>0.66666666666666663</v>
      </c>
      <c r="T773" s="83">
        <f>(SUM(T768,T770))/T772</f>
        <v>0.72222222222222221</v>
      </c>
      <c r="U773" s="83">
        <f>(SUM(U768,U770))/U772</f>
        <v>0.6</v>
      </c>
      <c r="V773" s="83">
        <f>(SUM(V768,V770))/V772</f>
        <v>0.73684210526315785</v>
      </c>
      <c r="W773" s="83">
        <f>(SUM(W768,W770))/W772</f>
        <v>0.9</v>
      </c>
      <c r="X773" s="83">
        <f>(SUM(X768,X770))/X772</f>
        <v>0.80555555555555558</v>
      </c>
      <c r="Y773" s="83">
        <v>0</v>
      </c>
      <c r="Z773" s="83">
        <f>(SUM(Z768,Z770))/Z772</f>
        <v>0.57534246575342463</v>
      </c>
      <c r="AA773" s="83">
        <f>(SUM(AA768,AA770))/AA772</f>
        <v>0.62222222222222223</v>
      </c>
      <c r="AB773" s="83">
        <f>(SUM(AB768,AB770))/AB772</f>
        <v>0.58715596330275233</v>
      </c>
      <c r="AC773" s="83">
        <f>(SUM(AC768,AC770))/AC772</f>
        <v>0.7142857142857143</v>
      </c>
      <c r="AD773" s="83">
        <f>(SUM(AD768,AD770))/AD772</f>
        <v>0.46774193548387094</v>
      </c>
      <c r="AE773" s="83">
        <f>(SUM(AE768,AE770))/AE772</f>
        <v>0.62857142857142856</v>
      </c>
      <c r="AF773" s="83">
        <f>(SUM(AF768,AF770))/AF772</f>
        <v>0.48648648648648651</v>
      </c>
      <c r="AG773" s="83">
        <f>(SUM(AG768,AG770))/AG772</f>
        <v>0.45454545454545453</v>
      </c>
      <c r="AH773" s="83">
        <f>(SUM(AH768,AH770))/AH772</f>
        <v>0.46875</v>
      </c>
      <c r="AI773" s="83">
        <f>(SUM(AI768,AI770))/AI772</f>
        <v>0.375</v>
      </c>
      <c r="AJ773" s="83">
        <f>(SUM(AJ768,AJ770))/AJ772</f>
        <v>0.51515151515151514</v>
      </c>
      <c r="AK773" s="83">
        <f>(SUM(AK768,AK770))/AK772</f>
        <v>0.66666666666666663</v>
      </c>
      <c r="AL773" s="83">
        <f>(SUM(AL768,AL770))/AL772</f>
        <v>0.5</v>
      </c>
      <c r="AM773" s="83">
        <f>(SUM(AM768,AM770))/AM772</f>
        <v>0.66666666666666663</v>
      </c>
      <c r="AN773" s="83">
        <f>(SUM(AN768,AN770))/AN772</f>
        <v>0.47058823529411764</v>
      </c>
      <c r="AO773" s="83">
        <f>(SUM(AO768,AO770))/AO772</f>
        <v>0.66666666666666663</v>
      </c>
      <c r="AP773" s="83">
        <f>(SUM(AP768,AP770))/AP772</f>
        <v>0.7</v>
      </c>
      <c r="AQ773" s="83">
        <f>(SUM(AQ768,AQ770))/AQ772</f>
        <v>0.5714285714285714</v>
      </c>
      <c r="AR773" s="83">
        <f>(SUM(AR768,AR770))/AR772</f>
        <v>0.90476190476190477</v>
      </c>
    </row>
    <row r="774" spans="14:45" x14ac:dyDescent="0.45">
      <c r="N774" s="5" t="s">
        <v>1026</v>
      </c>
      <c r="P774" s="84">
        <f>(SUM(P769,P771))/P772</f>
        <v>0.2</v>
      </c>
      <c r="Q774" s="84">
        <f>(SUM(Q769,Q771))/Q772</f>
        <v>0.25</v>
      </c>
      <c r="R774" s="84">
        <f>(SUM(R769,R771))/R772</f>
        <v>0.75</v>
      </c>
      <c r="S774" s="84">
        <f>(SUM(S769,S771))/S772</f>
        <v>0.33333333333333331</v>
      </c>
      <c r="T774" s="84">
        <f>(SUM(T769,T771))/T772</f>
        <v>0.27777777777777779</v>
      </c>
      <c r="U774" s="84">
        <f>(SUM(U769,U771))/U772</f>
        <v>0.4</v>
      </c>
      <c r="V774" s="84">
        <f>(SUM(V769,V771))/V772</f>
        <v>0.26315789473684209</v>
      </c>
      <c r="W774" s="84">
        <f>(SUM(W769,W771))/W772</f>
        <v>0.1</v>
      </c>
      <c r="X774" s="84">
        <f>(SUM(X769,X771))/X772</f>
        <v>0.19444444444444445</v>
      </c>
      <c r="Y774" s="84">
        <v>0</v>
      </c>
      <c r="Z774" s="84">
        <f>(SUM(Z769,Z771))/Z772</f>
        <v>0.42465753424657532</v>
      </c>
      <c r="AA774" s="84">
        <f>(SUM(AA769,AA771))/AA772</f>
        <v>0.37777777777777777</v>
      </c>
      <c r="AB774" s="84">
        <f>(SUM(AB769,AB771))/AB772</f>
        <v>0.41284403669724773</v>
      </c>
      <c r="AC774" s="84">
        <f>(SUM(AC769,AC771))/AC772</f>
        <v>0.2857142857142857</v>
      </c>
      <c r="AD774" s="84">
        <f>(SUM(AD769,AD771))/AD772</f>
        <v>0.532258064516129</v>
      </c>
      <c r="AE774" s="84">
        <f>(SUM(AE769,AE771))/AE772</f>
        <v>0.37142857142857144</v>
      </c>
      <c r="AF774" s="84">
        <f>(SUM(AF769,AF771))/AF772</f>
        <v>0.51351351351351349</v>
      </c>
      <c r="AG774" s="84">
        <f>(SUM(AG769,AG771))/AG772</f>
        <v>0.54545454545454541</v>
      </c>
      <c r="AH774" s="84">
        <f>(SUM(AH769,AH771))/AH772</f>
        <v>0.53125</v>
      </c>
      <c r="AI774" s="84">
        <f>(SUM(AI769,AI771))/AI772</f>
        <v>0.625</v>
      </c>
      <c r="AJ774" s="84">
        <f>(SUM(AJ769,AJ771))/AJ772</f>
        <v>0.48484848484848486</v>
      </c>
      <c r="AK774" s="84">
        <f>(SUM(AK769,AK771))/AK772</f>
        <v>0.33333333333333331</v>
      </c>
      <c r="AL774" s="84">
        <f>(SUM(AL769,AL771))/AL772</f>
        <v>0.5</v>
      </c>
      <c r="AM774" s="84">
        <f>(SUM(AM769,AM771))/AM772</f>
        <v>0.33333333333333331</v>
      </c>
      <c r="AN774" s="84">
        <f>(SUM(AN769,AN771))/AN772</f>
        <v>0.52941176470588236</v>
      </c>
      <c r="AO774" s="84">
        <f>(SUM(AO769,AO771))/AO772</f>
        <v>0.33333333333333331</v>
      </c>
      <c r="AP774" s="84">
        <f>(SUM(AP769,AP771))/AP772</f>
        <v>0.3</v>
      </c>
      <c r="AQ774" s="84">
        <f>(SUM(AQ769,AQ771))/AQ772</f>
        <v>0.42857142857142855</v>
      </c>
      <c r="AR774" s="84">
        <f>(SUM(AR769,AR771))/AR772</f>
        <v>9.5238095238095233E-2</v>
      </c>
    </row>
    <row r="775" spans="14:45" x14ac:dyDescent="0.45">
      <c r="AD775" s="80"/>
      <c r="AF775" s="5"/>
      <c r="AK775" s="5"/>
      <c r="AO775" s="5"/>
    </row>
    <row r="776" spans="14:45" x14ac:dyDescent="0.45">
      <c r="AD776" s="80"/>
      <c r="AF776" s="5"/>
      <c r="AK776" s="5"/>
      <c r="AO776" s="5"/>
      <c r="AS776" s="77">
        <f>SUM(AS752:AS772)</f>
        <v>2648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 Lum Lab</vt:lpstr>
      <vt:lpstr>Analysis col</vt:lpstr>
      <vt:lpstr>L_a_b</vt:lpstr>
      <vt:lpstr>INTRA-P VAR col</vt:lpstr>
      <vt:lpstr>TABLES</vt:lpstr>
      <vt:lpstr>Results lum scene</vt:lpstr>
      <vt:lpstr>Results lum wall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</cp:lastModifiedBy>
  <cp:lastPrinted>2016-07-16T15:52:40Z</cp:lastPrinted>
  <dcterms:created xsi:type="dcterms:W3CDTF">2016-06-18T10:40:54Z</dcterms:created>
  <dcterms:modified xsi:type="dcterms:W3CDTF">2016-08-07T17:56:35Z</dcterms:modified>
</cp:coreProperties>
</file>