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UK_DE_DK_wOnshore\"/>
    </mc:Choice>
  </mc:AlternateContent>
  <bookViews>
    <workbookView xWindow="0" yWindow="0" windowWidth="12410" windowHeight="6740" tabRatio="708" activeTab="1"/>
  </bookViews>
  <sheets>
    <sheet name="uk_de_dk_wOnshore" sheetId="9" r:id="rId1"/>
    <sheet name="Sheet1" sheetId="24" r:id="rId2"/>
    <sheet name="Sheet2" sheetId="2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24" l="1"/>
  <c r="H55" i="24"/>
  <c r="D55" i="24"/>
  <c r="L54" i="24"/>
  <c r="H54" i="24"/>
  <c r="D54" i="24"/>
  <c r="L53" i="24"/>
  <c r="H53" i="24"/>
  <c r="D53" i="24"/>
  <c r="L52" i="24"/>
  <c r="H52" i="24"/>
  <c r="D52" i="24"/>
  <c r="K47" i="24"/>
  <c r="G48" i="24"/>
  <c r="C51" i="24"/>
  <c r="D50" i="24" l="1"/>
  <c r="B32" i="24"/>
  <c r="B31" i="24"/>
  <c r="D48" i="24"/>
  <c r="B48" i="24"/>
  <c r="H47" i="24"/>
  <c r="F45" i="24"/>
  <c r="B47" i="24"/>
  <c r="L46" i="24"/>
  <c r="J44" i="24"/>
  <c r="F44" i="24"/>
  <c r="B30" i="24"/>
  <c r="J43" i="24"/>
  <c r="H45" i="24"/>
  <c r="F43" i="24"/>
  <c r="B29" i="24"/>
  <c r="L44" i="24"/>
  <c r="J29" i="24"/>
  <c r="F30" i="24"/>
  <c r="B46" i="24"/>
  <c r="J42" i="24"/>
  <c r="F10" i="24"/>
  <c r="B45" i="24"/>
  <c r="J10" i="24"/>
  <c r="F42" i="24"/>
  <c r="B44" i="24"/>
  <c r="J41" i="24"/>
  <c r="F29" i="24"/>
  <c r="B10" i="24"/>
  <c r="J40" i="24"/>
  <c r="F41" i="24"/>
  <c r="B28" i="24"/>
  <c r="J28" i="24"/>
  <c r="F40" i="24"/>
  <c r="B43" i="24"/>
  <c r="J27" i="24"/>
  <c r="F28" i="24"/>
  <c r="B42" i="24"/>
  <c r="J26" i="24"/>
  <c r="F39" i="24"/>
  <c r="B27" i="24"/>
  <c r="J25" i="24"/>
  <c r="F27" i="24"/>
  <c r="B26" i="24"/>
  <c r="J39" i="24"/>
  <c r="F26" i="24"/>
  <c r="B25" i="24"/>
  <c r="J9" i="24"/>
  <c r="F9" i="24"/>
  <c r="B24" i="24"/>
  <c r="J38" i="24"/>
  <c r="F25" i="24"/>
  <c r="B9" i="24"/>
  <c r="J24" i="24"/>
  <c r="F38" i="24"/>
  <c r="D32" i="24"/>
  <c r="B41" i="24"/>
  <c r="J37" i="24"/>
  <c r="F24" i="24"/>
  <c r="B23" i="24"/>
  <c r="J23" i="24"/>
  <c r="H30" i="24"/>
  <c r="F23" i="24"/>
  <c r="B40" i="24"/>
  <c r="L29" i="24"/>
  <c r="J36" i="24"/>
  <c r="F37" i="24"/>
  <c r="B22" i="24"/>
  <c r="J22" i="24"/>
  <c r="F22" i="24"/>
  <c r="B8" i="24"/>
  <c r="J35" i="24"/>
  <c r="F21" i="24"/>
  <c r="B39" i="24"/>
  <c r="J8" i="24"/>
  <c r="F20" i="24"/>
  <c r="B38" i="24"/>
  <c r="J34" i="24"/>
  <c r="F8" i="24"/>
  <c r="B21" i="24"/>
  <c r="J21" i="24"/>
  <c r="F36" i="24"/>
  <c r="B20" i="24"/>
  <c r="J33" i="24"/>
  <c r="F35" i="24"/>
  <c r="B7" i="24"/>
  <c r="J7" i="24"/>
  <c r="F7" i="24"/>
  <c r="B19" i="24"/>
  <c r="J20" i="24"/>
  <c r="F19" i="24"/>
  <c r="B37" i="24"/>
  <c r="J19" i="24"/>
  <c r="F34" i="24"/>
  <c r="B18" i="24"/>
  <c r="J18" i="24"/>
  <c r="F47" i="24"/>
  <c r="B17" i="24"/>
  <c r="J32" i="24"/>
  <c r="F18" i="24"/>
  <c r="B36" i="24"/>
  <c r="J17" i="24"/>
  <c r="F33" i="24"/>
  <c r="B35" i="24"/>
  <c r="J46" i="24"/>
  <c r="F17" i="24"/>
  <c r="B16" i="24"/>
  <c r="J16" i="24"/>
  <c r="F32" i="24"/>
  <c r="B6" i="24"/>
  <c r="J31" i="24"/>
  <c r="F16" i="24"/>
  <c r="B5" i="24"/>
  <c r="J6" i="24"/>
  <c r="F15" i="24"/>
  <c r="B4" i="24"/>
  <c r="J45" i="24"/>
  <c r="F31" i="24"/>
  <c r="B34" i="24"/>
  <c r="J15" i="24"/>
  <c r="F6" i="24"/>
  <c r="B33" i="24"/>
  <c r="L10" i="24"/>
  <c r="J5" i="24"/>
  <c r="H10" i="24"/>
  <c r="F14" i="24"/>
  <c r="D10" i="24"/>
  <c r="B15" i="24"/>
  <c r="J14" i="24"/>
  <c r="F5" i="24"/>
  <c r="B14" i="24"/>
  <c r="J30" i="24"/>
  <c r="F13" i="24"/>
  <c r="B13" i="24"/>
  <c r="J4" i="24"/>
  <c r="F4" i="24"/>
  <c r="B50" i="24"/>
  <c r="J13" i="24"/>
  <c r="F12" i="24"/>
  <c r="B49" i="24"/>
  <c r="J12" i="24"/>
  <c r="F11" i="24"/>
  <c r="B12" i="24"/>
  <c r="J11" i="24"/>
  <c r="F3" i="24"/>
  <c r="B11" i="24"/>
  <c r="J3" i="24"/>
  <c r="F2" i="24"/>
  <c r="B3" i="24"/>
  <c r="J2" i="24"/>
  <c r="F46" i="24"/>
  <c r="B2" i="24"/>
  <c r="AB54" i="24"/>
  <c r="X54" i="24"/>
  <c r="W48" i="24"/>
  <c r="AA47" i="24"/>
  <c r="X47" i="24"/>
  <c r="X55" i="24" s="1"/>
  <c r="V47" i="24"/>
  <c r="AB46" i="24"/>
  <c r="AB55" i="24" s="1"/>
  <c r="Z46" i="24"/>
  <c r="V46" i="24"/>
  <c r="Z45" i="24"/>
  <c r="X45" i="24"/>
  <c r="V45" i="24"/>
  <c r="AB44" i="24"/>
  <c r="Z44" i="24"/>
  <c r="V44" i="24"/>
  <c r="Z43" i="24"/>
  <c r="V43" i="24"/>
  <c r="Z42" i="24"/>
  <c r="V42" i="24"/>
  <c r="Z41" i="24"/>
  <c r="V41" i="24"/>
  <c r="Z40" i="24"/>
  <c r="V40" i="24"/>
  <c r="Z39" i="24"/>
  <c r="V39" i="24"/>
  <c r="Z38" i="24"/>
  <c r="V38" i="24"/>
  <c r="Z37" i="24"/>
  <c r="V37" i="24"/>
  <c r="Z36" i="24"/>
  <c r="V36" i="24"/>
  <c r="Z35" i="24"/>
  <c r="V35" i="24"/>
  <c r="Z34" i="24"/>
  <c r="V34" i="24"/>
  <c r="Z33" i="24"/>
  <c r="V33" i="24"/>
  <c r="Z32" i="24"/>
  <c r="V32" i="24"/>
  <c r="Z31" i="24"/>
  <c r="V31" i="24"/>
  <c r="Z30" i="24"/>
  <c r="X30" i="24"/>
  <c r="X53" i="24" s="1"/>
  <c r="V30" i="24"/>
  <c r="AB29" i="24"/>
  <c r="AB53" i="24" s="1"/>
  <c r="Z29" i="24"/>
  <c r="V29" i="24"/>
  <c r="Z28" i="24"/>
  <c r="V28" i="24"/>
  <c r="Z27" i="24"/>
  <c r="V27" i="24"/>
  <c r="Z26" i="24"/>
  <c r="V26" i="24"/>
  <c r="Z25" i="24"/>
  <c r="V25" i="24"/>
  <c r="Z24" i="24"/>
  <c r="V24" i="24"/>
  <c r="Z23" i="24"/>
  <c r="V23" i="24"/>
  <c r="Z22" i="24"/>
  <c r="V22" i="24"/>
  <c r="Z21" i="24"/>
  <c r="V21" i="24"/>
  <c r="Z20" i="24"/>
  <c r="V20" i="24"/>
  <c r="Z19" i="24"/>
  <c r="V19" i="24"/>
  <c r="Z18" i="24"/>
  <c r="V18" i="24"/>
  <c r="Z17" i="24"/>
  <c r="V17" i="24"/>
  <c r="Z16" i="24"/>
  <c r="V16" i="24"/>
  <c r="Z15" i="24"/>
  <c r="V15" i="24"/>
  <c r="Z14" i="24"/>
  <c r="V14" i="24"/>
  <c r="Z13" i="24"/>
  <c r="V13" i="24"/>
  <c r="Z12" i="24"/>
  <c r="V12" i="24"/>
  <c r="Z11" i="24"/>
  <c r="V11" i="24"/>
  <c r="AB10" i="24"/>
  <c r="AB52" i="24" s="1"/>
  <c r="Z10" i="24"/>
  <c r="X10" i="24"/>
  <c r="X52" i="24" s="1"/>
  <c r="V10" i="24"/>
  <c r="Z9" i="24"/>
  <c r="V9" i="24"/>
  <c r="Z8" i="24"/>
  <c r="V8" i="24"/>
  <c r="Z7" i="24"/>
  <c r="V7" i="24"/>
  <c r="Z6" i="24"/>
  <c r="V6" i="24"/>
  <c r="Z5" i="24"/>
  <c r="V5" i="24"/>
  <c r="Z4" i="24"/>
  <c r="V4" i="24"/>
  <c r="Z3" i="24"/>
  <c r="V3" i="24"/>
  <c r="Z2" i="24"/>
  <c r="V2" i="24"/>
  <c r="E86" i="9" l="1"/>
  <c r="E78" i="9"/>
  <c r="E70" i="9"/>
  <c r="L70" i="9" l="1"/>
  <c r="E98" i="9"/>
  <c r="E96" i="9"/>
  <c r="F88" i="9"/>
  <c r="E88" i="9"/>
  <c r="E87" i="9"/>
  <c r="G86" i="9"/>
  <c r="F86" i="9"/>
  <c r="E79" i="9"/>
  <c r="H78" i="9"/>
  <c r="G78" i="9"/>
  <c r="F78" i="9"/>
  <c r="I105" i="9"/>
  <c r="H105" i="9"/>
  <c r="H104" i="9"/>
  <c r="G105" i="9"/>
  <c r="G104" i="9"/>
  <c r="F105" i="9"/>
  <c r="F104" i="9"/>
  <c r="E105" i="9"/>
  <c r="E104" i="9"/>
  <c r="I107" i="9"/>
  <c r="H107" i="9"/>
  <c r="G107" i="9"/>
  <c r="F107" i="9"/>
  <c r="E107" i="9"/>
  <c r="I106" i="9"/>
  <c r="H106" i="9"/>
  <c r="G106" i="9"/>
  <c r="F106" i="9"/>
  <c r="E106" i="9"/>
  <c r="I104" i="9"/>
  <c r="E100" i="9"/>
  <c r="E99" i="9"/>
  <c r="E97" i="9"/>
  <c r="G90" i="9"/>
  <c r="F90" i="9"/>
  <c r="E90" i="9"/>
  <c r="G89" i="9"/>
  <c r="F89" i="9"/>
  <c r="E89" i="9"/>
  <c r="G88" i="9"/>
  <c r="G87" i="9"/>
  <c r="F87" i="9"/>
  <c r="H81" i="9"/>
  <c r="G81" i="9"/>
  <c r="F81" i="9"/>
  <c r="E81" i="9"/>
  <c r="I80" i="9"/>
  <c r="H80" i="9"/>
  <c r="G80" i="9"/>
  <c r="F80" i="9"/>
  <c r="E80" i="9"/>
  <c r="H79" i="9"/>
  <c r="G79" i="9"/>
  <c r="F79" i="9"/>
  <c r="M73" i="9"/>
  <c r="L73" i="9"/>
  <c r="J73" i="9"/>
  <c r="I73" i="9"/>
  <c r="H73" i="9"/>
  <c r="G73" i="9"/>
  <c r="F73" i="9"/>
  <c r="E73" i="9"/>
  <c r="M72" i="9"/>
  <c r="L72" i="9"/>
  <c r="J72" i="9"/>
  <c r="I72" i="9"/>
  <c r="H72" i="9"/>
  <c r="G72" i="9"/>
  <c r="F72" i="9"/>
  <c r="E72" i="9"/>
  <c r="M71" i="9"/>
  <c r="L71" i="9"/>
  <c r="J71" i="9"/>
  <c r="I71" i="9"/>
  <c r="H71" i="9"/>
  <c r="G71" i="9"/>
  <c r="F71" i="9"/>
  <c r="E71" i="9"/>
  <c r="M70" i="9"/>
  <c r="J70" i="9"/>
  <c r="I70" i="9"/>
  <c r="H70" i="9"/>
  <c r="G70" i="9"/>
  <c r="F70" i="9"/>
  <c r="F5" i="9"/>
  <c r="F4" i="9"/>
  <c r="D3" i="9"/>
  <c r="F3" i="9" s="1"/>
  <c r="F2" i="9"/>
  <c r="J104" i="9" l="1"/>
  <c r="K70" i="9"/>
  <c r="N70" i="9" s="1"/>
  <c r="J105" i="9"/>
  <c r="J106" i="9"/>
  <c r="J107" i="9"/>
  <c r="K71" i="9"/>
  <c r="N71" i="9" s="1"/>
  <c r="K73" i="9"/>
  <c r="N73" i="9" s="1"/>
  <c r="K72" i="9"/>
  <c r="N72" i="9" s="1"/>
</calcChain>
</file>

<file path=xl/sharedStrings.xml><?xml version="1.0" encoding="utf-8"?>
<sst xmlns="http://schemas.openxmlformats.org/spreadsheetml/2006/main" count="1352" uniqueCount="256">
  <si>
    <t>nodal</t>
  </si>
  <si>
    <t>time</t>
  </si>
  <si>
    <t>gap</t>
  </si>
  <si>
    <t>hm 3-4</t>
  </si>
  <si>
    <t>hm 2-4</t>
  </si>
  <si>
    <t>hm 1-4</t>
  </si>
  <si>
    <t>transmission CAPEX</t>
  </si>
  <si>
    <t>OWPP CAPEX</t>
  </si>
  <si>
    <t>OWPP Power</t>
  </si>
  <si>
    <t>Strg CAPEX</t>
  </si>
  <si>
    <t>Gross consumer surplus</t>
  </si>
  <si>
    <t xml:space="preserve"> Revenue</t>
  </si>
  <si>
    <t>HM14</t>
  </si>
  <si>
    <t>HM24</t>
  </si>
  <si>
    <t>HM34</t>
  </si>
  <si>
    <t>OWPP</t>
  </si>
  <si>
    <t>Cost</t>
  </si>
  <si>
    <t>Average Energy Price</t>
  </si>
  <si>
    <t>Average Energy Price 3</t>
  </si>
  <si>
    <t>Average Energy Price 4</t>
  </si>
  <si>
    <t>Average Energy Price 1</t>
  </si>
  <si>
    <t>Average Energy Price 2</t>
  </si>
  <si>
    <t>UK</t>
  </si>
  <si>
    <t>DE</t>
  </si>
  <si>
    <t>DK</t>
  </si>
  <si>
    <t>nOBZ</t>
  </si>
  <si>
    <t>HMD: UK</t>
  </si>
  <si>
    <t>HMD: DE</t>
  </si>
  <si>
    <t>HMD: DK</t>
  </si>
  <si>
    <t>Transmission</t>
  </si>
  <si>
    <t>GWh</t>
  </si>
  <si>
    <t>GCS</t>
  </si>
  <si>
    <t>Benefits</t>
  </si>
  <si>
    <t>Social Welfare</t>
  </si>
  <si>
    <t>Nodal</t>
  </si>
  <si>
    <t>HMD14</t>
  </si>
  <si>
    <t>HMD24</t>
  </si>
  <si>
    <t>HMD34</t>
  </si>
  <si>
    <t>Description</t>
  </si>
  <si>
    <t xml:space="preserve"> "2030"</t>
  </si>
  <si>
    <t xml:space="preserve"> "2040"] scenarios-["NT"</t>
  </si>
  <si>
    <t xml:space="preserve"> "DE"</t>
  </si>
  <si>
    <t xml:space="preserve"> "GA"]</t>
  </si>
  <si>
    <t>%%%%%%% CONVEX SOLUTION %%%%%%%</t>
  </si>
  <si>
    <t>%%%% Cables HVAC t0 %%%%</t>
  </si>
  <si>
    <t>%%%% Cables HVAC t2 %%%%</t>
  </si>
  <si>
    <t>%%%% Cables HVAC tinf %%%%</t>
  </si>
  <si>
    <t xml:space="preserve"> 2 - 4 MVA</t>
  </si>
  <si>
    <t xml:space="preserve"> 17.373306274414062 Cost</t>
  </si>
  <si>
    <t>%%%% Cables HVDC t0 %%%%</t>
  </si>
  <si>
    <t xml:space="preserve"> 1 - 2 MVA</t>
  </si>
  <si>
    <t xml:space="preserve"> 24.06999969482422 Cost</t>
  </si>
  <si>
    <t xml:space="preserve"> 1 - 4 MVA</t>
  </si>
  <si>
    <t xml:space="preserve"> 3 - 4 MVA</t>
  </si>
  <si>
    <t>%%%% Cables HVDC t2 %%%%</t>
  </si>
  <si>
    <t xml:space="preserve"> 2 - 3 MVA</t>
  </si>
  <si>
    <t>%%%% Cables HVDC tinf %%%%</t>
  </si>
  <si>
    <t>%%%% OWPPS T0 %%%%</t>
  </si>
  <si>
    <t xml:space="preserve"> 40.0 Cost</t>
  </si>
  <si>
    <t>%%%% OWPPS T2 %%%%</t>
  </si>
  <si>
    <t>%%%% OWPPS Tinf %%%%</t>
  </si>
  <si>
    <t>%%%% Converters t0 %%%%</t>
  </si>
  <si>
    <t xml:space="preserve"> 30.0 Cost</t>
  </si>
  <si>
    <t>%%%% Converters t2 %%%%</t>
  </si>
  <si>
    <t>%%%% Converters tinf %%%%</t>
  </si>
  <si>
    <t>%%%% Storage t0 %%%%</t>
  </si>
  <si>
    <t xml:space="preserve">  MWh</t>
  </si>
  <si>
    <t xml:space="preserve"> 0.0 Cost</t>
  </si>
  <si>
    <t>%%%% Storage t2 %%%%</t>
  </si>
  <si>
    <t xml:space="preserve"> 6.0 Cost</t>
  </si>
  <si>
    <t>%%%% Storage tinf %%%%</t>
  </si>
  <si>
    <t xml:space="preserve"> 10.0 Cost</t>
  </si>
  <si>
    <t>objective</t>
  </si>
  <si>
    <t xml:space="preserve"> 32.880001068115234 Cost</t>
  </si>
  <si>
    <t xml:space="preserve"> 40.849998474121094 Cost</t>
  </si>
  <si>
    <t xml:space="preserve"> 16.440000534057617 Cost</t>
  </si>
  <si>
    <t xml:space="preserve"> 24.0 Cost</t>
  </si>
  <si>
    <t xml:space="preserve"> 19.0 Cost</t>
  </si>
  <si>
    <t>Storage</t>
  </si>
  <si>
    <t xml:space="preserve"> test-false k-6 years-["2020"</t>
  </si>
  <si>
    <t xml:space="preserve"> 38.0 Cost</t>
  </si>
  <si>
    <t xml:space="preserve"> 1.0 Cost</t>
  </si>
  <si>
    <t>Return on investment</t>
  </si>
  <si>
    <t>Summary</t>
  </si>
  <si>
    <t>total</t>
  </si>
  <si>
    <t>Average energy prices</t>
  </si>
  <si>
    <t>Energy production</t>
  </si>
  <si>
    <t>Social welfare</t>
  </si>
  <si>
    <t>nOBZ solution with HM14 prices</t>
  </si>
  <si>
    <t>nOBZ: UK</t>
  </si>
  <si>
    <t>HMD14 with nOBZ prices</t>
  </si>
  <si>
    <t xml:space="preserve"> -1.6909928695151762e6 achieved in</t>
  </si>
  <si>
    <t>Redispatch cost</t>
  </si>
  <si>
    <t>Redispatch</t>
  </si>
  <si>
    <t>redispatch</t>
  </si>
  <si>
    <t>mins</t>
  </si>
  <si>
    <t xml:space="preserve"> 14.0 Cost</t>
  </si>
  <si>
    <t xml:space="preserve"> 1 - 3 MVA</t>
  </si>
  <si>
    <t xml:space="preserve"> 35.0 Cost</t>
  </si>
  <si>
    <t xml:space="preserve"> -1.7747049405776195e6 achieved in</t>
  </si>
  <si>
    <t xml:space="preserve"> -1.7756045522474006e6 achieved in</t>
  </si>
  <si>
    <t>DSR</t>
  </si>
  <si>
    <t>Offshore Wind</t>
  </si>
  <si>
    <t>Onshore Wind</t>
  </si>
  <si>
    <t>Gas CCGT new</t>
  </si>
  <si>
    <t>Gas CCGT old 1</t>
  </si>
  <si>
    <t>Gas CCGT old 2</t>
  </si>
  <si>
    <t>Gas CCGT present 2</t>
  </si>
  <si>
    <t>Gas conventional old 1</t>
  </si>
  <si>
    <t>PS Closed</t>
  </si>
  <si>
    <t>Hard coal new Bio</t>
  </si>
  <si>
    <t>Hard coal old 1 Bio</t>
  </si>
  <si>
    <t>Hard coal old 2 Bio</t>
  </si>
  <si>
    <t>Gas OCGT old</t>
  </si>
  <si>
    <t>Nuclear</t>
  </si>
  <si>
    <t>Light oil</t>
  </si>
  <si>
    <t>Other non-RES UK00 P</t>
  </si>
  <si>
    <t>Other RES</t>
  </si>
  <si>
    <t>DSR_1</t>
  </si>
  <si>
    <t>Other non-RES</t>
  </si>
  <si>
    <t>Offshore Wind_1</t>
  </si>
  <si>
    <t>Onshore Wind_1</t>
  </si>
  <si>
    <t>Gas CCGT new_1</t>
  </si>
  <si>
    <t>Gas CCGT old 1_1</t>
  </si>
  <si>
    <t>Gas CCGT old 2_1</t>
  </si>
  <si>
    <t>Gas conventional old 1_1</t>
  </si>
  <si>
    <t>Gas conventional old 2</t>
  </si>
  <si>
    <t>PS Closed_1</t>
  </si>
  <si>
    <t>PS Open</t>
  </si>
  <si>
    <t>Lignite new</t>
  </si>
  <si>
    <t>Lignite old 2</t>
  </si>
  <si>
    <t>Hard coal new_1</t>
  </si>
  <si>
    <t>Hard coal old 1_1</t>
  </si>
  <si>
    <t>Hard coal old 2_1</t>
  </si>
  <si>
    <t>Gas OCGT new</t>
  </si>
  <si>
    <t>Gas OCGT old_1</t>
  </si>
  <si>
    <t>Light oil_1</t>
  </si>
  <si>
    <t>P2G</t>
  </si>
  <si>
    <t>Other non-RES DE00 P</t>
  </si>
  <si>
    <t>Other RES_1</t>
  </si>
  <si>
    <t>SLACK_1</t>
  </si>
  <si>
    <t>Other non-RES_1</t>
  </si>
  <si>
    <t>Offshore Wind_2</t>
  </si>
  <si>
    <t>Onshore Wind_2</t>
  </si>
  <si>
    <t>Hard coal new_2</t>
  </si>
  <si>
    <t>Hard coal old 2_2</t>
  </si>
  <si>
    <t>Gas CCGT old 2 Bio</t>
  </si>
  <si>
    <t>Hard coal old 2 Bio_1</t>
  </si>
  <si>
    <t>Heavy oil old 1 Bio</t>
  </si>
  <si>
    <t>Other non-RES DKW1 P</t>
  </si>
  <si>
    <t>Other RES_2</t>
  </si>
  <si>
    <t>SLACK_2</t>
  </si>
  <si>
    <t>Gas OCGT, Coal,</t>
  </si>
  <si>
    <t>Pump storage, P2G,</t>
  </si>
  <si>
    <t>PV, Hydro</t>
  </si>
  <si>
    <t>Onshore wind</t>
  </si>
  <si>
    <t>Offshore wind</t>
  </si>
  <si>
    <t>Gas CCGT</t>
  </si>
  <si>
    <t>Heavy oil, Shale oil</t>
  </si>
  <si>
    <t>Rest</t>
  </si>
  <si>
    <t>VOLL</t>
  </si>
  <si>
    <t>rest</t>
  </si>
  <si>
    <t>CCGT</t>
  </si>
  <si>
    <t>OCGT</t>
  </si>
  <si>
    <t xml:space="preserve"> 16.0 Cost</t>
  </si>
  <si>
    <t>uk</t>
  </si>
  <si>
    <t>de</t>
  </si>
  <si>
    <t>dk</t>
  </si>
  <si>
    <t xml:space="preserve"> -1.7755159776121674e6 achieved in</t>
  </si>
  <si>
    <t>Dict{Any</t>
  </si>
  <si>
    <t>Any} with 10 entries</t>
  </si>
  <si>
    <t xml:space="preserve">  "capex_tinf"   =&gt; 685.663</t>
  </si>
  <si>
    <t xml:space="preserve">  "branch"       =&gt; Dict{String</t>
  </si>
  <si>
    <t>Any}("t0"=&gt;Dict("3"=&gt;0.0</t>
  </si>
  <si>
    <t>4=&gt;0.0</t>
  </si>
  <si>
    <t>2=&gt;0.0</t>
  </si>
  <si>
    <t>all=&gt;0.0)</t>
  </si>
  <si>
    <t>tinf=&gt;Dict("3"=&gt;0.0</t>
  </si>
  <si>
    <t>1=&gt;608.534</t>
  </si>
  <si>
    <t>all=&gt;608.534)</t>
  </si>
  <si>
    <t>t2=&gt;Dict("3"=&gt;0.0</t>
  </si>
  <si>
    <t xml:space="preserve">  "capex_t0"     =&gt; 13419.9</t>
  </si>
  <si>
    <t xml:space="preserve">  "capex_t2"     =&gt; 1245.67</t>
  </si>
  <si>
    <t xml:space="preserve">  "storage"      =&gt; Dict{String</t>
  </si>
  <si>
    <t>1=&gt;0.0</t>
  </si>
  <si>
    <t>tinf=&gt;Dict("3"=&gt;53.3973</t>
  </si>
  <si>
    <t>2=&gt;23.7321</t>
  </si>
  <si>
    <t>all=&gt;77.1294)</t>
  </si>
  <si>
    <t>t2=&gt;Dict("3"=&gt;17.5647</t>
  </si>
  <si>
    <t>2=&gt;105.388</t>
  </si>
  <si>
    <t>all=&gt;122.953)</t>
  </si>
  <si>
    <t>all=&gt;200.082)</t>
  </si>
  <si>
    <t xml:space="preserve">  "capex_all"    =&gt; 15351.3</t>
  </si>
  <si>
    <t xml:space="preserve">  "branchdc"     =&gt; Dict{String</t>
  </si>
  <si>
    <t>Any}("t0"=&gt;Dict("4"=&gt;1446.65</t>
  </si>
  <si>
    <t>5=&gt;692.301</t>
  </si>
  <si>
    <t>all=&gt;2138.95)</t>
  </si>
  <si>
    <t>tinf=&gt;Dict("4"=&gt;0.0</t>
  </si>
  <si>
    <t>5=&gt;0.0</t>
  </si>
  <si>
    <t>t2=&gt;Dict("4"=&gt;0.0</t>
  </si>
  <si>
    <t xml:space="preserve">  "converters"   =&gt; Dict{String</t>
  </si>
  <si>
    <t>4=&gt;1957.0</t>
  </si>
  <si>
    <t>1=&gt;462.0</t>
  </si>
  <si>
    <t>2=&gt;462.0</t>
  </si>
  <si>
    <t>all=&gt;2881.0)</t>
  </si>
  <si>
    <t xml:space="preserve">  "owpp"         =&gt; Dict{String</t>
  </si>
  <si>
    <t>Any}("t0"=&gt;Dict("166"=&gt;8400.0</t>
  </si>
  <si>
    <t>all=&gt;8400.0)</t>
  </si>
  <si>
    <t>totals=&gt;Dict{Any</t>
  </si>
  <si>
    <t>Any}("166"=&gt;8400.0)</t>
  </si>
  <si>
    <t>tinf=&gt;Dict("166"=&gt;0.0</t>
  </si>
  <si>
    <t>t2=&gt;Dict("166"=&gt;0.0</t>
  </si>
  <si>
    <t xml:space="preserve">  "transmission" =&gt; 6751.2</t>
  </si>
  <si>
    <t xml:space="preserve"> 27.0 Cost</t>
  </si>
  <si>
    <t xml:space="preserve"> -1.7759934660204886e6 achieved in</t>
  </si>
  <si>
    <t xml:space="preserve">  "capex_tinf"   =&gt; 804.098</t>
  </si>
  <si>
    <t xml:space="preserve">  "capex_t0"     =&gt; 14663.1</t>
  </si>
  <si>
    <t xml:space="preserve">  "capex_t2"     =&gt; 745.076</t>
  </si>
  <si>
    <t xml:space="preserve">  "capex_all"    =&gt; 16212.2</t>
  </si>
  <si>
    <t>Any}("t0"=&gt;Dict("4"=&gt;1976.14</t>
  </si>
  <si>
    <t>5=&gt;1174.93</t>
  </si>
  <si>
    <t>all=&gt;3151.07)</t>
  </si>
  <si>
    <t>tinf=&gt;Dict("3"=&gt;95.0068</t>
  </si>
  <si>
    <t>1=&gt;577.5</t>
  </si>
  <si>
    <t>2=&gt;577.5</t>
  </si>
  <si>
    <t>all=&gt;3112.0)</t>
  </si>
  <si>
    <t xml:space="preserve">  "transmission" =&gt; 7612.16</t>
  </si>
  <si>
    <t xml:space="preserve">  "capex_tinf"   =&gt; 895.047</t>
  </si>
  <si>
    <t xml:space="preserve">  "capex_t0"     =&gt; 15142.1</t>
  </si>
  <si>
    <t xml:space="preserve">  "capex_t2"     =&gt; 122.953</t>
  </si>
  <si>
    <t xml:space="preserve">  "capex_all"    =&gt; 16160.1</t>
  </si>
  <si>
    <t>Any}("t0"=&gt;Dict("4"=&gt;2455.15</t>
  </si>
  <si>
    <t>all=&gt;3630.08)</t>
  </si>
  <si>
    <t>tinf=&gt;Dict("3"=&gt;139.101</t>
  </si>
  <si>
    <t>tinf=&gt;Dict("3"=&gt;70.2836</t>
  </si>
  <si>
    <t xml:space="preserve">  "transmission" =&gt; 7560.0</t>
  </si>
  <si>
    <t xml:space="preserve">  "capex_tinf"   =&gt; 1137.3</t>
  </si>
  <si>
    <t xml:space="preserve">  "capex_all"    =&gt; 14680.2</t>
  </si>
  <si>
    <t>1=&gt;191.71</t>
  </si>
  <si>
    <t>6=&gt;154.501</t>
  </si>
  <si>
    <t>all=&gt;346.211)</t>
  </si>
  <si>
    <t>all=&gt;2485.16)</t>
  </si>
  <si>
    <t>1=&gt;17.5709</t>
  </si>
  <si>
    <t>2=&gt;17.5709</t>
  </si>
  <si>
    <t>all=&gt;105.425)</t>
  </si>
  <si>
    <t>all=&gt;2986.43)</t>
  </si>
  <si>
    <t xml:space="preserve">  "transmission" =&gt; 6080.12</t>
  </si>
  <si>
    <t>node</t>
  </si>
  <si>
    <t>de:wf</t>
  </si>
  <si>
    <t>y1</t>
  </si>
  <si>
    <t>y2</t>
  </si>
  <si>
    <t>y0</t>
  </si>
  <si>
    <t>Converters</t>
  </si>
  <si>
    <t>Generation</t>
  </si>
  <si>
    <t>de-wf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</si>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</sst>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Average Energy Price [</a:t>
            </a:r>
            <a:r>
              <a:rPr lang="en-US" sz="1800" b="0" i="0" baseline="0">
                <a:solidFill>
                  <a:sysClr val="windowText" lastClr="000000"/>
                </a:solidFill>
                <a:effectLst/>
              </a:rPr>
              <a:t>€/MWh</a:t>
            </a:r>
            <a:r>
              <a:rPr lang="en-US" sz="1800">
                <a:solidFill>
                  <a:sysClr val="windowText" lastClr="000000"/>
                </a:solidFill>
              </a:rPr>
              <a:t>] </a:t>
            </a:r>
          </a:p>
        </c:rich>
      </c:tx>
      <c:layout>
        <c:manualLayout>
          <c:xMode val="edge"/>
          <c:yMode val="edge"/>
          <c:x val="0.2396991995665018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0167993604415575E-2"/>
          <c:y val="0.11679498015507711"/>
          <c:w val="0.95668378726650805"/>
          <c:h val="0.77736756890943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uk_de_dk_wOnshore!$D$78</c:f>
              <c:strCache>
                <c:ptCount val="1"/>
                <c:pt idx="0">
                  <c:v>nOBZ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uk_de_dk_wOnshore!$E$77:$I$77</c15:sqref>
                  </c15:fullRef>
                </c:ext>
              </c:extLst>
              <c:f>uk_de_dk_wOnshore!$E$77:$H$77</c:f>
              <c:strCache>
                <c:ptCount val="4"/>
                <c:pt idx="0">
                  <c:v>UK</c:v>
                </c:pt>
                <c:pt idx="1">
                  <c:v>DE</c:v>
                </c:pt>
                <c:pt idx="2">
                  <c:v>DK</c:v>
                </c:pt>
                <c:pt idx="3">
                  <c:v>OWPP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uk_de_dk_wOnshore!$E$78:$I$78</c15:sqref>
                  </c15:fullRef>
                </c:ext>
              </c:extLst>
              <c:f>uk_de_dk_wOnshore!$E$78:$H$78</c:f>
              <c:numCache>
                <c:formatCode>0.0</c:formatCode>
                <c:ptCount val="4"/>
                <c:pt idx="0">
                  <c:v>88.344885778562499</c:v>
                </c:pt>
                <c:pt idx="1">
                  <c:v>96.8006787100433</c:v>
                </c:pt>
                <c:pt idx="2">
                  <c:v>98.995998448473998</c:v>
                </c:pt>
                <c:pt idx="3">
                  <c:v>96.013193547884995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0-467A-8FCB-15F7E2644E79}"/>
            </c:ext>
          </c:extLst>
        </c:ser>
        <c:ser>
          <c:idx val="1"/>
          <c:order val="1"/>
          <c:tx>
            <c:strRef>
              <c:f>uk_de_dk_wOnshore!$D$79</c:f>
              <c:strCache>
                <c:ptCount val="1"/>
                <c:pt idx="0">
                  <c:v>HMD: UK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uk_de_dk_wOnshore!$E$77:$I$77</c15:sqref>
                  </c15:fullRef>
                </c:ext>
              </c:extLst>
              <c:f>uk_de_dk_wOnshore!$E$77:$H$77</c:f>
              <c:strCache>
                <c:ptCount val="4"/>
                <c:pt idx="0">
                  <c:v>UK</c:v>
                </c:pt>
                <c:pt idx="1">
                  <c:v>DE</c:v>
                </c:pt>
                <c:pt idx="2">
                  <c:v>DK</c:v>
                </c:pt>
                <c:pt idx="3">
                  <c:v>OWPP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uk_de_dk_wOnshore!$E$79:$I$79</c15:sqref>
                  </c15:fullRef>
                </c:ext>
              </c:extLst>
              <c:f>uk_de_dk_wOnshore!$E$79:$H$79</c:f>
              <c:numCache>
                <c:formatCode>0.0</c:formatCode>
                <c:ptCount val="4"/>
                <c:pt idx="0">
                  <c:v>88.103139154522793</c:v>
                </c:pt>
                <c:pt idx="1">
                  <c:v>97.497044935047995</c:v>
                </c:pt>
                <c:pt idx="2">
                  <c:v>121.38268077815199</c:v>
                </c:pt>
                <c:pt idx="3">
                  <c:v>88.103139154522793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0-467A-8FCB-15F7E2644E79}"/>
            </c:ext>
          </c:extLst>
        </c:ser>
        <c:ser>
          <c:idx val="2"/>
          <c:order val="2"/>
          <c:tx>
            <c:strRef>
              <c:f>uk_de_dk_wOnshore!$D$80</c:f>
              <c:strCache>
                <c:ptCount val="1"/>
                <c:pt idx="0">
                  <c:v>HMD: 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uk_de_dk_wOnshore!$E$77:$I$77</c15:sqref>
                  </c15:fullRef>
                </c:ext>
              </c:extLst>
              <c:f>uk_de_dk_wOnshore!$E$77:$H$77</c:f>
              <c:strCache>
                <c:ptCount val="4"/>
                <c:pt idx="0">
                  <c:v>UK</c:v>
                </c:pt>
                <c:pt idx="1">
                  <c:v>DE</c:v>
                </c:pt>
                <c:pt idx="2">
                  <c:v>DK</c:v>
                </c:pt>
                <c:pt idx="3">
                  <c:v>OWPP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uk_de_dk_wOnshore!$E$80:$I$80</c15:sqref>
                  </c15:fullRef>
                </c:ext>
              </c:extLst>
              <c:f>uk_de_dk_wOnshore!$E$80:$H$80</c:f>
              <c:numCache>
                <c:formatCode>0.0</c:formatCode>
                <c:ptCount val="4"/>
                <c:pt idx="0">
                  <c:v>88.564027298654693</c:v>
                </c:pt>
                <c:pt idx="1">
                  <c:v>96.308147151717407</c:v>
                </c:pt>
                <c:pt idx="2">
                  <c:v>95.684430474796997</c:v>
                </c:pt>
                <c:pt idx="3">
                  <c:v>96.308147151717407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0-467A-8FCB-15F7E2644E79}"/>
            </c:ext>
          </c:extLst>
        </c:ser>
        <c:ser>
          <c:idx val="3"/>
          <c:order val="3"/>
          <c:tx>
            <c:strRef>
              <c:f>uk_de_dk_wOnshore!$D$81</c:f>
              <c:strCache>
                <c:ptCount val="1"/>
                <c:pt idx="0">
                  <c:v>HMD: DK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uk_de_dk_wOnshore!$E$77:$I$77</c15:sqref>
                  </c15:fullRef>
                </c:ext>
              </c:extLst>
              <c:f>uk_de_dk_wOnshore!$E$77:$H$77</c:f>
              <c:strCache>
                <c:ptCount val="4"/>
                <c:pt idx="0">
                  <c:v>UK</c:v>
                </c:pt>
                <c:pt idx="1">
                  <c:v>DE</c:v>
                </c:pt>
                <c:pt idx="2">
                  <c:v>DK</c:v>
                </c:pt>
                <c:pt idx="3">
                  <c:v>OWPP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uk_de_dk_wOnshore!$E$81:$I$81</c15:sqref>
                  </c15:fullRef>
                </c:ext>
              </c:extLst>
              <c:f>uk_de_dk_wOnshore!$E$81:$H$81</c:f>
              <c:numCache>
                <c:formatCode>0.0</c:formatCode>
                <c:ptCount val="4"/>
                <c:pt idx="0">
                  <c:v>88.362632692142697</c:v>
                </c:pt>
                <c:pt idx="1">
                  <c:v>96.751034207655294</c:v>
                </c:pt>
                <c:pt idx="2">
                  <c:v>98.358462849268705</c:v>
                </c:pt>
                <c:pt idx="3">
                  <c:v>98.358462849268705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40-467A-8FCB-15F7E264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366435503"/>
        <c:axId val="1366431343"/>
      </c:barChart>
      <c:catAx>
        <c:axId val="136643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31343"/>
        <c:crosses val="autoZero"/>
        <c:auto val="1"/>
        <c:lblAlgn val="ctr"/>
        <c:lblOffset val="100"/>
        <c:noMultiLvlLbl val="0"/>
      </c:catAx>
      <c:valAx>
        <c:axId val="136643134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3664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586779665447965E-2"/>
          <c:y val="7.881051779576391E-2"/>
          <c:w val="0.89999988116827878"/>
          <c:h val="8.597729664933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Return on Investment [%]</a:t>
            </a:r>
          </a:p>
        </c:rich>
      </c:tx>
      <c:layout>
        <c:manualLayout>
          <c:xMode val="edge"/>
          <c:yMode val="edge"/>
          <c:x val="0.3090469725767038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3800962379702532E-2"/>
          <c:y val="8.831000291630213E-2"/>
          <c:w val="0.9256434820647419"/>
          <c:h val="0.77722011575891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uk_de_dk_wOnshore!$E$85</c:f>
              <c:strCache>
                <c:ptCount val="1"/>
                <c:pt idx="0">
                  <c:v>OWPP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uk_de_dk_wOnshore!$D$86:$D$90</c15:sqref>
                  </c15:fullRef>
                </c:ext>
              </c:extLst>
              <c:f>(uk_de_dk_wOnshore!$D$86,uk_de_dk_wOnshore!$D$88:$D$90)</c:f>
              <c:strCache>
                <c:ptCount val="4"/>
                <c:pt idx="0">
                  <c:v>nOBZ</c:v>
                </c:pt>
                <c:pt idx="1">
                  <c:v>HMD: UK</c:v>
                </c:pt>
                <c:pt idx="2">
                  <c:v>HMD: DE</c:v>
                </c:pt>
                <c:pt idx="3">
                  <c:v>HMD: DK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uk_de_dk_wOnshore!$E$86:$E$90</c15:sqref>
                  </c15:fullRef>
                </c:ext>
              </c:extLst>
              <c:f>(uk_de_dk_wOnshore!$E$86,uk_de_dk_wOnshore!$E$88:$E$90)</c:f>
              <c:numCache>
                <c:formatCode>0.00</c:formatCode>
                <c:ptCount val="4"/>
                <c:pt idx="0">
                  <c:v>8.0445645984861667</c:v>
                </c:pt>
                <c:pt idx="1">
                  <c:v>7.9688538682377761</c:v>
                </c:pt>
                <c:pt idx="2">
                  <c:v>8.0631525467687002</c:v>
                </c:pt>
                <c:pt idx="3">
                  <c:v>8.1137069239787003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4C90-BEFA-6054FD9FA6EA}"/>
            </c:ext>
          </c:extLst>
        </c:ser>
        <c:ser>
          <c:idx val="1"/>
          <c:order val="1"/>
          <c:tx>
            <c:strRef>
              <c:f>uk_de_dk_wOnshore!$F$85</c:f>
              <c:strCache>
                <c:ptCount val="1"/>
                <c:pt idx="0">
                  <c:v>Transmission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uk_de_dk_wOnshore!$D$86:$D$90</c15:sqref>
                  </c15:fullRef>
                </c:ext>
              </c:extLst>
              <c:f>(uk_de_dk_wOnshore!$D$86,uk_de_dk_wOnshore!$D$88:$D$90)</c:f>
              <c:strCache>
                <c:ptCount val="4"/>
                <c:pt idx="0">
                  <c:v>nOBZ</c:v>
                </c:pt>
                <c:pt idx="1">
                  <c:v>HMD: UK</c:v>
                </c:pt>
                <c:pt idx="2">
                  <c:v>HMD: DE</c:v>
                </c:pt>
                <c:pt idx="3">
                  <c:v>HMD: DK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uk_de_dk_wOnshore!$F$86:$F$90</c15:sqref>
                  </c15:fullRef>
                </c:ext>
              </c:extLst>
              <c:f>(uk_de_dk_wOnshore!$F$86,uk_de_dk_wOnshore!$F$88:$F$90)</c:f>
              <c:numCache>
                <c:formatCode>0.00</c:formatCode>
                <c:ptCount val="4"/>
                <c:pt idx="0">
                  <c:v>5.9542574174912231</c:v>
                </c:pt>
                <c:pt idx="1">
                  <c:v>5.9719582487325749</c:v>
                </c:pt>
                <c:pt idx="2">
                  <c:v>5.4850172068217926</c:v>
                </c:pt>
                <c:pt idx="3">
                  <c:v>5.7311344701252285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1-4C90-BEFA-6054FD9FA6EA}"/>
            </c:ext>
          </c:extLst>
        </c:ser>
        <c:ser>
          <c:idx val="2"/>
          <c:order val="2"/>
          <c:tx>
            <c:strRef>
              <c:f>uk_de_dk_wOnshore!$G$85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uk_de_dk_wOnshore!$D$86:$D$90</c15:sqref>
                  </c15:fullRef>
                </c:ext>
              </c:extLst>
              <c:f>(uk_de_dk_wOnshore!$D$86,uk_de_dk_wOnshore!$D$88:$D$90)</c:f>
              <c:strCache>
                <c:ptCount val="4"/>
                <c:pt idx="0">
                  <c:v>nOBZ</c:v>
                </c:pt>
                <c:pt idx="1">
                  <c:v>HMD: UK</c:v>
                </c:pt>
                <c:pt idx="2">
                  <c:v>HMD: DE</c:v>
                </c:pt>
                <c:pt idx="3">
                  <c:v>HMD: DK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uk_de_dk_wOnshore!$G$86:$G$90</c15:sqref>
                  </c15:fullRef>
                </c:ext>
              </c:extLst>
              <c:f>(uk_de_dk_wOnshore!$G$86,uk_de_dk_wOnshore!$G$88:$G$90)</c:f>
              <c:numCache>
                <c:formatCode>0.00</c:formatCode>
                <c:ptCount val="4"/>
                <c:pt idx="0">
                  <c:v>4.1133986089644656</c:v>
                </c:pt>
                <c:pt idx="1">
                  <c:v>7.6545907206519512</c:v>
                </c:pt>
                <c:pt idx="2">
                  <c:v>1.8641071800894879</c:v>
                </c:pt>
                <c:pt idx="3">
                  <c:v>4.1093437084086268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01-4C90-BEFA-6054FD9FA6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5"/>
        <c:axId val="1369788607"/>
        <c:axId val="1369789855"/>
        <c:extLst/>
      </c:barChart>
      <c:catAx>
        <c:axId val="136978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89855"/>
        <c:crosses val="autoZero"/>
        <c:auto val="1"/>
        <c:lblAlgn val="ctr"/>
        <c:lblOffset val="100"/>
        <c:noMultiLvlLbl val="0"/>
      </c:catAx>
      <c:valAx>
        <c:axId val="136978985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369788607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b"/>
      <c:layout>
        <c:manualLayout>
          <c:xMode val="edge"/>
          <c:yMode val="edge"/>
          <c:x val="0.2088101761574474"/>
          <c:y val="7.447578058412524E-2"/>
          <c:w val="0.57471182089699602"/>
          <c:h val="8.6074658496953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ysClr val="windowText" lastClr="000000"/>
                </a:solidFill>
              </a:rPr>
              <a:t>Social Welfare</a:t>
            </a:r>
          </a:p>
        </c:rich>
      </c:tx>
      <c:layout>
        <c:manualLayout>
          <c:xMode val="edge"/>
          <c:yMode val="edge"/>
          <c:x val="0.37640529766555098"/>
          <c:y val="3.177879246243232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2075064674366332"/>
          <c:w val="1"/>
          <c:h val="0.695048807780997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uk_de_dk_wOnshore!$E$103</c:f>
              <c:strCache>
                <c:ptCount val="1"/>
                <c:pt idx="0">
                  <c:v>OWPP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568462156541499E-3"/>
                  <c:y val="5.385996409335727E-2"/>
                </c:manualLayout>
              </c:layout>
              <c:numFmt formatCode="#,##0.00" sourceLinked="0"/>
              <c:spPr>
                <a:noFill/>
                <a:ln w="19050"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0-6A2D-42B7-9CFB-2307940011EF}"/>
                </c:ext>
              </c:extLst>
            </c:dLbl>
            <c:dLbl>
              <c:idx val="2"/>
              <c:layout>
                <c:manualLayout>
                  <c:x val="0"/>
                  <c:y val="4.3087971274685818E-2"/>
                </c:manualLayout>
              </c:layout>
              <c:numFmt formatCode="#,##0.00" sourceLinked="0"/>
              <c:spPr>
                <a:noFill/>
                <a:ln w="19050"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1-6A2D-42B7-9CFB-2307940011EF}"/>
                </c:ext>
              </c:extLst>
            </c:dLbl>
            <c:numFmt formatCode="#,##0.00" sourceLinked="0"/>
            <c:spPr>
              <a:noFill/>
              <a:ln w="19050">
                <a:solidFill>
                  <a:sysClr val="window" lastClr="FFFFFF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uk_de_dk_wOnshore!$D$104:$D$107</c:f>
              <c:strCache>
                <c:ptCount val="4"/>
                <c:pt idx="0">
                  <c:v>nOBZ</c:v>
                </c:pt>
                <c:pt idx="1">
                  <c:v>HMD: UK</c:v>
                </c:pt>
                <c:pt idx="2">
                  <c:v>HMD: DE</c:v>
                </c:pt>
                <c:pt idx="3">
                  <c:v>HMD: DK</c:v>
                </c:pt>
              </c:strCache>
            </c:strRef>
          </c:cat>
          <c:val>
            <c:numRef>
              <c:f>uk_de_dk_wOnshore!$E$104:$E$107</c:f>
              <c:numCache>
                <c:formatCode>General</c:formatCode>
                <c:ptCount val="4"/>
                <c:pt idx="0">
                  <c:v>19.1969571820086</c:v>
                </c:pt>
                <c:pt idx="1">
                  <c:v>18.600821561671001</c:v>
                </c:pt>
                <c:pt idx="2">
                  <c:v>19.345249946749899</c:v>
                </c:pt>
                <c:pt idx="3">
                  <c:v>19.752474561252502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D-42B7-9CFB-2307940011EF}"/>
            </c:ext>
          </c:extLst>
        </c:ser>
        <c:ser>
          <c:idx val="1"/>
          <c:order val="1"/>
          <c:tx>
            <c:strRef>
              <c:f>uk_de_dk_wOnshore!$F$103</c:f>
              <c:strCache>
                <c:ptCount val="1"/>
                <c:pt idx="0">
                  <c:v>Transmission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9348478226620477E-2"/>
                  <c:y val="-4.3087971274685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A2D-42B7-9CFB-2307940011EF}"/>
                </c:ext>
              </c:extLst>
            </c:dLbl>
            <c:dLbl>
              <c:idx val="2"/>
              <c:layout>
                <c:manualLayout>
                  <c:x val="2.568462156541499E-3"/>
                  <c:y val="-7.18132854578103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A2D-42B7-9CFB-2307940011EF}"/>
                </c:ext>
              </c:extLst>
            </c:dLbl>
            <c:dLbl>
              <c:idx val="3"/>
              <c:layout>
                <c:manualLayout>
                  <c:x val="6.9348478226620477E-2"/>
                  <c:y val="-5.3859964093357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A2D-42B7-9CFB-2307940011EF}"/>
                </c:ext>
              </c:extLst>
            </c:dLbl>
            <c:numFmt formatCode="#,##0.00" sourceLinked="0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uk_de_dk_wOnshore!$D$104:$D$107</c:f>
              <c:strCache>
                <c:ptCount val="4"/>
                <c:pt idx="0">
                  <c:v>nOBZ</c:v>
                </c:pt>
                <c:pt idx="1">
                  <c:v>HMD: UK</c:v>
                </c:pt>
                <c:pt idx="2">
                  <c:v>HMD: DE</c:v>
                </c:pt>
                <c:pt idx="3">
                  <c:v>HMD: DK</c:v>
                </c:pt>
              </c:strCache>
            </c:strRef>
          </c:cat>
          <c:val>
            <c:numRef>
              <c:f>uk_de_dk_wOnshore!$F$104:$F$107</c:f>
              <c:numCache>
                <c:formatCode>General</c:formatCode>
                <c:ptCount val="4"/>
                <c:pt idx="0">
                  <c:v>5.31420351470606</c:v>
                </c:pt>
                <c:pt idx="1">
                  <c:v>6.0629466920675092</c:v>
                </c:pt>
                <c:pt idx="2">
                  <c:v>4.2046668400753706</c:v>
                </c:pt>
                <c:pt idx="3">
                  <c:v>4.0947465067770512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2D-42B7-9CFB-2307940011EF}"/>
            </c:ext>
          </c:extLst>
        </c:ser>
        <c:ser>
          <c:idx val="2"/>
          <c:order val="2"/>
          <c:tx>
            <c:strRef>
              <c:f>uk_de_dk_wOnshore!$G$103</c:f>
              <c:strCache>
                <c:ptCount val="1"/>
                <c:pt idx="0">
                  <c:v>GCS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9.6947652638572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A2D-42B7-9CFB-2307940011EF}"/>
                </c:ext>
              </c:extLst>
            </c:dLbl>
            <c:dLbl>
              <c:idx val="1"/>
              <c:numFmt formatCode="#,##0.00" sourceLinked="0"/>
              <c:spPr>
                <a:noFill/>
                <a:ln w="19050"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6A2D-42B7-9CFB-2307940011EF}"/>
                </c:ext>
              </c:extLst>
            </c:dLbl>
            <c:dLbl>
              <c:idx val="2"/>
              <c:layout>
                <c:manualLayout>
                  <c:x val="-5.6506167443912979E-2"/>
                  <c:y val="-7.1813285457809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A2D-42B7-9CFB-2307940011EF}"/>
                </c:ext>
              </c:extLst>
            </c:dLbl>
            <c:dLbl>
              <c:idx val="3"/>
              <c:layout>
                <c:manualLayout>
                  <c:x val="-9.4175857812309172E-17"/>
                  <c:y val="-6.4631674182558413E-2"/>
                </c:manualLayout>
              </c:layout>
              <c:numFmt formatCode="#,##0.00" sourceLinked="0"/>
              <c:spPr>
                <a:noFill/>
                <a:ln w="19050"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A-6A2D-42B7-9CFB-2307940011EF}"/>
                </c:ext>
              </c:extLst>
            </c:dLbl>
            <c:numFmt formatCode="#,##0.00" sourceLinked="0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uk_de_dk_wOnshore!$D$104:$D$107</c:f>
              <c:strCache>
                <c:ptCount val="4"/>
                <c:pt idx="0">
                  <c:v>nOBZ</c:v>
                </c:pt>
                <c:pt idx="1">
                  <c:v>HMD: UK</c:v>
                </c:pt>
                <c:pt idx="2">
                  <c:v>HMD: DE</c:v>
                </c:pt>
                <c:pt idx="3">
                  <c:v>HMD: DK</c:v>
                </c:pt>
              </c:strCache>
            </c:strRef>
          </c:cat>
          <c:val>
            <c:numRef>
              <c:f>uk_de_dk_wOnshore!$G$104:$G$107</c:f>
              <c:numCache>
                <c:formatCode>0.00E+00</c:formatCode>
                <c:ptCount val="4"/>
                <c:pt idx="0">
                  <c:v>1094.1655363933301</c:v>
                </c:pt>
                <c:pt idx="1">
                  <c:v>1071.38515169529</c:v>
                </c:pt>
                <c:pt idx="2">
                  <c:v>1100.7184724930798</c:v>
                </c:pt>
                <c:pt idx="3">
                  <c:v>1095.5740418190901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2D-42B7-9CFB-2307940011EF}"/>
            </c:ext>
          </c:extLst>
        </c:ser>
        <c:ser>
          <c:idx val="3"/>
          <c:order val="3"/>
          <c:tx>
            <c:strRef>
              <c:f>uk_de_dk_wOnshore!$H$103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0787541057474298"/>
                  <c:y val="-8.25852782764811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2D-42B7-9CFB-2307940011EF}"/>
                </c:ext>
              </c:extLst>
            </c:dLbl>
            <c:dLbl>
              <c:idx val="2"/>
              <c:layout>
                <c:manualLayout>
                  <c:x val="7.4485402539703469E-2"/>
                  <c:y val="-6.46319569120287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A2D-42B7-9CFB-2307940011EF}"/>
                </c:ext>
              </c:extLst>
            </c:dLbl>
            <c:dLbl>
              <c:idx val="3"/>
              <c:layout>
                <c:manualLayout>
                  <c:x val="-6.6780016070078968E-2"/>
                  <c:y val="-7.1813285457809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2D-42B7-9CFB-2307940011EF}"/>
                </c:ext>
              </c:extLst>
            </c:dLbl>
            <c:numFmt formatCode="#,##0.00" sourceLinked="0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uk_de_dk_wOnshore!$D$104:$D$107</c:f>
              <c:strCache>
                <c:ptCount val="4"/>
                <c:pt idx="0">
                  <c:v>nOBZ</c:v>
                </c:pt>
                <c:pt idx="1">
                  <c:v>HMD: UK</c:v>
                </c:pt>
                <c:pt idx="2">
                  <c:v>HMD: DE</c:v>
                </c:pt>
                <c:pt idx="3">
                  <c:v>HMD: DK</c:v>
                </c:pt>
              </c:strCache>
            </c:strRef>
          </c:cat>
          <c:val>
            <c:numRef>
              <c:f>uk_de_dk_wOnshore!$H$104:$H$107</c:f>
              <c:numCache>
                <c:formatCode>General</c:formatCode>
                <c:ptCount val="4"/>
                <c:pt idx="0">
                  <c:v>6.9198236332020146E-3</c:v>
                </c:pt>
                <c:pt idx="1">
                  <c:v>0.38722389341908398</c:v>
                </c:pt>
                <c:pt idx="2">
                  <c:v>-9.5390595268189993E-2</c:v>
                </c:pt>
                <c:pt idx="3">
                  <c:v>6.6684448936460113E-3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A2D-42B7-9CFB-2307940011EF}"/>
            </c:ext>
          </c:extLst>
        </c:ser>
        <c:ser>
          <c:idx val="4"/>
          <c:order val="4"/>
          <c:tx>
            <c:strRef>
              <c:f>uk_de_dk_wOnshore!$I$103</c:f>
              <c:strCache>
                <c:ptCount val="1"/>
                <c:pt idx="0">
                  <c:v>Redispatch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2D-42B7-9CFB-2307940011EF}"/>
                </c:ext>
              </c:extLst>
            </c:dLbl>
            <c:dLbl>
              <c:idx val="3"/>
              <c:layout>
                <c:manualLayout>
                  <c:x val="0"/>
                  <c:y val="-3.5906642728904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6A2D-42B7-9CFB-2307940011EF}"/>
                </c:ext>
              </c:extLst>
            </c:dLbl>
            <c:numFmt formatCode="#,##0.00" sourceLinked="0"/>
            <c:spPr>
              <a:noFill/>
              <a:ln w="19050">
                <a:solidFill>
                  <a:sysClr val="window" lastClr="FFFFFF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uk_de_dk_wOnshore!$D$104:$D$107</c:f>
              <c:strCache>
                <c:ptCount val="4"/>
                <c:pt idx="0">
                  <c:v>nOBZ</c:v>
                </c:pt>
                <c:pt idx="1">
                  <c:v>HMD: UK</c:v>
                </c:pt>
                <c:pt idx="2">
                  <c:v>HMD: DE</c:v>
                </c:pt>
                <c:pt idx="3">
                  <c:v>HMD: DK</c:v>
                </c:pt>
              </c:strCache>
            </c:strRef>
          </c:cat>
          <c:val>
            <c:numRef>
              <c:f>uk_de_dk_wOnshore!$I$104:$I$107</c:f>
              <c:numCache>
                <c:formatCode>General</c:formatCode>
                <c:ptCount val="4"/>
                <c:pt idx="0" formatCode="0.00E+00">
                  <c:v>0</c:v>
                </c:pt>
                <c:pt idx="1">
                  <c:v>-160.79968033641998</c:v>
                </c:pt>
                <c:pt idx="2">
                  <c:v>-138.818804864762</c:v>
                </c:pt>
                <c:pt idx="3">
                  <c:v>-137.54735969439801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A2D-42B7-9CFB-230794001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369791935"/>
        <c:axId val="1369789439"/>
      </c:barChart>
      <c:catAx>
        <c:axId val="1369791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9789439"/>
        <c:crosses val="autoZero"/>
        <c:auto val="1"/>
        <c:lblAlgn val="ctr"/>
        <c:lblOffset val="100"/>
        <c:noMultiLvlLbl val="0"/>
      </c:catAx>
      <c:valAx>
        <c:axId val="1369789439"/>
        <c:scaling>
          <c:orientation val="minMax"/>
          <c:max val="250"/>
          <c:min val="-2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979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2.1709947836412728E-2"/>
          <c:w val="1"/>
          <c:h val="0.17655041773279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OWPP Energy Production [10^3 GWh]</a:t>
            </a:r>
          </a:p>
        </c:rich>
      </c:tx>
      <c:layout>
        <c:manualLayout>
          <c:xMode val="edge"/>
          <c:yMode val="edge"/>
          <c:x val="0.107412598985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122553447756699E-2"/>
          <c:y val="4.5798760588262592E-2"/>
          <c:w val="0.93375489310448656"/>
          <c:h val="0.8197312140287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uk_de_dk_wOnshore!$E$95</c:f>
              <c:strCache>
                <c:ptCount val="1"/>
                <c:pt idx="0">
                  <c:v>GWh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A5AE-4B25-A72E-7290BF4E601F}"/>
                </c:ext>
              </c:extLst>
            </c:dLbl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A5AE-4B25-A72E-7290BF4E601F}"/>
                </c:ext>
              </c:extLst>
            </c:dLbl>
            <c:dLbl>
              <c:idx val="2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A5AE-4B25-A72E-7290BF4E601F}"/>
                </c:ext>
              </c:extLst>
            </c:dLbl>
            <c:dLbl>
              <c:idx val="3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A5AE-4B25-A72E-7290BF4E601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uk_de_dk_wOnshore!$D$96:$D$100</c15:sqref>
                  </c15:fullRef>
                </c:ext>
              </c:extLst>
              <c:f>(uk_de_dk_wOnshore!$D$96,uk_de_dk_wOnshore!$D$98:$D$100)</c:f>
              <c:strCache>
                <c:ptCount val="4"/>
                <c:pt idx="0">
                  <c:v>nOBZ</c:v>
                </c:pt>
                <c:pt idx="1">
                  <c:v>HMD: UK</c:v>
                </c:pt>
                <c:pt idx="2">
                  <c:v>HMD: DE</c:v>
                </c:pt>
                <c:pt idx="3">
                  <c:v>HMD: DK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uk_de_dk_wOnshore!$E$96:$E$100</c15:sqref>
                  </c15:fullRef>
                </c:ext>
              </c:extLst>
              <c:f>(uk_de_dk_wOnshore!$E$96,uk_de_dk_wOnshore!$E$98:$E$100)</c:f>
              <c:numCache>
                <c:formatCode>General</c:formatCode>
                <c:ptCount val="4"/>
                <c:pt idx="0">
                  <c:v>454.65563621884399</c:v>
                </c:pt>
                <c:pt idx="1">
                  <c:v>454.65563621884399</c:v>
                </c:pt>
                <c:pt idx="2">
                  <c:v>454.65563621884399</c:v>
                </c:pt>
                <c:pt idx="3">
                  <c:v>454.65563621884399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AE-4B25-A72E-7290BF4E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1386956623"/>
        <c:axId val="1386957455"/>
      </c:barChart>
      <c:catAx>
        <c:axId val="13869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57455"/>
        <c:crosses val="autoZero"/>
        <c:auto val="1"/>
        <c:lblAlgn val="ctr"/>
        <c:lblOffset val="100"/>
        <c:noMultiLvlLbl val="0"/>
      </c:catAx>
      <c:valAx>
        <c:axId val="138695745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8695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ysClr val="windowText" lastClr="000000"/>
                </a:solidFill>
              </a:rPr>
              <a:t>Social Welfare</a:t>
            </a:r>
          </a:p>
        </c:rich>
      </c:tx>
      <c:layout>
        <c:manualLayout>
          <c:xMode val="edge"/>
          <c:yMode val="edge"/>
          <c:x val="0.39952141947168884"/>
          <c:y val="3.178142087028123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15754171079495"/>
          <c:y val="0.17048127405419647"/>
          <c:w val="0.83979156114257647"/>
          <c:h val="0.695048807780997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uk_de_dk_wOnshore!$E$103</c:f>
              <c:strCache>
                <c:ptCount val="1"/>
                <c:pt idx="0">
                  <c:v>OWPP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 w="19050">
                <a:solidFill>
                  <a:sysClr val="window" lastClr="FFFFFF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uk_de_dk_wOnshore!$D$104:$D$107</c:f>
              <c:strCache>
                <c:ptCount val="4"/>
                <c:pt idx="0">
                  <c:v>nOBZ</c:v>
                </c:pt>
                <c:pt idx="1">
                  <c:v>HMD: UK</c:v>
                </c:pt>
                <c:pt idx="2">
                  <c:v>HMD: DE</c:v>
                </c:pt>
                <c:pt idx="3">
                  <c:v>HMD: DK</c:v>
                </c:pt>
              </c:strCache>
            </c:strRef>
          </c:cat>
          <c:val>
            <c:numRef>
              <c:f>uk_de_dk_wOnshore!$E$104:$E$107</c:f>
              <c:numCache>
                <c:formatCode>General</c:formatCode>
                <c:ptCount val="4"/>
                <c:pt idx="0">
                  <c:v>19.1969571820086</c:v>
                </c:pt>
                <c:pt idx="1">
                  <c:v>18.600821561671001</c:v>
                </c:pt>
                <c:pt idx="2">
                  <c:v>19.345249946749899</c:v>
                </c:pt>
                <c:pt idx="3">
                  <c:v>19.752474561252502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7-4233-A658-43568ECC009B}"/>
            </c:ext>
          </c:extLst>
        </c:ser>
        <c:ser>
          <c:idx val="1"/>
          <c:order val="1"/>
          <c:tx>
            <c:strRef>
              <c:f>uk_de_dk_wOnshore!$F$103</c:f>
              <c:strCache>
                <c:ptCount val="1"/>
                <c:pt idx="0">
                  <c:v>Transmission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387323571672327E-17"/>
                  <c:y val="-9.873303208457931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747-4233-A658-43568ECC009B}"/>
                </c:ext>
              </c:extLst>
            </c:dLbl>
            <c:dLbl>
              <c:idx val="1"/>
              <c:layout>
                <c:manualLayout>
                  <c:x val="5.1216389244558257E-3"/>
                  <c:y val="-0.100189056650917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747-4233-A658-43568ECC009B}"/>
                </c:ext>
              </c:extLst>
            </c:dLbl>
            <c:dLbl>
              <c:idx val="2"/>
              <c:layout>
                <c:manualLayout>
                  <c:x val="0"/>
                  <c:y val="-8.59294179585894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747-4233-A658-43568ECC009B}"/>
                </c:ext>
              </c:extLst>
            </c:dLbl>
            <c:dLbl>
              <c:idx val="3"/>
              <c:layout>
                <c:manualLayout>
                  <c:x val="-2.3120625400173422E-3"/>
                  <c:y val="-0.103697288081024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747-4233-A658-43568ECC009B}"/>
                </c:ext>
              </c:extLst>
            </c:dLbl>
            <c:numFmt formatCode="#,##0.0" sourceLinked="0"/>
            <c:spPr>
              <a:noFill/>
              <a:ln w="19050">
                <a:solidFill>
                  <a:sysClr val="window" lastClr="FFFFFF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uk_de_dk_wOnshore!$D$104:$D$107</c:f>
              <c:strCache>
                <c:ptCount val="4"/>
                <c:pt idx="0">
                  <c:v>nOBZ</c:v>
                </c:pt>
                <c:pt idx="1">
                  <c:v>HMD: UK</c:v>
                </c:pt>
                <c:pt idx="2">
                  <c:v>HMD: DE</c:v>
                </c:pt>
                <c:pt idx="3">
                  <c:v>HMD: DK</c:v>
                </c:pt>
              </c:strCache>
            </c:strRef>
          </c:cat>
          <c:val>
            <c:numRef>
              <c:f>uk_de_dk_wOnshore!$F$104:$F$107</c:f>
              <c:numCache>
                <c:formatCode>General</c:formatCode>
                <c:ptCount val="4"/>
                <c:pt idx="0">
                  <c:v>5.31420351470606</c:v>
                </c:pt>
                <c:pt idx="1">
                  <c:v>6.0629466920675092</c:v>
                </c:pt>
                <c:pt idx="2">
                  <c:v>4.2046668400753706</c:v>
                </c:pt>
                <c:pt idx="3">
                  <c:v>4.0947465067770512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47-4233-A658-43568ECC009B}"/>
            </c:ext>
          </c:extLst>
        </c:ser>
        <c:ser>
          <c:idx val="2"/>
          <c:order val="2"/>
          <c:tx>
            <c:strRef>
              <c:f>uk_de_dk_wOnshore!$G$103</c:f>
              <c:strCache>
                <c:ptCount val="1"/>
                <c:pt idx="0">
                  <c:v>GCS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" sourceLinked="0"/>
              <c:spPr>
                <a:noFill/>
                <a:ln w="19050">
                  <a:solidFill>
                    <a:sysClr val="window" lastClr="FFFFFF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D747-4233-A658-43568ECC009B}"/>
                </c:ext>
              </c:extLst>
            </c:dLbl>
            <c:dLbl>
              <c:idx val="1"/>
              <c:layout>
                <c:manualLayout>
                  <c:x val="0"/>
                  <c:y val="-5.758945070093617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747-4233-A658-43568ECC009B}"/>
                </c:ext>
              </c:extLst>
            </c:dLbl>
            <c:numFmt formatCode="#,##0.0" sourceLinked="0"/>
            <c:spPr>
              <a:noFill/>
              <a:ln w="19050">
                <a:solidFill>
                  <a:sysClr val="window" lastClr="FFFFFF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uk_de_dk_wOnshore!$D$104:$D$107</c:f>
              <c:strCache>
                <c:ptCount val="4"/>
                <c:pt idx="0">
                  <c:v>nOBZ</c:v>
                </c:pt>
                <c:pt idx="1">
                  <c:v>HMD: UK</c:v>
                </c:pt>
                <c:pt idx="2">
                  <c:v>HMD: DE</c:v>
                </c:pt>
                <c:pt idx="3">
                  <c:v>HMD: DK</c:v>
                </c:pt>
              </c:strCache>
            </c:strRef>
          </c:cat>
          <c:val>
            <c:numRef>
              <c:f>uk_de_dk_wOnshore!$G$104:$G$107</c:f>
              <c:numCache>
                <c:formatCode>0.00E+00</c:formatCode>
                <c:ptCount val="4"/>
                <c:pt idx="0">
                  <c:v>1094.1655363933301</c:v>
                </c:pt>
                <c:pt idx="1">
                  <c:v>1071.38515169529</c:v>
                </c:pt>
                <c:pt idx="2">
                  <c:v>1100.7184724930798</c:v>
                </c:pt>
                <c:pt idx="3">
                  <c:v>1095.5740418190901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47-4233-A658-43568ECC009B}"/>
            </c:ext>
          </c:extLst>
        </c:ser>
        <c:ser>
          <c:idx val="3"/>
          <c:order val="3"/>
          <c:tx>
            <c:strRef>
              <c:f>uk_de_dk_wOnshore!$H$103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608194622279128E-3"/>
                  <c:y val="7.1347684731515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747-4233-A658-43568ECC009B}"/>
                </c:ext>
              </c:extLst>
            </c:dLbl>
            <c:dLbl>
              <c:idx val="1"/>
              <c:layout>
                <c:manualLayout>
                  <c:x val="-2.5608194622279128E-3"/>
                  <c:y val="7.1347684731515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D747-4233-A658-43568ECC009B}"/>
                </c:ext>
              </c:extLst>
            </c:dLbl>
            <c:dLbl>
              <c:idx val="2"/>
              <c:layout>
                <c:manualLayout>
                  <c:x val="-2.5608194622279128E-3"/>
                  <c:y val="8.1540211121731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747-4233-A658-43568ECC009B}"/>
                </c:ext>
              </c:extLst>
            </c:dLbl>
            <c:dLbl>
              <c:idx val="3"/>
              <c:layout>
                <c:manualLayout>
                  <c:x val="-9.3895628924705714E-17"/>
                  <c:y val="7.8142702324992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747-4233-A658-43568ECC009B}"/>
                </c:ext>
              </c:extLst>
            </c:dLbl>
            <c:numFmt formatCode="#,##0.0" sourceLinked="0"/>
            <c:spPr>
              <a:noFill/>
              <a:ln>
                <a:solidFill>
                  <a:sysClr val="window" lastClr="FFFFFF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uk_de_dk_wOnshore!$H$104:$H$107</c:f>
              <c:numCache>
                <c:formatCode>General</c:formatCode>
                <c:ptCount val="4"/>
                <c:pt idx="0">
                  <c:v>6.9198236332020146E-3</c:v>
                </c:pt>
                <c:pt idx="1">
                  <c:v>0.38722389341908398</c:v>
                </c:pt>
                <c:pt idx="2">
                  <c:v>-9.5390595268189993E-2</c:v>
                </c:pt>
                <c:pt idx="3">
                  <c:v>6.6684448936460113E-3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47-4233-A658-43568ECC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369791935"/>
        <c:axId val="1369789439"/>
      </c:barChart>
      <c:catAx>
        <c:axId val="136979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89439"/>
        <c:crosses val="autoZero"/>
        <c:auto val="1"/>
        <c:lblAlgn val="ctr"/>
        <c:lblOffset val="100"/>
        <c:noMultiLvlLbl val="0"/>
      </c:catAx>
      <c:valAx>
        <c:axId val="13697894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Billion €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9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6832895888014"/>
          <c:y val="6.120732035232862E-2"/>
          <c:w val="0.83805901983122788"/>
          <c:h val="8.6074681523678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Average Energy Price [</a:t>
            </a:r>
            <a:r>
              <a:rPr lang="en-US" sz="1800" b="0" i="0" baseline="0">
                <a:solidFill>
                  <a:sysClr val="windowText" lastClr="000000"/>
                </a:solidFill>
                <a:effectLst/>
              </a:rPr>
              <a:t>€/MWh</a:t>
            </a:r>
            <a:r>
              <a:rPr lang="en-US" sz="1800">
                <a:solidFill>
                  <a:sysClr val="windowText" lastClr="000000"/>
                </a:solidFill>
              </a:rPr>
              <a:t>] </a:t>
            </a:r>
          </a:p>
        </c:rich>
      </c:tx>
      <c:layout>
        <c:manualLayout>
          <c:xMode val="edge"/>
          <c:yMode val="edge"/>
          <c:x val="0.2396991995665018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0167993604415575E-2"/>
          <c:y val="0.11679498015507711"/>
          <c:w val="0.95668378726650805"/>
          <c:h val="0.77736756890943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uk_de_dk_wOnshore!$D$78</c:f>
              <c:strCache>
                <c:ptCount val="1"/>
                <c:pt idx="0">
                  <c:v>nOBZ</c:v>
                </c:pt>
              </c:strCache>
            </c:strRef>
          </c:tx>
          <c:invertIfNegative val="0"/>
          <c:cat>
            <c:strRef>
              <c:f>uk_de_dk_wOnshore!$E$77:$H$77</c:f>
              <c:strCache>
                <c:ptCount val="4"/>
                <c:pt idx="0">
                  <c:v>UK</c:v>
                </c:pt>
                <c:pt idx="1">
                  <c:v>DE</c:v>
                </c:pt>
                <c:pt idx="2">
                  <c:v>DK</c:v>
                </c:pt>
                <c:pt idx="3">
                  <c:v>OWPP</c:v>
                </c:pt>
              </c:strCache>
            </c:strRef>
          </c:cat>
          <c:val>
            <c:numRef>
              <c:f>uk_de_dk_wOnshore!$E$78:$H$78</c:f>
              <c:numCache>
                <c:formatCode>0.0</c:formatCode>
                <c:ptCount val="4"/>
                <c:pt idx="0">
                  <c:v>88.344885778562499</c:v>
                </c:pt>
                <c:pt idx="1">
                  <c:v>96.8006787100433</c:v>
                </c:pt>
                <c:pt idx="2">
                  <c:v>98.995998448473998</c:v>
                </c:pt>
                <c:pt idx="3">
                  <c:v>96.013193547884995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43E-AD91-5DAB7D532450}"/>
            </c:ext>
          </c:extLst>
        </c:ser>
        <c:ser>
          <c:idx val="1"/>
          <c:order val="1"/>
          <c:tx>
            <c:strRef>
              <c:f>uk_de_dk_wOnshore!$D$79</c:f>
              <c:strCache>
                <c:ptCount val="1"/>
                <c:pt idx="0">
                  <c:v>HMD: 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uk_de_dk_wOnshore!$E$77:$H$77</c:f>
              <c:strCache>
                <c:ptCount val="4"/>
                <c:pt idx="0">
                  <c:v>UK</c:v>
                </c:pt>
                <c:pt idx="1">
                  <c:v>DE</c:v>
                </c:pt>
                <c:pt idx="2">
                  <c:v>DK</c:v>
                </c:pt>
                <c:pt idx="3">
                  <c:v>OWPP</c:v>
                </c:pt>
              </c:strCache>
            </c:strRef>
          </c:cat>
          <c:val>
            <c:numRef>
              <c:f>uk_de_dk_wOnshore!$E$79:$H$79</c:f>
              <c:numCache>
                <c:formatCode>0.0</c:formatCode>
                <c:ptCount val="4"/>
                <c:pt idx="0">
                  <c:v>88.103139154522793</c:v>
                </c:pt>
                <c:pt idx="1">
                  <c:v>97.497044935047995</c:v>
                </c:pt>
                <c:pt idx="2">
                  <c:v>121.38268077815199</c:v>
                </c:pt>
                <c:pt idx="3">
                  <c:v>88.103139154522793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43E-AD91-5DAB7D532450}"/>
            </c:ext>
          </c:extLst>
        </c:ser>
        <c:ser>
          <c:idx val="3"/>
          <c:order val="3"/>
          <c:tx>
            <c:strRef>
              <c:f>uk_de_dk_wOnshore!$D$81</c:f>
              <c:strCache>
                <c:ptCount val="1"/>
                <c:pt idx="0">
                  <c:v>HMD: DK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uk_de_dk_wOnshore!$E$77:$H$77</c:f>
              <c:strCache>
                <c:ptCount val="4"/>
                <c:pt idx="0">
                  <c:v>UK</c:v>
                </c:pt>
                <c:pt idx="1">
                  <c:v>DE</c:v>
                </c:pt>
                <c:pt idx="2">
                  <c:v>DK</c:v>
                </c:pt>
                <c:pt idx="3">
                  <c:v>OWPP</c:v>
                </c:pt>
              </c:strCache>
            </c:strRef>
          </c:cat>
          <c:val>
            <c:numRef>
              <c:f>uk_de_dk_wOnshore!$E$81:$H$81</c:f>
              <c:numCache>
                <c:formatCode>0.0</c:formatCode>
                <c:ptCount val="4"/>
                <c:pt idx="0">
                  <c:v>88.362632692142697</c:v>
                </c:pt>
                <c:pt idx="1">
                  <c:v>96.751034207655294</c:v>
                </c:pt>
                <c:pt idx="2">
                  <c:v>98.358462849268705</c:v>
                </c:pt>
                <c:pt idx="3">
                  <c:v>98.358462849268705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43E-AD91-5DAB7D532450}"/>
            </c:ext>
          </c:extLst>
        </c:ser>
        <c:ser>
          <c:idx val="4"/>
          <c:order val="4"/>
          <c:tx>
            <c:strRef>
              <c:f>uk_de_dk!#REF!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Lit>
              <c:ptCount val="4"/>
              <c:pt idx="0">
                <c:v>UK</c:v>
              </c:pt>
              <c:pt idx="1">
                <c:v>DE</c:v>
              </c:pt>
              <c:pt idx="2">
                <c:v>DK</c:v>
              </c:pt>
              <c:pt idx="3">
                <c:v>OWPP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uk_de_dk!#REF!</c:f>
              <c:numCache>
                <c:formatCode>General</c:formatCode>
                <c:ptCount val="1"/>
                <c:pt idx="0">
                  <c:v>1</c:v>
                </c:pt>
              </c:numCache>
              <c:extLst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510-443E-AD91-5DAB7D53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366435503"/>
        <c:axId val="136643134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uk_de_dk_wOnshore!$D$80</c15:sqref>
                        </c15:formulaRef>
                      </c:ext>
                    </c:extLst>
                    <c:strCache>
                      <c:ptCount val="1"/>
                      <c:pt idx="0">
                        <c:v>HMD: DE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vert="eaVert" wrap="square" lIns="38100" tIns="19050" rIns="38100" bIns="19050" anchor="ctr">
                      <a:spAutoFit/>
                    </a:bodyPr>
                    <a:lstStyle/>
                    <a:p>
                      <a:pPr>
                        <a:defRPr sz="1800" b="1">
                          <a:solidFill>
                            <a:sysClr val="windowText" lastClr="000000"/>
                          </a:solidFill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uk_de_dk_wOnshore!$E$77:$H$77</c15:sqref>
                        </c15:formulaRef>
                      </c:ext>
                    </c:extLst>
                    <c:strCache>
                      <c:ptCount val="4"/>
                      <c:pt idx="0">
                        <c:v>UK</c:v>
                      </c:pt>
                      <c:pt idx="1">
                        <c:v>DE</c:v>
                      </c:pt>
                      <c:pt idx="2">
                        <c:v>DK</c:v>
                      </c:pt>
                      <c:pt idx="3">
                        <c:v>OWPP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uk_de_dk_wOnshore!$E$80:$H$80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88.564027298654693</c:v>
                      </c:pt>
                      <c:pt idx="1">
                        <c:v>96.308147151717407</c:v>
                      </c:pt>
                      <c:pt idx="2">
                        <c:v>95.684430474796997</c:v>
                      </c:pt>
                      <c:pt idx="3">
                        <c:v>96.308147151717407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510-443E-AD91-5DAB7D532450}"/>
                  </c:ext>
                </c:extLst>
              </c15:ser>
            </c15:filteredBarSeries>
          </c:ext>
        </c:extLst>
      </c:barChart>
      <c:catAx>
        <c:axId val="136643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31343"/>
        <c:crosses val="autoZero"/>
        <c:auto val="1"/>
        <c:lblAlgn val="ctr"/>
        <c:lblOffset val="100"/>
        <c:noMultiLvlLbl val="0"/>
      </c:catAx>
      <c:valAx>
        <c:axId val="136643134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3664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586779665447965E-2"/>
          <c:y val="7.881051779576391E-2"/>
          <c:w val="0.89999988116827878"/>
          <c:h val="8.597729664933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OWPP Energy Production 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>
                <a:solidFill>
                  <a:sysClr val="windowText" lastClr="000000"/>
                </a:solidFill>
              </a:rPr>
              <a:t>[10^3 GWh]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122553447756699E-2"/>
          <c:y val="9.0416666666666673E-2"/>
          <c:w val="0.93375489310448656"/>
          <c:h val="0.7751134638314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uk_de_dk_wOnshore!$E$95</c:f>
              <c:strCache>
                <c:ptCount val="1"/>
                <c:pt idx="0">
                  <c:v>GWh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7B2D-484B-806D-CF5B27E8A2F2}"/>
                </c:ext>
              </c:extLst>
            </c:dLbl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7B2D-484B-806D-CF5B27E8A2F2}"/>
                </c:ext>
              </c:extLst>
            </c:dLbl>
            <c:dLbl>
              <c:idx val="2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7B2D-484B-806D-CF5B27E8A2F2}"/>
                </c:ext>
              </c:extLst>
            </c:dLbl>
            <c:dLbl>
              <c:idx val="3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7B2D-484B-806D-CF5B27E8A2F2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uk_de_dk_wOnshore!$D$96:$D$100</c15:sqref>
                  </c15:fullRef>
                </c:ext>
              </c:extLst>
              <c:f>(uk_de_dk_wOnshore!$D$96,uk_de_dk_wOnshore!$D$98:$D$100)</c:f>
              <c:strCache>
                <c:ptCount val="4"/>
                <c:pt idx="0">
                  <c:v>nOBZ</c:v>
                </c:pt>
                <c:pt idx="1">
                  <c:v>HMD: UK</c:v>
                </c:pt>
                <c:pt idx="2">
                  <c:v>HMD: DE</c:v>
                </c:pt>
                <c:pt idx="3">
                  <c:v>HMD: DK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uk_de_dk_wOnshore!$E$96:$E$100</c15:sqref>
                  </c15:fullRef>
                </c:ext>
              </c:extLst>
              <c:f>(uk_de_dk_wOnshore!$E$96,uk_de_dk_wOnshore!$E$98:$E$100)</c:f>
              <c:numCache>
                <c:formatCode>General</c:formatCode>
                <c:ptCount val="4"/>
                <c:pt idx="0">
                  <c:v>454.65563621884399</c:v>
                </c:pt>
                <c:pt idx="1">
                  <c:v>454.65563621884399</c:v>
                </c:pt>
                <c:pt idx="2">
                  <c:v>454.65563621884399</c:v>
                </c:pt>
                <c:pt idx="3">
                  <c:v>454.65563621884399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2D-484B-806D-CF5B27E8A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1386956623"/>
        <c:axId val="1386957455"/>
      </c:barChart>
      <c:catAx>
        <c:axId val="13869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57455"/>
        <c:crosses val="autoZero"/>
        <c:auto val="1"/>
        <c:lblAlgn val="ctr"/>
        <c:lblOffset val="100"/>
        <c:noMultiLvlLbl val="0"/>
      </c:catAx>
      <c:valAx>
        <c:axId val="138695745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8695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1591733</xdr:colOff>
      <xdr:row>8</xdr:row>
      <xdr:rowOff>171754</xdr:rowOff>
    </xdr:from>
    <xdr:to>
      <xdr:col>5</xdr:col>
      <xdr:colOff>592666</xdr:colOff>
      <xdr:row>28</xdr:row>
      <xdr:rowOff>104021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125727</xdr:colOff>
      <xdr:row>8</xdr:row>
      <xdr:rowOff>27821</xdr:rowOff>
    </xdr:from>
    <xdr:to>
      <xdr:col>12</xdr:col>
      <xdr:colOff>582927</xdr:colOff>
      <xdr:row>27</xdr:row>
      <xdr:rowOff>146355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169332</xdr:colOff>
      <xdr:row>81</xdr:row>
      <xdr:rowOff>84064</xdr:rowOff>
    </xdr:from>
    <xdr:to>
      <xdr:col>16</xdr:col>
      <xdr:colOff>880592</xdr:colOff>
      <xdr:row>101</xdr:row>
      <xdr:rowOff>22681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1532465</xdr:colOff>
      <xdr:row>28</xdr:row>
      <xdr:rowOff>89629</xdr:rowOff>
    </xdr:from>
    <xdr:to>
      <xdr:col>4</xdr:col>
      <xdr:colOff>42332</xdr:colOff>
      <xdr:row>50</xdr:row>
      <xdr:rowOff>116417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1746250</xdr:colOff>
      <xdr:row>31</xdr:row>
      <xdr:rowOff>10583</xdr:rowOff>
    </xdr:from>
    <xdr:to>
      <xdr:col>18</xdr:col>
      <xdr:colOff>2006601</xdr:colOff>
      <xdr:row>50</xdr:row>
      <xdr:rowOff>129116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18</xdr:col>
      <xdr:colOff>1683808</xdr:colOff>
      <xdr:row>29</xdr:row>
      <xdr:rowOff>122767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26</xdr:col>
      <xdr:colOff>731308</xdr:colOff>
      <xdr:row>48</xdr:row>
      <xdr:rowOff>122767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793750</xdr:colOff>
      <xdr:row>87</xdr:row>
      <xdr:rowOff>10583</xdr:rowOff>
    </xdr:from>
    <xdr:to>
      <xdr:col>15</xdr:col>
      <xdr:colOff>618067</xdr:colOff>
      <xdr:row>89</xdr:row>
      <xdr:rowOff>21166</xdr:rowOff>
    </xdr:to>
    <xdr:sp macro="" textlink="">
      <xdr:nvSpPr>
        <xdr:cNvPr id="9" name="TextBox 1"/>
        <xdr:cNvSpPr txBox="1"/>
      </xdr:nvSpPr>
      <xdr:spPr>
        <a:xfrm>
          <a:off x="18738850" y="16114183"/>
          <a:ext cx="916517" cy="37888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800" b="1">
              <a:solidFill>
                <a:srgbClr val="FF0000"/>
              </a:solidFill>
            </a:rPr>
            <a:t>-106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924983</xdr:colOff>
      <xdr:row>87</xdr:row>
      <xdr:rowOff>67733</xdr:rowOff>
    </xdr:from>
    <xdr:to>
      <xdr:col>16</xdr:col>
      <xdr:colOff>833966</xdr:colOff>
      <xdr:row>89</xdr:row>
      <xdr:rowOff>78316</xdr:rowOff>
    </xdr:to>
    <xdr:sp macro="" textlink="">
      <xdr:nvSpPr>
        <xdr:cNvPr id="10" name="TextBox 1"/>
        <xdr:cNvSpPr txBox="1"/>
      </xdr:nvSpPr>
      <xdr:spPr>
        <a:xfrm>
          <a:off x="19962283" y="16171333"/>
          <a:ext cx="918633" cy="37888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800" b="1">
              <a:solidFill>
                <a:srgbClr val="FF0000"/>
              </a:solidFill>
            </a:rPr>
            <a:t>-105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0.05565</cdr:x>
      <cdr:y>0.34428</cdr:y>
    </cdr:from>
    <cdr:to>
      <cdr:x>0.24058</cdr:x>
      <cdr:y>0.449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167" y="1217686"/>
          <a:ext cx="914400" cy="370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rgbClr val="FF0000"/>
              </a:solidFill>
            </a:rPr>
            <a:t>35.0</a:t>
          </a:r>
          <a:endParaRPr lang="en-US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0.31635</cdr:x>
      <cdr:y>0.13106</cdr:y>
    </cdr:from>
    <cdr:to>
      <cdr:x>0.50128</cdr:x>
      <cdr:y>0.23579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64217" y="463550"/>
          <a:ext cx="914400" cy="370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rgbClr val="FF0000"/>
              </a:solidFill>
            </a:rPr>
            <a:t>30.5</a:t>
          </a:r>
          <a:endParaRPr lang="en-US" sz="1100" b="1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3"/>
  <sheetViews>
    <sheetView topLeftCell="A39" zoomScaleNormal="100" workbookViewId="0">
      <selection activeCell="E87" sqref="E87"/>
    </sheetView>
  </sheetViews>
  <sheetFormatPr defaultRowHeight="14.5" x14ac:dyDescent="0.35"/>
  <cols>
    <col min="2" max="2" width="30.453125" customWidth="1"/>
    <col min="3" max="3" width="26.54296875" customWidth="1"/>
    <col min="4" max="4" width="30.54296875" customWidth="1"/>
    <col min="5" max="6" width="15.54296875" customWidth="1"/>
    <col min="7" max="7" width="10.54296875" customWidth="1"/>
    <col min="9" max="9" width="30.54296875" customWidth="1"/>
    <col min="10" max="10" width="15.54296875" customWidth="1"/>
    <col min="13" max="13" width="15.54296875" customWidth="1"/>
    <col min="14" max="14" width="30.54296875" customWidth="1"/>
    <col min="15" max="15" width="15.54296875" customWidth="1"/>
    <col min="16" max="16" width="14.453125" customWidth="1"/>
    <col min="17" max="17" width="23.54296875" customWidth="1"/>
    <col min="19" max="19" width="30.54296875" customWidth="1"/>
    <col min="20" max="20" width="15.54296875" customWidth="1"/>
    <col min="22" max="22" width="15.54296875" customWidth="1"/>
    <col min="24" max="24" width="25.453125" customWidth="1"/>
    <col min="27" max="27" width="15.54296875" customWidth="1"/>
    <col min="28" max="28" width="10" bestFit="1" customWidth="1"/>
  </cols>
  <sheetData>
    <row r="1" spans="3:29" x14ac:dyDescent="0.35">
      <c r="D1" t="s">
        <v>1</v>
      </c>
      <c r="E1" t="s">
        <v>2</v>
      </c>
      <c r="F1" t="s">
        <v>95</v>
      </c>
    </row>
    <row r="2" spans="3:29" x14ac:dyDescent="0.35">
      <c r="C2" t="s">
        <v>0</v>
      </c>
      <c r="D2">
        <v>298.901813</v>
      </c>
      <c r="E2" s="1">
        <v>0</v>
      </c>
      <c r="F2">
        <f>D2/60</f>
        <v>4.981696883333333</v>
      </c>
    </row>
    <row r="3" spans="3:29" x14ac:dyDescent="0.35">
      <c r="C3" t="s">
        <v>3</v>
      </c>
      <c r="D3">
        <f>2.86+1.82+2.5+64.98+1308.61+21.27</f>
        <v>1402.04</v>
      </c>
      <c r="E3" s="1">
        <v>0</v>
      </c>
      <c r="F3">
        <f t="shared" ref="F3:F5" si="0">D3/60</f>
        <v>23.367333333333331</v>
      </c>
    </row>
    <row r="4" spans="3:29" x14ac:dyDescent="0.35">
      <c r="C4" t="s">
        <v>4</v>
      </c>
      <c r="D4">
        <v>1427.4411439999999</v>
      </c>
      <c r="E4" s="1">
        <v>0</v>
      </c>
      <c r="F4">
        <f t="shared" si="0"/>
        <v>23.79068573333333</v>
      </c>
    </row>
    <row r="5" spans="3:29" x14ac:dyDescent="0.35">
      <c r="C5" t="s">
        <v>5</v>
      </c>
      <c r="D5">
        <v>1442.5485160000001</v>
      </c>
      <c r="E5" s="1">
        <v>0</v>
      </c>
      <c r="F5">
        <f t="shared" si="0"/>
        <v>24.042475266666667</v>
      </c>
    </row>
    <row r="7" spans="3:29" ht="21" customHeight="1" x14ac:dyDescent="0.35"/>
    <row r="12" spans="3:29" x14ac:dyDescent="0.35">
      <c r="AC12" s="2"/>
    </row>
    <row r="13" spans="3:29" x14ac:dyDescent="0.35">
      <c r="AC13" s="2"/>
    </row>
    <row r="14" spans="3:29" x14ac:dyDescent="0.35">
      <c r="AC14" s="2"/>
    </row>
    <row r="15" spans="3:29" x14ac:dyDescent="0.35">
      <c r="AC15" s="2"/>
    </row>
    <row r="54" spans="4:32" x14ac:dyDescent="0.35">
      <c r="D54" t="s">
        <v>34</v>
      </c>
      <c r="I54" t="s">
        <v>35</v>
      </c>
      <c r="N54" t="s">
        <v>36</v>
      </c>
      <c r="S54" t="s">
        <v>37</v>
      </c>
      <c r="X54" t="s">
        <v>88</v>
      </c>
      <c r="AC54" t="s">
        <v>90</v>
      </c>
    </row>
    <row r="55" spans="4:32" x14ac:dyDescent="0.35">
      <c r="D55" t="s">
        <v>6</v>
      </c>
      <c r="E55">
        <v>6751.1965692428403</v>
      </c>
      <c r="F55" t="s">
        <v>11</v>
      </c>
      <c r="G55">
        <v>12065.4000839489</v>
      </c>
      <c r="I55" t="s">
        <v>6</v>
      </c>
      <c r="J55">
        <v>7612.1612110175902</v>
      </c>
      <c r="K55" t="s">
        <v>11</v>
      </c>
      <c r="L55">
        <v>13675.1079030851</v>
      </c>
      <c r="N55" t="s">
        <v>6</v>
      </c>
      <c r="O55">
        <v>7559.9974097211298</v>
      </c>
      <c r="P55" t="s">
        <v>11</v>
      </c>
      <c r="Q55">
        <v>11764.6642497965</v>
      </c>
      <c r="S55" t="s">
        <v>6</v>
      </c>
      <c r="T55">
        <v>6080.1179296051496</v>
      </c>
      <c r="U55" t="s">
        <v>11</v>
      </c>
      <c r="V55">
        <v>10174.8644363822</v>
      </c>
      <c r="X55" t="s">
        <v>6</v>
      </c>
      <c r="Y55">
        <v>9519.4803425125501</v>
      </c>
      <c r="Z55" t="s">
        <v>11</v>
      </c>
      <c r="AA55">
        <v>38950.702814788798</v>
      </c>
      <c r="AC55" t="s">
        <v>72</v>
      </c>
      <c r="AD55" t="s">
        <v>91</v>
      </c>
      <c r="AE55">
        <v>1.7136878967285101</v>
      </c>
    </row>
    <row r="56" spans="4:32" x14ac:dyDescent="0.35">
      <c r="D56" t="s">
        <v>7</v>
      </c>
      <c r="E56">
        <v>8400</v>
      </c>
      <c r="F56" t="s">
        <v>11</v>
      </c>
      <c r="G56">
        <v>27596.957182008598</v>
      </c>
      <c r="I56" t="s">
        <v>7</v>
      </c>
      <c r="J56">
        <v>8400</v>
      </c>
      <c r="K56" t="s">
        <v>11</v>
      </c>
      <c r="L56">
        <v>27000.821561671</v>
      </c>
      <c r="N56" t="s">
        <v>7</v>
      </c>
      <c r="O56">
        <v>8400</v>
      </c>
      <c r="P56" t="s">
        <v>11</v>
      </c>
      <c r="Q56">
        <v>27745.2499467499</v>
      </c>
      <c r="S56" t="s">
        <v>7</v>
      </c>
      <c r="T56">
        <v>8400</v>
      </c>
      <c r="U56" t="s">
        <v>11</v>
      </c>
      <c r="V56">
        <v>28152.4745612525</v>
      </c>
      <c r="X56" t="s">
        <v>7</v>
      </c>
      <c r="Y56">
        <v>8400</v>
      </c>
      <c r="Z56" t="s">
        <v>11</v>
      </c>
      <c r="AA56">
        <v>33958.121110849701</v>
      </c>
      <c r="AC56" t="s">
        <v>6</v>
      </c>
      <c r="AD56">
        <v>9509.4748316892292</v>
      </c>
      <c r="AE56" t="s">
        <v>11</v>
      </c>
      <c r="AF56">
        <v>44367.354942270897</v>
      </c>
    </row>
    <row r="57" spans="4:32" x14ac:dyDescent="0.35">
      <c r="D57" t="s">
        <v>9</v>
      </c>
      <c r="E57">
        <v>200.08207263431299</v>
      </c>
      <c r="F57" t="s">
        <v>11</v>
      </c>
      <c r="G57">
        <v>207.00189626751501</v>
      </c>
      <c r="I57" t="s">
        <v>9</v>
      </c>
      <c r="J57">
        <v>200.08207263431299</v>
      </c>
      <c r="K57" t="s">
        <v>11</v>
      </c>
      <c r="L57">
        <v>587.30596605339701</v>
      </c>
      <c r="N57" t="s">
        <v>9</v>
      </c>
      <c r="O57" s="4">
        <v>200.08207263431299</v>
      </c>
      <c r="P57" t="s">
        <v>11</v>
      </c>
      <c r="Q57">
        <v>104.691477366123</v>
      </c>
      <c r="S57" t="s">
        <v>9</v>
      </c>
      <c r="T57">
        <v>200.08207263431299</v>
      </c>
      <c r="U57" t="s">
        <v>11</v>
      </c>
      <c r="V57">
        <v>206.750517527959</v>
      </c>
      <c r="X57" t="s">
        <v>9</v>
      </c>
      <c r="Y57">
        <v>188.45043454545899</v>
      </c>
      <c r="Z57" t="s">
        <v>11</v>
      </c>
      <c r="AA57">
        <v>1033.90223258742</v>
      </c>
      <c r="AC57" t="s">
        <v>7</v>
      </c>
      <c r="AD57">
        <v>8400</v>
      </c>
      <c r="AE57" t="s">
        <v>11</v>
      </c>
      <c r="AF57">
        <v>34694.696610982297</v>
      </c>
    </row>
    <row r="58" spans="4:32" x14ac:dyDescent="0.35">
      <c r="D58" t="s">
        <v>10</v>
      </c>
      <c r="E58" s="4">
        <v>1094165.53639333</v>
      </c>
      <c r="I58" t="s">
        <v>10</v>
      </c>
      <c r="J58" s="4">
        <v>1071385.1516952901</v>
      </c>
      <c r="N58" t="s">
        <v>10</v>
      </c>
      <c r="O58" s="4">
        <v>1100718.47249308</v>
      </c>
      <c r="S58" t="s">
        <v>10</v>
      </c>
      <c r="T58" s="4">
        <v>1095574.04181909</v>
      </c>
      <c r="X58" t="s">
        <v>10</v>
      </c>
      <c r="Y58">
        <v>267427.74389194301</v>
      </c>
      <c r="AC58" t="s">
        <v>9</v>
      </c>
      <c r="AD58">
        <v>188.45043454545899</v>
      </c>
      <c r="AE58" t="s">
        <v>11</v>
      </c>
      <c r="AF58">
        <v>1856.2834652819199</v>
      </c>
    </row>
    <row r="59" spans="4:32" x14ac:dyDescent="0.35">
      <c r="D59" t="s">
        <v>17</v>
      </c>
      <c r="E59">
        <v>380.15475648496403</v>
      </c>
      <c r="I59" t="s">
        <v>17</v>
      </c>
      <c r="J59">
        <v>395.08600402224499</v>
      </c>
      <c r="N59" t="s">
        <v>17</v>
      </c>
      <c r="O59">
        <v>376.86475207688602</v>
      </c>
      <c r="S59" t="s">
        <v>17</v>
      </c>
      <c r="T59">
        <v>381.83059259833499</v>
      </c>
      <c r="X59" t="s">
        <v>17</v>
      </c>
      <c r="Y59">
        <v>430.55363213374699</v>
      </c>
      <c r="AC59" t="s">
        <v>10</v>
      </c>
      <c r="AD59">
        <v>221668.16176679599</v>
      </c>
    </row>
    <row r="60" spans="4:32" x14ac:dyDescent="0.35">
      <c r="D60" t="s">
        <v>8</v>
      </c>
      <c r="E60">
        <v>454655.63621884398</v>
      </c>
      <c r="I60" t="s">
        <v>8</v>
      </c>
      <c r="J60">
        <v>454655.63621884398</v>
      </c>
      <c r="N60" t="s">
        <v>8</v>
      </c>
      <c r="O60">
        <v>454655.63621884398</v>
      </c>
      <c r="S60" t="s">
        <v>8</v>
      </c>
      <c r="T60">
        <v>454655.63621884398</v>
      </c>
      <c r="X60" t="s">
        <v>8</v>
      </c>
      <c r="Y60">
        <v>541809.483144645</v>
      </c>
      <c r="AC60" t="s">
        <v>17</v>
      </c>
      <c r="AD60">
        <v>547.93311526291802</v>
      </c>
    </row>
    <row r="61" spans="4:32" x14ac:dyDescent="0.35">
      <c r="D61" t="s">
        <v>19</v>
      </c>
      <c r="E61">
        <v>96.013193547884995</v>
      </c>
      <c r="I61" t="s">
        <v>19</v>
      </c>
      <c r="J61">
        <v>88.103139154522793</v>
      </c>
      <c r="N61" t="s">
        <v>19</v>
      </c>
      <c r="O61">
        <v>96.308147151717407</v>
      </c>
      <c r="S61" t="s">
        <v>19</v>
      </c>
      <c r="T61">
        <v>98.358462849268705</v>
      </c>
      <c r="X61" t="s">
        <v>19</v>
      </c>
      <c r="Y61">
        <v>89.656475596547494</v>
      </c>
      <c r="AC61" t="s">
        <v>8</v>
      </c>
      <c r="AD61">
        <v>541460.71423211601</v>
      </c>
    </row>
    <row r="62" spans="4:32" x14ac:dyDescent="0.35">
      <c r="D62" t="s">
        <v>20</v>
      </c>
      <c r="E62">
        <v>88.344885778562499</v>
      </c>
      <c r="G62" s="4"/>
      <c r="I62" t="s">
        <v>20</v>
      </c>
      <c r="J62">
        <v>88.103139154522793</v>
      </c>
      <c r="N62" t="s">
        <v>20</v>
      </c>
      <c r="O62">
        <v>88.564027298654693</v>
      </c>
      <c r="S62" t="s">
        <v>20</v>
      </c>
      <c r="T62">
        <v>88.362632692142697</v>
      </c>
      <c r="X62" t="s">
        <v>20</v>
      </c>
      <c r="Y62">
        <v>89.656475596547494</v>
      </c>
      <c r="AC62" t="s">
        <v>19</v>
      </c>
      <c r="AD62">
        <v>146.489650851329</v>
      </c>
    </row>
    <row r="63" spans="4:32" x14ac:dyDescent="0.35">
      <c r="D63" t="s">
        <v>21</v>
      </c>
      <c r="E63">
        <v>96.8006787100433</v>
      </c>
      <c r="I63" t="s">
        <v>21</v>
      </c>
      <c r="J63">
        <v>97.497044935047995</v>
      </c>
      <c r="N63" t="s">
        <v>21</v>
      </c>
      <c r="O63">
        <v>96.308147151717407</v>
      </c>
      <c r="S63" t="s">
        <v>21</v>
      </c>
      <c r="T63">
        <v>96.751034207655294</v>
      </c>
      <c r="X63" t="s">
        <v>21</v>
      </c>
      <c r="Y63">
        <v>163.744188950173</v>
      </c>
      <c r="AC63" t="s">
        <v>20</v>
      </c>
      <c r="AD63">
        <v>89.945648229203698</v>
      </c>
    </row>
    <row r="64" spans="4:32" x14ac:dyDescent="0.35">
      <c r="D64" t="s">
        <v>18</v>
      </c>
      <c r="E64">
        <v>98.995998448473998</v>
      </c>
      <c r="I64" t="s">
        <v>18</v>
      </c>
      <c r="J64">
        <v>121.38268077815199</v>
      </c>
      <c r="N64" t="s">
        <v>18</v>
      </c>
      <c r="O64">
        <v>95.684430474796997</v>
      </c>
      <c r="S64" t="s">
        <v>18</v>
      </c>
      <c r="T64">
        <v>98.358462849268705</v>
      </c>
      <c r="X64" t="s">
        <v>18</v>
      </c>
      <c r="Y64">
        <v>87.4964919904791</v>
      </c>
      <c r="AC64" t="s">
        <v>21</v>
      </c>
      <c r="AD64">
        <v>164.669492769632</v>
      </c>
    </row>
    <row r="65" spans="4:30" x14ac:dyDescent="0.35">
      <c r="D65" t="s">
        <v>92</v>
      </c>
      <c r="E65" s="4">
        <v>0</v>
      </c>
      <c r="I65" t="s">
        <v>92</v>
      </c>
      <c r="J65">
        <v>160799.68033641999</v>
      </c>
      <c r="N65" t="s">
        <v>92</v>
      </c>
      <c r="O65">
        <v>138818.804864762</v>
      </c>
      <c r="S65" t="s">
        <v>92</v>
      </c>
      <c r="T65">
        <v>137547.35969439801</v>
      </c>
      <c r="AC65" t="s">
        <v>18</v>
      </c>
      <c r="AD65">
        <v>146.82832341275201</v>
      </c>
    </row>
    <row r="67" spans="4:30" x14ac:dyDescent="0.35">
      <c r="D67" t="s">
        <v>83</v>
      </c>
    </row>
    <row r="68" spans="4:30" x14ac:dyDescent="0.35">
      <c r="E68" s="2" t="s">
        <v>29</v>
      </c>
      <c r="F68" s="2"/>
      <c r="G68" s="2" t="s">
        <v>15</v>
      </c>
      <c r="H68" s="2"/>
      <c r="I68" s="2" t="s">
        <v>78</v>
      </c>
      <c r="J68" s="2"/>
      <c r="K68" s="2"/>
      <c r="L68" s="2"/>
      <c r="M68" s="2"/>
    </row>
    <row r="69" spans="4:30" x14ac:dyDescent="0.35">
      <c r="E69" s="2" t="s">
        <v>16</v>
      </c>
      <c r="F69" s="2" t="s">
        <v>32</v>
      </c>
      <c r="G69" s="2" t="s">
        <v>16</v>
      </c>
      <c r="H69" s="2" t="s">
        <v>32</v>
      </c>
      <c r="I69" s="2" t="s">
        <v>16</v>
      </c>
      <c r="J69" s="2" t="s">
        <v>32</v>
      </c>
      <c r="K69" s="2" t="s">
        <v>84</v>
      </c>
      <c r="L69" s="2" t="s">
        <v>31</v>
      </c>
      <c r="M69" s="2" t="s">
        <v>94</v>
      </c>
      <c r="N69" s="2" t="s">
        <v>33</v>
      </c>
    </row>
    <row r="70" spans="4:30" x14ac:dyDescent="0.35">
      <c r="D70" t="s">
        <v>26</v>
      </c>
      <c r="E70" s="2">
        <f>J55/1000</f>
        <v>7.6121612110175905</v>
      </c>
      <c r="F70" s="2">
        <f>L55/1000</f>
        <v>13.675107903085099</v>
      </c>
      <c r="G70" s="2">
        <f>J56/1000</f>
        <v>8.4</v>
      </c>
      <c r="H70" s="2">
        <f>L56/1000</f>
        <v>27.000821561671</v>
      </c>
      <c r="I70" s="2">
        <f>J57/1000</f>
        <v>0.20008207263431299</v>
      </c>
      <c r="J70" s="2">
        <f>L57/1000</f>
        <v>0.58730596605339702</v>
      </c>
      <c r="K70" s="2">
        <f>-E70+F70-G70+H70-I70+J70</f>
        <v>25.05099214715759</v>
      </c>
      <c r="L70" s="2">
        <f>(J58)/1000</f>
        <v>1071.38515169529</v>
      </c>
      <c r="M70" s="2">
        <f>-1*J65/1000</f>
        <v>-160.79968033641998</v>
      </c>
      <c r="N70" s="2">
        <f>K70+L70+M70</f>
        <v>935.63646350602755</v>
      </c>
      <c r="O70" s="2"/>
    </row>
    <row r="71" spans="4:30" x14ac:dyDescent="0.35">
      <c r="D71" t="s">
        <v>28</v>
      </c>
      <c r="E71" s="2">
        <f>T55/1000</f>
        <v>6.0801179296051497</v>
      </c>
      <c r="F71" s="2">
        <f>V55/1000</f>
        <v>10.174864436382201</v>
      </c>
      <c r="G71" s="2">
        <f>T56/1000</f>
        <v>8.4</v>
      </c>
      <c r="H71" s="2">
        <f>V56/1000</f>
        <v>28.1524745612525</v>
      </c>
      <c r="I71" s="2">
        <f>T57/1000</f>
        <v>0.20008207263431299</v>
      </c>
      <c r="J71" s="2">
        <f>V57/1000</f>
        <v>0.206750517527959</v>
      </c>
      <c r="K71" s="2">
        <f>-E71+F71-G71+H71-I71+J71</f>
        <v>23.853889512923196</v>
      </c>
      <c r="L71" s="2">
        <f>(T58)/1000</f>
        <v>1095.5740418190901</v>
      </c>
      <c r="M71" s="2">
        <f>-1*T65/1000</f>
        <v>-137.54735969439801</v>
      </c>
      <c r="N71" s="2">
        <f>K71+L71+M71</f>
        <v>981.88057163761528</v>
      </c>
      <c r="O71" s="2"/>
    </row>
    <row r="72" spans="4:30" x14ac:dyDescent="0.35">
      <c r="D72" t="s">
        <v>25</v>
      </c>
      <c r="E72" s="2">
        <f>E55/1000</f>
        <v>6.7511965692428406</v>
      </c>
      <c r="F72" s="2">
        <f>G55/1000</f>
        <v>12.0654000839489</v>
      </c>
      <c r="G72" s="2">
        <f>E56/1000</f>
        <v>8.4</v>
      </c>
      <c r="H72" s="2">
        <f>G56/1000</f>
        <v>27.596957182008598</v>
      </c>
      <c r="I72" s="2">
        <f>E57/1000</f>
        <v>0.20008207263431299</v>
      </c>
      <c r="J72" s="2">
        <f>G57/1000</f>
        <v>0.207001896267515</v>
      </c>
      <c r="K72" s="2">
        <f>-E72+F72-G72+H72-I72+J72</f>
        <v>24.518080520347858</v>
      </c>
      <c r="L72" s="2">
        <f>(E58)/1000</f>
        <v>1094.1655363933301</v>
      </c>
      <c r="M72" s="2">
        <f>-1*E65/1000</f>
        <v>0</v>
      </c>
      <c r="N72" s="2">
        <f>K72+L72+M72</f>
        <v>1118.683616913678</v>
      </c>
      <c r="O72" s="2"/>
      <c r="P72" s="2"/>
    </row>
    <row r="73" spans="4:30" x14ac:dyDescent="0.35">
      <c r="D73" t="s">
        <v>27</v>
      </c>
      <c r="E73" s="2">
        <f>O55/1000</f>
        <v>7.55999740972113</v>
      </c>
      <c r="F73" s="2">
        <f>Q55/1000</f>
        <v>11.7646642497965</v>
      </c>
      <c r="G73" s="2">
        <f>O56/1000</f>
        <v>8.4</v>
      </c>
      <c r="H73" s="2">
        <f>Q56/1000</f>
        <v>27.745249946749901</v>
      </c>
      <c r="I73" s="2">
        <f>O57/1000</f>
        <v>0.20008207263431299</v>
      </c>
      <c r="J73" s="2">
        <f>Q57/1000</f>
        <v>0.104691477366123</v>
      </c>
      <c r="K73" s="2">
        <f>-E73+F73-G73+H73-I73+J73</f>
        <v>23.454526191557083</v>
      </c>
      <c r="L73" s="2">
        <f>(O58)/1000</f>
        <v>1100.7184724930798</v>
      </c>
      <c r="M73" s="2">
        <f>-1*O65/1000</f>
        <v>-138.818804864762</v>
      </c>
      <c r="N73" s="2">
        <f>K73+L73+M73</f>
        <v>985.35419381987492</v>
      </c>
      <c r="O73" s="2"/>
    </row>
    <row r="74" spans="4:30" x14ac:dyDescent="0.35">
      <c r="E74" s="2"/>
      <c r="F74" s="2"/>
      <c r="G74" s="2"/>
      <c r="H74" s="2"/>
      <c r="K74" s="2"/>
      <c r="L74" s="2"/>
      <c r="M74" s="2"/>
    </row>
    <row r="75" spans="4:30" x14ac:dyDescent="0.35">
      <c r="D75" t="s">
        <v>85</v>
      </c>
      <c r="E75" s="2"/>
      <c r="F75" s="2"/>
      <c r="G75" s="2"/>
      <c r="H75" s="2"/>
      <c r="K75" s="2"/>
      <c r="L75" s="2"/>
      <c r="M75" s="2"/>
    </row>
    <row r="76" spans="4:30" x14ac:dyDescent="0.35">
      <c r="E76" s="2"/>
      <c r="F76" s="2"/>
      <c r="G76" s="2"/>
      <c r="H76" s="2"/>
      <c r="K76" s="2"/>
      <c r="L76" s="2"/>
      <c r="M76" s="2"/>
    </row>
    <row r="77" spans="4:30" x14ac:dyDescent="0.35">
      <c r="E77" t="s">
        <v>22</v>
      </c>
      <c r="F77" t="s">
        <v>23</v>
      </c>
      <c r="G77" t="s">
        <v>24</v>
      </c>
      <c r="H77" t="s">
        <v>15</v>
      </c>
      <c r="K77" s="2"/>
      <c r="L77" s="2"/>
      <c r="M77" s="2"/>
    </row>
    <row r="78" spans="4:30" x14ac:dyDescent="0.35">
      <c r="D78" t="s">
        <v>25</v>
      </c>
      <c r="E78" s="5">
        <f>E62</f>
        <v>88.344885778562499</v>
      </c>
      <c r="F78" s="5">
        <f>E63</f>
        <v>96.8006787100433</v>
      </c>
      <c r="G78" s="5">
        <f>E64</f>
        <v>98.995998448473998</v>
      </c>
      <c r="H78" s="5">
        <f>E61</f>
        <v>96.013193547884995</v>
      </c>
      <c r="K78" s="2"/>
      <c r="L78" s="2"/>
      <c r="M78" s="2"/>
    </row>
    <row r="79" spans="4:30" x14ac:dyDescent="0.35">
      <c r="D79" t="s">
        <v>26</v>
      </c>
      <c r="E79" s="5">
        <f>J62</f>
        <v>88.103139154522793</v>
      </c>
      <c r="F79" s="5">
        <f>J63</f>
        <v>97.497044935047995</v>
      </c>
      <c r="G79" s="5">
        <f>J64</f>
        <v>121.38268077815199</v>
      </c>
      <c r="H79" s="5">
        <f>J61</f>
        <v>88.103139154522793</v>
      </c>
      <c r="K79" s="2"/>
      <c r="L79" s="2"/>
      <c r="M79" s="2"/>
    </row>
    <row r="80" spans="4:30" x14ac:dyDescent="0.35">
      <c r="D80" t="s">
        <v>27</v>
      </c>
      <c r="E80" s="5">
        <f>O62</f>
        <v>88.564027298654693</v>
      </c>
      <c r="F80" s="5">
        <f>O63</f>
        <v>96.308147151717407</v>
      </c>
      <c r="G80" s="5">
        <f>O64</f>
        <v>95.684430474796997</v>
      </c>
      <c r="H80" s="5">
        <f>O61</f>
        <v>96.308147151717407</v>
      </c>
      <c r="I80">
        <f>2.12/454*100</f>
        <v>0.46696035242290757</v>
      </c>
      <c r="K80" s="2"/>
      <c r="L80" s="2"/>
      <c r="M80" s="2"/>
    </row>
    <row r="81" spans="4:13" x14ac:dyDescent="0.35">
      <c r="D81" t="s">
        <v>28</v>
      </c>
      <c r="E81" s="5">
        <f>T62</f>
        <v>88.362632692142697</v>
      </c>
      <c r="F81" s="5">
        <f>T63</f>
        <v>96.751034207655294</v>
      </c>
      <c r="G81" s="5">
        <f>T64</f>
        <v>98.358462849268705</v>
      </c>
      <c r="H81" s="5">
        <f>T61</f>
        <v>98.358462849268705</v>
      </c>
      <c r="K81" s="2"/>
      <c r="L81" s="2"/>
      <c r="M81" s="2"/>
    </row>
    <row r="82" spans="4:13" x14ac:dyDescent="0.35">
      <c r="E82" s="2"/>
      <c r="F82" s="2"/>
      <c r="G82" s="2"/>
      <c r="H82" s="2"/>
      <c r="K82" s="2"/>
      <c r="L82" s="2"/>
      <c r="M82" s="2"/>
    </row>
    <row r="83" spans="4:13" x14ac:dyDescent="0.35">
      <c r="E83" s="2"/>
      <c r="F83" s="2"/>
      <c r="G83" s="2"/>
      <c r="H83" s="2"/>
      <c r="K83" s="2"/>
      <c r="L83" s="2"/>
      <c r="M83" s="2"/>
    </row>
    <row r="84" spans="4:13" x14ac:dyDescent="0.35">
      <c r="D84" t="s">
        <v>82</v>
      </c>
      <c r="E84" s="2"/>
      <c r="F84" s="2"/>
      <c r="G84" s="2"/>
      <c r="H84" s="2"/>
      <c r="K84" s="2"/>
      <c r="L84" s="2"/>
      <c r="M84" s="2"/>
    </row>
    <row r="85" spans="4:13" x14ac:dyDescent="0.35">
      <c r="E85" t="s">
        <v>15</v>
      </c>
      <c r="F85" t="s">
        <v>29</v>
      </c>
      <c r="G85" t="s">
        <v>78</v>
      </c>
      <c r="H85" s="2"/>
      <c r="K85" s="2"/>
      <c r="L85" s="2"/>
      <c r="M85" s="2"/>
    </row>
    <row r="86" spans="4:13" x14ac:dyDescent="0.35">
      <c r="D86" t="s">
        <v>25</v>
      </c>
      <c r="E86" s="3">
        <f>((G56/E56)^(1/30)-1)*100+4</f>
        <v>8.0445645984861667</v>
      </c>
      <c r="F86" s="3">
        <f>((G55/E55)^(1/30)-1)*100+4</f>
        <v>5.9542574174912231</v>
      </c>
      <c r="G86" s="3">
        <f>((G57/E57)^(1/30)-1)*100+4</f>
        <v>4.1133986089644656</v>
      </c>
      <c r="H86" s="2"/>
      <c r="K86" s="2"/>
      <c r="L86" s="2"/>
      <c r="M86" s="2"/>
    </row>
    <row r="87" spans="4:13" x14ac:dyDescent="0.35">
      <c r="D87" t="s">
        <v>89</v>
      </c>
      <c r="E87" s="3">
        <f>((AA56/Y56)^(1/30)-1)*100+4</f>
        <v>8.7664300797322312</v>
      </c>
      <c r="F87" s="3">
        <f>((AA55/Y55)^(1/30)-1)*100+4</f>
        <v>8.8085554448767063</v>
      </c>
      <c r="G87" s="3">
        <f>((AA57/Y57)^(1/30)-1)*100+4</f>
        <v>9.8382729092566255</v>
      </c>
      <c r="H87" s="2"/>
      <c r="K87" s="2"/>
      <c r="L87" s="2"/>
      <c r="M87" s="2"/>
    </row>
    <row r="88" spans="4:13" x14ac:dyDescent="0.35">
      <c r="D88" t="s">
        <v>26</v>
      </c>
      <c r="E88" s="3">
        <f>((L56/J56)^(1/30)-1)*100+4</f>
        <v>7.9688538682377761</v>
      </c>
      <c r="F88" s="3">
        <f>((L55/J55)^(1/30)-1)*100+4</f>
        <v>5.9719582487325749</v>
      </c>
      <c r="G88" s="3">
        <f>((L57/J57)^(1/30)-1)*100+4</f>
        <v>7.6545907206519512</v>
      </c>
      <c r="H88" s="2"/>
      <c r="K88" s="2"/>
      <c r="L88" s="2"/>
      <c r="M88" s="2"/>
    </row>
    <row r="89" spans="4:13" x14ac:dyDescent="0.35">
      <c r="D89" t="s">
        <v>27</v>
      </c>
      <c r="E89" s="3">
        <f>((Q56/O56)^(1/30)-1)*100+4</f>
        <v>8.0631525467687002</v>
      </c>
      <c r="F89" s="3">
        <f>((Q55/O55)^(1/30)-1)*100+4</f>
        <v>5.4850172068217926</v>
      </c>
      <c r="G89" s="3">
        <f>((Q57/O57)^(1/30)-1)*100+4</f>
        <v>1.8641071800894879</v>
      </c>
      <c r="H89" s="2"/>
      <c r="K89" s="2"/>
      <c r="L89" s="2"/>
      <c r="M89" s="2"/>
    </row>
    <row r="90" spans="4:13" x14ac:dyDescent="0.35">
      <c r="D90" t="s">
        <v>28</v>
      </c>
      <c r="E90" s="3">
        <f>((V56/T56)^(1/30)-1)*100+4</f>
        <v>8.1137069239787003</v>
      </c>
      <c r="F90" s="3">
        <f>((V55/T55)^(1/30)-1)*100+4</f>
        <v>5.7311344701252285</v>
      </c>
      <c r="G90" s="3">
        <f>((V57/T57)^(1/30)-1)*100+4</f>
        <v>4.1093437084086268</v>
      </c>
      <c r="H90" s="2"/>
      <c r="K90" s="2"/>
      <c r="L90" s="2"/>
      <c r="M90" s="2"/>
    </row>
    <row r="91" spans="4:13" x14ac:dyDescent="0.35">
      <c r="E91" s="2"/>
      <c r="F91" s="2"/>
      <c r="G91" s="2"/>
      <c r="H91" s="2"/>
      <c r="K91" s="2"/>
      <c r="L91" s="2"/>
      <c r="M91" s="2"/>
    </row>
    <row r="92" spans="4:13" x14ac:dyDescent="0.35">
      <c r="E92" s="2"/>
      <c r="F92" s="2"/>
      <c r="G92" s="2"/>
      <c r="H92" s="2"/>
      <c r="K92" s="2"/>
      <c r="L92" s="2"/>
      <c r="M92" s="2"/>
    </row>
    <row r="93" spans="4:13" x14ac:dyDescent="0.35">
      <c r="E93" s="2"/>
      <c r="F93" s="2"/>
      <c r="G93" s="2"/>
      <c r="H93" s="2"/>
      <c r="K93" s="2"/>
      <c r="L93" s="2"/>
      <c r="M93" s="2"/>
    </row>
    <row r="94" spans="4:13" x14ac:dyDescent="0.35">
      <c r="D94" t="s">
        <v>86</v>
      </c>
      <c r="E94" s="2"/>
      <c r="F94" s="2"/>
      <c r="G94" s="2"/>
      <c r="H94" s="2"/>
      <c r="K94" s="2"/>
      <c r="L94" s="2"/>
      <c r="M94" s="2"/>
    </row>
    <row r="95" spans="4:13" x14ac:dyDescent="0.35">
      <c r="E95" t="s">
        <v>30</v>
      </c>
      <c r="F95" s="2"/>
      <c r="G95" s="2"/>
      <c r="H95" s="2"/>
      <c r="K95" s="2"/>
      <c r="L95" s="2"/>
      <c r="M95" s="2"/>
    </row>
    <row r="96" spans="4:13" x14ac:dyDescent="0.35">
      <c r="D96" t="s">
        <v>25</v>
      </c>
      <c r="E96">
        <f>E60/1000</f>
        <v>454.65563621884399</v>
      </c>
      <c r="F96" s="2"/>
      <c r="G96" s="2"/>
      <c r="H96" s="2"/>
      <c r="K96" s="2"/>
      <c r="L96" s="2"/>
      <c r="M96" s="2"/>
    </row>
    <row r="97" spans="1:24" x14ac:dyDescent="0.35">
      <c r="D97" t="s">
        <v>89</v>
      </c>
      <c r="E97">
        <f>Y60/1000</f>
        <v>541.80948314464501</v>
      </c>
      <c r="F97" s="2"/>
      <c r="G97" s="2"/>
      <c r="H97" s="2"/>
      <c r="K97" s="2"/>
      <c r="L97" s="2"/>
      <c r="M97" s="2"/>
    </row>
    <row r="98" spans="1:24" x14ac:dyDescent="0.35">
      <c r="D98" t="s">
        <v>26</v>
      </c>
      <c r="E98">
        <f>J60/1000</f>
        <v>454.65563621884399</v>
      </c>
      <c r="F98" s="2"/>
      <c r="G98" s="2"/>
      <c r="H98" s="2"/>
      <c r="K98" s="2"/>
      <c r="L98" s="2"/>
      <c r="M98" s="2"/>
    </row>
    <row r="99" spans="1:24" x14ac:dyDescent="0.35">
      <c r="D99" t="s">
        <v>27</v>
      </c>
      <c r="E99">
        <f>O60/1000</f>
        <v>454.65563621884399</v>
      </c>
      <c r="F99" s="2"/>
      <c r="G99" s="2"/>
      <c r="H99" s="2"/>
      <c r="K99" s="2"/>
      <c r="L99" s="2"/>
      <c r="M99" s="2"/>
    </row>
    <row r="100" spans="1:24" x14ac:dyDescent="0.35">
      <c r="D100" t="s">
        <v>28</v>
      </c>
      <c r="E100">
        <f>T60/1000</f>
        <v>454.65563621884399</v>
      </c>
      <c r="F100" s="2"/>
      <c r="G100" s="2"/>
      <c r="H100" s="2"/>
      <c r="K100" s="2"/>
      <c r="L100" s="2"/>
      <c r="M100" s="2"/>
    </row>
    <row r="101" spans="1:24" x14ac:dyDescent="0.35">
      <c r="E101" s="2"/>
      <c r="F101" s="2"/>
      <c r="G101" s="2"/>
      <c r="H101" s="2"/>
      <c r="K101" s="2"/>
      <c r="L101" s="2"/>
      <c r="M101" s="2"/>
    </row>
    <row r="102" spans="1:24" x14ac:dyDescent="0.35">
      <c r="D102" t="s">
        <v>87</v>
      </c>
      <c r="E102" s="2"/>
      <c r="F102" s="2"/>
      <c r="G102" s="2"/>
      <c r="H102" s="2"/>
      <c r="K102" s="2"/>
      <c r="L102" s="2"/>
      <c r="M102" s="2"/>
    </row>
    <row r="103" spans="1:24" x14ac:dyDescent="0.35">
      <c r="E103" t="s">
        <v>15</v>
      </c>
      <c r="F103" t="s">
        <v>29</v>
      </c>
      <c r="G103" t="s">
        <v>31</v>
      </c>
      <c r="H103" t="s">
        <v>78</v>
      </c>
      <c r="I103" t="s">
        <v>93</v>
      </c>
      <c r="J103" t="s">
        <v>84</v>
      </c>
      <c r="K103" s="2"/>
      <c r="L103" s="2"/>
      <c r="M103" s="2"/>
    </row>
    <row r="104" spans="1:24" x14ac:dyDescent="0.35">
      <c r="D104" t="s">
        <v>25</v>
      </c>
      <c r="E104">
        <f>(G56-E56)/1000</f>
        <v>19.1969571820086</v>
      </c>
      <c r="F104">
        <f>(G55-E55)/1000</f>
        <v>5.31420351470606</v>
      </c>
      <c r="G104" s="4">
        <f>E58/1000</f>
        <v>1094.1655363933301</v>
      </c>
      <c r="H104">
        <f>(G57-E57)/1000</f>
        <v>6.9198236332020146E-3</v>
      </c>
      <c r="I104" s="4">
        <f>E65/1000</f>
        <v>0</v>
      </c>
      <c r="J104" s="4">
        <f>E104+F104+G104+H104+I104</f>
        <v>1118.6836169136777</v>
      </c>
      <c r="K104" s="2"/>
      <c r="L104" s="2"/>
      <c r="M104" s="2"/>
    </row>
    <row r="105" spans="1:24" x14ac:dyDescent="0.35">
      <c r="D105" t="s">
        <v>26</v>
      </c>
      <c r="E105">
        <f>(L56-J56)/1000</f>
        <v>18.600821561671001</v>
      </c>
      <c r="F105">
        <f>(L55-J55)/1000</f>
        <v>6.0629466920675092</v>
      </c>
      <c r="G105" s="4">
        <f>J58/1000</f>
        <v>1071.38515169529</v>
      </c>
      <c r="H105">
        <f>(L57-J57)/1000</f>
        <v>0.38722389341908398</v>
      </c>
      <c r="I105">
        <f>-1*J65/1000</f>
        <v>-160.79968033641998</v>
      </c>
      <c r="J105" s="4">
        <f>E105+F105+G105+H105+I105</f>
        <v>935.63646350602755</v>
      </c>
      <c r="K105" s="2"/>
      <c r="L105" s="2"/>
      <c r="M105" s="2"/>
    </row>
    <row r="106" spans="1:24" x14ac:dyDescent="0.35">
      <c r="D106" t="s">
        <v>27</v>
      </c>
      <c r="E106">
        <f>(Q56-O56)/1000</f>
        <v>19.345249946749899</v>
      </c>
      <c r="F106">
        <f>(Q55-O55)/1000</f>
        <v>4.2046668400753706</v>
      </c>
      <c r="G106" s="4">
        <f>O58/1000</f>
        <v>1100.7184724930798</v>
      </c>
      <c r="H106">
        <f>(Q57-O57)/1000</f>
        <v>-9.5390595268189993E-2</v>
      </c>
      <c r="I106">
        <f>-1*O65/1000</f>
        <v>-138.818804864762</v>
      </c>
      <c r="J106" s="4">
        <f>E106+F106+G106+H106+I106</f>
        <v>985.35419381987492</v>
      </c>
      <c r="K106" s="2"/>
      <c r="L106" s="2"/>
      <c r="M106" s="2"/>
    </row>
    <row r="107" spans="1:24" x14ac:dyDescent="0.35">
      <c r="D107" t="s">
        <v>28</v>
      </c>
      <c r="E107">
        <f>(V56-T56)/1000</f>
        <v>19.752474561252502</v>
      </c>
      <c r="F107">
        <f>(V55-T55)/1000</f>
        <v>4.0947465067770512</v>
      </c>
      <c r="G107" s="4">
        <f>T58/1000</f>
        <v>1095.5740418190901</v>
      </c>
      <c r="H107">
        <f>(V57-T57)/1000</f>
        <v>6.6684448936460113E-3</v>
      </c>
      <c r="I107">
        <f>-1*T65/1000</f>
        <v>-137.54735969439801</v>
      </c>
      <c r="J107" s="4">
        <f>E107+F107+G107+H107+I107</f>
        <v>981.88057163761528</v>
      </c>
      <c r="K107" s="2"/>
      <c r="L107" s="2"/>
      <c r="M107" s="2"/>
    </row>
    <row r="108" spans="1:24" x14ac:dyDescent="0.35">
      <c r="G108" s="4"/>
      <c r="K108" s="2"/>
      <c r="L108" s="2"/>
      <c r="M108" s="2"/>
    </row>
    <row r="109" spans="1:24" x14ac:dyDescent="0.35">
      <c r="G109" s="4"/>
    </row>
    <row r="110" spans="1:24" x14ac:dyDescent="0.35">
      <c r="A110" t="s">
        <v>38</v>
      </c>
      <c r="B110" t="s">
        <v>79</v>
      </c>
      <c r="C110" t="s">
        <v>39</v>
      </c>
      <c r="D110" t="s">
        <v>40</v>
      </c>
      <c r="E110" t="s">
        <v>41</v>
      </c>
      <c r="F110" t="s">
        <v>42</v>
      </c>
      <c r="G110" t="s">
        <v>38</v>
      </c>
      <c r="H110" t="s">
        <v>79</v>
      </c>
      <c r="I110" t="s">
        <v>39</v>
      </c>
      <c r="J110" t="s">
        <v>40</v>
      </c>
      <c r="K110" t="s">
        <v>41</v>
      </c>
      <c r="L110" t="s">
        <v>42</v>
      </c>
      <c r="M110" t="s">
        <v>38</v>
      </c>
      <c r="N110" t="s">
        <v>79</v>
      </c>
      <c r="O110" t="s">
        <v>39</v>
      </c>
      <c r="P110" t="s">
        <v>40</v>
      </c>
      <c r="Q110" t="s">
        <v>41</v>
      </c>
      <c r="R110" t="s">
        <v>42</v>
      </c>
      <c r="S110" t="s">
        <v>38</v>
      </c>
      <c r="T110" t="s">
        <v>79</v>
      </c>
      <c r="U110" t="s">
        <v>39</v>
      </c>
      <c r="V110" t="s">
        <v>40</v>
      </c>
      <c r="W110" t="s">
        <v>41</v>
      </c>
      <c r="X110" t="s">
        <v>42</v>
      </c>
    </row>
    <row r="111" spans="1:24" x14ac:dyDescent="0.35">
      <c r="A111" t="s">
        <v>43</v>
      </c>
      <c r="G111" t="s">
        <v>43</v>
      </c>
      <c r="M111" t="s">
        <v>43</v>
      </c>
      <c r="S111" t="s">
        <v>43</v>
      </c>
    </row>
    <row r="112" spans="1:24" x14ac:dyDescent="0.35">
      <c r="A112" t="s">
        <v>44</v>
      </c>
      <c r="G112" t="s">
        <v>44</v>
      </c>
      <c r="M112" t="s">
        <v>44</v>
      </c>
      <c r="S112" t="s">
        <v>44</v>
      </c>
    </row>
    <row r="113" spans="1:22" x14ac:dyDescent="0.35">
      <c r="A113">
        <v>2</v>
      </c>
      <c r="B113" t="s">
        <v>50</v>
      </c>
      <c r="C113" t="s">
        <v>96</v>
      </c>
      <c r="D113">
        <v>0</v>
      </c>
      <c r="G113">
        <v>2</v>
      </c>
      <c r="H113" t="s">
        <v>50</v>
      </c>
      <c r="I113" t="s">
        <v>96</v>
      </c>
      <c r="J113">
        <v>0</v>
      </c>
      <c r="M113">
        <v>2</v>
      </c>
      <c r="N113" t="s">
        <v>50</v>
      </c>
      <c r="O113" t="s">
        <v>96</v>
      </c>
      <c r="P113">
        <v>0</v>
      </c>
      <c r="S113">
        <v>2</v>
      </c>
      <c r="T113" t="s">
        <v>50</v>
      </c>
      <c r="U113" t="s">
        <v>96</v>
      </c>
      <c r="V113">
        <v>0</v>
      </c>
    </row>
    <row r="114" spans="1:22" x14ac:dyDescent="0.35">
      <c r="A114">
        <v>3</v>
      </c>
      <c r="B114" t="s">
        <v>97</v>
      </c>
      <c r="C114" t="s">
        <v>96</v>
      </c>
      <c r="D114">
        <v>0</v>
      </c>
      <c r="G114">
        <v>3</v>
      </c>
      <c r="H114" t="s">
        <v>97</v>
      </c>
      <c r="I114" t="s">
        <v>96</v>
      </c>
      <c r="J114">
        <v>0</v>
      </c>
      <c r="M114">
        <v>3</v>
      </c>
      <c r="N114" t="s">
        <v>97</v>
      </c>
      <c r="O114" t="s">
        <v>96</v>
      </c>
      <c r="P114">
        <v>0</v>
      </c>
      <c r="S114">
        <v>3</v>
      </c>
      <c r="T114" t="s">
        <v>97</v>
      </c>
      <c r="U114" t="s">
        <v>96</v>
      </c>
      <c r="V114">
        <v>0</v>
      </c>
    </row>
    <row r="115" spans="1:22" x14ac:dyDescent="0.35">
      <c r="A115">
        <v>4</v>
      </c>
      <c r="B115" t="s">
        <v>55</v>
      </c>
      <c r="C115" t="s">
        <v>98</v>
      </c>
      <c r="D115">
        <v>0</v>
      </c>
      <c r="G115">
        <v>4</v>
      </c>
      <c r="H115" t="s">
        <v>55</v>
      </c>
      <c r="I115" t="s">
        <v>98</v>
      </c>
      <c r="J115">
        <v>0</v>
      </c>
      <c r="M115">
        <v>4</v>
      </c>
      <c r="N115" t="s">
        <v>55</v>
      </c>
      <c r="O115" t="s">
        <v>98</v>
      </c>
      <c r="P115">
        <v>0</v>
      </c>
      <c r="S115">
        <v>4</v>
      </c>
      <c r="T115" t="s">
        <v>55</v>
      </c>
      <c r="U115" t="s">
        <v>98</v>
      </c>
      <c r="V115">
        <v>0</v>
      </c>
    </row>
    <row r="116" spans="1:22" x14ac:dyDescent="0.35">
      <c r="A116" t="s">
        <v>45</v>
      </c>
      <c r="G116" t="s">
        <v>45</v>
      </c>
      <c r="M116" t="s">
        <v>45</v>
      </c>
      <c r="S116" t="s">
        <v>45</v>
      </c>
    </row>
    <row r="117" spans="1:22" x14ac:dyDescent="0.35">
      <c r="A117">
        <v>2</v>
      </c>
      <c r="B117" t="s">
        <v>50</v>
      </c>
      <c r="C117" t="s">
        <v>96</v>
      </c>
      <c r="D117">
        <v>0</v>
      </c>
      <c r="G117">
        <v>2</v>
      </c>
      <c r="H117" t="s">
        <v>50</v>
      </c>
      <c r="I117" t="s">
        <v>96</v>
      </c>
      <c r="J117">
        <v>0</v>
      </c>
      <c r="M117">
        <v>2</v>
      </c>
      <c r="N117" t="s">
        <v>50</v>
      </c>
      <c r="O117" t="s">
        <v>96</v>
      </c>
      <c r="P117">
        <v>0</v>
      </c>
      <c r="S117">
        <v>2</v>
      </c>
      <c r="T117" t="s">
        <v>50</v>
      </c>
      <c r="U117" t="s">
        <v>96</v>
      </c>
      <c r="V117">
        <v>0</v>
      </c>
    </row>
    <row r="118" spans="1:22" x14ac:dyDescent="0.35">
      <c r="A118">
        <v>3</v>
      </c>
      <c r="B118" t="s">
        <v>97</v>
      </c>
      <c r="C118" t="s">
        <v>96</v>
      </c>
      <c r="D118">
        <v>0</v>
      </c>
      <c r="G118">
        <v>3</v>
      </c>
      <c r="H118" t="s">
        <v>97</v>
      </c>
      <c r="I118" t="s">
        <v>96</v>
      </c>
      <c r="J118">
        <v>0</v>
      </c>
      <c r="M118">
        <v>3</v>
      </c>
      <c r="N118" t="s">
        <v>97</v>
      </c>
      <c r="O118" t="s">
        <v>96</v>
      </c>
      <c r="P118">
        <v>0</v>
      </c>
      <c r="S118">
        <v>3</v>
      </c>
      <c r="T118" t="s">
        <v>97</v>
      </c>
      <c r="U118" t="s">
        <v>96</v>
      </c>
      <c r="V118">
        <v>0</v>
      </c>
    </row>
    <row r="119" spans="1:22" x14ac:dyDescent="0.35">
      <c r="A119">
        <v>4</v>
      </c>
      <c r="B119" t="s">
        <v>55</v>
      </c>
      <c r="C119" t="s">
        <v>98</v>
      </c>
      <c r="D119">
        <v>0</v>
      </c>
      <c r="G119">
        <v>4</v>
      </c>
      <c r="H119" t="s">
        <v>55</v>
      </c>
      <c r="I119" t="s">
        <v>98</v>
      </c>
      <c r="J119">
        <v>0</v>
      </c>
      <c r="M119">
        <v>4</v>
      </c>
      <c r="N119" t="s">
        <v>55</v>
      </c>
      <c r="O119" t="s">
        <v>98</v>
      </c>
      <c r="P119">
        <v>0</v>
      </c>
      <c r="S119">
        <v>4</v>
      </c>
      <c r="T119" t="s">
        <v>55</v>
      </c>
      <c r="U119" t="s">
        <v>98</v>
      </c>
      <c r="V119">
        <v>0</v>
      </c>
    </row>
    <row r="120" spans="1:22" x14ac:dyDescent="0.35">
      <c r="A120" t="s">
        <v>46</v>
      </c>
      <c r="G120" t="s">
        <v>46</v>
      </c>
      <c r="M120" t="s">
        <v>46</v>
      </c>
      <c r="S120" t="s">
        <v>46</v>
      </c>
    </row>
    <row r="121" spans="1:22" x14ac:dyDescent="0.35">
      <c r="A121">
        <v>1</v>
      </c>
      <c r="B121" t="s">
        <v>47</v>
      </c>
      <c r="C121" t="s">
        <v>48</v>
      </c>
      <c r="D121">
        <v>608.53353840587704</v>
      </c>
      <c r="G121">
        <v>1</v>
      </c>
      <c r="H121" t="s">
        <v>47</v>
      </c>
      <c r="I121" t="s">
        <v>48</v>
      </c>
      <c r="J121">
        <v>608.53353840587704</v>
      </c>
      <c r="M121">
        <v>1</v>
      </c>
      <c r="N121" t="s">
        <v>47</v>
      </c>
      <c r="O121" t="s">
        <v>48</v>
      </c>
      <c r="P121">
        <v>608.53353840587704</v>
      </c>
      <c r="S121">
        <v>1</v>
      </c>
      <c r="T121" t="s">
        <v>47</v>
      </c>
      <c r="U121" t="s">
        <v>48</v>
      </c>
      <c r="V121">
        <v>608.53353840587704</v>
      </c>
    </row>
    <row r="122" spans="1:22" x14ac:dyDescent="0.35">
      <c r="A122">
        <v>2</v>
      </c>
      <c r="B122" t="s">
        <v>50</v>
      </c>
      <c r="C122" t="s">
        <v>96</v>
      </c>
      <c r="D122">
        <v>0</v>
      </c>
      <c r="G122">
        <v>2</v>
      </c>
      <c r="H122" t="s">
        <v>50</v>
      </c>
      <c r="I122" t="s">
        <v>96</v>
      </c>
      <c r="J122">
        <v>0</v>
      </c>
      <c r="M122">
        <v>2</v>
      </c>
      <c r="N122" t="s">
        <v>50</v>
      </c>
      <c r="O122" t="s">
        <v>96</v>
      </c>
      <c r="P122">
        <v>0</v>
      </c>
      <c r="S122">
        <v>2</v>
      </c>
      <c r="T122" t="s">
        <v>50</v>
      </c>
      <c r="U122" t="s">
        <v>96</v>
      </c>
      <c r="V122">
        <v>0</v>
      </c>
    </row>
    <row r="123" spans="1:22" x14ac:dyDescent="0.35">
      <c r="A123">
        <v>3</v>
      </c>
      <c r="B123" t="s">
        <v>97</v>
      </c>
      <c r="C123" t="s">
        <v>96</v>
      </c>
      <c r="D123">
        <v>0</v>
      </c>
      <c r="G123">
        <v>3</v>
      </c>
      <c r="H123" t="s">
        <v>97</v>
      </c>
      <c r="I123" t="s">
        <v>96</v>
      </c>
      <c r="J123">
        <v>0</v>
      </c>
      <c r="M123">
        <v>3</v>
      </c>
      <c r="N123" t="s">
        <v>97</v>
      </c>
      <c r="O123" t="s">
        <v>96</v>
      </c>
      <c r="P123">
        <v>0</v>
      </c>
      <c r="S123">
        <v>3</v>
      </c>
      <c r="T123" t="s">
        <v>97</v>
      </c>
      <c r="U123" t="s">
        <v>96</v>
      </c>
      <c r="V123">
        <v>0</v>
      </c>
    </row>
    <row r="124" spans="1:22" x14ac:dyDescent="0.35">
      <c r="A124">
        <v>4</v>
      </c>
      <c r="B124" t="s">
        <v>55</v>
      </c>
      <c r="C124" t="s">
        <v>98</v>
      </c>
      <c r="D124">
        <v>0</v>
      </c>
      <c r="G124">
        <v>4</v>
      </c>
      <c r="H124" t="s">
        <v>55</v>
      </c>
      <c r="I124" t="s">
        <v>98</v>
      </c>
      <c r="J124">
        <v>0</v>
      </c>
      <c r="M124">
        <v>4</v>
      </c>
      <c r="N124" t="s">
        <v>55</v>
      </c>
      <c r="O124" t="s">
        <v>98</v>
      </c>
      <c r="P124">
        <v>0</v>
      </c>
      <c r="S124">
        <v>4</v>
      </c>
      <c r="T124" t="s">
        <v>55</v>
      </c>
      <c r="U124" t="s">
        <v>98</v>
      </c>
      <c r="V124">
        <v>0</v>
      </c>
    </row>
    <row r="125" spans="1:22" x14ac:dyDescent="0.35">
      <c r="A125" t="s">
        <v>49</v>
      </c>
      <c r="G125" t="s">
        <v>49</v>
      </c>
      <c r="M125" t="s">
        <v>49</v>
      </c>
      <c r="S125" t="s">
        <v>49</v>
      </c>
    </row>
    <row r="126" spans="1:22" x14ac:dyDescent="0.35">
      <c r="A126">
        <v>4</v>
      </c>
      <c r="B126" t="s">
        <v>52</v>
      </c>
      <c r="C126" t="s">
        <v>51</v>
      </c>
      <c r="D126">
        <v>1446.64716198679</v>
      </c>
      <c r="G126">
        <v>4</v>
      </c>
      <c r="H126" t="s">
        <v>52</v>
      </c>
      <c r="I126" t="s">
        <v>73</v>
      </c>
      <c r="J126">
        <v>1976.1429511583899</v>
      </c>
      <c r="M126">
        <v>4</v>
      </c>
      <c r="N126" t="s">
        <v>52</v>
      </c>
      <c r="O126" t="s">
        <v>74</v>
      </c>
      <c r="P126">
        <v>2455.1530996678598</v>
      </c>
      <c r="S126">
        <v>4</v>
      </c>
      <c r="T126" t="s">
        <v>52</v>
      </c>
      <c r="U126" t="s">
        <v>51</v>
      </c>
      <c r="V126">
        <v>1446.64716198679</v>
      </c>
    </row>
    <row r="127" spans="1:22" x14ac:dyDescent="0.35">
      <c r="A127">
        <v>5</v>
      </c>
      <c r="B127" t="s">
        <v>47</v>
      </c>
      <c r="C127" t="s">
        <v>51</v>
      </c>
      <c r="D127">
        <v>692.30071345917497</v>
      </c>
      <c r="G127">
        <v>5</v>
      </c>
      <c r="H127" t="s">
        <v>47</v>
      </c>
      <c r="I127" t="s">
        <v>74</v>
      </c>
      <c r="J127">
        <v>1174.9266076858901</v>
      </c>
      <c r="M127">
        <v>5</v>
      </c>
      <c r="N127" t="s">
        <v>47</v>
      </c>
      <c r="O127" t="s">
        <v>74</v>
      </c>
      <c r="P127">
        <v>1174.9266076858901</v>
      </c>
      <c r="S127">
        <v>5</v>
      </c>
      <c r="T127" t="s">
        <v>47</v>
      </c>
      <c r="U127" t="s">
        <v>51</v>
      </c>
      <c r="V127">
        <v>692.30071345917497</v>
      </c>
    </row>
    <row r="128" spans="1:22" x14ac:dyDescent="0.35">
      <c r="A128" t="s">
        <v>54</v>
      </c>
      <c r="G128" t="s">
        <v>54</v>
      </c>
      <c r="M128" t="s">
        <v>54</v>
      </c>
      <c r="S128" t="s">
        <v>54</v>
      </c>
    </row>
    <row r="129" spans="1:22" x14ac:dyDescent="0.35">
      <c r="A129">
        <v>1</v>
      </c>
      <c r="B129" t="s">
        <v>50</v>
      </c>
      <c r="C129" t="s">
        <v>75</v>
      </c>
      <c r="D129">
        <v>567.55570375885895</v>
      </c>
      <c r="G129">
        <v>4</v>
      </c>
      <c r="H129" t="s">
        <v>52</v>
      </c>
      <c r="I129" t="s">
        <v>73</v>
      </c>
      <c r="J129">
        <v>0</v>
      </c>
      <c r="M129">
        <v>4</v>
      </c>
      <c r="N129" t="s">
        <v>52</v>
      </c>
      <c r="O129" t="s">
        <v>74</v>
      </c>
      <c r="P129">
        <v>0</v>
      </c>
      <c r="S129">
        <v>4</v>
      </c>
      <c r="T129" t="s">
        <v>52</v>
      </c>
      <c r="U129" t="s">
        <v>51</v>
      </c>
      <c r="V129">
        <v>0</v>
      </c>
    </row>
    <row r="130" spans="1:22" x14ac:dyDescent="0.35">
      <c r="A130">
        <v>4</v>
      </c>
      <c r="B130" t="s">
        <v>52</v>
      </c>
      <c r="C130" t="s">
        <v>51</v>
      </c>
      <c r="D130">
        <v>0</v>
      </c>
      <c r="G130">
        <v>5</v>
      </c>
      <c r="H130" t="s">
        <v>47</v>
      </c>
      <c r="I130" t="s">
        <v>74</v>
      </c>
      <c r="J130">
        <v>0</v>
      </c>
      <c r="M130">
        <v>5</v>
      </c>
      <c r="N130" t="s">
        <v>47</v>
      </c>
      <c r="O130" t="s">
        <v>74</v>
      </c>
      <c r="P130">
        <v>0</v>
      </c>
      <c r="S130">
        <v>5</v>
      </c>
      <c r="T130" t="s">
        <v>47</v>
      </c>
      <c r="U130" t="s">
        <v>51</v>
      </c>
      <c r="V130">
        <v>0</v>
      </c>
    </row>
    <row r="131" spans="1:22" x14ac:dyDescent="0.35">
      <c r="A131">
        <v>5</v>
      </c>
      <c r="B131" t="s">
        <v>47</v>
      </c>
      <c r="C131" t="s">
        <v>51</v>
      </c>
      <c r="D131">
        <v>0</v>
      </c>
      <c r="G131">
        <v>6</v>
      </c>
      <c r="H131" t="s">
        <v>53</v>
      </c>
      <c r="I131" t="s">
        <v>51</v>
      </c>
      <c r="J131">
        <v>457.39839285214299</v>
      </c>
      <c r="M131" t="s">
        <v>56</v>
      </c>
      <c r="S131" t="s">
        <v>56</v>
      </c>
    </row>
    <row r="132" spans="1:22" x14ac:dyDescent="0.35">
      <c r="A132">
        <v>6</v>
      </c>
      <c r="B132" t="s">
        <v>53</v>
      </c>
      <c r="C132" t="s">
        <v>75</v>
      </c>
      <c r="D132">
        <v>312.40672696739898</v>
      </c>
      <c r="G132" t="s">
        <v>56</v>
      </c>
      <c r="M132">
        <v>3</v>
      </c>
      <c r="N132" t="s">
        <v>55</v>
      </c>
      <c r="O132" t="s">
        <v>51</v>
      </c>
      <c r="P132">
        <v>139.10057424649901</v>
      </c>
      <c r="S132">
        <v>1</v>
      </c>
      <c r="T132" t="s">
        <v>50</v>
      </c>
      <c r="U132" t="s">
        <v>75</v>
      </c>
      <c r="V132">
        <v>191.71014863609699</v>
      </c>
    </row>
    <row r="133" spans="1:22" x14ac:dyDescent="0.35">
      <c r="A133" t="s">
        <v>56</v>
      </c>
      <c r="G133">
        <v>3</v>
      </c>
      <c r="H133" t="s">
        <v>55</v>
      </c>
      <c r="I133" t="s">
        <v>75</v>
      </c>
      <c r="J133">
        <v>95.006794511588893</v>
      </c>
      <c r="M133">
        <v>4</v>
      </c>
      <c r="N133" t="s">
        <v>52</v>
      </c>
      <c r="O133" t="s">
        <v>74</v>
      </c>
      <c r="P133">
        <v>0</v>
      </c>
      <c r="S133">
        <v>4</v>
      </c>
      <c r="T133" t="s">
        <v>52</v>
      </c>
      <c r="U133" t="s">
        <v>51</v>
      </c>
      <c r="V133">
        <v>0</v>
      </c>
    </row>
    <row r="134" spans="1:22" x14ac:dyDescent="0.35">
      <c r="A134">
        <v>1</v>
      </c>
      <c r="B134" t="s">
        <v>50</v>
      </c>
      <c r="C134" t="s">
        <v>75</v>
      </c>
      <c r="D134">
        <v>0</v>
      </c>
      <c r="G134">
        <v>4</v>
      </c>
      <c r="H134" t="s">
        <v>52</v>
      </c>
      <c r="I134" t="s">
        <v>73</v>
      </c>
      <c r="J134">
        <v>0</v>
      </c>
      <c r="M134">
        <v>5</v>
      </c>
      <c r="N134" t="s">
        <v>47</v>
      </c>
      <c r="O134" t="s">
        <v>74</v>
      </c>
      <c r="P134">
        <v>0</v>
      </c>
      <c r="S134">
        <v>5</v>
      </c>
      <c r="T134" t="s">
        <v>47</v>
      </c>
      <c r="U134" t="s">
        <v>51</v>
      </c>
      <c r="V134">
        <v>0</v>
      </c>
    </row>
    <row r="135" spans="1:22" x14ac:dyDescent="0.35">
      <c r="A135">
        <v>4</v>
      </c>
      <c r="B135" t="s">
        <v>52</v>
      </c>
      <c r="C135" t="s">
        <v>51</v>
      </c>
      <c r="D135">
        <v>0</v>
      </c>
      <c r="G135">
        <v>5</v>
      </c>
      <c r="H135" t="s">
        <v>47</v>
      </c>
      <c r="I135" t="s">
        <v>74</v>
      </c>
      <c r="J135">
        <v>0</v>
      </c>
      <c r="M135" t="s">
        <v>57</v>
      </c>
      <c r="S135">
        <v>6</v>
      </c>
      <c r="T135" t="s">
        <v>53</v>
      </c>
      <c r="U135" t="s">
        <v>51</v>
      </c>
      <c r="V135">
        <v>154.500982544707</v>
      </c>
    </row>
    <row r="136" spans="1:22" x14ac:dyDescent="0.35">
      <c r="A136">
        <v>5</v>
      </c>
      <c r="B136" t="s">
        <v>47</v>
      </c>
      <c r="C136" t="s">
        <v>51</v>
      </c>
      <c r="D136">
        <v>0</v>
      </c>
      <c r="G136">
        <v>6</v>
      </c>
      <c r="H136" t="s">
        <v>53</v>
      </c>
      <c r="I136" t="s">
        <v>51</v>
      </c>
      <c r="J136">
        <v>0</v>
      </c>
      <c r="M136">
        <v>166</v>
      </c>
      <c r="N136" t="s">
        <v>58</v>
      </c>
      <c r="O136">
        <v>8400</v>
      </c>
      <c r="S136" t="s">
        <v>57</v>
      </c>
    </row>
    <row r="137" spans="1:22" x14ac:dyDescent="0.35">
      <c r="A137">
        <v>6</v>
      </c>
      <c r="B137" t="s">
        <v>53</v>
      </c>
      <c r="C137" t="s">
        <v>75</v>
      </c>
      <c r="D137">
        <v>0</v>
      </c>
      <c r="G137" t="s">
        <v>57</v>
      </c>
      <c r="M137" t="s">
        <v>59</v>
      </c>
      <c r="S137">
        <v>166</v>
      </c>
      <c r="T137" t="s">
        <v>58</v>
      </c>
      <c r="U137">
        <v>8400</v>
      </c>
    </row>
    <row r="138" spans="1:22" x14ac:dyDescent="0.35">
      <c r="A138" t="s">
        <v>57</v>
      </c>
      <c r="G138">
        <v>166</v>
      </c>
      <c r="H138" t="s">
        <v>58</v>
      </c>
      <c r="I138">
        <v>8400</v>
      </c>
      <c r="M138">
        <v>166</v>
      </c>
      <c r="N138" t="s">
        <v>58</v>
      </c>
      <c r="O138">
        <v>0</v>
      </c>
      <c r="S138" t="s">
        <v>59</v>
      </c>
    </row>
    <row r="139" spans="1:22" x14ac:dyDescent="0.35">
      <c r="A139">
        <v>166</v>
      </c>
      <c r="B139" t="s">
        <v>58</v>
      </c>
      <c r="C139">
        <v>8400</v>
      </c>
      <c r="G139" t="s">
        <v>59</v>
      </c>
      <c r="M139" t="s">
        <v>60</v>
      </c>
      <c r="S139">
        <v>166</v>
      </c>
      <c r="T139" t="s">
        <v>58</v>
      </c>
      <c r="U139">
        <v>0</v>
      </c>
    </row>
    <row r="140" spans="1:22" x14ac:dyDescent="0.35">
      <c r="A140" t="s">
        <v>59</v>
      </c>
      <c r="G140">
        <v>166</v>
      </c>
      <c r="H140" t="s">
        <v>58</v>
      </c>
      <c r="I140">
        <v>0</v>
      </c>
      <c r="M140">
        <v>166</v>
      </c>
      <c r="N140" t="s">
        <v>58</v>
      </c>
      <c r="O140">
        <v>0</v>
      </c>
      <c r="S140" t="s">
        <v>60</v>
      </c>
    </row>
    <row r="141" spans="1:22" x14ac:dyDescent="0.35">
      <c r="A141">
        <v>166</v>
      </c>
      <c r="B141" t="s">
        <v>58</v>
      </c>
      <c r="C141">
        <v>0</v>
      </c>
      <c r="G141" t="s">
        <v>60</v>
      </c>
      <c r="M141" t="s">
        <v>61</v>
      </c>
      <c r="S141">
        <v>166</v>
      </c>
      <c r="T141" t="s">
        <v>58</v>
      </c>
      <c r="U141">
        <v>0</v>
      </c>
    </row>
    <row r="142" spans="1:22" x14ac:dyDescent="0.35">
      <c r="A142" t="s">
        <v>60</v>
      </c>
      <c r="G142">
        <v>166</v>
      </c>
      <c r="H142" t="s">
        <v>58</v>
      </c>
      <c r="I142">
        <v>0</v>
      </c>
      <c r="M142">
        <v>1</v>
      </c>
      <c r="N142" t="s">
        <v>62</v>
      </c>
      <c r="O142">
        <v>577.5</v>
      </c>
      <c r="S142" t="s">
        <v>61</v>
      </c>
    </row>
    <row r="143" spans="1:22" x14ac:dyDescent="0.35">
      <c r="A143">
        <v>166</v>
      </c>
      <c r="B143" t="s">
        <v>58</v>
      </c>
      <c r="C143">
        <v>0</v>
      </c>
      <c r="G143" t="s">
        <v>61</v>
      </c>
      <c r="M143">
        <v>2</v>
      </c>
      <c r="N143" t="s">
        <v>62</v>
      </c>
      <c r="O143">
        <v>577.5</v>
      </c>
      <c r="S143">
        <v>1</v>
      </c>
      <c r="T143" t="s">
        <v>76</v>
      </c>
      <c r="U143">
        <v>462</v>
      </c>
    </row>
    <row r="144" spans="1:22" x14ac:dyDescent="0.35">
      <c r="A144" t="s">
        <v>61</v>
      </c>
      <c r="G144">
        <v>1</v>
      </c>
      <c r="H144" t="s">
        <v>62</v>
      </c>
      <c r="I144">
        <v>577.5</v>
      </c>
      <c r="M144">
        <v>3</v>
      </c>
      <c r="N144" t="s">
        <v>67</v>
      </c>
      <c r="O144">
        <v>0</v>
      </c>
      <c r="S144">
        <v>2</v>
      </c>
      <c r="T144" t="s">
        <v>76</v>
      </c>
      <c r="U144">
        <v>462</v>
      </c>
    </row>
    <row r="145" spans="1:22" x14ac:dyDescent="0.35">
      <c r="A145">
        <v>1</v>
      </c>
      <c r="B145" t="s">
        <v>76</v>
      </c>
      <c r="C145">
        <v>462</v>
      </c>
      <c r="G145">
        <v>2</v>
      </c>
      <c r="H145" t="s">
        <v>62</v>
      </c>
      <c r="I145">
        <v>577.5</v>
      </c>
      <c r="M145">
        <v>4</v>
      </c>
      <c r="N145" t="s">
        <v>80</v>
      </c>
      <c r="O145">
        <v>1957</v>
      </c>
      <c r="S145">
        <v>3</v>
      </c>
      <c r="T145" t="s">
        <v>67</v>
      </c>
      <c r="U145">
        <v>0</v>
      </c>
    </row>
    <row r="146" spans="1:22" x14ac:dyDescent="0.35">
      <c r="A146">
        <v>2</v>
      </c>
      <c r="B146" t="s">
        <v>76</v>
      </c>
      <c r="C146">
        <v>462</v>
      </c>
      <c r="G146">
        <v>3</v>
      </c>
      <c r="H146" t="s">
        <v>67</v>
      </c>
      <c r="I146">
        <v>0</v>
      </c>
      <c r="M146" t="s">
        <v>63</v>
      </c>
      <c r="S146">
        <v>4</v>
      </c>
      <c r="T146" t="s">
        <v>80</v>
      </c>
      <c r="U146">
        <v>1957</v>
      </c>
    </row>
    <row r="147" spans="1:22" x14ac:dyDescent="0.35">
      <c r="A147">
        <v>3</v>
      </c>
      <c r="B147" t="s">
        <v>67</v>
      </c>
      <c r="C147">
        <v>0</v>
      </c>
      <c r="G147">
        <v>4</v>
      </c>
      <c r="H147" t="s">
        <v>80</v>
      </c>
      <c r="I147">
        <v>1957</v>
      </c>
      <c r="M147">
        <v>1</v>
      </c>
      <c r="N147" t="s">
        <v>62</v>
      </c>
      <c r="O147">
        <v>0</v>
      </c>
      <c r="S147" t="s">
        <v>63</v>
      </c>
    </row>
    <row r="148" spans="1:22" x14ac:dyDescent="0.35">
      <c r="A148">
        <v>4</v>
      </c>
      <c r="B148" t="s">
        <v>80</v>
      </c>
      <c r="C148">
        <v>1957</v>
      </c>
      <c r="G148" t="s">
        <v>63</v>
      </c>
      <c r="M148">
        <v>2</v>
      </c>
      <c r="N148" t="s">
        <v>62</v>
      </c>
      <c r="O148">
        <v>0</v>
      </c>
      <c r="S148">
        <v>1</v>
      </c>
      <c r="T148" t="s">
        <v>76</v>
      </c>
      <c r="U148">
        <v>0</v>
      </c>
    </row>
    <row r="149" spans="1:22" x14ac:dyDescent="0.35">
      <c r="A149" t="s">
        <v>63</v>
      </c>
      <c r="G149">
        <v>1</v>
      </c>
      <c r="H149" t="s">
        <v>62</v>
      </c>
      <c r="I149">
        <v>0</v>
      </c>
      <c r="M149">
        <v>3</v>
      </c>
      <c r="N149" t="s">
        <v>67</v>
      </c>
      <c r="O149">
        <v>0</v>
      </c>
      <c r="S149">
        <v>2</v>
      </c>
      <c r="T149" t="s">
        <v>76</v>
      </c>
      <c r="U149">
        <v>0</v>
      </c>
    </row>
    <row r="150" spans="1:22" x14ac:dyDescent="0.35">
      <c r="A150">
        <v>1</v>
      </c>
      <c r="B150" t="s">
        <v>62</v>
      </c>
      <c r="C150">
        <v>52.018440999586403</v>
      </c>
      <c r="G150">
        <v>2</v>
      </c>
      <c r="H150" t="s">
        <v>62</v>
      </c>
      <c r="I150">
        <v>0</v>
      </c>
      <c r="M150">
        <v>4</v>
      </c>
      <c r="N150" t="s">
        <v>80</v>
      </c>
      <c r="O150">
        <v>0</v>
      </c>
      <c r="S150">
        <v>3</v>
      </c>
      <c r="T150" t="s">
        <v>67</v>
      </c>
      <c r="U150">
        <v>0</v>
      </c>
    </row>
    <row r="151" spans="1:22" x14ac:dyDescent="0.35">
      <c r="A151">
        <v>2</v>
      </c>
      <c r="B151" t="s">
        <v>62</v>
      </c>
      <c r="C151">
        <v>52.018440999586403</v>
      </c>
      <c r="G151">
        <v>3</v>
      </c>
      <c r="H151" t="s">
        <v>77</v>
      </c>
      <c r="I151">
        <v>164.725063165357</v>
      </c>
      <c r="M151" t="s">
        <v>64</v>
      </c>
      <c r="S151">
        <v>4</v>
      </c>
      <c r="T151" t="s">
        <v>80</v>
      </c>
      <c r="U151">
        <v>0</v>
      </c>
    </row>
    <row r="152" spans="1:22" x14ac:dyDescent="0.35">
      <c r="A152">
        <v>3</v>
      </c>
      <c r="B152" t="s">
        <v>164</v>
      </c>
      <c r="C152">
        <v>138.715842665564</v>
      </c>
      <c r="G152">
        <v>4</v>
      </c>
      <c r="H152" t="s">
        <v>80</v>
      </c>
      <c r="I152">
        <v>0</v>
      </c>
      <c r="M152">
        <v>1</v>
      </c>
      <c r="N152" t="s">
        <v>62</v>
      </c>
      <c r="O152">
        <v>0</v>
      </c>
      <c r="S152" t="s">
        <v>64</v>
      </c>
    </row>
    <row r="153" spans="1:22" x14ac:dyDescent="0.35">
      <c r="A153">
        <v>4</v>
      </c>
      <c r="B153" t="s">
        <v>80</v>
      </c>
      <c r="C153">
        <v>0</v>
      </c>
      <c r="G153" t="s">
        <v>64</v>
      </c>
      <c r="M153">
        <v>2</v>
      </c>
      <c r="N153" t="s">
        <v>62</v>
      </c>
      <c r="O153">
        <v>0</v>
      </c>
      <c r="S153">
        <v>1</v>
      </c>
      <c r="T153" t="s">
        <v>62</v>
      </c>
      <c r="U153">
        <v>17.570897428749699</v>
      </c>
    </row>
    <row r="154" spans="1:22" x14ac:dyDescent="0.35">
      <c r="A154" t="s">
        <v>64</v>
      </c>
      <c r="G154">
        <v>1</v>
      </c>
      <c r="H154" t="s">
        <v>62</v>
      </c>
      <c r="I154">
        <v>0</v>
      </c>
      <c r="M154">
        <v>3</v>
      </c>
      <c r="N154" t="s">
        <v>76</v>
      </c>
      <c r="O154">
        <v>70.283589714998996</v>
      </c>
      <c r="S154">
        <v>2</v>
      </c>
      <c r="T154" t="s">
        <v>62</v>
      </c>
      <c r="U154">
        <v>17.570897428749699</v>
      </c>
    </row>
    <row r="155" spans="1:22" x14ac:dyDescent="0.35">
      <c r="A155">
        <v>1</v>
      </c>
      <c r="B155" t="s">
        <v>62</v>
      </c>
      <c r="C155">
        <v>0</v>
      </c>
      <c r="G155">
        <v>2</v>
      </c>
      <c r="H155" t="s">
        <v>62</v>
      </c>
      <c r="I155">
        <v>0</v>
      </c>
      <c r="M155">
        <v>4</v>
      </c>
      <c r="N155" t="s">
        <v>80</v>
      </c>
      <c r="O155">
        <v>0</v>
      </c>
      <c r="S155">
        <v>3</v>
      </c>
      <c r="T155" t="s">
        <v>76</v>
      </c>
      <c r="U155">
        <v>70.283589714998996</v>
      </c>
    </row>
    <row r="156" spans="1:22" x14ac:dyDescent="0.35">
      <c r="A156">
        <v>2</v>
      </c>
      <c r="B156" t="s">
        <v>62</v>
      </c>
      <c r="C156">
        <v>0</v>
      </c>
      <c r="G156">
        <v>3</v>
      </c>
      <c r="H156" t="s">
        <v>213</v>
      </c>
      <c r="I156">
        <v>23.427863238333</v>
      </c>
      <c r="M156" t="s">
        <v>65</v>
      </c>
      <c r="S156">
        <v>4</v>
      </c>
      <c r="T156" t="s">
        <v>80</v>
      </c>
      <c r="U156">
        <v>0</v>
      </c>
    </row>
    <row r="157" spans="1:22" x14ac:dyDescent="0.35">
      <c r="A157">
        <v>3</v>
      </c>
      <c r="B157" t="s">
        <v>164</v>
      </c>
      <c r="C157">
        <v>0</v>
      </c>
      <c r="G157">
        <v>4</v>
      </c>
      <c r="H157" t="s">
        <v>80</v>
      </c>
      <c r="I157">
        <v>0</v>
      </c>
      <c r="M157">
        <v>1</v>
      </c>
      <c r="N157" t="s">
        <v>66</v>
      </c>
      <c r="O157" t="s">
        <v>67</v>
      </c>
      <c r="P157">
        <v>0</v>
      </c>
      <c r="S157" t="s">
        <v>65</v>
      </c>
    </row>
    <row r="158" spans="1:22" x14ac:dyDescent="0.35">
      <c r="A158">
        <v>4</v>
      </c>
      <c r="B158" t="s">
        <v>80</v>
      </c>
      <c r="C158">
        <v>0</v>
      </c>
      <c r="G158" t="s">
        <v>65</v>
      </c>
      <c r="M158">
        <v>2</v>
      </c>
      <c r="N158" t="s">
        <v>66</v>
      </c>
      <c r="O158" t="s">
        <v>67</v>
      </c>
      <c r="P158">
        <v>0</v>
      </c>
      <c r="S158">
        <v>1</v>
      </c>
      <c r="T158" t="s">
        <v>66</v>
      </c>
      <c r="U158" t="s">
        <v>67</v>
      </c>
      <c r="V158">
        <v>0</v>
      </c>
    </row>
    <row r="159" spans="1:22" x14ac:dyDescent="0.35">
      <c r="A159" t="s">
        <v>65</v>
      </c>
      <c r="G159">
        <v>1</v>
      </c>
      <c r="H159" t="s">
        <v>66</v>
      </c>
      <c r="I159" t="s">
        <v>67</v>
      </c>
      <c r="J159">
        <v>0</v>
      </c>
      <c r="M159">
        <v>3</v>
      </c>
      <c r="N159" t="s">
        <v>66</v>
      </c>
      <c r="O159" t="s">
        <v>67</v>
      </c>
      <c r="P159">
        <v>0</v>
      </c>
      <c r="S159">
        <v>2</v>
      </c>
      <c r="T159" t="s">
        <v>66</v>
      </c>
      <c r="U159" t="s">
        <v>67</v>
      </c>
      <c r="V159">
        <v>0</v>
      </c>
    </row>
    <row r="160" spans="1:22" x14ac:dyDescent="0.35">
      <c r="A160">
        <v>1</v>
      </c>
      <c r="B160" t="s">
        <v>66</v>
      </c>
      <c r="C160" t="s">
        <v>67</v>
      </c>
      <c r="D160">
        <v>0</v>
      </c>
      <c r="G160">
        <v>2</v>
      </c>
      <c r="H160" t="s">
        <v>66</v>
      </c>
      <c r="I160" t="s">
        <v>67</v>
      </c>
      <c r="J160">
        <v>0</v>
      </c>
      <c r="M160">
        <v>4</v>
      </c>
      <c r="N160" t="s">
        <v>66</v>
      </c>
      <c r="O160" t="s">
        <v>67</v>
      </c>
      <c r="P160">
        <v>0</v>
      </c>
      <c r="S160">
        <v>3</v>
      </c>
      <c r="T160" t="s">
        <v>66</v>
      </c>
      <c r="U160" t="s">
        <v>67</v>
      </c>
      <c r="V160">
        <v>0</v>
      </c>
    </row>
    <row r="161" spans="1:33" x14ac:dyDescent="0.35">
      <c r="A161">
        <v>2</v>
      </c>
      <c r="B161" t="s">
        <v>66</v>
      </c>
      <c r="C161" t="s">
        <v>67</v>
      </c>
      <c r="D161">
        <v>0</v>
      </c>
      <c r="G161">
        <v>3</v>
      </c>
      <c r="H161" t="s">
        <v>66</v>
      </c>
      <c r="I161" t="s">
        <v>67</v>
      </c>
      <c r="J161">
        <v>0</v>
      </c>
      <c r="M161" t="s">
        <v>68</v>
      </c>
      <c r="S161">
        <v>4</v>
      </c>
      <c r="T161" t="s">
        <v>66</v>
      </c>
      <c r="U161" t="s">
        <v>67</v>
      </c>
      <c r="V161">
        <v>0</v>
      </c>
    </row>
    <row r="162" spans="1:33" x14ac:dyDescent="0.35">
      <c r="A162">
        <v>3</v>
      </c>
      <c r="B162" t="s">
        <v>66</v>
      </c>
      <c r="C162" t="s">
        <v>67</v>
      </c>
      <c r="D162">
        <v>0</v>
      </c>
      <c r="G162">
        <v>4</v>
      </c>
      <c r="H162" t="s">
        <v>66</v>
      </c>
      <c r="I162" t="s">
        <v>67</v>
      </c>
      <c r="J162">
        <v>0</v>
      </c>
      <c r="M162">
        <v>1</v>
      </c>
      <c r="N162" t="s">
        <v>66</v>
      </c>
      <c r="O162" t="s">
        <v>67</v>
      </c>
      <c r="P162">
        <v>0</v>
      </c>
      <c r="S162" t="s">
        <v>68</v>
      </c>
    </row>
    <row r="163" spans="1:33" x14ac:dyDescent="0.35">
      <c r="A163">
        <v>4</v>
      </c>
      <c r="B163" t="s">
        <v>66</v>
      </c>
      <c r="C163" t="s">
        <v>67</v>
      </c>
      <c r="D163">
        <v>0</v>
      </c>
      <c r="G163" t="s">
        <v>68</v>
      </c>
      <c r="M163">
        <v>2</v>
      </c>
      <c r="N163" t="s">
        <v>66</v>
      </c>
      <c r="O163" t="s">
        <v>69</v>
      </c>
      <c r="P163">
        <v>105.388010336824</v>
      </c>
      <c r="S163">
        <v>1</v>
      </c>
      <c r="T163" t="s">
        <v>66</v>
      </c>
      <c r="U163" t="s">
        <v>67</v>
      </c>
      <c r="V163">
        <v>0</v>
      </c>
    </row>
    <row r="164" spans="1:33" x14ac:dyDescent="0.35">
      <c r="A164" t="s">
        <v>68</v>
      </c>
      <c r="G164">
        <v>1</v>
      </c>
      <c r="H164" t="s">
        <v>66</v>
      </c>
      <c r="I164" t="s">
        <v>67</v>
      </c>
      <c r="J164">
        <v>0</v>
      </c>
      <c r="M164">
        <v>3</v>
      </c>
      <c r="N164" t="s">
        <v>66</v>
      </c>
      <c r="O164" t="s">
        <v>81</v>
      </c>
      <c r="P164">
        <v>17.5646683894707</v>
      </c>
      <c r="S164">
        <v>2</v>
      </c>
      <c r="T164" t="s">
        <v>66</v>
      </c>
      <c r="U164" t="s">
        <v>69</v>
      </c>
      <c r="V164">
        <v>105.388010336824</v>
      </c>
    </row>
    <row r="165" spans="1:33" x14ac:dyDescent="0.35">
      <c r="A165">
        <v>1</v>
      </c>
      <c r="B165" t="s">
        <v>66</v>
      </c>
      <c r="C165" t="s">
        <v>67</v>
      </c>
      <c r="D165">
        <v>0</v>
      </c>
      <c r="G165">
        <v>2</v>
      </c>
      <c r="H165" t="s">
        <v>66</v>
      </c>
      <c r="I165" t="s">
        <v>69</v>
      </c>
      <c r="J165">
        <v>105.388010336824</v>
      </c>
      <c r="M165">
        <v>4</v>
      </c>
      <c r="N165" t="s">
        <v>66</v>
      </c>
      <c r="O165" t="s">
        <v>67</v>
      </c>
      <c r="P165">
        <v>0</v>
      </c>
      <c r="S165">
        <v>3</v>
      </c>
      <c r="T165" t="s">
        <v>66</v>
      </c>
      <c r="U165" t="s">
        <v>81</v>
      </c>
      <c r="V165">
        <v>17.5646683894707</v>
      </c>
    </row>
    <row r="166" spans="1:33" x14ac:dyDescent="0.35">
      <c r="A166">
        <v>2</v>
      </c>
      <c r="B166" t="s">
        <v>66</v>
      </c>
      <c r="C166" t="s">
        <v>69</v>
      </c>
      <c r="D166">
        <v>105.388010336824</v>
      </c>
      <c r="G166">
        <v>3</v>
      </c>
      <c r="H166" t="s">
        <v>66</v>
      </c>
      <c r="I166" t="s">
        <v>81</v>
      </c>
      <c r="J166">
        <v>17.5646683894707</v>
      </c>
      <c r="M166" t="s">
        <v>70</v>
      </c>
      <c r="S166">
        <v>4</v>
      </c>
      <c r="T166" t="s">
        <v>66</v>
      </c>
      <c r="U166" t="s">
        <v>67</v>
      </c>
      <c r="V166">
        <v>0</v>
      </c>
    </row>
    <row r="167" spans="1:33" x14ac:dyDescent="0.35">
      <c r="A167">
        <v>3</v>
      </c>
      <c r="B167" t="s">
        <v>66</v>
      </c>
      <c r="C167" t="s">
        <v>81</v>
      </c>
      <c r="D167">
        <v>17.5646683894707</v>
      </c>
      <c r="G167">
        <v>4</v>
      </c>
      <c r="H167" t="s">
        <v>66</v>
      </c>
      <c r="I167" t="s">
        <v>67</v>
      </c>
      <c r="J167">
        <v>0</v>
      </c>
      <c r="M167">
        <v>1</v>
      </c>
      <c r="N167" t="s">
        <v>66</v>
      </c>
      <c r="O167" t="s">
        <v>67</v>
      </c>
      <c r="P167">
        <v>0</v>
      </c>
      <c r="S167" t="s">
        <v>70</v>
      </c>
    </row>
    <row r="168" spans="1:33" x14ac:dyDescent="0.35">
      <c r="A168">
        <v>4</v>
      </c>
      <c r="B168" t="s">
        <v>66</v>
      </c>
      <c r="C168" t="s">
        <v>67</v>
      </c>
      <c r="D168">
        <v>0</v>
      </c>
      <c r="G168" t="s">
        <v>70</v>
      </c>
      <c r="M168">
        <v>2</v>
      </c>
      <c r="N168" t="s">
        <v>66</v>
      </c>
      <c r="O168" t="s">
        <v>71</v>
      </c>
      <c r="P168">
        <v>23.732121202467098</v>
      </c>
      <c r="S168">
        <v>1</v>
      </c>
      <c r="T168" t="s">
        <v>66</v>
      </c>
      <c r="U168" t="s">
        <v>67</v>
      </c>
      <c r="V168">
        <v>0</v>
      </c>
    </row>
    <row r="169" spans="1:33" x14ac:dyDescent="0.35">
      <c r="A169" t="s">
        <v>70</v>
      </c>
      <c r="G169">
        <v>1</v>
      </c>
      <c r="H169" t="s">
        <v>66</v>
      </c>
      <c r="I169" t="s">
        <v>67</v>
      </c>
      <c r="J169">
        <v>0</v>
      </c>
      <c r="M169">
        <v>3</v>
      </c>
      <c r="N169" t="s">
        <v>66</v>
      </c>
      <c r="O169" t="s">
        <v>71</v>
      </c>
      <c r="P169">
        <v>53.397272705551103</v>
      </c>
      <c r="S169">
        <v>2</v>
      </c>
      <c r="T169" t="s">
        <v>66</v>
      </c>
      <c r="U169" t="s">
        <v>71</v>
      </c>
      <c r="V169">
        <v>23.732121202467098</v>
      </c>
    </row>
    <row r="170" spans="1:33" x14ac:dyDescent="0.35">
      <c r="A170">
        <v>1</v>
      </c>
      <c r="B170" t="s">
        <v>66</v>
      </c>
      <c r="C170" t="s">
        <v>67</v>
      </c>
      <c r="D170">
        <v>0</v>
      </c>
      <c r="G170">
        <v>2</v>
      </c>
      <c r="H170" t="s">
        <v>66</v>
      </c>
      <c r="I170" t="s">
        <v>71</v>
      </c>
      <c r="J170">
        <v>23.732121202467098</v>
      </c>
      <c r="M170">
        <v>4</v>
      </c>
      <c r="N170" t="s">
        <v>66</v>
      </c>
      <c r="O170" t="s">
        <v>67</v>
      </c>
      <c r="P170">
        <v>0</v>
      </c>
      <c r="S170">
        <v>3</v>
      </c>
      <c r="T170" t="s">
        <v>66</v>
      </c>
      <c r="U170" t="s">
        <v>71</v>
      </c>
      <c r="V170">
        <v>53.397272705551103</v>
      </c>
    </row>
    <row r="171" spans="1:33" x14ac:dyDescent="0.35">
      <c r="A171">
        <v>2</v>
      </c>
      <c r="B171" t="s">
        <v>66</v>
      </c>
      <c r="C171" t="s">
        <v>71</v>
      </c>
      <c r="D171">
        <v>23.732121202467098</v>
      </c>
      <c r="G171">
        <v>3</v>
      </c>
      <c r="H171" t="s">
        <v>66</v>
      </c>
      <c r="I171" t="s">
        <v>71</v>
      </c>
      <c r="J171">
        <v>53.397272705551103</v>
      </c>
      <c r="M171" t="s">
        <v>72</v>
      </c>
      <c r="N171" t="s">
        <v>100</v>
      </c>
      <c r="O171">
        <v>7.2153873443603498</v>
      </c>
      <c r="S171">
        <v>4</v>
      </c>
      <c r="T171" t="s">
        <v>66</v>
      </c>
      <c r="U171" t="s">
        <v>67</v>
      </c>
      <c r="V171">
        <v>0</v>
      </c>
    </row>
    <row r="172" spans="1:33" x14ac:dyDescent="0.35">
      <c r="A172">
        <v>3</v>
      </c>
      <c r="B172" t="s">
        <v>66</v>
      </c>
      <c r="C172" t="s">
        <v>71</v>
      </c>
      <c r="D172">
        <v>53.397272705551103</v>
      </c>
      <c r="G172">
        <v>4</v>
      </c>
      <c r="H172" t="s">
        <v>66</v>
      </c>
      <c r="I172" t="s">
        <v>67</v>
      </c>
      <c r="J172">
        <v>0</v>
      </c>
      <c r="M172" t="s">
        <v>169</v>
      </c>
      <c r="N172" t="s">
        <v>170</v>
      </c>
      <c r="S172" t="s">
        <v>72</v>
      </c>
      <c r="T172" t="s">
        <v>99</v>
      </c>
      <c r="U172">
        <v>9.0057449340820295</v>
      </c>
    </row>
    <row r="173" spans="1:33" x14ac:dyDescent="0.35">
      <c r="A173">
        <v>4</v>
      </c>
      <c r="B173" t="s">
        <v>66</v>
      </c>
      <c r="C173" t="s">
        <v>67</v>
      </c>
      <c r="D173">
        <v>0</v>
      </c>
      <c r="G173" t="s">
        <v>72</v>
      </c>
      <c r="H173" t="s">
        <v>214</v>
      </c>
      <c r="I173">
        <v>3.7983493804931601</v>
      </c>
      <c r="M173" t="s">
        <v>227</v>
      </c>
      <c r="S173" t="s">
        <v>169</v>
      </c>
      <c r="T173" t="s">
        <v>170</v>
      </c>
    </row>
    <row r="174" spans="1:33" x14ac:dyDescent="0.35">
      <c r="A174" t="s">
        <v>72</v>
      </c>
      <c r="B174" t="s">
        <v>168</v>
      </c>
      <c r="C174">
        <v>4.4918556213378897</v>
      </c>
      <c r="G174" t="s">
        <v>169</v>
      </c>
      <c r="H174" t="s">
        <v>170</v>
      </c>
      <c r="M174" t="s">
        <v>172</v>
      </c>
      <c r="N174" t="s">
        <v>173</v>
      </c>
      <c r="O174" t="s">
        <v>174</v>
      </c>
      <c r="P174" t="s">
        <v>175</v>
      </c>
      <c r="Q174" t="s">
        <v>176</v>
      </c>
      <c r="R174" t="s">
        <v>177</v>
      </c>
      <c r="S174" t="s">
        <v>236</v>
      </c>
    </row>
    <row r="175" spans="1:33" x14ac:dyDescent="0.35">
      <c r="A175" t="s">
        <v>169</v>
      </c>
      <c r="B175" t="s">
        <v>170</v>
      </c>
      <c r="G175" t="s">
        <v>215</v>
      </c>
      <c r="M175" t="s">
        <v>228</v>
      </c>
      <c r="S175" t="s">
        <v>172</v>
      </c>
      <c r="T175" t="s">
        <v>173</v>
      </c>
      <c r="U175" t="s">
        <v>174</v>
      </c>
      <c r="V175" t="s">
        <v>175</v>
      </c>
      <c r="W175" t="s">
        <v>176</v>
      </c>
      <c r="X175" t="s">
        <v>177</v>
      </c>
      <c r="Y175" t="s">
        <v>174</v>
      </c>
      <c r="Z175" t="s">
        <v>178</v>
      </c>
      <c r="AA175" t="s">
        <v>175</v>
      </c>
      <c r="AB175" t="s">
        <v>179</v>
      </c>
      <c r="AC175" t="s">
        <v>180</v>
      </c>
      <c r="AD175" t="s">
        <v>174</v>
      </c>
      <c r="AE175" t="s">
        <v>175</v>
      </c>
      <c r="AF175" t="s">
        <v>176</v>
      </c>
      <c r="AG175" t="s">
        <v>179</v>
      </c>
    </row>
    <row r="176" spans="1:33" x14ac:dyDescent="0.35">
      <c r="A176" t="s">
        <v>171</v>
      </c>
      <c r="G176" t="s">
        <v>172</v>
      </c>
      <c r="H176" t="s">
        <v>173</v>
      </c>
      <c r="I176" t="s">
        <v>174</v>
      </c>
      <c r="J176" t="s">
        <v>175</v>
      </c>
      <c r="K176" t="s">
        <v>176</v>
      </c>
      <c r="L176" t="s">
        <v>177</v>
      </c>
      <c r="M176" t="s">
        <v>229</v>
      </c>
      <c r="S176" t="s">
        <v>181</v>
      </c>
    </row>
    <row r="177" spans="1:35" x14ac:dyDescent="0.35">
      <c r="A177" t="s">
        <v>172</v>
      </c>
      <c r="B177" t="s">
        <v>173</v>
      </c>
      <c r="C177" t="s">
        <v>174</v>
      </c>
      <c r="D177" t="s">
        <v>175</v>
      </c>
      <c r="E177" t="s">
        <v>176</v>
      </c>
      <c r="F177" t="s">
        <v>177</v>
      </c>
      <c r="G177" t="s">
        <v>216</v>
      </c>
      <c r="M177" t="s">
        <v>183</v>
      </c>
      <c r="N177" t="s">
        <v>173</v>
      </c>
      <c r="O177" t="s">
        <v>174</v>
      </c>
      <c r="P177" t="s">
        <v>184</v>
      </c>
      <c r="Q177" t="s">
        <v>175</v>
      </c>
      <c r="R177" t="s">
        <v>176</v>
      </c>
      <c r="S177" t="s">
        <v>229</v>
      </c>
    </row>
    <row r="178" spans="1:35" x14ac:dyDescent="0.35">
      <c r="A178" t="s">
        <v>181</v>
      </c>
      <c r="G178" t="s">
        <v>217</v>
      </c>
      <c r="M178" t="s">
        <v>230</v>
      </c>
      <c r="S178" t="s">
        <v>183</v>
      </c>
      <c r="T178" t="s">
        <v>173</v>
      </c>
      <c r="U178" t="s">
        <v>174</v>
      </c>
      <c r="V178" t="s">
        <v>184</v>
      </c>
      <c r="W178" t="s">
        <v>175</v>
      </c>
      <c r="X178" t="s">
        <v>176</v>
      </c>
      <c r="Y178" t="s">
        <v>185</v>
      </c>
      <c r="Z178" t="s">
        <v>174</v>
      </c>
      <c r="AA178" t="s">
        <v>184</v>
      </c>
      <c r="AB178" t="s">
        <v>186</v>
      </c>
      <c r="AC178" t="s">
        <v>187</v>
      </c>
      <c r="AD178" t="s">
        <v>188</v>
      </c>
      <c r="AE178" t="s">
        <v>174</v>
      </c>
      <c r="AF178" t="s">
        <v>184</v>
      </c>
      <c r="AG178" t="s">
        <v>189</v>
      </c>
      <c r="AH178" t="s">
        <v>190</v>
      </c>
      <c r="AI178" t="s">
        <v>191</v>
      </c>
    </row>
    <row r="179" spans="1:35" x14ac:dyDescent="0.35">
      <c r="A179" t="s">
        <v>182</v>
      </c>
      <c r="G179" t="s">
        <v>183</v>
      </c>
      <c r="H179" t="s">
        <v>173</v>
      </c>
      <c r="I179" t="s">
        <v>174</v>
      </c>
      <c r="J179" t="s">
        <v>184</v>
      </c>
      <c r="K179" t="s">
        <v>175</v>
      </c>
      <c r="L179" t="s">
        <v>176</v>
      </c>
      <c r="M179" t="s">
        <v>193</v>
      </c>
      <c r="N179" t="s">
        <v>231</v>
      </c>
      <c r="O179" t="s">
        <v>220</v>
      </c>
      <c r="P179" t="s">
        <v>232</v>
      </c>
      <c r="Q179" t="s">
        <v>233</v>
      </c>
      <c r="R179" t="s">
        <v>174</v>
      </c>
      <c r="S179" t="s">
        <v>237</v>
      </c>
    </row>
    <row r="180" spans="1:35" x14ac:dyDescent="0.35">
      <c r="A180" t="s">
        <v>183</v>
      </c>
      <c r="B180" t="s">
        <v>173</v>
      </c>
      <c r="C180" t="s">
        <v>174</v>
      </c>
      <c r="D180" t="s">
        <v>184</v>
      </c>
      <c r="E180" t="s">
        <v>175</v>
      </c>
      <c r="F180" t="s">
        <v>176</v>
      </c>
      <c r="G180" t="s">
        <v>218</v>
      </c>
      <c r="M180" t="s">
        <v>200</v>
      </c>
      <c r="N180" t="s">
        <v>173</v>
      </c>
      <c r="O180" t="s">
        <v>201</v>
      </c>
      <c r="P180" t="s">
        <v>223</v>
      </c>
      <c r="Q180" t="s">
        <v>224</v>
      </c>
      <c r="R180" t="s">
        <v>225</v>
      </c>
      <c r="S180" t="s">
        <v>193</v>
      </c>
      <c r="T180" t="s">
        <v>194</v>
      </c>
      <c r="U180" t="s">
        <v>195</v>
      </c>
      <c r="V180" t="s">
        <v>196</v>
      </c>
      <c r="W180" t="s">
        <v>197</v>
      </c>
      <c r="X180" t="s">
        <v>238</v>
      </c>
      <c r="Y180" t="s">
        <v>198</v>
      </c>
      <c r="Z180" t="s">
        <v>239</v>
      </c>
      <c r="AA180" t="s">
        <v>240</v>
      </c>
      <c r="AB180" t="s">
        <v>199</v>
      </c>
      <c r="AC180" t="s">
        <v>198</v>
      </c>
      <c r="AD180" t="s">
        <v>176</v>
      </c>
      <c r="AE180" t="s">
        <v>241</v>
      </c>
    </row>
    <row r="181" spans="1:35" x14ac:dyDescent="0.35">
      <c r="A181" t="s">
        <v>192</v>
      </c>
      <c r="G181" t="s">
        <v>193</v>
      </c>
      <c r="H181" t="s">
        <v>219</v>
      </c>
      <c r="I181" t="s">
        <v>220</v>
      </c>
      <c r="J181" t="s">
        <v>221</v>
      </c>
      <c r="K181" t="s">
        <v>222</v>
      </c>
      <c r="L181" t="s">
        <v>174</v>
      </c>
      <c r="M181" t="s">
        <v>205</v>
      </c>
      <c r="N181" t="s">
        <v>206</v>
      </c>
      <c r="O181" t="s">
        <v>207</v>
      </c>
      <c r="P181" t="s">
        <v>208</v>
      </c>
      <c r="Q181" t="s">
        <v>209</v>
      </c>
      <c r="R181" t="s">
        <v>210</v>
      </c>
      <c r="S181" t="s">
        <v>200</v>
      </c>
      <c r="T181" t="s">
        <v>173</v>
      </c>
      <c r="U181" t="s">
        <v>201</v>
      </c>
      <c r="V181" t="s">
        <v>202</v>
      </c>
      <c r="W181" t="s">
        <v>203</v>
      </c>
      <c r="X181" t="s">
        <v>204</v>
      </c>
      <c r="Y181" t="s">
        <v>234</v>
      </c>
      <c r="Z181" t="s">
        <v>174</v>
      </c>
      <c r="AA181" t="s">
        <v>242</v>
      </c>
      <c r="AB181" t="s">
        <v>243</v>
      </c>
      <c r="AC181" t="s">
        <v>244</v>
      </c>
      <c r="AD181" t="s">
        <v>180</v>
      </c>
      <c r="AE181" t="s">
        <v>174</v>
      </c>
      <c r="AF181" t="s">
        <v>184</v>
      </c>
      <c r="AG181" t="s">
        <v>175</v>
      </c>
      <c r="AH181" t="s">
        <v>176</v>
      </c>
      <c r="AI181" t="s">
        <v>245</v>
      </c>
    </row>
    <row r="182" spans="1:35" x14ac:dyDescent="0.35">
      <c r="A182" t="s">
        <v>193</v>
      </c>
      <c r="B182" t="s">
        <v>194</v>
      </c>
      <c r="C182" t="s">
        <v>195</v>
      </c>
      <c r="D182" t="s">
        <v>196</v>
      </c>
      <c r="E182" t="s">
        <v>197</v>
      </c>
      <c r="F182" t="s">
        <v>184</v>
      </c>
      <c r="G182" t="s">
        <v>200</v>
      </c>
      <c r="H182" t="s">
        <v>173</v>
      </c>
      <c r="I182" t="s">
        <v>201</v>
      </c>
      <c r="J182" t="s">
        <v>223</v>
      </c>
      <c r="K182" t="s">
        <v>224</v>
      </c>
      <c r="L182" t="s">
        <v>225</v>
      </c>
      <c r="M182" t="s">
        <v>235</v>
      </c>
      <c r="S182" t="s">
        <v>205</v>
      </c>
      <c r="T182" t="s">
        <v>206</v>
      </c>
      <c r="U182" t="s">
        <v>207</v>
      </c>
      <c r="V182" t="s">
        <v>208</v>
      </c>
      <c r="W182" t="s">
        <v>209</v>
      </c>
      <c r="X182" t="s">
        <v>210</v>
      </c>
      <c r="Y182" t="s">
        <v>176</v>
      </c>
      <c r="Z182" t="s">
        <v>211</v>
      </c>
      <c r="AA182" t="s">
        <v>176</v>
      </c>
      <c r="AB182" t="s">
        <v>207</v>
      </c>
    </row>
    <row r="183" spans="1:35" x14ac:dyDescent="0.35">
      <c r="A183" t="s">
        <v>200</v>
      </c>
      <c r="B183" t="s">
        <v>173</v>
      </c>
      <c r="C183" t="s">
        <v>201</v>
      </c>
      <c r="D183" t="s">
        <v>202</v>
      </c>
      <c r="E183" t="s">
        <v>203</v>
      </c>
      <c r="F183" t="s">
        <v>204</v>
      </c>
      <c r="G183" t="s">
        <v>205</v>
      </c>
      <c r="H183" t="s">
        <v>206</v>
      </c>
      <c r="I183" t="s">
        <v>207</v>
      </c>
      <c r="J183" t="s">
        <v>208</v>
      </c>
      <c r="K183" t="s">
        <v>209</v>
      </c>
      <c r="L183" t="s">
        <v>210</v>
      </c>
      <c r="M183" t="s">
        <v>176</v>
      </c>
      <c r="N183" t="s">
        <v>211</v>
      </c>
      <c r="O183" t="s">
        <v>176</v>
      </c>
      <c r="P183" t="s">
        <v>207</v>
      </c>
      <c r="S183" t="s">
        <v>246</v>
      </c>
    </row>
    <row r="184" spans="1:35" x14ac:dyDescent="0.35">
      <c r="A184" t="s">
        <v>205</v>
      </c>
      <c r="B184" t="s">
        <v>206</v>
      </c>
      <c r="C184" t="s">
        <v>207</v>
      </c>
      <c r="D184" t="s">
        <v>208</v>
      </c>
      <c r="E184" t="s">
        <v>209</v>
      </c>
      <c r="F184" t="s">
        <v>210</v>
      </c>
      <c r="G184" t="s">
        <v>226</v>
      </c>
    </row>
    <row r="185" spans="1:35" x14ac:dyDescent="0.35">
      <c r="A185" t="s">
        <v>212</v>
      </c>
    </row>
    <row r="191" spans="1:35" x14ac:dyDescent="0.35">
      <c r="B191" t="s">
        <v>247</v>
      </c>
      <c r="C191" t="s">
        <v>251</v>
      </c>
      <c r="D191" t="s">
        <v>249</v>
      </c>
      <c r="E191" t="s">
        <v>250</v>
      </c>
      <c r="F191" t="s">
        <v>251</v>
      </c>
      <c r="G191" t="s">
        <v>249</v>
      </c>
      <c r="H191" t="s">
        <v>250</v>
      </c>
      <c r="I191" t="s">
        <v>251</v>
      </c>
      <c r="J191" t="s">
        <v>249</v>
      </c>
      <c r="K191" t="s">
        <v>250</v>
      </c>
      <c r="L191" t="s">
        <v>251</v>
      </c>
      <c r="M191" t="s">
        <v>249</v>
      </c>
      <c r="N191" t="s">
        <v>250</v>
      </c>
    </row>
    <row r="192" spans="1:35" x14ac:dyDescent="0.35">
      <c r="B192" t="s">
        <v>252</v>
      </c>
    </row>
    <row r="193" spans="2:14" x14ac:dyDescent="0.35">
      <c r="B193" t="s">
        <v>165</v>
      </c>
      <c r="C193">
        <v>2.4</v>
      </c>
      <c r="D193">
        <v>3</v>
      </c>
      <c r="E193">
        <v>3</v>
      </c>
      <c r="F193">
        <v>3</v>
      </c>
      <c r="G193">
        <v>3</v>
      </c>
      <c r="H193">
        <v>3</v>
      </c>
      <c r="I193">
        <v>3</v>
      </c>
      <c r="J193">
        <v>3</v>
      </c>
      <c r="K193">
        <v>3</v>
      </c>
      <c r="L193">
        <v>2.4</v>
      </c>
      <c r="M193">
        <v>2.4</v>
      </c>
      <c r="N193">
        <v>3</v>
      </c>
    </row>
    <row r="194" spans="2:14" x14ac:dyDescent="0.35">
      <c r="B194" t="s">
        <v>166</v>
      </c>
      <c r="C194">
        <v>2.4</v>
      </c>
      <c r="D194">
        <v>3</v>
      </c>
      <c r="E194">
        <v>3</v>
      </c>
      <c r="F194">
        <v>3</v>
      </c>
      <c r="G194">
        <v>3</v>
      </c>
      <c r="H194">
        <v>3</v>
      </c>
      <c r="I194">
        <v>3</v>
      </c>
      <c r="J194">
        <v>3</v>
      </c>
      <c r="K194">
        <v>3</v>
      </c>
      <c r="L194">
        <v>2.4</v>
      </c>
      <c r="M194">
        <v>2.4</v>
      </c>
      <c r="N194">
        <v>3</v>
      </c>
    </row>
    <row r="195" spans="2:14" x14ac:dyDescent="0.35">
      <c r="B195" t="s">
        <v>167</v>
      </c>
      <c r="C195">
        <v>0</v>
      </c>
      <c r="D195">
        <v>1.6</v>
      </c>
      <c r="E195">
        <v>1.6</v>
      </c>
      <c r="F195">
        <v>0</v>
      </c>
      <c r="G195">
        <v>1.9</v>
      </c>
      <c r="H195">
        <v>2.7</v>
      </c>
      <c r="I195">
        <v>0</v>
      </c>
      <c r="J195">
        <v>0</v>
      </c>
      <c r="K195">
        <v>2.4</v>
      </c>
      <c r="L195">
        <v>0</v>
      </c>
      <c r="M195">
        <v>0</v>
      </c>
      <c r="N195">
        <v>2.4</v>
      </c>
    </row>
    <row r="196" spans="2:14" x14ac:dyDescent="0.35">
      <c r="B196" t="s">
        <v>248</v>
      </c>
      <c r="C196">
        <v>3.8</v>
      </c>
      <c r="D196">
        <v>3.8</v>
      </c>
      <c r="E196">
        <v>3.8</v>
      </c>
      <c r="F196">
        <v>3.8</v>
      </c>
      <c r="G196">
        <v>3.8</v>
      </c>
      <c r="H196">
        <v>3.8</v>
      </c>
      <c r="I196">
        <v>3.8</v>
      </c>
      <c r="J196">
        <v>3.8</v>
      </c>
      <c r="K196">
        <v>3.8</v>
      </c>
      <c r="L196">
        <v>3.8</v>
      </c>
      <c r="M196">
        <v>3.8</v>
      </c>
      <c r="N196">
        <v>3.8</v>
      </c>
    </row>
    <row r="197" spans="2:14" x14ac:dyDescent="0.35">
      <c r="B197" t="s">
        <v>78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2:14" x14ac:dyDescent="0.35">
      <c r="B198" t="s">
        <v>165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2:14" x14ac:dyDescent="0.35">
      <c r="B199" t="s">
        <v>166</v>
      </c>
      <c r="C199">
        <v>0</v>
      </c>
      <c r="D199">
        <v>0.6</v>
      </c>
      <c r="E199">
        <v>1</v>
      </c>
      <c r="F199">
        <v>0</v>
      </c>
      <c r="G199">
        <v>0.6</v>
      </c>
      <c r="H199">
        <v>1</v>
      </c>
      <c r="I199">
        <v>0</v>
      </c>
      <c r="J199">
        <v>0.6</v>
      </c>
      <c r="K199">
        <v>1</v>
      </c>
      <c r="L199">
        <v>0</v>
      </c>
      <c r="M199">
        <v>0.6</v>
      </c>
      <c r="N199">
        <v>1</v>
      </c>
    </row>
    <row r="200" spans="2:14" x14ac:dyDescent="0.35">
      <c r="B200" t="s">
        <v>167</v>
      </c>
      <c r="C200">
        <v>0</v>
      </c>
      <c r="D200">
        <v>0.1</v>
      </c>
      <c r="E200">
        <v>1</v>
      </c>
      <c r="F200">
        <v>0</v>
      </c>
      <c r="G200">
        <v>0.1</v>
      </c>
      <c r="H200">
        <v>1</v>
      </c>
      <c r="I200">
        <v>0</v>
      </c>
      <c r="J200">
        <v>0.1</v>
      </c>
      <c r="K200">
        <v>1</v>
      </c>
      <c r="L200">
        <v>0</v>
      </c>
      <c r="M200">
        <v>0.1</v>
      </c>
      <c r="N200">
        <v>1</v>
      </c>
    </row>
    <row r="201" spans="2:14" x14ac:dyDescent="0.35">
      <c r="B201" t="s">
        <v>248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2:14" x14ac:dyDescent="0.35">
      <c r="B202" t="s">
        <v>253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2:14" x14ac:dyDescent="0.35">
      <c r="B203" t="s">
        <v>254</v>
      </c>
      <c r="C203">
        <v>4</v>
      </c>
      <c r="D203">
        <v>4</v>
      </c>
      <c r="E203">
        <v>4</v>
      </c>
      <c r="F203">
        <v>4</v>
      </c>
      <c r="G203">
        <v>4</v>
      </c>
      <c r="H203">
        <v>4</v>
      </c>
      <c r="I203">
        <v>4</v>
      </c>
      <c r="J203">
        <v>4</v>
      </c>
      <c r="K203">
        <v>4</v>
      </c>
      <c r="L203">
        <v>4</v>
      </c>
      <c r="M203">
        <v>4</v>
      </c>
      <c r="N203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"/>
  <sheetViews>
    <sheetView tabSelected="1" topLeftCell="A24" workbookViewId="0">
      <selection activeCell="E59" sqref="E59"/>
    </sheetView>
  </sheetViews>
  <sheetFormatPr defaultRowHeight="14.5" x14ac:dyDescent="0.35"/>
  <cols>
    <col min="1" max="2" width="25.26953125" customWidth="1"/>
    <col min="7" max="11" width="22.1796875" customWidth="1"/>
    <col min="13" max="13" width="28.453125" customWidth="1"/>
    <col min="14" max="14" width="21.1796875" customWidth="1"/>
    <col min="23" max="27" width="22.1796875" customWidth="1"/>
    <col min="29" max="29" width="28.453125" customWidth="1"/>
    <col min="30" max="30" width="21.1796875" customWidth="1"/>
  </cols>
  <sheetData>
    <row r="1" spans="1:36" x14ac:dyDescent="0.35">
      <c r="A1" t="s">
        <v>12</v>
      </c>
      <c r="B1" t="s">
        <v>255</v>
      </c>
      <c r="C1" t="s">
        <v>16</v>
      </c>
      <c r="E1" t="s">
        <v>13</v>
      </c>
      <c r="F1" t="s">
        <v>255</v>
      </c>
      <c r="G1" t="s">
        <v>16</v>
      </c>
      <c r="I1" t="s">
        <v>14</v>
      </c>
      <c r="J1" t="s">
        <v>255</v>
      </c>
      <c r="K1" t="s">
        <v>16</v>
      </c>
      <c r="Y1" t="s">
        <v>14</v>
      </c>
    </row>
    <row r="2" spans="1:36" x14ac:dyDescent="0.35">
      <c r="A2" t="s">
        <v>106</v>
      </c>
      <c r="B2" t="str">
        <f>VLOOKUP(A2,$M$2:$N$51,2,FALSE)</f>
        <v>CCGT</v>
      </c>
      <c r="C2">
        <v>28675.457422118801</v>
      </c>
      <c r="E2" t="s">
        <v>106</v>
      </c>
      <c r="F2" t="str">
        <f>VLOOKUP(E2,$M$2:$N$51,2,FALSE)</f>
        <v>CCGT</v>
      </c>
      <c r="G2">
        <v>20672.262462172799</v>
      </c>
      <c r="I2" t="s">
        <v>104</v>
      </c>
      <c r="J2" t="str">
        <f>VLOOKUP(I2,$M$2:$N$51,2,FALSE)</f>
        <v>CCGT</v>
      </c>
      <c r="K2">
        <v>25063.763613228399</v>
      </c>
      <c r="M2" t="s">
        <v>101</v>
      </c>
      <c r="N2" t="s">
        <v>161</v>
      </c>
      <c r="R2" t="s">
        <v>154</v>
      </c>
      <c r="T2">
        <v>18</v>
      </c>
      <c r="V2" t="e">
        <f t="shared" ref="D2:V47" si="0">VLOOKUP(U2,$M$2:$N$51,2,FALSE)</f>
        <v>#N/A</v>
      </c>
      <c r="W2">
        <v>4.0117092764092099</v>
      </c>
      <c r="Y2" t="s">
        <v>113</v>
      </c>
      <c r="Z2" t="str">
        <f t="shared" ref="H2:Z46" si="1">VLOOKUP(Y2,$M$2:$N$51,2,FALSE)</f>
        <v>CCGT</v>
      </c>
      <c r="AA2">
        <v>10.0650226117566</v>
      </c>
      <c r="AC2" t="s">
        <v>101</v>
      </c>
      <c r="AD2" t="s">
        <v>161</v>
      </c>
      <c r="AH2" t="s">
        <v>154</v>
      </c>
      <c r="AJ2">
        <v>18</v>
      </c>
    </row>
    <row r="3" spans="1:36" x14ac:dyDescent="0.35">
      <c r="A3" t="s">
        <v>104</v>
      </c>
      <c r="B3" t="str">
        <f>VLOOKUP(A3,$M$2:$N$51,2,FALSE)</f>
        <v>CCGT</v>
      </c>
      <c r="C3">
        <v>28503.477598402798</v>
      </c>
      <c r="E3" t="s">
        <v>104</v>
      </c>
      <c r="F3" t="str">
        <f>VLOOKUP(E3,$M$2:$N$51,2,FALSE)</f>
        <v>CCGT</v>
      </c>
      <c r="G3">
        <v>20328.462543980299</v>
      </c>
      <c r="I3" t="s">
        <v>106</v>
      </c>
      <c r="J3" t="str">
        <f>VLOOKUP(I3,$M$2:$N$51,2,FALSE)</f>
        <v>CCGT</v>
      </c>
      <c r="K3">
        <v>22257.1234156557</v>
      </c>
      <c r="M3" t="s">
        <v>102</v>
      </c>
      <c r="N3" t="s">
        <v>161</v>
      </c>
      <c r="R3" t="s">
        <v>155</v>
      </c>
      <c r="T3">
        <v>25</v>
      </c>
      <c r="V3" t="e">
        <f t="shared" si="0"/>
        <v>#N/A</v>
      </c>
      <c r="W3">
        <v>126.03636503630101</v>
      </c>
      <c r="Y3" t="s">
        <v>105</v>
      </c>
      <c r="Z3" t="str">
        <f t="shared" si="1"/>
        <v>CCGT</v>
      </c>
      <c r="AA3">
        <v>124.98301628383101</v>
      </c>
      <c r="AC3" t="s">
        <v>102</v>
      </c>
      <c r="AD3" t="s">
        <v>161</v>
      </c>
      <c r="AH3" t="s">
        <v>155</v>
      </c>
      <c r="AJ3">
        <v>25</v>
      </c>
    </row>
    <row r="4" spans="1:36" x14ac:dyDescent="0.35">
      <c r="A4" t="s">
        <v>122</v>
      </c>
      <c r="B4" t="str">
        <f>VLOOKUP(A4,$M$2:$N$51,2,FALSE)</f>
        <v>CCGT</v>
      </c>
      <c r="C4">
        <v>2797.3056929177501</v>
      </c>
      <c r="E4" t="s">
        <v>122</v>
      </c>
      <c r="F4" t="str">
        <f>VLOOKUP(E4,$M$2:$N$51,2,FALSE)</f>
        <v>CCGT</v>
      </c>
      <c r="G4">
        <v>9610.9762792197998</v>
      </c>
      <c r="I4" t="s">
        <v>122</v>
      </c>
      <c r="J4" t="str">
        <f>VLOOKUP(I4,$M$2:$N$51,2,FALSE)</f>
        <v>CCGT</v>
      </c>
      <c r="K4">
        <v>6656.9204371488404</v>
      </c>
      <c r="M4" t="s">
        <v>103</v>
      </c>
      <c r="N4" t="s">
        <v>161</v>
      </c>
      <c r="R4" t="s">
        <v>156</v>
      </c>
      <c r="T4">
        <v>59</v>
      </c>
      <c r="V4" t="e">
        <f t="shared" si="0"/>
        <v>#N/A</v>
      </c>
      <c r="W4">
        <v>341.70779582409801</v>
      </c>
      <c r="Y4" t="s">
        <v>107</v>
      </c>
      <c r="Z4" t="str">
        <f t="shared" si="1"/>
        <v>CCGT</v>
      </c>
      <c r="AA4">
        <v>333.911350584145</v>
      </c>
      <c r="AC4" t="s">
        <v>103</v>
      </c>
      <c r="AD4" t="s">
        <v>161</v>
      </c>
      <c r="AH4" t="s">
        <v>156</v>
      </c>
      <c r="AJ4">
        <v>59</v>
      </c>
    </row>
    <row r="5" spans="1:36" x14ac:dyDescent="0.35">
      <c r="A5" t="s">
        <v>124</v>
      </c>
      <c r="B5" t="str">
        <f>VLOOKUP(A5,$M$2:$N$51,2,FALSE)</f>
        <v>CCGT</v>
      </c>
      <c r="C5">
        <v>2700.4400599429</v>
      </c>
      <c r="E5" t="s">
        <v>124</v>
      </c>
      <c r="F5" t="str">
        <f>VLOOKUP(E5,$M$2:$N$51,2,FALSE)</f>
        <v>CCGT</v>
      </c>
      <c r="G5">
        <v>7964.5246607846802</v>
      </c>
      <c r="I5" t="s">
        <v>124</v>
      </c>
      <c r="J5" t="str">
        <f>VLOOKUP(I5,$M$2:$N$51,2,FALSE)</f>
        <v>CCGT</v>
      </c>
      <c r="K5">
        <v>5653.6987175077202</v>
      </c>
      <c r="M5" t="s">
        <v>104</v>
      </c>
      <c r="N5" t="s">
        <v>162</v>
      </c>
      <c r="R5" t="s">
        <v>117</v>
      </c>
      <c r="T5">
        <v>60</v>
      </c>
      <c r="V5" t="e">
        <f t="shared" si="0"/>
        <v>#N/A</v>
      </c>
      <c r="W5">
        <v>443.51207805275101</v>
      </c>
      <c r="Y5" t="s">
        <v>146</v>
      </c>
      <c r="Z5" t="str">
        <f t="shared" si="1"/>
        <v>CCGT</v>
      </c>
      <c r="AA5">
        <v>600.78128647153005</v>
      </c>
      <c r="AC5" t="s">
        <v>104</v>
      </c>
      <c r="AD5" t="s">
        <v>162</v>
      </c>
      <c r="AH5" t="s">
        <v>117</v>
      </c>
      <c r="AJ5">
        <v>60</v>
      </c>
    </row>
    <row r="6" spans="1:36" x14ac:dyDescent="0.35">
      <c r="A6" t="s">
        <v>123</v>
      </c>
      <c r="B6" t="str">
        <f>VLOOKUP(A6,$M$2:$N$51,2,FALSE)</f>
        <v>CCGT</v>
      </c>
      <c r="C6">
        <v>2183.15232728609</v>
      </c>
      <c r="E6" t="s">
        <v>123</v>
      </c>
      <c r="F6" t="str">
        <f>VLOOKUP(E6,$M$2:$N$51,2,FALSE)</f>
        <v>CCGT</v>
      </c>
      <c r="G6">
        <v>5615.7103030098096</v>
      </c>
      <c r="I6" t="s">
        <v>123</v>
      </c>
      <c r="J6" t="str">
        <f>VLOOKUP(I6,$M$2:$N$51,2,FALSE)</f>
        <v>CCGT</v>
      </c>
      <c r="K6">
        <v>4050.7896303821999</v>
      </c>
      <c r="M6" t="s">
        <v>105</v>
      </c>
      <c r="N6" t="s">
        <v>162</v>
      </c>
      <c r="R6" t="s">
        <v>157</v>
      </c>
      <c r="T6">
        <v>89</v>
      </c>
      <c r="V6" t="e">
        <f t="shared" si="0"/>
        <v>#N/A</v>
      </c>
      <c r="W6">
        <v>5615.7103030098096</v>
      </c>
      <c r="Y6" t="s">
        <v>123</v>
      </c>
      <c r="Z6" t="str">
        <f t="shared" si="1"/>
        <v>CCGT</v>
      </c>
      <c r="AA6">
        <v>4050.7896303821999</v>
      </c>
      <c r="AC6" t="s">
        <v>105</v>
      </c>
      <c r="AD6" t="s">
        <v>162</v>
      </c>
      <c r="AH6" t="s">
        <v>157</v>
      </c>
      <c r="AJ6">
        <v>89</v>
      </c>
    </row>
    <row r="7" spans="1:36" x14ac:dyDescent="0.35">
      <c r="A7" t="s">
        <v>146</v>
      </c>
      <c r="B7" t="str">
        <f>VLOOKUP(A7,$M$2:$N$51,2,FALSE)</f>
        <v>CCGT</v>
      </c>
      <c r="C7">
        <v>897.18865971966</v>
      </c>
      <c r="E7" t="s">
        <v>146</v>
      </c>
      <c r="F7" t="str">
        <f>VLOOKUP(E7,$M$2:$N$51,2,FALSE)</f>
        <v>CCGT</v>
      </c>
      <c r="G7">
        <v>443.51207805275101</v>
      </c>
      <c r="I7" t="s">
        <v>146</v>
      </c>
      <c r="J7" t="str">
        <f>VLOOKUP(I7,$M$2:$N$51,2,FALSE)</f>
        <v>CCGT</v>
      </c>
      <c r="K7">
        <v>600.78128647153005</v>
      </c>
      <c r="M7" t="s">
        <v>106</v>
      </c>
      <c r="N7" t="s">
        <v>162</v>
      </c>
      <c r="R7" t="s">
        <v>114</v>
      </c>
      <c r="T7">
        <v>110</v>
      </c>
      <c r="V7" t="e">
        <f t="shared" si="0"/>
        <v>#N/A</v>
      </c>
      <c r="W7">
        <v>7964.5246607846802</v>
      </c>
      <c r="Y7" t="s">
        <v>124</v>
      </c>
      <c r="Z7" t="str">
        <f t="shared" si="1"/>
        <v>CCGT</v>
      </c>
      <c r="AA7">
        <v>5653.6987175077202</v>
      </c>
      <c r="AC7" t="s">
        <v>106</v>
      </c>
      <c r="AD7" t="s">
        <v>162</v>
      </c>
      <c r="AH7" t="s">
        <v>114</v>
      </c>
      <c r="AJ7">
        <v>110</v>
      </c>
    </row>
    <row r="8" spans="1:36" x14ac:dyDescent="0.35">
      <c r="A8" t="s">
        <v>107</v>
      </c>
      <c r="B8" t="str">
        <f>VLOOKUP(A8,$M$2:$N$51,2,FALSE)</f>
        <v>CCGT</v>
      </c>
      <c r="C8">
        <v>369.95496995248698</v>
      </c>
      <c r="E8" t="s">
        <v>107</v>
      </c>
      <c r="F8" t="str">
        <f>VLOOKUP(E8,$M$2:$N$51,2,FALSE)</f>
        <v>CCGT</v>
      </c>
      <c r="G8">
        <v>341.70779582409801</v>
      </c>
      <c r="I8" t="s">
        <v>107</v>
      </c>
      <c r="J8" t="str">
        <f>VLOOKUP(I8,$M$2:$N$51,2,FALSE)</f>
        <v>CCGT</v>
      </c>
      <c r="K8">
        <v>333.911350584145</v>
      </c>
      <c r="M8" t="s">
        <v>107</v>
      </c>
      <c r="N8" t="s">
        <v>162</v>
      </c>
      <c r="R8" t="s">
        <v>101</v>
      </c>
      <c r="T8">
        <v>119</v>
      </c>
      <c r="V8" t="e">
        <f t="shared" si="0"/>
        <v>#N/A</v>
      </c>
      <c r="W8">
        <v>9610.9762792197998</v>
      </c>
      <c r="Y8" t="s">
        <v>122</v>
      </c>
      <c r="Z8" t="str">
        <f t="shared" si="1"/>
        <v>CCGT</v>
      </c>
      <c r="AA8">
        <v>6656.9204371488404</v>
      </c>
      <c r="AC8" t="s">
        <v>107</v>
      </c>
      <c r="AD8" t="s">
        <v>162</v>
      </c>
      <c r="AH8" t="s">
        <v>101</v>
      </c>
      <c r="AJ8">
        <v>119</v>
      </c>
    </row>
    <row r="9" spans="1:36" x14ac:dyDescent="0.35">
      <c r="A9" t="s">
        <v>105</v>
      </c>
      <c r="B9" t="str">
        <f>VLOOKUP(A9,$M$2:$N$51,2,FALSE)</f>
        <v>CCGT</v>
      </c>
      <c r="C9">
        <v>139.54355032313501</v>
      </c>
      <c r="E9" t="s">
        <v>105</v>
      </c>
      <c r="F9" t="str">
        <f>VLOOKUP(E9,$M$2:$N$51,2,FALSE)</f>
        <v>CCGT</v>
      </c>
      <c r="G9">
        <v>126.03636503630101</v>
      </c>
      <c r="I9" t="s">
        <v>105</v>
      </c>
      <c r="J9" t="str">
        <f>VLOOKUP(I9,$M$2:$N$51,2,FALSE)</f>
        <v>CCGT</v>
      </c>
      <c r="K9">
        <v>124.98301628383101</v>
      </c>
      <c r="M9" t="s">
        <v>108</v>
      </c>
      <c r="N9" t="s">
        <v>163</v>
      </c>
      <c r="R9" t="s">
        <v>152</v>
      </c>
      <c r="V9" t="e">
        <f t="shared" si="0"/>
        <v>#N/A</v>
      </c>
      <c r="W9">
        <v>20328.462543980299</v>
      </c>
      <c r="Y9" t="s">
        <v>106</v>
      </c>
      <c r="Z9" t="str">
        <f t="shared" si="1"/>
        <v>CCGT</v>
      </c>
      <c r="AA9">
        <v>22257.1234156557</v>
      </c>
      <c r="AC9" t="s">
        <v>108</v>
      </c>
      <c r="AD9" t="s">
        <v>163</v>
      </c>
      <c r="AH9" t="s">
        <v>152</v>
      </c>
    </row>
    <row r="10" spans="1:36" x14ac:dyDescent="0.35">
      <c r="A10" t="s">
        <v>113</v>
      </c>
      <c r="B10" t="str">
        <f>VLOOKUP(A10,$M$2:$N$51,2,FALSE)</f>
        <v>CCGT</v>
      </c>
      <c r="C10">
        <v>33.4711224835903</v>
      </c>
      <c r="D10">
        <f>SUM(C2:C10)</f>
        <v>66299.991403147229</v>
      </c>
      <c r="E10" t="s">
        <v>113</v>
      </c>
      <c r="F10" t="str">
        <f>VLOOKUP(E10,$M$2:$N$51,2,FALSE)</f>
        <v>CCGT</v>
      </c>
      <c r="G10">
        <v>4.0117092764092099</v>
      </c>
      <c r="H10">
        <f>SUM(G2:G10)</f>
        <v>65107.204197356943</v>
      </c>
      <c r="I10" t="s">
        <v>113</v>
      </c>
      <c r="J10" t="str">
        <f>VLOOKUP(I10,$M$2:$N$51,2,FALSE)</f>
        <v>CCGT</v>
      </c>
      <c r="K10">
        <v>10.0650226117566</v>
      </c>
      <c r="L10">
        <f>SUM(K2:K10)</f>
        <v>64752.036489874125</v>
      </c>
      <c r="M10" t="s">
        <v>109</v>
      </c>
      <c r="N10" t="s">
        <v>163</v>
      </c>
      <c r="R10" t="s">
        <v>153</v>
      </c>
      <c r="T10">
        <v>120</v>
      </c>
      <c r="V10" t="e">
        <f t="shared" si="0"/>
        <v>#N/A</v>
      </c>
      <c r="W10">
        <v>20672.262462172799</v>
      </c>
      <c r="X10">
        <f>SUM(W2:W10)</f>
        <v>65107.204197356943</v>
      </c>
      <c r="Y10" t="s">
        <v>104</v>
      </c>
      <c r="Z10" t="str">
        <f t="shared" si="1"/>
        <v>CCGT</v>
      </c>
      <c r="AA10">
        <v>25063.763613228399</v>
      </c>
      <c r="AB10">
        <f>SUM(AA2:AA10)</f>
        <v>64752.036489874125</v>
      </c>
      <c r="AC10" t="s">
        <v>109</v>
      </c>
      <c r="AD10" t="s">
        <v>163</v>
      </c>
      <c r="AH10" t="s">
        <v>153</v>
      </c>
      <c r="AJ10">
        <v>120</v>
      </c>
    </row>
    <row r="11" spans="1:36" x14ac:dyDescent="0.35">
      <c r="A11" t="s">
        <v>119</v>
      </c>
      <c r="B11" t="str">
        <f>VLOOKUP(A11,$M$2:$N$51,2,FALSE)</f>
        <v>OCGT</v>
      </c>
      <c r="C11">
        <v>15043.4780520982</v>
      </c>
      <c r="E11" t="s">
        <v>127</v>
      </c>
      <c r="F11" t="str">
        <f>VLOOKUP(E11,$M$2:$N$51,2,FALSE)</f>
        <v>OCGT</v>
      </c>
      <c r="G11">
        <v>12814.910932744</v>
      </c>
      <c r="I11" t="s">
        <v>119</v>
      </c>
      <c r="J11" t="str">
        <f>VLOOKUP(I11,$M$2:$N$51,2,FALSE)</f>
        <v>OCGT</v>
      </c>
      <c r="K11">
        <v>14765.1887423796</v>
      </c>
      <c r="M11" t="s">
        <v>110</v>
      </c>
      <c r="N11" t="s">
        <v>163</v>
      </c>
      <c r="R11" t="s">
        <v>119</v>
      </c>
      <c r="V11" t="e">
        <f t="shared" si="0"/>
        <v>#N/A</v>
      </c>
      <c r="W11">
        <v>2.7247710922770101</v>
      </c>
      <c r="Y11" t="s">
        <v>132</v>
      </c>
      <c r="Z11" t="str">
        <f t="shared" si="1"/>
        <v>OCGT</v>
      </c>
      <c r="AA11">
        <v>8.1793493884797197</v>
      </c>
      <c r="AC11" t="s">
        <v>110</v>
      </c>
      <c r="AD11" t="s">
        <v>163</v>
      </c>
      <c r="AH11" t="s">
        <v>119</v>
      </c>
    </row>
    <row r="12" spans="1:36" x14ac:dyDescent="0.35">
      <c r="A12" t="s">
        <v>127</v>
      </c>
      <c r="B12" t="str">
        <f>VLOOKUP(A12,$M$2:$N$51,2,FALSE)</f>
        <v>OCGT</v>
      </c>
      <c r="C12">
        <v>13000.6281596887</v>
      </c>
      <c r="E12" t="s">
        <v>119</v>
      </c>
      <c r="F12" t="str">
        <f>VLOOKUP(E12,$M$2:$N$51,2,FALSE)</f>
        <v>OCGT</v>
      </c>
      <c r="G12">
        <v>12415.139207653699</v>
      </c>
      <c r="I12" t="s">
        <v>127</v>
      </c>
      <c r="J12" t="str">
        <f>VLOOKUP(I12,$M$2:$N$51,2,FALSE)</f>
        <v>OCGT</v>
      </c>
      <c r="K12">
        <v>11995.4822444453</v>
      </c>
      <c r="M12" t="s">
        <v>111</v>
      </c>
      <c r="N12" t="s">
        <v>163</v>
      </c>
      <c r="R12" t="s">
        <v>115</v>
      </c>
      <c r="T12">
        <v>140</v>
      </c>
      <c r="V12" t="e">
        <f t="shared" si="0"/>
        <v>#N/A</v>
      </c>
      <c r="W12">
        <v>7.77122890423108</v>
      </c>
      <c r="Y12" t="s">
        <v>112</v>
      </c>
      <c r="Z12" t="str">
        <f t="shared" si="1"/>
        <v>OCGT</v>
      </c>
      <c r="AA12">
        <v>53.161767192043101</v>
      </c>
      <c r="AC12" t="s">
        <v>111</v>
      </c>
      <c r="AD12" t="s">
        <v>163</v>
      </c>
      <c r="AH12" t="s">
        <v>115</v>
      </c>
      <c r="AJ12">
        <v>140</v>
      </c>
    </row>
    <row r="13" spans="1:36" x14ac:dyDescent="0.35">
      <c r="A13" t="s">
        <v>138</v>
      </c>
      <c r="B13" t="str">
        <f>VLOOKUP(A13,$M$2:$N$51,2,FALSE)</f>
        <v>OCGT</v>
      </c>
      <c r="C13">
        <v>7595.8033101834199</v>
      </c>
      <c r="E13" t="s">
        <v>131</v>
      </c>
      <c r="F13" t="str">
        <f>VLOOKUP(E13,$M$2:$N$51,2,FALSE)</f>
        <v>OCGT</v>
      </c>
      <c r="G13">
        <v>9322.3395540384299</v>
      </c>
      <c r="I13" t="s">
        <v>131</v>
      </c>
      <c r="J13" t="str">
        <f>VLOOKUP(I13,$M$2:$N$51,2,FALSE)</f>
        <v>OCGT</v>
      </c>
      <c r="K13">
        <v>10042.132568056801</v>
      </c>
      <c r="M13" t="s">
        <v>112</v>
      </c>
      <c r="N13" t="s">
        <v>163</v>
      </c>
      <c r="R13" t="s">
        <v>158</v>
      </c>
      <c r="T13">
        <v>150</v>
      </c>
      <c r="V13" t="e">
        <f t="shared" si="0"/>
        <v>#N/A</v>
      </c>
      <c r="W13">
        <v>47.5863564456047</v>
      </c>
      <c r="Y13" t="s">
        <v>135</v>
      </c>
      <c r="Z13" t="str">
        <f t="shared" si="1"/>
        <v>OCGT</v>
      </c>
      <c r="AA13">
        <v>64.399738541732901</v>
      </c>
      <c r="AC13" t="s">
        <v>112</v>
      </c>
      <c r="AD13" t="s">
        <v>163</v>
      </c>
      <c r="AH13" t="s">
        <v>158</v>
      </c>
      <c r="AJ13">
        <v>150</v>
      </c>
    </row>
    <row r="14" spans="1:36" x14ac:dyDescent="0.35">
      <c r="A14" t="s">
        <v>131</v>
      </c>
      <c r="B14" t="str">
        <f>VLOOKUP(A14,$M$2:$N$51,2,FALSE)</f>
        <v>OCGT</v>
      </c>
      <c r="C14">
        <v>7387.1240766396304</v>
      </c>
      <c r="E14" t="s">
        <v>138</v>
      </c>
      <c r="F14" t="str">
        <f>VLOOKUP(E14,$M$2:$N$51,2,FALSE)</f>
        <v>OCGT</v>
      </c>
      <c r="G14">
        <v>7100.02528744147</v>
      </c>
      <c r="I14" t="s">
        <v>138</v>
      </c>
      <c r="J14" t="str">
        <f>VLOOKUP(I14,$M$2:$N$51,2,FALSE)</f>
        <v>OCGT</v>
      </c>
      <c r="K14">
        <v>6437.6573855311099</v>
      </c>
      <c r="M14" t="s">
        <v>113</v>
      </c>
      <c r="N14" t="s">
        <v>162</v>
      </c>
      <c r="V14" t="e">
        <f t="shared" si="0"/>
        <v>#N/A</v>
      </c>
      <c r="W14">
        <v>94.946895557052699</v>
      </c>
      <c r="Y14" t="s">
        <v>109</v>
      </c>
      <c r="Z14" t="str">
        <f t="shared" si="1"/>
        <v>OCGT</v>
      </c>
      <c r="AA14">
        <v>64.540915883621693</v>
      </c>
      <c r="AC14" t="s">
        <v>113</v>
      </c>
      <c r="AD14" t="s">
        <v>162</v>
      </c>
    </row>
    <row r="15" spans="1:36" x14ac:dyDescent="0.35">
      <c r="A15" t="s">
        <v>133</v>
      </c>
      <c r="B15" t="str">
        <f>VLOOKUP(A15,$M$2:$N$51,2,FALSE)</f>
        <v>OCGT</v>
      </c>
      <c r="C15">
        <v>5015.9024979947299</v>
      </c>
      <c r="E15" t="s">
        <v>133</v>
      </c>
      <c r="F15" t="str">
        <f>VLOOKUP(E15,$M$2:$N$51,2,FALSE)</f>
        <v>OCGT</v>
      </c>
      <c r="G15">
        <v>5124.5186298834396</v>
      </c>
      <c r="I15" t="s">
        <v>133</v>
      </c>
      <c r="J15" t="str">
        <f>VLOOKUP(I15,$M$2:$N$51,2,FALSE)</f>
        <v>OCGT</v>
      </c>
      <c r="K15">
        <v>5056.6340364652697</v>
      </c>
      <c r="M15" t="s">
        <v>114</v>
      </c>
      <c r="N15" t="s">
        <v>161</v>
      </c>
      <c r="V15" t="e">
        <f t="shared" si="0"/>
        <v>#N/A</v>
      </c>
      <c r="W15">
        <v>112.87500740246401</v>
      </c>
      <c r="Y15" t="s">
        <v>116</v>
      </c>
      <c r="Z15" t="str">
        <f t="shared" si="1"/>
        <v>OCGT</v>
      </c>
      <c r="AA15">
        <v>98.816904586510304</v>
      </c>
      <c r="AC15" t="s">
        <v>114</v>
      </c>
      <c r="AD15" t="s">
        <v>161</v>
      </c>
    </row>
    <row r="16" spans="1:36" x14ac:dyDescent="0.35">
      <c r="A16" t="s">
        <v>125</v>
      </c>
      <c r="B16" t="str">
        <f>VLOOKUP(A16,$M$2:$N$51,2,FALSE)</f>
        <v>OCGT</v>
      </c>
      <c r="C16">
        <v>2101.4523335633698</v>
      </c>
      <c r="E16" t="s">
        <v>134</v>
      </c>
      <c r="F16" t="str">
        <f>VLOOKUP(E16,$M$2:$N$51,2,FALSE)</f>
        <v>OCGT</v>
      </c>
      <c r="G16">
        <v>5108.7425287707902</v>
      </c>
      <c r="I16" t="s">
        <v>134</v>
      </c>
      <c r="J16" t="str">
        <f>VLOOKUP(I16,$M$2:$N$51,2,FALSE)</f>
        <v>OCGT</v>
      </c>
      <c r="K16">
        <v>3755.0891924115999</v>
      </c>
      <c r="M16" t="s">
        <v>116</v>
      </c>
      <c r="N16" t="s">
        <v>163</v>
      </c>
      <c r="V16" t="e">
        <f t="shared" si="0"/>
        <v>#N/A</v>
      </c>
      <c r="W16">
        <v>129.133540586404</v>
      </c>
      <c r="Y16" t="s">
        <v>145</v>
      </c>
      <c r="Z16" t="str">
        <f t="shared" si="1"/>
        <v>OCGT</v>
      </c>
      <c r="AA16">
        <v>187.707922634722</v>
      </c>
      <c r="AC16" t="s">
        <v>116</v>
      </c>
      <c r="AD16" t="s">
        <v>163</v>
      </c>
    </row>
    <row r="17" spans="1:30" x14ac:dyDescent="0.35">
      <c r="A17" t="s">
        <v>128</v>
      </c>
      <c r="B17" t="str">
        <f>VLOOKUP(A17,$M$2:$N$51,2,FALSE)</f>
        <v>OCGT</v>
      </c>
      <c r="C17">
        <v>1601.4236217032801</v>
      </c>
      <c r="E17" t="s">
        <v>125</v>
      </c>
      <c r="F17" t="str">
        <f>VLOOKUP(E17,$M$2:$N$51,2,FALSE)</f>
        <v>OCGT</v>
      </c>
      <c r="G17">
        <v>2114.2108183556502</v>
      </c>
      <c r="I17" t="s">
        <v>125</v>
      </c>
      <c r="J17" t="str">
        <f>VLOOKUP(I17,$M$2:$N$51,2,FALSE)</f>
        <v>OCGT</v>
      </c>
      <c r="K17">
        <v>2160.3472747832202</v>
      </c>
      <c r="M17" t="s">
        <v>117</v>
      </c>
      <c r="N17" t="s">
        <v>161</v>
      </c>
      <c r="V17" t="e">
        <f t="shared" si="0"/>
        <v>#N/A</v>
      </c>
      <c r="W17">
        <v>164.824981140543</v>
      </c>
      <c r="Y17" t="s">
        <v>141</v>
      </c>
      <c r="Z17" t="str">
        <f t="shared" si="1"/>
        <v>OCGT</v>
      </c>
      <c r="AA17">
        <v>228.47826414688501</v>
      </c>
      <c r="AC17" t="s">
        <v>117</v>
      </c>
      <c r="AD17" t="s">
        <v>161</v>
      </c>
    </row>
    <row r="18" spans="1:30" x14ac:dyDescent="0.35">
      <c r="A18" t="s">
        <v>134</v>
      </c>
      <c r="B18" t="str">
        <f>VLOOKUP(A18,$M$2:$N$51,2,FALSE)</f>
        <v>OCGT</v>
      </c>
      <c r="C18">
        <v>1512.64932412347</v>
      </c>
      <c r="E18" t="s">
        <v>128</v>
      </c>
      <c r="F18" t="str">
        <f>VLOOKUP(E18,$M$2:$N$51,2,FALSE)</f>
        <v>OCGT</v>
      </c>
      <c r="G18">
        <v>1566.2695077641699</v>
      </c>
      <c r="I18" t="s">
        <v>128</v>
      </c>
      <c r="J18" t="str">
        <f>VLOOKUP(I18,$M$2:$N$51,2,FALSE)</f>
        <v>OCGT</v>
      </c>
      <c r="K18">
        <v>1428.44866695724</v>
      </c>
      <c r="M18" t="s">
        <v>118</v>
      </c>
      <c r="N18" t="s">
        <v>161</v>
      </c>
      <c r="V18" t="e">
        <f t="shared" si="0"/>
        <v>#N/A</v>
      </c>
      <c r="W18">
        <v>168.80633094721099</v>
      </c>
      <c r="Y18" t="s">
        <v>144</v>
      </c>
      <c r="Z18" t="str">
        <f t="shared" si="1"/>
        <v>OCGT</v>
      </c>
      <c r="AA18">
        <v>268.275922019154</v>
      </c>
      <c r="AC18" t="s">
        <v>118</v>
      </c>
      <c r="AD18" t="s">
        <v>161</v>
      </c>
    </row>
    <row r="19" spans="1:30" x14ac:dyDescent="0.35">
      <c r="A19" t="s">
        <v>126</v>
      </c>
      <c r="B19" t="str">
        <f>VLOOKUP(A19,$M$2:$N$51,2,FALSE)</f>
        <v>OCGT</v>
      </c>
      <c r="C19">
        <v>930.48711757517106</v>
      </c>
      <c r="E19" t="s">
        <v>126</v>
      </c>
      <c r="F19" t="str">
        <f>VLOOKUP(E19,$M$2:$N$51,2,FALSE)</f>
        <v>OCGT</v>
      </c>
      <c r="G19">
        <v>802.68884912865497</v>
      </c>
      <c r="I19" t="s">
        <v>126</v>
      </c>
      <c r="J19" t="str">
        <f>VLOOKUP(I19,$M$2:$N$51,2,FALSE)</f>
        <v>OCGT</v>
      </c>
      <c r="K19">
        <v>798.30542590322898</v>
      </c>
      <c r="M19" t="s">
        <v>119</v>
      </c>
      <c r="N19" t="s">
        <v>163</v>
      </c>
      <c r="V19" t="e">
        <f t="shared" si="0"/>
        <v>#N/A</v>
      </c>
      <c r="W19">
        <v>224.406258078956</v>
      </c>
      <c r="Y19" t="s">
        <v>149</v>
      </c>
      <c r="Z19" t="str">
        <f t="shared" si="1"/>
        <v>OCGT</v>
      </c>
      <c r="AA19">
        <v>425.36725217542102</v>
      </c>
      <c r="AC19" t="s">
        <v>119</v>
      </c>
      <c r="AD19" t="s">
        <v>163</v>
      </c>
    </row>
    <row r="20" spans="1:30" x14ac:dyDescent="0.35">
      <c r="A20" t="s">
        <v>147</v>
      </c>
      <c r="B20" t="str">
        <f>VLOOKUP(A20,$M$2:$N$51,2,FALSE)</f>
        <v>OCGT</v>
      </c>
      <c r="C20">
        <v>866.59274203073198</v>
      </c>
      <c r="E20" t="s">
        <v>147</v>
      </c>
      <c r="F20" t="str">
        <f>VLOOKUP(E20,$M$2:$N$51,2,FALSE)</f>
        <v>OCGT</v>
      </c>
      <c r="G20">
        <v>311.51580192824002</v>
      </c>
      <c r="I20" t="s">
        <v>147</v>
      </c>
      <c r="J20" t="str">
        <f>VLOOKUP(I20,$M$2:$N$51,2,FALSE)</f>
        <v>OCGT</v>
      </c>
      <c r="K20">
        <v>672.83422779589205</v>
      </c>
      <c r="M20" t="s">
        <v>120</v>
      </c>
      <c r="N20" t="s">
        <v>161</v>
      </c>
      <c r="V20" t="e">
        <f t="shared" si="0"/>
        <v>#N/A</v>
      </c>
      <c r="W20">
        <v>252.8177637835</v>
      </c>
      <c r="Y20" t="s">
        <v>147</v>
      </c>
      <c r="Z20" t="str">
        <f t="shared" si="1"/>
        <v>OCGT</v>
      </c>
      <c r="AA20">
        <v>672.83422779589205</v>
      </c>
      <c r="AC20" t="s">
        <v>120</v>
      </c>
      <c r="AD20" t="s">
        <v>161</v>
      </c>
    </row>
    <row r="21" spans="1:30" x14ac:dyDescent="0.35">
      <c r="A21" t="s">
        <v>149</v>
      </c>
      <c r="B21" t="str">
        <f>VLOOKUP(A21,$M$2:$N$51,2,FALSE)</f>
        <v>OCGT</v>
      </c>
      <c r="C21">
        <v>414.51366365681298</v>
      </c>
      <c r="E21" t="s">
        <v>149</v>
      </c>
      <c r="F21" t="str">
        <f>VLOOKUP(E21,$M$2:$N$51,2,FALSE)</f>
        <v>OCGT</v>
      </c>
      <c r="G21">
        <v>252.8177637835</v>
      </c>
      <c r="I21" t="s">
        <v>149</v>
      </c>
      <c r="J21" t="str">
        <f>VLOOKUP(I21,$M$2:$N$51,2,FALSE)</f>
        <v>OCGT</v>
      </c>
      <c r="K21">
        <v>425.36725217542102</v>
      </c>
      <c r="M21" t="s">
        <v>121</v>
      </c>
      <c r="N21" t="s">
        <v>161</v>
      </c>
      <c r="V21" t="e">
        <f t="shared" si="0"/>
        <v>#N/A</v>
      </c>
      <c r="W21">
        <v>311.51580192824002</v>
      </c>
      <c r="Y21" t="s">
        <v>126</v>
      </c>
      <c r="Z21" t="str">
        <f t="shared" si="1"/>
        <v>OCGT</v>
      </c>
      <c r="AA21">
        <v>798.30542590322898</v>
      </c>
      <c r="AC21" t="s">
        <v>121</v>
      </c>
      <c r="AD21" t="s">
        <v>161</v>
      </c>
    </row>
    <row r="22" spans="1:30" x14ac:dyDescent="0.35">
      <c r="A22" t="s">
        <v>141</v>
      </c>
      <c r="B22" t="str">
        <f>VLOOKUP(A22,$M$2:$N$51,2,FALSE)</f>
        <v>OCGT</v>
      </c>
      <c r="C22">
        <v>330.30822705125502</v>
      </c>
      <c r="E22" t="s">
        <v>144</v>
      </c>
      <c r="F22" t="str">
        <f>VLOOKUP(E22,$M$2:$N$51,2,FALSE)</f>
        <v>OCGT</v>
      </c>
      <c r="G22">
        <v>224.406258078956</v>
      </c>
      <c r="I22" t="s">
        <v>144</v>
      </c>
      <c r="J22" t="str">
        <f>VLOOKUP(I22,$M$2:$N$51,2,FALSE)</f>
        <v>OCGT</v>
      </c>
      <c r="K22">
        <v>268.275922019154</v>
      </c>
      <c r="M22" t="s">
        <v>122</v>
      </c>
      <c r="N22" t="s">
        <v>162</v>
      </c>
      <c r="V22" t="e">
        <f t="shared" si="0"/>
        <v>#N/A</v>
      </c>
      <c r="W22">
        <v>802.68884912865497</v>
      </c>
      <c r="Y22" t="s">
        <v>128</v>
      </c>
      <c r="Z22" t="str">
        <f t="shared" si="1"/>
        <v>OCGT</v>
      </c>
      <c r="AA22">
        <v>1428.44866695724</v>
      </c>
      <c r="AC22" t="s">
        <v>122</v>
      </c>
      <c r="AD22" t="s">
        <v>162</v>
      </c>
    </row>
    <row r="23" spans="1:30" x14ac:dyDescent="0.35">
      <c r="A23" t="s">
        <v>144</v>
      </c>
      <c r="B23" t="str">
        <f>VLOOKUP(A23,$M$2:$N$51,2,FALSE)</f>
        <v>OCGT</v>
      </c>
      <c r="C23">
        <v>210.788683382839</v>
      </c>
      <c r="E23" t="s">
        <v>141</v>
      </c>
      <c r="F23" t="str">
        <f>VLOOKUP(E23,$M$2:$N$51,2,FALSE)</f>
        <v>OCGT</v>
      </c>
      <c r="G23">
        <v>168.80633094721099</v>
      </c>
      <c r="I23" t="s">
        <v>141</v>
      </c>
      <c r="J23" t="str">
        <f>VLOOKUP(I23,$M$2:$N$51,2,FALSE)</f>
        <v>OCGT</v>
      </c>
      <c r="K23">
        <v>228.47826414688501</v>
      </c>
      <c r="M23" t="s">
        <v>123</v>
      </c>
      <c r="N23" t="s">
        <v>162</v>
      </c>
      <c r="V23" t="e">
        <f t="shared" si="0"/>
        <v>#N/A</v>
      </c>
      <c r="W23">
        <v>1566.2695077641699</v>
      </c>
      <c r="Y23" t="s">
        <v>125</v>
      </c>
      <c r="Z23" t="str">
        <f t="shared" si="1"/>
        <v>OCGT</v>
      </c>
      <c r="AA23">
        <v>2160.3472747832202</v>
      </c>
      <c r="AC23" t="s">
        <v>123</v>
      </c>
      <c r="AD23" t="s">
        <v>162</v>
      </c>
    </row>
    <row r="24" spans="1:30" x14ac:dyDescent="0.35">
      <c r="A24" t="s">
        <v>145</v>
      </c>
      <c r="B24" t="str">
        <f>VLOOKUP(A24,$M$2:$N$51,2,FALSE)</f>
        <v>OCGT</v>
      </c>
      <c r="C24">
        <v>132.35998615720399</v>
      </c>
      <c r="E24" t="s">
        <v>116</v>
      </c>
      <c r="F24" t="str">
        <f>VLOOKUP(E24,$M$2:$N$51,2,FALSE)</f>
        <v>OCGT</v>
      </c>
      <c r="G24">
        <v>164.824981140543</v>
      </c>
      <c r="I24" t="s">
        <v>145</v>
      </c>
      <c r="J24" t="str">
        <f>VLOOKUP(I24,$M$2:$N$51,2,FALSE)</f>
        <v>OCGT</v>
      </c>
      <c r="K24">
        <v>187.707922634722</v>
      </c>
      <c r="M24" t="s">
        <v>124</v>
      </c>
      <c r="N24" t="s">
        <v>162</v>
      </c>
      <c r="V24" t="e">
        <f t="shared" si="0"/>
        <v>#N/A</v>
      </c>
      <c r="W24">
        <v>2114.2108183556502</v>
      </c>
      <c r="Y24" t="s">
        <v>134</v>
      </c>
      <c r="Z24" t="str">
        <f t="shared" si="1"/>
        <v>OCGT</v>
      </c>
      <c r="AA24">
        <v>3755.0891924115999</v>
      </c>
      <c r="AC24" t="s">
        <v>124</v>
      </c>
      <c r="AD24" t="s">
        <v>162</v>
      </c>
    </row>
    <row r="25" spans="1:30" x14ac:dyDescent="0.35">
      <c r="A25" t="s">
        <v>116</v>
      </c>
      <c r="B25" t="str">
        <f>VLOOKUP(A25,$M$2:$N$51,2,FALSE)</f>
        <v>OCGT</v>
      </c>
      <c r="C25">
        <v>125.39341610744999</v>
      </c>
      <c r="E25" t="s">
        <v>145</v>
      </c>
      <c r="F25" t="str">
        <f>VLOOKUP(E25,$M$2:$N$51,2,FALSE)</f>
        <v>OCGT</v>
      </c>
      <c r="G25">
        <v>129.133540586404</v>
      </c>
      <c r="I25" t="s">
        <v>116</v>
      </c>
      <c r="J25" t="str">
        <f>VLOOKUP(I25,$M$2:$N$51,2,FALSE)</f>
        <v>OCGT</v>
      </c>
      <c r="K25">
        <v>98.816904586510304</v>
      </c>
      <c r="M25" t="s">
        <v>125</v>
      </c>
      <c r="N25" t="s">
        <v>163</v>
      </c>
      <c r="V25" t="e">
        <f t="shared" si="0"/>
        <v>#N/A</v>
      </c>
      <c r="W25">
        <v>5108.7425287707902</v>
      </c>
      <c r="Y25" t="s">
        <v>133</v>
      </c>
      <c r="Z25" t="str">
        <f t="shared" si="1"/>
        <v>OCGT</v>
      </c>
      <c r="AA25">
        <v>5056.6340364652697</v>
      </c>
      <c r="AC25" t="s">
        <v>125</v>
      </c>
      <c r="AD25" t="s">
        <v>163</v>
      </c>
    </row>
    <row r="26" spans="1:30" x14ac:dyDescent="0.35">
      <c r="A26" t="s">
        <v>109</v>
      </c>
      <c r="B26" t="str">
        <f>VLOOKUP(A26,$M$2:$N$51,2,FALSE)</f>
        <v>OCGT</v>
      </c>
      <c r="C26">
        <v>118.22762968750099</v>
      </c>
      <c r="E26" t="s">
        <v>112</v>
      </c>
      <c r="F26" t="str">
        <f>VLOOKUP(E26,$M$2:$N$51,2,FALSE)</f>
        <v>OCGT</v>
      </c>
      <c r="G26">
        <v>112.87500740246401</v>
      </c>
      <c r="I26" t="s">
        <v>109</v>
      </c>
      <c r="J26" t="str">
        <f>VLOOKUP(I26,$M$2:$N$51,2,FALSE)</f>
        <v>OCGT</v>
      </c>
      <c r="K26">
        <v>64.540915883621693</v>
      </c>
      <c r="M26" t="s">
        <v>126</v>
      </c>
      <c r="N26" t="s">
        <v>163</v>
      </c>
      <c r="V26" t="e">
        <f t="shared" si="0"/>
        <v>#N/A</v>
      </c>
      <c r="W26">
        <v>5124.5186298834396</v>
      </c>
      <c r="Y26" t="s">
        <v>138</v>
      </c>
      <c r="Z26" t="str">
        <f t="shared" si="1"/>
        <v>OCGT</v>
      </c>
      <c r="AA26">
        <v>6437.6573855311099</v>
      </c>
      <c r="AC26" t="s">
        <v>126</v>
      </c>
      <c r="AD26" t="s">
        <v>163</v>
      </c>
    </row>
    <row r="27" spans="1:30" x14ac:dyDescent="0.35">
      <c r="A27" t="s">
        <v>112</v>
      </c>
      <c r="B27" t="str">
        <f>VLOOKUP(A27,$M$2:$N$51,2,FALSE)</f>
        <v>OCGT</v>
      </c>
      <c r="C27">
        <v>91.612487378225396</v>
      </c>
      <c r="E27" t="s">
        <v>109</v>
      </c>
      <c r="F27" t="str">
        <f>VLOOKUP(E27,$M$2:$N$51,2,FALSE)</f>
        <v>OCGT</v>
      </c>
      <c r="G27">
        <v>94.946895557052699</v>
      </c>
      <c r="I27" t="s">
        <v>135</v>
      </c>
      <c r="J27" t="str">
        <f>VLOOKUP(I27,$M$2:$N$51,2,FALSE)</f>
        <v>OCGT</v>
      </c>
      <c r="K27">
        <v>64.399738541732901</v>
      </c>
      <c r="M27" t="s">
        <v>127</v>
      </c>
      <c r="N27" t="s">
        <v>163</v>
      </c>
      <c r="V27" t="e">
        <f t="shared" si="0"/>
        <v>#N/A</v>
      </c>
      <c r="W27">
        <v>7100.02528744147</v>
      </c>
      <c r="Y27" t="s">
        <v>131</v>
      </c>
      <c r="Z27" t="str">
        <f t="shared" si="1"/>
        <v>OCGT</v>
      </c>
      <c r="AA27">
        <v>10042.132568056801</v>
      </c>
      <c r="AC27" t="s">
        <v>127</v>
      </c>
      <c r="AD27" t="s">
        <v>163</v>
      </c>
    </row>
    <row r="28" spans="1:30" x14ac:dyDescent="0.35">
      <c r="A28" t="s">
        <v>135</v>
      </c>
      <c r="B28" t="str">
        <f>VLOOKUP(A28,$M$2:$N$51,2,FALSE)</f>
        <v>OCGT</v>
      </c>
      <c r="C28">
        <v>35.048346272334598</v>
      </c>
      <c r="E28" t="s">
        <v>135</v>
      </c>
      <c r="F28" t="str">
        <f>VLOOKUP(E28,$M$2:$N$51,2,FALSE)</f>
        <v>OCGT</v>
      </c>
      <c r="G28">
        <v>47.5863564456047</v>
      </c>
      <c r="I28" t="s">
        <v>112</v>
      </c>
      <c r="J28" t="str">
        <f>VLOOKUP(I28,$M$2:$N$51,2,FALSE)</f>
        <v>OCGT</v>
      </c>
      <c r="K28">
        <v>53.161767192043101</v>
      </c>
      <c r="M28" t="s">
        <v>128</v>
      </c>
      <c r="N28" t="s">
        <v>163</v>
      </c>
      <c r="V28" t="e">
        <f t="shared" si="0"/>
        <v>#N/A</v>
      </c>
      <c r="W28">
        <v>9322.3395540384299</v>
      </c>
      <c r="Y28" t="s">
        <v>127</v>
      </c>
      <c r="Z28" t="str">
        <f t="shared" si="1"/>
        <v>OCGT</v>
      </c>
      <c r="AA28">
        <v>11995.4822444453</v>
      </c>
      <c r="AC28" t="s">
        <v>128</v>
      </c>
      <c r="AD28" t="s">
        <v>163</v>
      </c>
    </row>
    <row r="29" spans="1:30" x14ac:dyDescent="0.35">
      <c r="A29" t="s">
        <v>132</v>
      </c>
      <c r="B29" t="str">
        <f>VLOOKUP(A29,$M$2:$N$51,2,FALSE)</f>
        <v>OCGT</v>
      </c>
      <c r="C29">
        <v>12.8182289661264</v>
      </c>
      <c r="E29" t="s">
        <v>132</v>
      </c>
      <c r="F29" t="str">
        <f>VLOOKUP(E29,$M$2:$N$51,2,FALSE)</f>
        <v>OCGT</v>
      </c>
      <c r="G29">
        <v>7.77122890423108</v>
      </c>
      <c r="I29" t="s">
        <v>132</v>
      </c>
      <c r="J29" t="str">
        <f>VLOOKUP(I29,$M$2:$N$51,2,FALSE)</f>
        <v>OCGT</v>
      </c>
      <c r="K29">
        <v>8.1793493884797197</v>
      </c>
      <c r="L29">
        <f>SUM(K11:K29)</f>
        <v>58511.04780129782</v>
      </c>
      <c r="M29" t="s">
        <v>129</v>
      </c>
      <c r="N29" t="s">
        <v>161</v>
      </c>
      <c r="V29" t="e">
        <f t="shared" si="0"/>
        <v>#N/A</v>
      </c>
      <c r="W29">
        <v>12415.139207653699</v>
      </c>
      <c r="Y29" t="s">
        <v>119</v>
      </c>
      <c r="Z29" t="str">
        <f t="shared" si="1"/>
        <v>OCGT</v>
      </c>
      <c r="AA29">
        <v>14765.1887423796</v>
      </c>
      <c r="AB29">
        <f>SUM(AA11:AA29)</f>
        <v>58511.047801297827</v>
      </c>
      <c r="AC29" t="s">
        <v>129</v>
      </c>
      <c r="AD29" t="s">
        <v>161</v>
      </c>
    </row>
    <row r="30" spans="1:30" x14ac:dyDescent="0.35">
      <c r="A30" t="s">
        <v>110</v>
      </c>
      <c r="B30" t="str">
        <f>VLOOKUP(A30,$M$2:$N$51,2,FALSE)</f>
        <v>OCGT</v>
      </c>
      <c r="C30">
        <v>2.3425187554034501</v>
      </c>
      <c r="E30" t="s">
        <v>110</v>
      </c>
      <c r="F30" t="str">
        <f>VLOOKUP(E30,$M$2:$N$51,2,FALSE)</f>
        <v>OCGT</v>
      </c>
      <c r="G30">
        <v>2.7247710922770101</v>
      </c>
      <c r="H30">
        <f>SUM(G11:G30)</f>
        <v>57886.25425164678</v>
      </c>
      <c r="I30" t="s">
        <v>129</v>
      </c>
      <c r="J30" t="str">
        <f>VLOOKUP(I30,$M$2:$N$51,2,FALSE)</f>
        <v>rest</v>
      </c>
      <c r="K30">
        <v>6474.1092768786702</v>
      </c>
      <c r="M30" t="s">
        <v>130</v>
      </c>
      <c r="N30" t="s">
        <v>161</v>
      </c>
      <c r="V30" t="e">
        <f t="shared" si="0"/>
        <v>#N/A</v>
      </c>
      <c r="W30">
        <v>12814.910932744</v>
      </c>
      <c r="X30">
        <f>SUM(W11:W30)</f>
        <v>57886.254251646787</v>
      </c>
      <c r="Y30" t="s">
        <v>101</v>
      </c>
      <c r="Z30" t="str">
        <f t="shared" si="1"/>
        <v>rest</v>
      </c>
      <c r="AA30">
        <v>0.235488871662965</v>
      </c>
      <c r="AC30" t="s">
        <v>130</v>
      </c>
      <c r="AD30" t="s">
        <v>161</v>
      </c>
    </row>
    <row r="31" spans="1:30" x14ac:dyDescent="0.35">
      <c r="A31" t="s">
        <v>108</v>
      </c>
      <c r="B31" t="str">
        <f>VLOOKUP(A31,$M$2:$N$51,2,FALSE)</f>
        <v>OCGT</v>
      </c>
      <c r="C31">
        <v>0.42513608336470099</v>
      </c>
      <c r="E31" t="s">
        <v>129</v>
      </c>
      <c r="F31" t="str">
        <f>VLOOKUP(E31,$M$2:$N$51,2,FALSE)</f>
        <v>rest</v>
      </c>
      <c r="G31">
        <v>5554.1881845072103</v>
      </c>
      <c r="I31" t="s">
        <v>130</v>
      </c>
      <c r="J31" t="str">
        <f>VLOOKUP(I31,$M$2:$N$51,2,FALSE)</f>
        <v>rest</v>
      </c>
      <c r="K31">
        <v>3909.7545731465798</v>
      </c>
      <c r="M31" t="s">
        <v>131</v>
      </c>
      <c r="N31" t="s">
        <v>163</v>
      </c>
      <c r="V31" t="e">
        <f t="shared" si="0"/>
        <v>#N/A</v>
      </c>
      <c r="W31">
        <v>7.9916990473959601E-2</v>
      </c>
      <c r="Y31" t="s">
        <v>114</v>
      </c>
      <c r="Z31" t="str">
        <f t="shared" si="1"/>
        <v>rest</v>
      </c>
      <c r="AA31">
        <v>2.2450268623947101</v>
      </c>
      <c r="AC31" t="s">
        <v>131</v>
      </c>
      <c r="AD31" t="s">
        <v>163</v>
      </c>
    </row>
    <row r="32" spans="1:30" x14ac:dyDescent="0.35">
      <c r="A32" t="s">
        <v>111</v>
      </c>
      <c r="B32" t="str">
        <f>VLOOKUP(A32,$M$2:$N$51,2,FALSE)</f>
        <v>OCGT</v>
      </c>
      <c r="C32">
        <v>9.8632368648566601E-2</v>
      </c>
      <c r="D32">
        <f>SUM(C11:C32)</f>
        <v>56529.478191467875</v>
      </c>
      <c r="E32" t="s">
        <v>130</v>
      </c>
      <c r="F32" t="str">
        <f>VLOOKUP(E32,$M$2:$N$51,2,FALSE)</f>
        <v>rest</v>
      </c>
      <c r="G32">
        <v>4299.0513116223401</v>
      </c>
      <c r="I32" t="s">
        <v>137</v>
      </c>
      <c r="J32" t="str">
        <f>VLOOKUP(I32,$M$2:$N$51,2,FALSE)</f>
        <v>rest</v>
      </c>
      <c r="K32">
        <v>1677.84119827989</v>
      </c>
      <c r="M32" t="s">
        <v>132</v>
      </c>
      <c r="N32" t="s">
        <v>163</v>
      </c>
      <c r="V32" t="e">
        <f t="shared" si="0"/>
        <v>#N/A</v>
      </c>
      <c r="W32">
        <v>0.51099059423169602</v>
      </c>
      <c r="Y32" t="s">
        <v>121</v>
      </c>
      <c r="Z32" t="str">
        <f t="shared" si="1"/>
        <v>rest</v>
      </c>
      <c r="AA32">
        <v>9.9363314610860307</v>
      </c>
      <c r="AC32" t="s">
        <v>132</v>
      </c>
      <c r="AD32" t="s">
        <v>163</v>
      </c>
    </row>
    <row r="33" spans="1:30" x14ac:dyDescent="0.35">
      <c r="A33" t="s">
        <v>129</v>
      </c>
      <c r="B33" t="str">
        <f>VLOOKUP(A33,$M$2:$N$51,2,FALSE)</f>
        <v>rest</v>
      </c>
      <c r="C33">
        <v>4799.6314594864698</v>
      </c>
      <c r="E33" t="s">
        <v>137</v>
      </c>
      <c r="F33" t="str">
        <f>VLOOKUP(E33,$M$2:$N$51,2,FALSE)</f>
        <v>rest</v>
      </c>
      <c r="G33">
        <v>2084.2842803188901</v>
      </c>
      <c r="I33" t="s">
        <v>142</v>
      </c>
      <c r="J33" t="str">
        <f>VLOOKUP(I33,$M$2:$N$51,2,FALSE)</f>
        <v>rest</v>
      </c>
      <c r="K33">
        <v>541.06423995593195</v>
      </c>
      <c r="M33" t="s">
        <v>133</v>
      </c>
      <c r="N33" t="s">
        <v>163</v>
      </c>
      <c r="V33" t="e">
        <f t="shared" si="0"/>
        <v>#N/A</v>
      </c>
      <c r="W33">
        <v>2.46553942714222</v>
      </c>
      <c r="Y33" t="s">
        <v>150</v>
      </c>
      <c r="Z33" t="str">
        <f t="shared" si="1"/>
        <v>rest</v>
      </c>
      <c r="AA33">
        <v>31.835254800618198</v>
      </c>
      <c r="AC33" t="s">
        <v>133</v>
      </c>
      <c r="AD33" t="s">
        <v>163</v>
      </c>
    </row>
    <row r="34" spans="1:30" x14ac:dyDescent="0.35">
      <c r="A34" t="s">
        <v>130</v>
      </c>
      <c r="B34" t="str">
        <f>VLOOKUP(A34,$M$2:$N$51,2,FALSE)</f>
        <v>rest</v>
      </c>
      <c r="C34">
        <v>4035.3418830512101</v>
      </c>
      <c r="E34" t="s">
        <v>118</v>
      </c>
      <c r="F34" t="str">
        <f>VLOOKUP(E34,$M$2:$N$51,2,FALSE)</f>
        <v>rest</v>
      </c>
      <c r="G34">
        <v>1027.0954798498601</v>
      </c>
      <c r="I34" t="s">
        <v>118</v>
      </c>
      <c r="J34" t="str">
        <f>VLOOKUP(I34,$M$2:$N$51,2,FALSE)</f>
        <v>rest</v>
      </c>
      <c r="K34">
        <v>346.100045129036</v>
      </c>
      <c r="M34" t="s">
        <v>134</v>
      </c>
      <c r="N34" t="s">
        <v>163</v>
      </c>
      <c r="V34" t="e">
        <f t="shared" si="0"/>
        <v>#N/A</v>
      </c>
      <c r="W34">
        <v>4.3338884733729799</v>
      </c>
      <c r="Y34" s="4" t="s">
        <v>143</v>
      </c>
      <c r="Z34" t="str">
        <f t="shared" si="1"/>
        <v>rest</v>
      </c>
      <c r="AA34" s="4">
        <v>45.027109225419501</v>
      </c>
      <c r="AC34" t="s">
        <v>134</v>
      </c>
      <c r="AD34" t="s">
        <v>163</v>
      </c>
    </row>
    <row r="35" spans="1:30" x14ac:dyDescent="0.35">
      <c r="A35" t="s">
        <v>102</v>
      </c>
      <c r="B35" t="str">
        <f>VLOOKUP(A35,$M$2:$N$51,2,FALSE)</f>
        <v>rest</v>
      </c>
      <c r="C35">
        <v>1910.36050204363</v>
      </c>
      <c r="E35" t="s">
        <v>142</v>
      </c>
      <c r="F35" t="str">
        <f>VLOOKUP(E35,$M$2:$N$51,2,FALSE)</f>
        <v>rest</v>
      </c>
      <c r="G35">
        <v>405.99347160449901</v>
      </c>
      <c r="I35" t="s">
        <v>120</v>
      </c>
      <c r="J35" t="str">
        <f>VLOOKUP(I35,$M$2:$N$51,2,FALSE)</f>
        <v>rest</v>
      </c>
      <c r="K35">
        <v>276.79620779237399</v>
      </c>
      <c r="M35" t="s">
        <v>135</v>
      </c>
      <c r="N35" t="s">
        <v>163</v>
      </c>
      <c r="V35" t="e">
        <f t="shared" si="0"/>
        <v>#N/A</v>
      </c>
      <c r="W35">
        <v>8.43226329031544</v>
      </c>
      <c r="Y35" t="s">
        <v>117</v>
      </c>
      <c r="Z35" t="str">
        <f t="shared" si="1"/>
        <v>rest</v>
      </c>
      <c r="AA35">
        <v>115.903283282358</v>
      </c>
      <c r="AC35" t="s">
        <v>135</v>
      </c>
      <c r="AD35" t="s">
        <v>163</v>
      </c>
    </row>
    <row r="36" spans="1:30" x14ac:dyDescent="0.35">
      <c r="A36" t="s">
        <v>137</v>
      </c>
      <c r="B36" t="str">
        <f>VLOOKUP(A36,$M$2:$N$51,2,FALSE)</f>
        <v>rest</v>
      </c>
      <c r="C36">
        <v>1827.01333816026</v>
      </c>
      <c r="E36" t="s">
        <v>120</v>
      </c>
      <c r="F36" t="str">
        <f>VLOOKUP(E36,$M$2:$N$51,2,FALSE)</f>
        <v>rest</v>
      </c>
      <c r="G36">
        <v>396.30907376858698</v>
      </c>
      <c r="I36" t="s">
        <v>102</v>
      </c>
      <c r="J36" t="str">
        <f>VLOOKUP(I36,$M$2:$N$51,2,FALSE)</f>
        <v>rest</v>
      </c>
      <c r="K36">
        <v>255.55487040361399</v>
      </c>
      <c r="M36" t="s">
        <v>136</v>
      </c>
      <c r="N36" t="s">
        <v>161</v>
      </c>
      <c r="V36" t="e">
        <f t="shared" si="0"/>
        <v>#N/A</v>
      </c>
      <c r="W36">
        <v>23.7693833852646</v>
      </c>
      <c r="Y36" t="s">
        <v>139</v>
      </c>
      <c r="Z36" t="str">
        <f t="shared" si="1"/>
        <v>rest</v>
      </c>
      <c r="AA36">
        <v>169.77028318846999</v>
      </c>
      <c r="AC36" t="s">
        <v>136</v>
      </c>
      <c r="AD36" t="s">
        <v>161</v>
      </c>
    </row>
    <row r="37" spans="1:30" x14ac:dyDescent="0.35">
      <c r="A37" t="s">
        <v>117</v>
      </c>
      <c r="B37" t="str">
        <f>VLOOKUP(A37,$M$2:$N$51,2,FALSE)</f>
        <v>rest</v>
      </c>
      <c r="C37">
        <v>975.72547271653502</v>
      </c>
      <c r="E37" t="s">
        <v>139</v>
      </c>
      <c r="F37" t="str">
        <f>VLOOKUP(E37,$M$2:$N$51,2,FALSE)</f>
        <v>rest</v>
      </c>
      <c r="G37">
        <v>182.12773030351499</v>
      </c>
      <c r="I37" t="s">
        <v>148</v>
      </c>
      <c r="J37" t="str">
        <f>VLOOKUP(I37,$M$2:$N$51,2,FALSE)</f>
        <v>rest</v>
      </c>
      <c r="K37">
        <v>204.33291417440299</v>
      </c>
      <c r="M37" t="s">
        <v>137</v>
      </c>
      <c r="N37" t="s">
        <v>161</v>
      </c>
      <c r="V37" t="e">
        <f t="shared" si="0"/>
        <v>#N/A</v>
      </c>
      <c r="W37">
        <v>49.983442476737302</v>
      </c>
      <c r="Y37" t="s">
        <v>148</v>
      </c>
      <c r="Z37" t="str">
        <f t="shared" si="1"/>
        <v>rest</v>
      </c>
      <c r="AA37">
        <v>204.33291417440299</v>
      </c>
      <c r="AC37" t="s">
        <v>137</v>
      </c>
      <c r="AD37" t="s">
        <v>161</v>
      </c>
    </row>
    <row r="38" spans="1:30" x14ac:dyDescent="0.35">
      <c r="A38" t="s">
        <v>118</v>
      </c>
      <c r="B38" t="str">
        <f>VLOOKUP(A38,$M$2:$N$51,2,FALSE)</f>
        <v>rest</v>
      </c>
      <c r="C38">
        <v>411.88393330460701</v>
      </c>
      <c r="E38" t="s">
        <v>148</v>
      </c>
      <c r="F38" t="str">
        <f>VLOOKUP(E38,$M$2:$N$51,2,FALSE)</f>
        <v>rest</v>
      </c>
      <c r="G38">
        <v>134.09339395704501</v>
      </c>
      <c r="I38" t="s">
        <v>139</v>
      </c>
      <c r="J38" t="str">
        <f>VLOOKUP(I38,$M$2:$N$51,2,FALSE)</f>
        <v>rest</v>
      </c>
      <c r="K38">
        <v>169.77028318846999</v>
      </c>
      <c r="M38" t="s">
        <v>138</v>
      </c>
      <c r="N38" t="s">
        <v>163</v>
      </c>
      <c r="V38" t="e">
        <f t="shared" si="0"/>
        <v>#N/A</v>
      </c>
      <c r="W38">
        <v>134.09339395704501</v>
      </c>
      <c r="Y38" t="s">
        <v>102</v>
      </c>
      <c r="Z38" t="str">
        <f t="shared" si="1"/>
        <v>rest</v>
      </c>
      <c r="AA38">
        <v>255.55487040361399</v>
      </c>
      <c r="AC38" t="s">
        <v>138</v>
      </c>
      <c r="AD38" t="s">
        <v>163</v>
      </c>
    </row>
    <row r="39" spans="1:30" x14ac:dyDescent="0.35">
      <c r="A39" t="s">
        <v>139</v>
      </c>
      <c r="B39" t="str">
        <f>VLOOKUP(A39,$M$2:$N$51,2,FALSE)</f>
        <v>rest</v>
      </c>
      <c r="C39">
        <v>375.46897357607702</v>
      </c>
      <c r="E39" t="s">
        <v>102</v>
      </c>
      <c r="F39" t="str">
        <f>VLOOKUP(E39,$M$2:$N$51,2,FALSE)</f>
        <v>rest</v>
      </c>
      <c r="G39">
        <v>49.983442476737302</v>
      </c>
      <c r="I39" t="s">
        <v>117</v>
      </c>
      <c r="J39" t="str">
        <f>VLOOKUP(I39,$M$2:$N$51,2,FALSE)</f>
        <v>rest</v>
      </c>
      <c r="K39">
        <v>115.903283282358</v>
      </c>
      <c r="M39" t="s">
        <v>139</v>
      </c>
      <c r="N39" t="s">
        <v>161</v>
      </c>
      <c r="V39" t="e">
        <f t="shared" si="0"/>
        <v>#N/A</v>
      </c>
      <c r="W39">
        <v>182.12773030351499</v>
      </c>
      <c r="Y39" t="s">
        <v>120</v>
      </c>
      <c r="Z39" t="str">
        <f t="shared" si="1"/>
        <v>rest</v>
      </c>
      <c r="AA39">
        <v>276.79620779237399</v>
      </c>
      <c r="AC39" t="s">
        <v>139</v>
      </c>
      <c r="AD39" t="s">
        <v>161</v>
      </c>
    </row>
    <row r="40" spans="1:30" x14ac:dyDescent="0.35">
      <c r="A40" t="s">
        <v>148</v>
      </c>
      <c r="B40" t="str">
        <f>VLOOKUP(A40,$M$2:$N$51,2,FALSE)</f>
        <v>rest</v>
      </c>
      <c r="C40">
        <v>328.38279419443899</v>
      </c>
      <c r="E40" t="s">
        <v>117</v>
      </c>
      <c r="F40" t="str">
        <f>VLOOKUP(E40,$M$2:$N$51,2,FALSE)</f>
        <v>rest</v>
      </c>
      <c r="G40">
        <v>23.7693833852646</v>
      </c>
      <c r="H40" s="4"/>
      <c r="I40" t="s">
        <v>143</v>
      </c>
      <c r="J40" t="str">
        <f>VLOOKUP(I40,$M$2:$N$51,2,FALSE)</f>
        <v>rest</v>
      </c>
      <c r="K40">
        <v>45.027109225419501</v>
      </c>
      <c r="M40" t="s">
        <v>140</v>
      </c>
      <c r="N40" t="s">
        <v>160</v>
      </c>
      <c r="V40" t="e">
        <f t="shared" si="0"/>
        <v>#N/A</v>
      </c>
      <c r="W40">
        <v>396.30907376858698</v>
      </c>
      <c r="X40" s="4"/>
      <c r="Y40" t="s">
        <v>118</v>
      </c>
      <c r="Z40" t="str">
        <f t="shared" si="1"/>
        <v>rest</v>
      </c>
      <c r="AA40">
        <v>346.100045129036</v>
      </c>
      <c r="AC40" t="s">
        <v>140</v>
      </c>
      <c r="AD40" t="s">
        <v>160</v>
      </c>
    </row>
    <row r="41" spans="1:30" x14ac:dyDescent="0.35">
      <c r="A41" t="s">
        <v>121</v>
      </c>
      <c r="B41" t="str">
        <f>VLOOKUP(A41,$M$2:$N$51,2,FALSE)</f>
        <v>rest</v>
      </c>
      <c r="C41">
        <v>167.07843542191699</v>
      </c>
      <c r="E41" t="s">
        <v>114</v>
      </c>
      <c r="F41" t="str">
        <f>VLOOKUP(E41,$M$2:$N$51,2,FALSE)</f>
        <v>rest</v>
      </c>
      <c r="G41">
        <v>8.43226329031544</v>
      </c>
      <c r="I41" t="s">
        <v>150</v>
      </c>
      <c r="J41" t="str">
        <f>VLOOKUP(I41,$M$2:$N$51,2,FALSE)</f>
        <v>rest</v>
      </c>
      <c r="K41">
        <v>31.835254800618198</v>
      </c>
      <c r="M41" t="s">
        <v>141</v>
      </c>
      <c r="N41" t="s">
        <v>163</v>
      </c>
      <c r="V41" t="e">
        <f t="shared" si="0"/>
        <v>#N/A</v>
      </c>
      <c r="W41">
        <v>405.99347160449901</v>
      </c>
      <c r="Y41" t="s">
        <v>142</v>
      </c>
      <c r="Z41" t="str">
        <f t="shared" si="1"/>
        <v>rest</v>
      </c>
      <c r="AA41">
        <v>541.06423995593195</v>
      </c>
      <c r="AC41" t="s">
        <v>141</v>
      </c>
      <c r="AD41" t="s">
        <v>163</v>
      </c>
    </row>
    <row r="42" spans="1:30" x14ac:dyDescent="0.35">
      <c r="A42" t="s">
        <v>142</v>
      </c>
      <c r="B42" t="str">
        <f>VLOOKUP(A42,$M$2:$N$51,2,FALSE)</f>
        <v>rest</v>
      </c>
      <c r="C42">
        <v>72.709589592470294</v>
      </c>
      <c r="E42" t="s">
        <v>136</v>
      </c>
      <c r="F42" t="str">
        <f>VLOOKUP(E42,$M$2:$N$51,2,FALSE)</f>
        <v>rest</v>
      </c>
      <c r="G42">
        <v>4.3338884733729799</v>
      </c>
      <c r="I42" t="s">
        <v>121</v>
      </c>
      <c r="J42" t="str">
        <f>VLOOKUP(I42,$M$2:$N$51,2,FALSE)</f>
        <v>rest</v>
      </c>
      <c r="K42">
        <v>9.9363314610860307</v>
      </c>
      <c r="M42" t="s">
        <v>142</v>
      </c>
      <c r="N42" t="s">
        <v>161</v>
      </c>
      <c r="V42" t="e">
        <f t="shared" si="0"/>
        <v>#N/A</v>
      </c>
      <c r="W42">
        <v>1027.0954798498601</v>
      </c>
      <c r="Y42" t="s">
        <v>137</v>
      </c>
      <c r="Z42" t="str">
        <f t="shared" si="1"/>
        <v>rest</v>
      </c>
      <c r="AA42">
        <v>1677.84119827989</v>
      </c>
      <c r="AC42" t="s">
        <v>142</v>
      </c>
      <c r="AD42" t="s">
        <v>161</v>
      </c>
    </row>
    <row r="43" spans="1:30" x14ac:dyDescent="0.35">
      <c r="A43" t="s">
        <v>120</v>
      </c>
      <c r="B43" t="str">
        <f>VLOOKUP(A43,$M$2:$N$51,2,FALSE)</f>
        <v>rest</v>
      </c>
      <c r="C43">
        <v>68.680302021935802</v>
      </c>
      <c r="E43" t="s">
        <v>150</v>
      </c>
      <c r="F43" t="str">
        <f>VLOOKUP(E43,$M$2:$N$51,2,FALSE)</f>
        <v>rest</v>
      </c>
      <c r="G43">
        <v>2.46553942714222</v>
      </c>
      <c r="I43" t="s">
        <v>114</v>
      </c>
      <c r="J43" t="str">
        <f>VLOOKUP(I43,$M$2:$N$51,2,FALSE)</f>
        <v>rest</v>
      </c>
      <c r="K43">
        <v>2.2450268623947101</v>
      </c>
      <c r="M43" t="s">
        <v>144</v>
      </c>
      <c r="N43" t="s">
        <v>163</v>
      </c>
      <c r="V43" t="e">
        <f t="shared" si="0"/>
        <v>#N/A</v>
      </c>
      <c r="W43">
        <v>2084.2842803188901</v>
      </c>
      <c r="Y43" t="s">
        <v>130</v>
      </c>
      <c r="Z43" t="str">
        <f t="shared" si="1"/>
        <v>rest</v>
      </c>
      <c r="AA43">
        <v>3909.7545731465798</v>
      </c>
      <c r="AC43" t="s">
        <v>144</v>
      </c>
      <c r="AD43" t="s">
        <v>163</v>
      </c>
    </row>
    <row r="44" spans="1:30" x14ac:dyDescent="0.35">
      <c r="A44" t="s">
        <v>150</v>
      </c>
      <c r="B44" t="str">
        <f>VLOOKUP(A44,$M$2:$N$51,2,FALSE)</f>
        <v>rest</v>
      </c>
      <c r="C44">
        <v>27.3816007784229</v>
      </c>
      <c r="E44" t="s">
        <v>121</v>
      </c>
      <c r="F44" t="str">
        <f>VLOOKUP(E44,$M$2:$N$51,2,FALSE)</f>
        <v>rest</v>
      </c>
      <c r="G44">
        <v>0.51099059423169602</v>
      </c>
      <c r="I44" t="s">
        <v>101</v>
      </c>
      <c r="J44" t="str">
        <f>VLOOKUP(I44,$M$2:$N$51,2,FALSE)</f>
        <v>rest</v>
      </c>
      <c r="K44">
        <v>0.235488871662965</v>
      </c>
      <c r="L44">
        <f>SUM(K30:K44)</f>
        <v>14060.50610345251</v>
      </c>
      <c r="M44" t="s">
        <v>145</v>
      </c>
      <c r="N44" t="s">
        <v>163</v>
      </c>
      <c r="V44" t="e">
        <f t="shared" si="0"/>
        <v>#N/A</v>
      </c>
      <c r="W44">
        <v>4299.0513116223401</v>
      </c>
      <c r="Y44" t="s">
        <v>129</v>
      </c>
      <c r="Z44" t="str">
        <f t="shared" si="1"/>
        <v>rest</v>
      </c>
      <c r="AA44">
        <v>6474.1092768786702</v>
      </c>
      <c r="AB44">
        <f>SUM(AA30:AA44)</f>
        <v>14060.50610345251</v>
      </c>
      <c r="AC44" t="s">
        <v>145</v>
      </c>
      <c r="AD44" t="s">
        <v>163</v>
      </c>
    </row>
    <row r="45" spans="1:30" x14ac:dyDescent="0.35">
      <c r="A45" t="s">
        <v>114</v>
      </c>
      <c r="B45" t="str">
        <f>VLOOKUP(A45,$M$2:$N$51,2,FALSE)</f>
        <v>rest</v>
      </c>
      <c r="C45">
        <v>16.382348479330702</v>
      </c>
      <c r="E45" t="s">
        <v>101</v>
      </c>
      <c r="F45" t="str">
        <f>VLOOKUP(E45,$M$2:$N$51,2,FALSE)</f>
        <v>rest</v>
      </c>
      <c r="G45">
        <v>7.9916990473959601E-2</v>
      </c>
      <c r="H45">
        <f>SUM(G31:G45)</f>
        <v>14172.718350569487</v>
      </c>
      <c r="I45" t="s">
        <v>151</v>
      </c>
      <c r="J45" t="str">
        <f>VLOOKUP(I45,$M$2:$N$51,2,FALSE)</f>
        <v>VOLL</v>
      </c>
      <c r="K45">
        <v>4882.7653693257898</v>
      </c>
      <c r="M45" t="s">
        <v>146</v>
      </c>
      <c r="N45" t="s">
        <v>162</v>
      </c>
      <c r="V45" t="e">
        <f t="shared" si="0"/>
        <v>#N/A</v>
      </c>
      <c r="W45">
        <v>5554.1881845072103</v>
      </c>
      <c r="X45">
        <f>SUM(W31:W45)</f>
        <v>14172.718350569485</v>
      </c>
      <c r="Y45" t="s">
        <v>140</v>
      </c>
      <c r="Z45" t="str">
        <f t="shared" si="1"/>
        <v>VOLL</v>
      </c>
      <c r="AA45">
        <v>2576.21128980086</v>
      </c>
      <c r="AC45" t="s">
        <v>146</v>
      </c>
      <c r="AD45" t="s">
        <v>162</v>
      </c>
    </row>
    <row r="46" spans="1:30" x14ac:dyDescent="0.35">
      <c r="A46" t="s">
        <v>136</v>
      </c>
      <c r="B46" t="str">
        <f>VLOOKUP(A46,$M$2:$N$51,2,FALSE)</f>
        <v>rest</v>
      </c>
      <c r="C46">
        <v>13.1528152468403</v>
      </c>
      <c r="E46" t="s">
        <v>140</v>
      </c>
      <c r="F46" t="str">
        <f>VLOOKUP(E46,$M$2:$N$51,2,FALSE)</f>
        <v>VOLL</v>
      </c>
      <c r="G46">
        <v>20853.305987568299</v>
      </c>
      <c r="I46" t="s">
        <v>140</v>
      </c>
      <c r="J46" t="str">
        <f>VLOOKUP(I46,$M$2:$N$51,2,FALSE)</f>
        <v>VOLL</v>
      </c>
      <c r="K46">
        <v>2576.21128980086</v>
      </c>
      <c r="L46">
        <f>SUM(K45:K46)</f>
        <v>7458.9766591266498</v>
      </c>
      <c r="M46" t="s">
        <v>147</v>
      </c>
      <c r="N46" t="s">
        <v>163</v>
      </c>
      <c r="V46" t="e">
        <f t="shared" si="0"/>
        <v>#N/A</v>
      </c>
      <c r="W46">
        <v>1229.06350946614</v>
      </c>
      <c r="Y46" t="s">
        <v>151</v>
      </c>
      <c r="Z46" t="str">
        <f t="shared" si="1"/>
        <v>VOLL</v>
      </c>
      <c r="AA46">
        <v>4882.7653693257898</v>
      </c>
      <c r="AB46">
        <f>SUM(AA45:AA46)</f>
        <v>7458.9766591266498</v>
      </c>
      <c r="AC46" t="s">
        <v>147</v>
      </c>
      <c r="AD46" t="s">
        <v>163</v>
      </c>
    </row>
    <row r="47" spans="1:30" x14ac:dyDescent="0.35">
      <c r="A47" t="s">
        <v>103</v>
      </c>
      <c r="B47" t="str">
        <f>VLOOKUP(A47,$M$2:$N$51,2,FALSE)</f>
        <v>rest</v>
      </c>
      <c r="C47">
        <v>1.1259850291859901</v>
      </c>
      <c r="E47" t="s">
        <v>151</v>
      </c>
      <c r="F47" t="str">
        <f>VLOOKUP(E47,$M$2:$N$51,2,FALSE)</f>
        <v>VOLL</v>
      </c>
      <c r="G47">
        <v>1229.06350946614</v>
      </c>
      <c r="H47">
        <f>SUM(G46:G47)</f>
        <v>22082.36949703444</v>
      </c>
      <c r="K47" s="4">
        <f>SUM(K2:K46)</f>
        <v>144782.56705375115</v>
      </c>
      <c r="M47" t="s">
        <v>148</v>
      </c>
      <c r="N47" t="s">
        <v>161</v>
      </c>
      <c r="V47" t="e">
        <f t="shared" si="0"/>
        <v>#N/A</v>
      </c>
      <c r="W47">
        <v>20853.305987568299</v>
      </c>
      <c r="X47">
        <f>SUM(W46:W47)</f>
        <v>22082.36949703444</v>
      </c>
      <c r="AA47">
        <f>SUM(AA2:AA46)</f>
        <v>144782.56705375109</v>
      </c>
      <c r="AC47" t="s">
        <v>148</v>
      </c>
      <c r="AD47" t="s">
        <v>161</v>
      </c>
    </row>
    <row r="48" spans="1:30" x14ac:dyDescent="0.35">
      <c r="A48" t="s">
        <v>101</v>
      </c>
      <c r="B48" t="str">
        <f>VLOOKUP(A48,$M$2:$N$51,2,FALSE)</f>
        <v>rest</v>
      </c>
      <c r="C48">
        <v>0.93015088296412396</v>
      </c>
      <c r="D48">
        <f>SUM(C33:C48)</f>
        <v>15031.249583986295</v>
      </c>
      <c r="G48">
        <f>SUM(G2:G47)</f>
        <v>159248.54629660764</v>
      </c>
      <c r="M48" t="s">
        <v>149</v>
      </c>
      <c r="N48" t="s">
        <v>163</v>
      </c>
      <c r="W48">
        <f>SUM(W2:W47)</f>
        <v>159248.54629660764</v>
      </c>
      <c r="AC48" t="s">
        <v>149</v>
      </c>
      <c r="AD48" t="s">
        <v>163</v>
      </c>
    </row>
    <row r="49" spans="1:30" x14ac:dyDescent="0.35">
      <c r="A49" t="s">
        <v>140</v>
      </c>
      <c r="B49" t="str">
        <f>VLOOKUP(A49,$M$2:$N$51,2,FALSE)</f>
        <v>VOLL</v>
      </c>
      <c r="C49">
        <v>12014.9867194655</v>
      </c>
      <c r="M49" t="s">
        <v>150</v>
      </c>
      <c r="N49" t="s">
        <v>161</v>
      </c>
      <c r="AC49" t="s">
        <v>150</v>
      </c>
      <c r="AD49" t="s">
        <v>161</v>
      </c>
    </row>
    <row r="50" spans="1:30" x14ac:dyDescent="0.35">
      <c r="A50" t="s">
        <v>151</v>
      </c>
      <c r="B50" t="str">
        <f>VLOOKUP(A50,$M$2:$N$51,2,FALSE)</f>
        <v>VOLL</v>
      </c>
      <c r="C50">
        <v>10923.9744383535</v>
      </c>
      <c r="D50">
        <f>SUM(C49:C50)</f>
        <v>22938.961157819002</v>
      </c>
      <c r="M50" t="s">
        <v>151</v>
      </c>
      <c r="N50" t="s">
        <v>160</v>
      </c>
      <c r="AC50" t="s">
        <v>151</v>
      </c>
      <c r="AD50" t="s">
        <v>160</v>
      </c>
    </row>
    <row r="51" spans="1:30" x14ac:dyDescent="0.35">
      <c r="C51">
        <f>SUM(C2:C50)</f>
        <v>160799.68033642037</v>
      </c>
      <c r="M51" s="4" t="s">
        <v>143</v>
      </c>
      <c r="N51" t="s">
        <v>161</v>
      </c>
      <c r="AC51" s="4" t="s">
        <v>143</v>
      </c>
      <c r="AD51" t="s">
        <v>161</v>
      </c>
    </row>
    <row r="52" spans="1:30" x14ac:dyDescent="0.35">
      <c r="C52" t="s">
        <v>162</v>
      </c>
      <c r="D52" s="3">
        <f>D10/C51*100</f>
        <v>41.231419903594549</v>
      </c>
      <c r="G52" t="s">
        <v>162</v>
      </c>
      <c r="H52" s="3">
        <f>H10/G48*100</f>
        <v>40.884017915046975</v>
      </c>
      <c r="K52" t="s">
        <v>162</v>
      </c>
      <c r="L52" s="3">
        <f>L10/K47*100</f>
        <v>44.723641670087702</v>
      </c>
      <c r="W52" t="s">
        <v>162</v>
      </c>
      <c r="X52" s="3">
        <f>X10/W48*100</f>
        <v>40.884017915046975</v>
      </c>
      <c r="AA52" t="s">
        <v>162</v>
      </c>
      <c r="AB52" s="3">
        <f>AB10/AA47*100</f>
        <v>44.72364167008773</v>
      </c>
    </row>
    <row r="53" spans="1:30" x14ac:dyDescent="0.35">
      <c r="C53" t="s">
        <v>163</v>
      </c>
      <c r="D53" s="3">
        <f>D32/C51*100</f>
        <v>35.155218016104612</v>
      </c>
      <c r="G53" t="s">
        <v>163</v>
      </c>
      <c r="H53" s="3">
        <f>H30/G48*100</f>
        <v>36.349628048617163</v>
      </c>
      <c r="K53" t="s">
        <v>163</v>
      </c>
      <c r="L53" s="3">
        <f>L29/K47*100</f>
        <v>40.413047642383177</v>
      </c>
      <c r="W53" t="s">
        <v>163</v>
      </c>
      <c r="X53" s="3">
        <f>X30/W48*100</f>
        <v>36.349628048617163</v>
      </c>
      <c r="AA53" t="s">
        <v>163</v>
      </c>
      <c r="AB53" s="3">
        <f>AB29/AA47*100</f>
        <v>40.413047642383198</v>
      </c>
    </row>
    <row r="54" spans="1:30" x14ac:dyDescent="0.35">
      <c r="C54" t="s">
        <v>159</v>
      </c>
      <c r="D54" s="3">
        <f>D48/C51*100</f>
        <v>9.3478106128932321</v>
      </c>
      <c r="G54" t="s">
        <v>159</v>
      </c>
      <c r="H54" s="3">
        <f>H45/G48*100</f>
        <v>8.8997473949759982</v>
      </c>
      <c r="K54" t="s">
        <v>159</v>
      </c>
      <c r="L54" s="3">
        <f>L44/K47*100</f>
        <v>9.7114634652336882</v>
      </c>
      <c r="W54" t="s">
        <v>159</v>
      </c>
      <c r="X54" s="3">
        <f>X45/W48*100</f>
        <v>8.8997473949759964</v>
      </c>
      <c r="AA54" t="s">
        <v>159</v>
      </c>
      <c r="AB54" s="3">
        <f>AB44/AA47*100</f>
        <v>9.7114634652336917</v>
      </c>
    </row>
    <row r="55" spans="1:30" x14ac:dyDescent="0.35">
      <c r="C55" t="s">
        <v>160</v>
      </c>
      <c r="D55" s="3">
        <f>D50/C51*100</f>
        <v>14.265551467407636</v>
      </c>
      <c r="G55" t="s">
        <v>160</v>
      </c>
      <c r="H55" s="3">
        <f>H47/G48*100</f>
        <v>13.866606641359869</v>
      </c>
      <c r="K55" t="s">
        <v>160</v>
      </c>
      <c r="L55" s="3">
        <f>L46/K47*100</f>
        <v>5.1518472222953982</v>
      </c>
      <c r="W55" t="s">
        <v>160</v>
      </c>
      <c r="X55" s="3">
        <f>X47/W48*100</f>
        <v>13.866606641359869</v>
      </c>
      <c r="AA55" t="s">
        <v>160</v>
      </c>
      <c r="AB55" s="3">
        <f>AB46/AA47*100</f>
        <v>5.1518472222953999</v>
      </c>
    </row>
  </sheetData>
  <sortState ref="I2:K64">
    <sortCondition ref="J2:J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N46" sqref="N2:N46"/>
    </sheetView>
  </sheetViews>
  <sheetFormatPr defaultRowHeight="14.5" x14ac:dyDescent="0.35"/>
  <sheetData>
    <row r="1" spans="1:14" x14ac:dyDescent="0.35">
      <c r="A1" t="s">
        <v>35</v>
      </c>
      <c r="G1" t="s">
        <v>36</v>
      </c>
      <c r="M1" t="s">
        <v>37</v>
      </c>
    </row>
    <row r="2" spans="1:14" x14ac:dyDescent="0.35">
      <c r="A2" t="s">
        <v>106</v>
      </c>
      <c r="B2">
        <v>28675.457422118801</v>
      </c>
      <c r="G2" t="s">
        <v>140</v>
      </c>
      <c r="H2">
        <v>20853.305987568299</v>
      </c>
      <c r="M2" t="s">
        <v>104</v>
      </c>
      <c r="N2">
        <v>25063.763613228399</v>
      </c>
    </row>
    <row r="3" spans="1:14" x14ac:dyDescent="0.35">
      <c r="A3" t="s">
        <v>104</v>
      </c>
      <c r="B3">
        <v>28503.477598402798</v>
      </c>
      <c r="G3" t="s">
        <v>106</v>
      </c>
      <c r="H3">
        <v>20672.262462172799</v>
      </c>
      <c r="M3" t="s">
        <v>106</v>
      </c>
      <c r="N3">
        <v>22257.1234156557</v>
      </c>
    </row>
    <row r="4" spans="1:14" x14ac:dyDescent="0.35">
      <c r="A4" t="s">
        <v>119</v>
      </c>
      <c r="B4">
        <v>15043.4780520982</v>
      </c>
      <c r="G4" t="s">
        <v>104</v>
      </c>
      <c r="H4">
        <v>20328.462543980299</v>
      </c>
      <c r="M4" t="s">
        <v>119</v>
      </c>
      <c r="N4">
        <v>14765.1887423796</v>
      </c>
    </row>
    <row r="5" spans="1:14" x14ac:dyDescent="0.35">
      <c r="A5" t="s">
        <v>127</v>
      </c>
      <c r="B5">
        <v>13000.6281596887</v>
      </c>
      <c r="G5" t="s">
        <v>127</v>
      </c>
      <c r="H5">
        <v>12814.910932744</v>
      </c>
      <c r="M5" t="s">
        <v>127</v>
      </c>
      <c r="N5">
        <v>11995.4822444453</v>
      </c>
    </row>
    <row r="6" spans="1:14" x14ac:dyDescent="0.35">
      <c r="A6" t="s">
        <v>140</v>
      </c>
      <c r="B6">
        <v>12014.9867194655</v>
      </c>
      <c r="G6" t="s">
        <v>119</v>
      </c>
      <c r="H6">
        <v>12415.139207653699</v>
      </c>
      <c r="M6" t="s">
        <v>131</v>
      </c>
      <c r="N6">
        <v>10042.132568056801</v>
      </c>
    </row>
    <row r="7" spans="1:14" x14ac:dyDescent="0.35">
      <c r="A7" t="s">
        <v>151</v>
      </c>
      <c r="B7">
        <v>10923.9744383535</v>
      </c>
      <c r="G7" t="s">
        <v>122</v>
      </c>
      <c r="H7">
        <v>9610.9762792197998</v>
      </c>
      <c r="M7" t="s">
        <v>122</v>
      </c>
      <c r="N7">
        <v>6656.9204371488404</v>
      </c>
    </row>
    <row r="8" spans="1:14" x14ac:dyDescent="0.35">
      <c r="A8" t="s">
        <v>138</v>
      </c>
      <c r="B8">
        <v>7595.8033101834199</v>
      </c>
      <c r="G8" t="s">
        <v>131</v>
      </c>
      <c r="H8">
        <v>9322.3395540384299</v>
      </c>
      <c r="M8" t="s">
        <v>129</v>
      </c>
      <c r="N8">
        <v>6474.1092768786702</v>
      </c>
    </row>
    <row r="9" spans="1:14" x14ac:dyDescent="0.35">
      <c r="A9" t="s">
        <v>131</v>
      </c>
      <c r="B9">
        <v>7387.1240766396304</v>
      </c>
      <c r="G9" t="s">
        <v>124</v>
      </c>
      <c r="H9">
        <v>7964.5246607846802</v>
      </c>
      <c r="M9" t="s">
        <v>138</v>
      </c>
      <c r="N9">
        <v>6437.6573855311099</v>
      </c>
    </row>
    <row r="10" spans="1:14" x14ac:dyDescent="0.35">
      <c r="A10" t="s">
        <v>133</v>
      </c>
      <c r="B10">
        <v>5015.9024979947299</v>
      </c>
      <c r="G10" t="s">
        <v>138</v>
      </c>
      <c r="H10">
        <v>7100.02528744147</v>
      </c>
      <c r="M10" t="s">
        <v>124</v>
      </c>
      <c r="N10">
        <v>5653.6987175077202</v>
      </c>
    </row>
    <row r="11" spans="1:14" x14ac:dyDescent="0.35">
      <c r="A11" t="s">
        <v>129</v>
      </c>
      <c r="B11">
        <v>4799.6314594864698</v>
      </c>
      <c r="G11" t="s">
        <v>123</v>
      </c>
      <c r="H11">
        <v>5615.7103030098096</v>
      </c>
      <c r="M11" t="s">
        <v>133</v>
      </c>
      <c r="N11">
        <v>5056.6340364652697</v>
      </c>
    </row>
    <row r="12" spans="1:14" x14ac:dyDescent="0.35">
      <c r="A12" t="s">
        <v>130</v>
      </c>
      <c r="B12">
        <v>4035.3418830512101</v>
      </c>
      <c r="G12" t="s">
        <v>129</v>
      </c>
      <c r="H12">
        <v>5554.1881845072103</v>
      </c>
      <c r="M12" t="s">
        <v>151</v>
      </c>
      <c r="N12">
        <v>4882.7653693257898</v>
      </c>
    </row>
    <row r="13" spans="1:14" x14ac:dyDescent="0.35">
      <c r="A13" t="s">
        <v>122</v>
      </c>
      <c r="B13">
        <v>2797.3056929177501</v>
      </c>
      <c r="G13" t="s">
        <v>133</v>
      </c>
      <c r="H13">
        <v>5124.5186298834396</v>
      </c>
      <c r="M13" t="s">
        <v>123</v>
      </c>
      <c r="N13">
        <v>4050.7896303821999</v>
      </c>
    </row>
    <row r="14" spans="1:14" x14ac:dyDescent="0.35">
      <c r="A14" t="s">
        <v>124</v>
      </c>
      <c r="B14">
        <v>2700.4400599429</v>
      </c>
      <c r="G14" t="s">
        <v>134</v>
      </c>
      <c r="H14">
        <v>5108.7425287707902</v>
      </c>
      <c r="M14" t="s">
        <v>130</v>
      </c>
      <c r="N14">
        <v>3909.7545731465798</v>
      </c>
    </row>
    <row r="15" spans="1:14" x14ac:dyDescent="0.35">
      <c r="A15" t="s">
        <v>123</v>
      </c>
      <c r="B15">
        <v>2183.15232728609</v>
      </c>
      <c r="G15" t="s">
        <v>130</v>
      </c>
      <c r="H15">
        <v>4299.0513116223401</v>
      </c>
      <c r="M15" t="s">
        <v>134</v>
      </c>
      <c r="N15">
        <v>3755.0891924115999</v>
      </c>
    </row>
    <row r="16" spans="1:14" x14ac:dyDescent="0.35">
      <c r="A16" t="s">
        <v>125</v>
      </c>
      <c r="B16">
        <v>2101.4523335633698</v>
      </c>
      <c r="G16" t="s">
        <v>125</v>
      </c>
      <c r="H16">
        <v>2114.2108183556502</v>
      </c>
      <c r="M16" t="s">
        <v>140</v>
      </c>
      <c r="N16">
        <v>2576.21128980086</v>
      </c>
    </row>
    <row r="17" spans="1:14" x14ac:dyDescent="0.35">
      <c r="A17" t="s">
        <v>102</v>
      </c>
      <c r="B17">
        <v>1910.36050204363</v>
      </c>
      <c r="G17" t="s">
        <v>137</v>
      </c>
      <c r="H17">
        <v>2084.2842803188901</v>
      </c>
      <c r="M17" t="s">
        <v>125</v>
      </c>
      <c r="N17">
        <v>2160.3472747832202</v>
      </c>
    </row>
    <row r="18" spans="1:14" x14ac:dyDescent="0.35">
      <c r="A18" t="s">
        <v>137</v>
      </c>
      <c r="B18">
        <v>1827.01333816026</v>
      </c>
      <c r="G18" t="s">
        <v>128</v>
      </c>
      <c r="H18">
        <v>1566.2695077641699</v>
      </c>
      <c r="M18" t="s">
        <v>137</v>
      </c>
      <c r="N18">
        <v>1677.84119827989</v>
      </c>
    </row>
    <row r="19" spans="1:14" x14ac:dyDescent="0.35">
      <c r="A19" t="s">
        <v>128</v>
      </c>
      <c r="B19">
        <v>1601.4236217032801</v>
      </c>
      <c r="G19" t="s">
        <v>151</v>
      </c>
      <c r="H19">
        <v>1229.06350946614</v>
      </c>
      <c r="M19" t="s">
        <v>128</v>
      </c>
      <c r="N19">
        <v>1428.44866695724</v>
      </c>
    </row>
    <row r="20" spans="1:14" x14ac:dyDescent="0.35">
      <c r="A20" t="s">
        <v>134</v>
      </c>
      <c r="B20">
        <v>1512.64932412347</v>
      </c>
      <c r="G20" t="s">
        <v>118</v>
      </c>
      <c r="H20">
        <v>1027.0954798498601</v>
      </c>
      <c r="M20" t="s">
        <v>126</v>
      </c>
      <c r="N20">
        <v>798.30542590322898</v>
      </c>
    </row>
    <row r="21" spans="1:14" x14ac:dyDescent="0.35">
      <c r="A21" t="s">
        <v>117</v>
      </c>
      <c r="B21">
        <v>975.72547271653502</v>
      </c>
      <c r="G21" t="s">
        <v>126</v>
      </c>
      <c r="H21">
        <v>802.68884912865497</v>
      </c>
      <c r="M21" t="s">
        <v>147</v>
      </c>
      <c r="N21">
        <v>672.83422779589205</v>
      </c>
    </row>
    <row r="22" spans="1:14" x14ac:dyDescent="0.35">
      <c r="A22" t="s">
        <v>126</v>
      </c>
      <c r="B22">
        <v>930.48711757517106</v>
      </c>
      <c r="G22" t="s">
        <v>146</v>
      </c>
      <c r="H22">
        <v>443.51207805275101</v>
      </c>
      <c r="M22" t="s">
        <v>146</v>
      </c>
      <c r="N22">
        <v>600.78128647153005</v>
      </c>
    </row>
    <row r="23" spans="1:14" x14ac:dyDescent="0.35">
      <c r="A23" t="s">
        <v>146</v>
      </c>
      <c r="B23">
        <v>897.18865971966</v>
      </c>
      <c r="G23" t="s">
        <v>142</v>
      </c>
      <c r="H23">
        <v>405.99347160449901</v>
      </c>
      <c r="M23" t="s">
        <v>142</v>
      </c>
      <c r="N23">
        <v>541.06423995593195</v>
      </c>
    </row>
    <row r="24" spans="1:14" x14ac:dyDescent="0.35">
      <c r="A24" t="s">
        <v>147</v>
      </c>
      <c r="B24">
        <v>866.59274203073198</v>
      </c>
      <c r="G24" t="s">
        <v>120</v>
      </c>
      <c r="H24">
        <v>396.30907376858698</v>
      </c>
      <c r="M24" t="s">
        <v>149</v>
      </c>
      <c r="N24">
        <v>425.36725217542102</v>
      </c>
    </row>
    <row r="25" spans="1:14" x14ac:dyDescent="0.35">
      <c r="A25" t="s">
        <v>149</v>
      </c>
      <c r="B25">
        <v>414.51366365681298</v>
      </c>
      <c r="G25" t="s">
        <v>107</v>
      </c>
      <c r="H25">
        <v>341.70779582409801</v>
      </c>
      <c r="M25" t="s">
        <v>118</v>
      </c>
      <c r="N25">
        <v>346.100045129036</v>
      </c>
    </row>
    <row r="26" spans="1:14" x14ac:dyDescent="0.35">
      <c r="A26" t="s">
        <v>118</v>
      </c>
      <c r="B26">
        <v>411.88393330460701</v>
      </c>
      <c r="G26" t="s">
        <v>147</v>
      </c>
      <c r="H26">
        <v>311.51580192824002</v>
      </c>
      <c r="M26" t="s">
        <v>107</v>
      </c>
      <c r="N26">
        <v>333.911350584145</v>
      </c>
    </row>
    <row r="27" spans="1:14" x14ac:dyDescent="0.35">
      <c r="A27" t="s">
        <v>139</v>
      </c>
      <c r="B27">
        <v>375.46897357607702</v>
      </c>
      <c r="G27" t="s">
        <v>149</v>
      </c>
      <c r="H27">
        <v>252.8177637835</v>
      </c>
      <c r="M27" t="s">
        <v>120</v>
      </c>
      <c r="N27">
        <v>276.79620779237399</v>
      </c>
    </row>
    <row r="28" spans="1:14" x14ac:dyDescent="0.35">
      <c r="A28" t="s">
        <v>107</v>
      </c>
      <c r="B28">
        <v>369.95496995248698</v>
      </c>
      <c r="G28" t="s">
        <v>144</v>
      </c>
      <c r="H28">
        <v>224.406258078956</v>
      </c>
      <c r="M28" t="s">
        <v>144</v>
      </c>
      <c r="N28">
        <v>268.275922019154</v>
      </c>
    </row>
    <row r="29" spans="1:14" x14ac:dyDescent="0.35">
      <c r="A29" t="s">
        <v>141</v>
      </c>
      <c r="B29">
        <v>330.30822705125502</v>
      </c>
      <c r="G29" t="s">
        <v>139</v>
      </c>
      <c r="H29">
        <v>182.12773030351499</v>
      </c>
      <c r="M29" t="s">
        <v>102</v>
      </c>
      <c r="N29">
        <v>255.55487040361399</v>
      </c>
    </row>
    <row r="30" spans="1:14" x14ac:dyDescent="0.35">
      <c r="A30" t="s">
        <v>148</v>
      </c>
      <c r="B30">
        <v>328.38279419443899</v>
      </c>
      <c r="G30" t="s">
        <v>141</v>
      </c>
      <c r="H30">
        <v>168.80633094721099</v>
      </c>
      <c r="M30" t="s">
        <v>141</v>
      </c>
      <c r="N30">
        <v>228.47826414688501</v>
      </c>
    </row>
    <row r="31" spans="1:14" x14ac:dyDescent="0.35">
      <c r="A31" t="s">
        <v>144</v>
      </c>
      <c r="B31">
        <v>210.788683382839</v>
      </c>
      <c r="G31" t="s">
        <v>116</v>
      </c>
      <c r="H31">
        <v>164.824981140543</v>
      </c>
      <c r="M31" t="s">
        <v>148</v>
      </c>
      <c r="N31">
        <v>204.33291417440299</v>
      </c>
    </row>
    <row r="32" spans="1:14" x14ac:dyDescent="0.35">
      <c r="A32" t="s">
        <v>121</v>
      </c>
      <c r="B32">
        <v>167.07843542191699</v>
      </c>
      <c r="G32" t="s">
        <v>148</v>
      </c>
      <c r="H32">
        <v>134.09339395704501</v>
      </c>
      <c r="M32" t="s">
        <v>145</v>
      </c>
      <c r="N32">
        <v>187.707922634722</v>
      </c>
    </row>
    <row r="33" spans="1:14" x14ac:dyDescent="0.35">
      <c r="A33" t="s">
        <v>105</v>
      </c>
      <c r="B33">
        <v>139.54355032313501</v>
      </c>
      <c r="G33" t="s">
        <v>145</v>
      </c>
      <c r="H33">
        <v>129.133540586404</v>
      </c>
      <c r="M33" t="s">
        <v>139</v>
      </c>
      <c r="N33">
        <v>169.77028318846999</v>
      </c>
    </row>
    <row r="34" spans="1:14" x14ac:dyDescent="0.35">
      <c r="A34" t="s">
        <v>145</v>
      </c>
      <c r="B34">
        <v>132.35998615720399</v>
      </c>
      <c r="G34" t="s">
        <v>105</v>
      </c>
      <c r="H34">
        <v>126.03636503630101</v>
      </c>
      <c r="M34" t="s">
        <v>105</v>
      </c>
      <c r="N34">
        <v>124.98301628383101</v>
      </c>
    </row>
    <row r="35" spans="1:14" x14ac:dyDescent="0.35">
      <c r="A35" t="s">
        <v>116</v>
      </c>
      <c r="B35">
        <v>125.39341610744999</v>
      </c>
      <c r="G35" t="s">
        <v>112</v>
      </c>
      <c r="H35">
        <v>112.87500740246401</v>
      </c>
      <c r="M35" t="s">
        <v>117</v>
      </c>
      <c r="N35">
        <v>115.903283282358</v>
      </c>
    </row>
    <row r="36" spans="1:14" x14ac:dyDescent="0.35">
      <c r="A36" t="s">
        <v>109</v>
      </c>
      <c r="B36">
        <v>118.22762968750099</v>
      </c>
      <c r="G36" t="s">
        <v>109</v>
      </c>
      <c r="H36">
        <v>94.946895557052699</v>
      </c>
      <c r="M36" t="s">
        <v>116</v>
      </c>
      <c r="N36">
        <v>98.816904586510304</v>
      </c>
    </row>
    <row r="37" spans="1:14" x14ac:dyDescent="0.35">
      <c r="A37" t="s">
        <v>112</v>
      </c>
      <c r="B37">
        <v>91.612487378225396</v>
      </c>
      <c r="G37" t="s">
        <v>102</v>
      </c>
      <c r="H37">
        <v>49.983442476737302</v>
      </c>
      <c r="M37" t="s">
        <v>109</v>
      </c>
      <c r="N37">
        <v>64.540915883621693</v>
      </c>
    </row>
    <row r="38" spans="1:14" x14ac:dyDescent="0.35">
      <c r="A38" t="s">
        <v>142</v>
      </c>
      <c r="B38">
        <v>72.709589592470294</v>
      </c>
      <c r="G38" t="s">
        <v>135</v>
      </c>
      <c r="H38">
        <v>47.5863564456047</v>
      </c>
      <c r="M38" t="s">
        <v>135</v>
      </c>
      <c r="N38">
        <v>64.399738541732901</v>
      </c>
    </row>
    <row r="39" spans="1:14" x14ac:dyDescent="0.35">
      <c r="A39" t="s">
        <v>120</v>
      </c>
      <c r="B39">
        <v>68.680302021935802</v>
      </c>
      <c r="G39" t="s">
        <v>117</v>
      </c>
      <c r="H39">
        <v>23.7693833852646</v>
      </c>
      <c r="M39" t="s">
        <v>112</v>
      </c>
      <c r="N39">
        <v>53.161767192043101</v>
      </c>
    </row>
    <row r="40" spans="1:14" x14ac:dyDescent="0.35">
      <c r="A40" t="s">
        <v>135</v>
      </c>
      <c r="B40">
        <v>35.048346272334598</v>
      </c>
      <c r="G40" t="s">
        <v>114</v>
      </c>
      <c r="H40">
        <v>8.43226329031544</v>
      </c>
      <c r="M40" t="s">
        <v>143</v>
      </c>
      <c r="N40">
        <v>45.027109225419501</v>
      </c>
    </row>
    <row r="41" spans="1:14" x14ac:dyDescent="0.35">
      <c r="A41" t="s">
        <v>113</v>
      </c>
      <c r="B41">
        <v>33.4711224835903</v>
      </c>
      <c r="G41" t="s">
        <v>132</v>
      </c>
      <c r="H41">
        <v>7.77122890423108</v>
      </c>
      <c r="M41" t="s">
        <v>150</v>
      </c>
      <c r="N41">
        <v>31.835254800618198</v>
      </c>
    </row>
    <row r="42" spans="1:14" x14ac:dyDescent="0.35">
      <c r="A42" t="s">
        <v>150</v>
      </c>
      <c r="B42">
        <v>27.3816007784229</v>
      </c>
      <c r="G42" t="s">
        <v>136</v>
      </c>
      <c r="H42">
        <v>4.3338884733729799</v>
      </c>
      <c r="M42" t="s">
        <v>113</v>
      </c>
      <c r="N42">
        <v>10.0650226117566</v>
      </c>
    </row>
    <row r="43" spans="1:14" x14ac:dyDescent="0.35">
      <c r="A43" t="s">
        <v>114</v>
      </c>
      <c r="B43">
        <v>16.382348479330702</v>
      </c>
      <c r="G43" t="s">
        <v>113</v>
      </c>
      <c r="H43">
        <v>4.0117092764092099</v>
      </c>
      <c r="M43" t="s">
        <v>121</v>
      </c>
      <c r="N43">
        <v>9.9363314610860307</v>
      </c>
    </row>
    <row r="44" spans="1:14" x14ac:dyDescent="0.35">
      <c r="A44" t="s">
        <v>136</v>
      </c>
      <c r="B44">
        <v>13.1528152468403</v>
      </c>
      <c r="G44" t="s">
        <v>110</v>
      </c>
      <c r="H44">
        <v>2.7247710922770101</v>
      </c>
      <c r="M44" t="s">
        <v>132</v>
      </c>
      <c r="N44">
        <v>8.1793493884797197</v>
      </c>
    </row>
    <row r="45" spans="1:14" x14ac:dyDescent="0.35">
      <c r="A45" t="s">
        <v>132</v>
      </c>
      <c r="B45">
        <v>12.8182289661264</v>
      </c>
      <c r="G45" t="s">
        <v>150</v>
      </c>
      <c r="H45">
        <v>2.46553942714222</v>
      </c>
      <c r="M45" t="s">
        <v>114</v>
      </c>
      <c r="N45">
        <v>2.2450268623947101</v>
      </c>
    </row>
    <row r="46" spans="1:14" x14ac:dyDescent="0.35">
      <c r="A46" t="s">
        <v>110</v>
      </c>
      <c r="B46">
        <v>2.3425187554034501</v>
      </c>
      <c r="G46" t="s">
        <v>121</v>
      </c>
      <c r="H46">
        <v>0.51099059423169602</v>
      </c>
      <c r="M46" t="s">
        <v>101</v>
      </c>
      <c r="N46">
        <v>0.235488871662965</v>
      </c>
    </row>
    <row r="47" spans="1:14" x14ac:dyDescent="0.35">
      <c r="A47" t="s">
        <v>103</v>
      </c>
      <c r="B47">
        <v>1.1259850291859901</v>
      </c>
      <c r="G47" t="s">
        <v>101</v>
      </c>
      <c r="H47">
        <v>7.9916990473959601E-2</v>
      </c>
      <c r="N47" s="4"/>
    </row>
    <row r="48" spans="1:14" x14ac:dyDescent="0.35">
      <c r="A48" t="s">
        <v>101</v>
      </c>
      <c r="B48">
        <v>0.93015088296412396</v>
      </c>
    </row>
    <row r="49" spans="1:14" x14ac:dyDescent="0.35">
      <c r="A49" t="s">
        <v>108</v>
      </c>
      <c r="B49">
        <v>0.42513608336470099</v>
      </c>
    </row>
    <row r="50" spans="1:14" x14ac:dyDescent="0.35">
      <c r="A50" t="s">
        <v>111</v>
      </c>
      <c r="B50">
        <v>9.8632368648566601E-2</v>
      </c>
    </row>
    <row r="63" spans="1:14" x14ac:dyDescent="0.35">
      <c r="H63" s="4"/>
    </row>
    <row r="64" spans="1:14" x14ac:dyDescent="0.35">
      <c r="H64" s="4"/>
      <c r="N64" s="4"/>
    </row>
  </sheetData>
  <sortState ref="M1:N64">
    <sortCondition descending="1" ref="N1:N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uk_de_dk_wOnshore</vt:lpstr>
      <vt:lpstr>Sheet1</vt:lpstr>
      <vt:lpstr>Sheet2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2022-05-22T04:59:43Z</dcterms:created>
  <dcterms:modified xsi:type="dcterms:W3CDTF">2022-10-15T11:50:00Z</dcterms:modified>
</cp:coreProperties>
</file>