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dy\Documents\julia\packages\cordoba\test\data\input\onshore_grid\"/>
    </mc:Choice>
  </mc:AlternateContent>
  <bookViews>
    <workbookView xWindow="0" yWindow="0" windowWidth="12405" windowHeight="6735" tabRatio="708"/>
  </bookViews>
  <sheets>
    <sheet name="NORTH_SEA" sheetId="10" r:id="rId1"/>
    <sheet name="Sheet2" sheetId="25" r:id="rId2"/>
    <sheet name="Sheet1" sheetId="24" r:id="rId3"/>
    <sheet name="redispatch" sheetId="11" r:id="rId4"/>
  </sheets>
  <definedNames>
    <definedName name="_xlnm._FilterDatabase" localSheetId="3" hidden="1">redispatch!$I$1:$K$47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0" l="1"/>
  <c r="I38" i="10"/>
  <c r="I37" i="10"/>
  <c r="M37" i="10"/>
  <c r="L38" i="10"/>
  <c r="L39" i="10"/>
  <c r="L37" i="10"/>
  <c r="K37" i="10"/>
  <c r="J39" i="10"/>
  <c r="J38" i="10"/>
  <c r="J37" i="10"/>
  <c r="H37" i="10"/>
  <c r="G39" i="10"/>
  <c r="G38" i="10"/>
  <c r="G37" i="10"/>
  <c r="F39" i="10"/>
  <c r="F38" i="10"/>
  <c r="F37" i="10"/>
  <c r="E37" i="10"/>
  <c r="C37" i="10"/>
  <c r="B39" i="10"/>
  <c r="B38" i="10"/>
  <c r="B37" i="10"/>
  <c r="D39" i="10"/>
  <c r="D38" i="10"/>
  <c r="D37" i="10"/>
  <c r="M39" i="10"/>
  <c r="K39" i="10"/>
  <c r="H39" i="10"/>
  <c r="E39" i="10"/>
  <c r="C39" i="10"/>
  <c r="M38" i="10"/>
  <c r="K38" i="10"/>
  <c r="H38" i="10"/>
  <c r="E38" i="10"/>
  <c r="C38" i="10"/>
  <c r="D55" i="10"/>
  <c r="D54" i="10"/>
  <c r="D53" i="10"/>
  <c r="C55" i="10"/>
  <c r="C54" i="10"/>
  <c r="C53" i="10"/>
  <c r="B55" i="10"/>
  <c r="B54" i="10"/>
  <c r="B53" i="10"/>
  <c r="AF49" i="25" l="1"/>
  <c r="AG49" i="25"/>
  <c r="AH49" i="25"/>
  <c r="AI49" i="25"/>
  <c r="AJ49" i="25"/>
  <c r="AK49" i="25"/>
  <c r="AL49" i="25"/>
  <c r="AM49" i="25"/>
  <c r="AF50" i="25"/>
  <c r="AG50" i="25"/>
  <c r="AH50" i="25"/>
  <c r="AI50" i="25"/>
  <c r="AJ50" i="25"/>
  <c r="AK50" i="25"/>
  <c r="AL50" i="25"/>
  <c r="AM50" i="25"/>
  <c r="AF51" i="25"/>
  <c r="AG51" i="25"/>
  <c r="AH51" i="25"/>
  <c r="AI51" i="25"/>
  <c r="AJ51" i="25"/>
  <c r="AK51" i="25"/>
  <c r="AL51" i="25"/>
  <c r="AM51" i="25"/>
  <c r="AF52" i="25"/>
  <c r="AG52" i="25"/>
  <c r="AH52" i="25"/>
  <c r="AI52" i="25"/>
  <c r="AJ52" i="25"/>
  <c r="AK52" i="25"/>
  <c r="AL52" i="25"/>
  <c r="AM52" i="25"/>
  <c r="AF53" i="25"/>
  <c r="AG53" i="25"/>
  <c r="AH53" i="25"/>
  <c r="AI53" i="25"/>
  <c r="AJ53" i="25"/>
  <c r="AK53" i="25"/>
  <c r="AL53" i="25"/>
  <c r="AM53" i="25"/>
  <c r="AE50" i="25"/>
  <c r="AE51" i="25"/>
  <c r="AE52" i="25"/>
  <c r="AE53" i="25"/>
  <c r="AE49" i="25"/>
  <c r="W41" i="25"/>
  <c r="X41" i="25"/>
  <c r="Y41" i="25"/>
  <c r="Z41" i="25"/>
  <c r="AA41" i="25"/>
  <c r="AB41" i="25"/>
  <c r="AC41" i="25"/>
  <c r="W42" i="25"/>
  <c r="X42" i="25"/>
  <c r="Y42" i="25"/>
  <c r="Z42" i="25"/>
  <c r="AA42" i="25"/>
  <c r="AB42" i="25"/>
  <c r="AC42" i="25"/>
  <c r="W43" i="25"/>
  <c r="X43" i="25"/>
  <c r="Y43" i="25"/>
  <c r="Z43" i="25"/>
  <c r="AA43" i="25"/>
  <c r="AB43" i="25"/>
  <c r="AC43" i="25"/>
  <c r="W44" i="25"/>
  <c r="X44" i="25"/>
  <c r="Y44" i="25"/>
  <c r="Z44" i="25"/>
  <c r="AA44" i="25"/>
  <c r="AB44" i="25"/>
  <c r="AC44" i="25"/>
  <c r="W45" i="25"/>
  <c r="X45" i="25"/>
  <c r="Y45" i="25"/>
  <c r="Z45" i="25"/>
  <c r="AA45" i="25"/>
  <c r="AB45" i="25"/>
  <c r="AC45" i="25"/>
  <c r="W46" i="25"/>
  <c r="X46" i="25"/>
  <c r="Y46" i="25"/>
  <c r="Z46" i="25"/>
  <c r="AA46" i="25"/>
  <c r="AB46" i="25"/>
  <c r="AC46" i="25"/>
  <c r="W47" i="25"/>
  <c r="X47" i="25"/>
  <c r="Y47" i="25"/>
  <c r="Z47" i="25"/>
  <c r="AA47" i="25"/>
  <c r="AB47" i="25"/>
  <c r="AC47" i="25"/>
  <c r="W48" i="25"/>
  <c r="X48" i="25"/>
  <c r="Y48" i="25"/>
  <c r="Z48" i="25"/>
  <c r="AA48" i="25"/>
  <c r="AB48" i="25"/>
  <c r="AC48" i="25"/>
  <c r="W49" i="25"/>
  <c r="X49" i="25"/>
  <c r="Y49" i="25"/>
  <c r="Z49" i="25"/>
  <c r="AA49" i="25"/>
  <c r="AB49" i="25"/>
  <c r="AC49" i="25"/>
  <c r="W50" i="25"/>
  <c r="X50" i="25"/>
  <c r="Y50" i="25"/>
  <c r="Z50" i="25"/>
  <c r="AA50" i="25"/>
  <c r="AB50" i="25"/>
  <c r="AC50" i="25"/>
  <c r="W51" i="25"/>
  <c r="X51" i="25"/>
  <c r="Y51" i="25"/>
  <c r="Z51" i="25"/>
  <c r="AA51" i="25"/>
  <c r="AB51" i="25"/>
  <c r="AC51" i="25"/>
  <c r="W52" i="25"/>
  <c r="X52" i="25"/>
  <c r="Y52" i="25"/>
  <c r="Z52" i="25"/>
  <c r="AA52" i="25"/>
  <c r="AB52" i="25"/>
  <c r="AC52" i="25"/>
  <c r="W53" i="25"/>
  <c r="X53" i="25"/>
  <c r="Y53" i="25"/>
  <c r="Z53" i="25"/>
  <c r="AA53" i="25"/>
  <c r="AB53" i="25"/>
  <c r="AC53" i="25"/>
  <c r="AD41" i="25"/>
  <c r="AD42" i="25"/>
  <c r="AD43" i="25"/>
  <c r="AD44" i="25"/>
  <c r="AD45" i="25"/>
  <c r="AD46" i="25"/>
  <c r="AD47" i="25"/>
  <c r="AD48" i="25"/>
  <c r="AD49" i="25"/>
  <c r="AD50" i="25"/>
  <c r="AD51" i="25"/>
  <c r="AD52" i="25"/>
  <c r="AD53" i="25"/>
  <c r="V42" i="25"/>
  <c r="V43" i="25"/>
  <c r="V44" i="25"/>
  <c r="V45" i="25"/>
  <c r="V46" i="25"/>
  <c r="V47" i="25"/>
  <c r="V48" i="25"/>
  <c r="V49" i="25"/>
  <c r="V50" i="25"/>
  <c r="V51" i="25"/>
  <c r="V52" i="25"/>
  <c r="V53" i="25"/>
  <c r="V41" i="25"/>
  <c r="J41" i="10"/>
  <c r="B30" i="10"/>
  <c r="C30" i="10"/>
  <c r="D30" i="10"/>
  <c r="E30" i="10"/>
  <c r="F30" i="10"/>
  <c r="G30" i="10"/>
  <c r="I30" i="10"/>
  <c r="J30" i="10"/>
  <c r="J32" i="10"/>
  <c r="I32" i="10"/>
  <c r="G32" i="10"/>
  <c r="F32" i="10"/>
  <c r="E32" i="10"/>
  <c r="D32" i="10"/>
  <c r="C32" i="10"/>
  <c r="B32" i="10"/>
  <c r="B29" i="10"/>
  <c r="C29" i="10"/>
  <c r="D29" i="10"/>
  <c r="E29" i="10"/>
  <c r="F29" i="10"/>
  <c r="G29" i="10"/>
  <c r="J29" i="10"/>
  <c r="E27" i="10"/>
  <c r="I27" i="10"/>
  <c r="J27" i="10"/>
  <c r="B27" i="10"/>
  <c r="I29" i="10"/>
  <c r="J31" i="10"/>
  <c r="J26" i="10"/>
  <c r="I26" i="10"/>
  <c r="G26" i="10"/>
  <c r="F26" i="10"/>
  <c r="E26" i="10"/>
  <c r="D26" i="10"/>
  <c r="C26" i="10"/>
  <c r="B26" i="10"/>
  <c r="B28" i="10"/>
  <c r="C28" i="10"/>
  <c r="D28" i="10"/>
  <c r="E28" i="10"/>
  <c r="G28" i="10"/>
  <c r="F28" i="10"/>
  <c r="I28" i="10"/>
  <c r="J28" i="10"/>
  <c r="H32" i="10" l="1"/>
  <c r="K32" i="10" s="1"/>
  <c r="H26" i="10"/>
  <c r="H30" i="10"/>
  <c r="K30" i="10" s="1"/>
  <c r="H28" i="10"/>
  <c r="G27" i="10"/>
  <c r="B44" i="10" l="1"/>
  <c r="L55" i="11"/>
  <c r="L54" i="11"/>
  <c r="L53" i="11"/>
  <c r="L52" i="11"/>
  <c r="H55" i="11"/>
  <c r="H54" i="11"/>
  <c r="H53" i="11"/>
  <c r="H52" i="11"/>
  <c r="D55" i="11"/>
  <c r="D54" i="11"/>
  <c r="D53" i="11"/>
  <c r="D52" i="11"/>
  <c r="D50" i="11"/>
  <c r="D10" i="11"/>
  <c r="D32" i="11"/>
  <c r="D48" i="11"/>
  <c r="C51" i="11"/>
  <c r="H10" i="11"/>
  <c r="H30" i="11"/>
  <c r="H45" i="11"/>
  <c r="H47" i="11"/>
  <c r="K47" i="11"/>
  <c r="L46" i="11"/>
  <c r="L44" i="11"/>
  <c r="L29" i="11"/>
  <c r="L10" i="11"/>
  <c r="G48" i="11"/>
  <c r="J38" i="11"/>
  <c r="J10" i="11"/>
  <c r="J3" i="11"/>
  <c r="J9" i="11"/>
  <c r="J4" i="11"/>
  <c r="J14" i="11"/>
  <c r="J12" i="11"/>
  <c r="J2" i="11"/>
  <c r="J31" i="11"/>
  <c r="J15" i="11"/>
  <c r="J35" i="11"/>
  <c r="J40" i="11"/>
  <c r="J29" i="11"/>
  <c r="J39" i="11"/>
  <c r="J32" i="11"/>
  <c r="J8" i="11"/>
  <c r="J6" i="11"/>
  <c r="J7" i="11"/>
  <c r="J23" i="11"/>
  <c r="J21" i="11"/>
  <c r="J28" i="11"/>
  <c r="J22" i="11"/>
  <c r="J44" i="11"/>
  <c r="J43" i="11"/>
  <c r="J27" i="11"/>
  <c r="J11" i="11"/>
  <c r="J25" i="11"/>
  <c r="J24" i="11"/>
  <c r="J13" i="11"/>
  <c r="J42" i="11"/>
  <c r="J26" i="11"/>
  <c r="J36" i="11"/>
  <c r="J45" i="11"/>
  <c r="J17" i="11"/>
  <c r="J41" i="11"/>
  <c r="J34" i="11"/>
  <c r="J18" i="11"/>
  <c r="J16" i="11"/>
  <c r="J5" i="11"/>
  <c r="J20" i="11"/>
  <c r="J37" i="11"/>
  <c r="J19" i="11"/>
  <c r="J33" i="11"/>
  <c r="J46" i="11"/>
  <c r="J30" i="11"/>
  <c r="F37" i="11"/>
  <c r="F9" i="11"/>
  <c r="F3" i="11"/>
  <c r="F10" i="11"/>
  <c r="F4" i="11"/>
  <c r="F14" i="11"/>
  <c r="F11" i="11"/>
  <c r="F15" i="11"/>
  <c r="F2" i="11"/>
  <c r="F35" i="11"/>
  <c r="F17" i="11"/>
  <c r="F36" i="11"/>
  <c r="F42" i="11"/>
  <c r="F29" i="11"/>
  <c r="F40" i="11"/>
  <c r="F32" i="11"/>
  <c r="F8" i="11"/>
  <c r="F6" i="11"/>
  <c r="F7" i="11"/>
  <c r="F24" i="11"/>
  <c r="F22" i="11"/>
  <c r="F30" i="11"/>
  <c r="F23" i="11"/>
  <c r="F45" i="11"/>
  <c r="F44" i="11"/>
  <c r="F28" i="11"/>
  <c r="F12" i="11"/>
  <c r="F26" i="11"/>
  <c r="F25" i="11"/>
  <c r="F13" i="11"/>
  <c r="F34" i="11"/>
  <c r="F43" i="11"/>
  <c r="F27" i="11"/>
  <c r="F39" i="11"/>
  <c r="F47" i="11"/>
  <c r="F18" i="11"/>
  <c r="F41" i="11"/>
  <c r="F19" i="11"/>
  <c r="F16" i="11"/>
  <c r="F5" i="11"/>
  <c r="F21" i="11"/>
  <c r="F38" i="11"/>
  <c r="F20" i="11"/>
  <c r="F33" i="11"/>
  <c r="F46" i="11"/>
  <c r="F31" i="11"/>
  <c r="B33" i="11"/>
  <c r="B46" i="11"/>
  <c r="B34" i="11"/>
  <c r="B9" i="11"/>
  <c r="B3" i="11"/>
  <c r="B10" i="11"/>
  <c r="B4" i="11"/>
  <c r="B12" i="11"/>
  <c r="B17" i="11"/>
  <c r="B13" i="11"/>
  <c r="B11" i="11"/>
  <c r="B16" i="11"/>
  <c r="B2" i="11"/>
  <c r="B36" i="11"/>
  <c r="B18" i="11"/>
  <c r="B44" i="11"/>
  <c r="B43" i="11"/>
  <c r="B32" i="11"/>
  <c r="B38" i="11"/>
  <c r="B40" i="11"/>
  <c r="B8" i="11"/>
  <c r="B6" i="11"/>
  <c r="B7" i="11"/>
  <c r="B27" i="11"/>
  <c r="B24" i="11"/>
  <c r="B31" i="11"/>
  <c r="B26" i="11"/>
  <c r="B48" i="11"/>
  <c r="B47" i="11"/>
  <c r="B29" i="11"/>
  <c r="B14" i="11"/>
  <c r="B28" i="11"/>
  <c r="B25" i="11"/>
  <c r="B15" i="11"/>
  <c r="B35" i="11"/>
  <c r="B45" i="11"/>
  <c r="B30" i="11"/>
  <c r="B42" i="11"/>
  <c r="B50" i="11"/>
  <c r="B21" i="11"/>
  <c r="B39" i="11"/>
  <c r="B20" i="11"/>
  <c r="B19" i="11"/>
  <c r="B5" i="11"/>
  <c r="B23" i="11"/>
  <c r="B41" i="11"/>
  <c r="B22" i="11"/>
  <c r="B37" i="11"/>
  <c r="B49" i="11"/>
  <c r="F48" i="10" l="1"/>
  <c r="E48" i="10"/>
  <c r="D48" i="10"/>
  <c r="C48" i="10"/>
  <c r="B48" i="10"/>
  <c r="F47" i="10"/>
  <c r="E47" i="10"/>
  <c r="D47" i="10"/>
  <c r="C47" i="10"/>
  <c r="B47" i="10"/>
  <c r="F46" i="10"/>
  <c r="E46" i="10"/>
  <c r="D46" i="10"/>
  <c r="C46" i="10"/>
  <c r="B46" i="10"/>
  <c r="F45" i="10"/>
  <c r="E45" i="10"/>
  <c r="D45" i="10"/>
  <c r="C45" i="10"/>
  <c r="B45" i="10"/>
  <c r="F44" i="10"/>
  <c r="E44" i="10"/>
  <c r="D44" i="10"/>
  <c r="C44" i="10"/>
  <c r="N31" i="10"/>
  <c r="I31" i="10"/>
  <c r="G31" i="10"/>
  <c r="F31" i="10"/>
  <c r="E31" i="10"/>
  <c r="D31" i="10"/>
  <c r="C31" i="10"/>
  <c r="B31" i="10"/>
  <c r="F27" i="10"/>
  <c r="D27" i="10"/>
  <c r="C27" i="10"/>
  <c r="N29" i="10"/>
  <c r="N28" i="10"/>
  <c r="N26" i="10"/>
  <c r="H29" i="10" l="1"/>
  <c r="K29" i="10" s="1"/>
  <c r="H27" i="10"/>
  <c r="K27" i="10" s="1"/>
  <c r="H31" i="10"/>
  <c r="K31" i="10" s="1"/>
  <c r="G47" i="10"/>
  <c r="G44" i="10"/>
  <c r="G48" i="10"/>
  <c r="G46" i="10"/>
  <c r="K26" i="10"/>
  <c r="G45" i="10"/>
  <c r="K28" i="10" l="1"/>
</calcChain>
</file>

<file path=xl/sharedStrings.xml><?xml version="1.0" encoding="utf-8"?>
<sst xmlns="http://schemas.openxmlformats.org/spreadsheetml/2006/main" count="1390" uniqueCount="216">
  <si>
    <t>transmission CAPEX</t>
  </si>
  <si>
    <t>OWPP CAPEX</t>
  </si>
  <si>
    <t>OWPP Power</t>
  </si>
  <si>
    <t>Strg CAPEX</t>
  </si>
  <si>
    <t>Gross consumer surplus</t>
  </si>
  <si>
    <t xml:space="preserve"> Revenue</t>
  </si>
  <si>
    <t>HM14</t>
  </si>
  <si>
    <t>HM24</t>
  </si>
  <si>
    <t>HM34</t>
  </si>
  <si>
    <t>OWPP</t>
  </si>
  <si>
    <t>Cost</t>
  </si>
  <si>
    <t>HMD</t>
  </si>
  <si>
    <t>Average Energy Price</t>
  </si>
  <si>
    <t>Average Energy Price 3</t>
  </si>
  <si>
    <t>Average Energy Price 4</t>
  </si>
  <si>
    <t>Average Energy Price 1</t>
  </si>
  <si>
    <t>Average Energy Price 2</t>
  </si>
  <si>
    <t>UK</t>
  </si>
  <si>
    <t>DE</t>
  </si>
  <si>
    <t>DK</t>
  </si>
  <si>
    <t>totals</t>
  </si>
  <si>
    <t>nOBZ</t>
  </si>
  <si>
    <t>Transmission</t>
  </si>
  <si>
    <t>GWh</t>
  </si>
  <si>
    <t>GCS</t>
  </si>
  <si>
    <t>Benefits</t>
  </si>
  <si>
    <t>Social Welfare</t>
  </si>
  <si>
    <t>Average Energy Price 6</t>
  </si>
  <si>
    <t>Average Energy Price 5</t>
  </si>
  <si>
    <t>Average Energy Price 7</t>
  </si>
  <si>
    <t>zOBZ</t>
  </si>
  <si>
    <t>BE</t>
  </si>
  <si>
    <t>BE(WF)</t>
  </si>
  <si>
    <t>DE(WF)</t>
  </si>
  <si>
    <t>DK(WF)</t>
  </si>
  <si>
    <t>%%%%%%% CONVEX SOLUTION %%%%%%%</t>
  </si>
  <si>
    <t>%%%% Cables HVAC t0 %%%%</t>
  </si>
  <si>
    <t>%%%% Cables HVAC t2 %%%%</t>
  </si>
  <si>
    <t>%%%% Cables HVAC tinf %%%%</t>
  </si>
  <si>
    <t>%%%% Cables HVDC t0 %%%%</t>
  </si>
  <si>
    <t>%%%% Cables HVDC t2 %%%%</t>
  </si>
  <si>
    <t>%%%% Cables HVDC tinf %%%%</t>
  </si>
  <si>
    <t>%%%% OWPPS T0 %%%%</t>
  </si>
  <si>
    <t xml:space="preserve"> 40.0 Cost</t>
  </si>
  <si>
    <t>%%%% OWPPS T2 %%%%</t>
  </si>
  <si>
    <t>%%%% OWPPS Tinf %%%%</t>
  </si>
  <si>
    <t>%%%% Converters t0 %%%%</t>
  </si>
  <si>
    <t xml:space="preserve"> 30.0 Cost</t>
  </si>
  <si>
    <t xml:space="preserve"> 37.0 Cost</t>
  </si>
  <si>
    <t>%%%% Converters t2 %%%%</t>
  </si>
  <si>
    <t xml:space="preserve"> 28.0 Cost</t>
  </si>
  <si>
    <t>%%%% Converters tinf %%%%</t>
  </si>
  <si>
    <t>%%%% Storage t0 %%%%</t>
  </si>
  <si>
    <t xml:space="preserve">  MWh</t>
  </si>
  <si>
    <t xml:space="preserve"> 0.0 Cost</t>
  </si>
  <si>
    <t>%%%% Storage t2 %%%%</t>
  </si>
  <si>
    <t>%%%% Storage tinf %%%%</t>
  </si>
  <si>
    <t xml:space="preserve"> 10.0 Cost</t>
  </si>
  <si>
    <t xml:space="preserve"> 36.0 Cost</t>
  </si>
  <si>
    <t xml:space="preserve"> 24.0 Cost</t>
  </si>
  <si>
    <t>Storage</t>
  </si>
  <si>
    <t xml:space="preserve"> 42.1332893371582 Cost</t>
  </si>
  <si>
    <t xml:space="preserve"> 9.0 Cost</t>
  </si>
  <si>
    <t>Return on investment</t>
  </si>
  <si>
    <t>Energy price</t>
  </si>
  <si>
    <t>Summary</t>
  </si>
  <si>
    <t>Net Benefits</t>
  </si>
  <si>
    <t>nOBZ with allhm prices</t>
  </si>
  <si>
    <t>nOBZ_hm</t>
  </si>
  <si>
    <t>nOBZ: HMD</t>
  </si>
  <si>
    <t>allhm with nOBZ prices</t>
  </si>
  <si>
    <t>HMD: nOBZ</t>
  </si>
  <si>
    <t>OBZ</t>
  </si>
  <si>
    <t>Redispatch cost</t>
  </si>
  <si>
    <t>Redispatch</t>
  </si>
  <si>
    <t>redispatch</t>
  </si>
  <si>
    <t xml:space="preserve"> 7.0 Cost</t>
  </si>
  <si>
    <t>hmd</t>
  </si>
  <si>
    <t>nobz</t>
  </si>
  <si>
    <t>zobz</t>
  </si>
  <si>
    <t xml:space="preserve"> 14.0 Cost</t>
  </si>
  <si>
    <t xml:space="preserve"> 35.0 Cost</t>
  </si>
  <si>
    <t>DSR</t>
  </si>
  <si>
    <t>Offshore Wind</t>
  </si>
  <si>
    <t>Onshore Wind</t>
  </si>
  <si>
    <t>Gas CCGT new</t>
  </si>
  <si>
    <t>Gas CCGT old 1</t>
  </si>
  <si>
    <t>Gas CCGT old 2</t>
  </si>
  <si>
    <t>Gas CCGT present 2</t>
  </si>
  <si>
    <t>Gas conventional old 1</t>
  </si>
  <si>
    <t>PS Closed</t>
  </si>
  <si>
    <t>Hard coal new Bio</t>
  </si>
  <si>
    <t>Hard coal old 1 Bio</t>
  </si>
  <si>
    <t>Hard coal old 2 Bio</t>
  </si>
  <si>
    <t>Gas OCGT old</t>
  </si>
  <si>
    <t>Nuclear</t>
  </si>
  <si>
    <t>Light oil</t>
  </si>
  <si>
    <t>Other non-RES UK00 P</t>
  </si>
  <si>
    <t>Other RES</t>
  </si>
  <si>
    <t>DSR_1</t>
  </si>
  <si>
    <t>Other non-RES</t>
  </si>
  <si>
    <t>Offshore Wind_1</t>
  </si>
  <si>
    <t>Onshore Wind_1</t>
  </si>
  <si>
    <t>Gas CCGT new_1</t>
  </si>
  <si>
    <t>Gas CCGT old 1_1</t>
  </si>
  <si>
    <t>Gas CCGT old 2_1</t>
  </si>
  <si>
    <t>Gas conventional old 1_1</t>
  </si>
  <si>
    <t>Gas conventional old 2</t>
  </si>
  <si>
    <t>PS Closed_1</t>
  </si>
  <si>
    <t>PS Open</t>
  </si>
  <si>
    <t>Lignite new</t>
  </si>
  <si>
    <t>Lignite old 2</t>
  </si>
  <si>
    <t>Hard coal new_1</t>
  </si>
  <si>
    <t>Hard coal old 1_1</t>
  </si>
  <si>
    <t>Hard coal old 2_1</t>
  </si>
  <si>
    <t>Gas OCGT new</t>
  </si>
  <si>
    <t>Gas OCGT old_1</t>
  </si>
  <si>
    <t>Light oil_1</t>
  </si>
  <si>
    <t>P2G</t>
  </si>
  <si>
    <t>Other non-RES DE00 P</t>
  </si>
  <si>
    <t>Other RES_1</t>
  </si>
  <si>
    <t>SLACK_1</t>
  </si>
  <si>
    <t>Other non-RES_1</t>
  </si>
  <si>
    <t>Offshore Wind_2</t>
  </si>
  <si>
    <t>Onshore Wind_2</t>
  </si>
  <si>
    <t>Hard coal new_2</t>
  </si>
  <si>
    <t>Hard coal old 2_2</t>
  </si>
  <si>
    <t>Gas CCGT old 2 Bio</t>
  </si>
  <si>
    <t>Hard coal old 2 Bio_1</t>
  </si>
  <si>
    <t>Heavy oil old 1 Bio</t>
  </si>
  <si>
    <t>Other non-RES DKW1 P</t>
  </si>
  <si>
    <t>Other RES_2</t>
  </si>
  <si>
    <t>SLACK_2</t>
  </si>
  <si>
    <t>Gas OCGT, Coal,</t>
  </si>
  <si>
    <t>Pump storage, P2G,</t>
  </si>
  <si>
    <t>PV, Hydro</t>
  </si>
  <si>
    <t>Onshore wind</t>
  </si>
  <si>
    <t>Offshore wind</t>
  </si>
  <si>
    <t>Gas CCGT</t>
  </si>
  <si>
    <t>Heavy oil, Shale oil</t>
  </si>
  <si>
    <t>Rest</t>
  </si>
  <si>
    <t>VOLL</t>
  </si>
  <si>
    <t>rest</t>
  </si>
  <si>
    <t>CCGT</t>
  </si>
  <si>
    <t>OCGT</t>
  </si>
  <si>
    <t xml:space="preserve"> 16.0 Cost</t>
  </si>
  <si>
    <t>t=1</t>
  </si>
  <si>
    <t>t=2</t>
  </si>
  <si>
    <t>t=0</t>
  </si>
  <si>
    <t>from</t>
  </si>
  <si>
    <t>to</t>
  </si>
  <si>
    <t>mva</t>
  </si>
  <si>
    <t>type</t>
  </si>
  <si>
    <t>UK1</t>
  </si>
  <si>
    <t>FR1</t>
  </si>
  <si>
    <t>DC</t>
  </si>
  <si>
    <t>UK2</t>
  </si>
  <si>
    <t>DK0</t>
  </si>
  <si>
    <t>DE0</t>
  </si>
  <si>
    <t>BE1</t>
  </si>
  <si>
    <t>BE0</t>
  </si>
  <si>
    <t>AC</t>
  </si>
  <si>
    <t>NL1</t>
  </si>
  <si>
    <t>NL0</t>
  </si>
  <si>
    <t>UK0</t>
  </si>
  <si>
    <t>DE1</t>
  </si>
  <si>
    <t>NO1</t>
  </si>
  <si>
    <t>DK1</t>
  </si>
  <si>
    <t>Average Energy Price 12</t>
  </si>
  <si>
    <t>Average Energy Price 11</t>
  </si>
  <si>
    <t>Average Energy Price 13</t>
  </si>
  <si>
    <t>Average Energy Price 8</t>
  </si>
  <si>
    <t>Average Energy Price 10</t>
  </si>
  <si>
    <t>Average Energy Price 9</t>
  </si>
  <si>
    <t xml:space="preserve"> 3 - 9 MVA</t>
  </si>
  <si>
    <t xml:space="preserve"> 4 - 11 MVA</t>
  </si>
  <si>
    <t xml:space="preserve"> 32.364158630371094 Cost</t>
  </si>
  <si>
    <t xml:space="preserve"> 14 - 15 MVA</t>
  </si>
  <si>
    <t xml:space="preserve"> 16 - 17 MVA</t>
  </si>
  <si>
    <t xml:space="preserve"> 18 - 19 MVA</t>
  </si>
  <si>
    <t xml:space="preserve"> 20 - 21 MVA</t>
  </si>
  <si>
    <t xml:space="preserve"> 22 - 23 MVA</t>
  </si>
  <si>
    <t xml:space="preserve"> 24 - 25 MVA</t>
  </si>
  <si>
    <t xml:space="preserve"> 26 - 27 MVA</t>
  </si>
  <si>
    <t xml:space="preserve"> 43.0 Cost</t>
  </si>
  <si>
    <t xml:space="preserve"> 28 - 29 MVA</t>
  </si>
  <si>
    <t xml:space="preserve"> 30 - 31 MVA</t>
  </si>
  <si>
    <t xml:space="preserve"> 32 - 33 MVA</t>
  </si>
  <si>
    <t xml:space="preserve"> 34 - 35 MVA</t>
  </si>
  <si>
    <t xml:space="preserve"> 50.0 Cost</t>
  </si>
  <si>
    <t xml:space="preserve"> 36 - 37 MVA</t>
  </si>
  <si>
    <t xml:space="preserve"> 38 - 39 MVA</t>
  </si>
  <si>
    <t xml:space="preserve"> 40 - 41 MVA</t>
  </si>
  <si>
    <t xml:space="preserve"> 42 - 43 MVA</t>
  </si>
  <si>
    <t xml:space="preserve"> 16.4 Cost</t>
  </si>
  <si>
    <t xml:space="preserve"> 44 - 45 MVA</t>
  </si>
  <si>
    <t xml:space="preserve"> 60.0 Cost</t>
  </si>
  <si>
    <t xml:space="preserve"> 63.0 Cost</t>
  </si>
  <si>
    <t xml:space="preserve"> 75.0 Cost</t>
  </si>
  <si>
    <t xml:space="preserve"> 80.0 Cost</t>
  </si>
  <si>
    <t xml:space="preserve"> 5.0 Cost</t>
  </si>
  <si>
    <t xml:space="preserve"> 32.0 Cost</t>
  </si>
  <si>
    <t xml:space="preserve"> 13.0 Cost</t>
  </si>
  <si>
    <t>n2HMD</t>
  </si>
  <si>
    <t>nOBZ with zOBZ prices</t>
  </si>
  <si>
    <t>zOBZ with nOBZ prices</t>
  </si>
  <si>
    <t>nOBZ: zOBZ</t>
  </si>
  <si>
    <t>zOBZ: nOBZ</t>
  </si>
  <si>
    <t>FR</t>
  </si>
  <si>
    <t>NL</t>
  </si>
  <si>
    <t>NO</t>
  </si>
  <si>
    <t>NL(WF)</t>
  </si>
  <si>
    <t>UK(WF)</t>
  </si>
  <si>
    <t>Converter</t>
  </si>
  <si>
    <t>MWh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</si>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</sst>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abSelected="1" workbookViewId="0">
      <selection activeCell="B10" sqref="B10"/>
    </sheetView>
  </sheetViews>
  <sheetFormatPr defaultRowHeight="15" x14ac:dyDescent="0.25"/>
  <cols>
    <col min="1" max="1" width="24" customWidth="1"/>
    <col min="2" max="2" width="9.5703125" bestFit="1" customWidth="1"/>
    <col min="3" max="5" width="14.42578125" customWidth="1"/>
    <col min="6" max="6" width="24.5703125" customWidth="1"/>
    <col min="7" max="7" width="20.5703125" customWidth="1"/>
    <col min="8" max="9" width="11.5703125" bestFit="1" customWidth="1"/>
    <col min="10" max="10" width="10.5703125" customWidth="1"/>
    <col min="11" max="11" width="23.5703125" customWidth="1"/>
    <col min="13" max="13" width="10.5703125" customWidth="1"/>
    <col min="14" max="14" width="20.5703125" customWidth="1"/>
    <col min="15" max="15" width="10.5703125" bestFit="1" customWidth="1"/>
    <col min="16" max="16" width="20.5703125" customWidth="1"/>
    <col min="17" max="17" width="10.5703125" customWidth="1"/>
  </cols>
  <sheetData>
    <row r="1" spans="1:35" x14ac:dyDescent="0.25">
      <c r="A1" t="s">
        <v>21</v>
      </c>
      <c r="F1" t="s">
        <v>11</v>
      </c>
      <c r="K1" t="s">
        <v>30</v>
      </c>
      <c r="P1" t="s">
        <v>67</v>
      </c>
      <c r="U1" t="s">
        <v>70</v>
      </c>
      <c r="Z1" t="s">
        <v>205</v>
      </c>
      <c r="AF1" t="s">
        <v>204</v>
      </c>
    </row>
    <row r="2" spans="1:35" x14ac:dyDescent="0.25">
      <c r="A2" t="s">
        <v>0</v>
      </c>
      <c r="B2">
        <v>23787.598463672701</v>
      </c>
      <c r="C2" t="s">
        <v>5</v>
      </c>
      <c r="D2">
        <v>159884.71306346101</v>
      </c>
      <c r="F2" t="s">
        <v>0</v>
      </c>
      <c r="G2">
        <v>25006.409617458699</v>
      </c>
      <c r="H2" t="s">
        <v>5</v>
      </c>
      <c r="I2">
        <v>56284.837004684501</v>
      </c>
      <c r="K2" t="s">
        <v>0</v>
      </c>
      <c r="L2">
        <v>25055.123037698999</v>
      </c>
      <c r="M2" t="s">
        <v>5</v>
      </c>
      <c r="N2">
        <v>114009.920852536</v>
      </c>
      <c r="P2" t="s">
        <v>0</v>
      </c>
      <c r="Q2">
        <v>23787.598463672701</v>
      </c>
      <c r="R2" t="s">
        <v>5</v>
      </c>
      <c r="S2">
        <v>56450.816914765703</v>
      </c>
      <c r="U2" t="s">
        <v>0</v>
      </c>
      <c r="V2">
        <v>25006.409617458699</v>
      </c>
      <c r="W2" t="s">
        <v>5</v>
      </c>
      <c r="X2">
        <v>156729.159252799</v>
      </c>
      <c r="Z2" t="s">
        <v>0</v>
      </c>
      <c r="AA2">
        <v>25055.123037698999</v>
      </c>
      <c r="AB2" t="s">
        <v>5</v>
      </c>
      <c r="AC2">
        <v>157465.326824441</v>
      </c>
      <c r="AF2" t="s">
        <v>0</v>
      </c>
      <c r="AG2">
        <v>23787.598463672701</v>
      </c>
      <c r="AH2" t="s">
        <v>5</v>
      </c>
      <c r="AI2">
        <v>122081.192355886</v>
      </c>
    </row>
    <row r="3" spans="1:35" x14ac:dyDescent="0.25">
      <c r="A3" t="s">
        <v>1</v>
      </c>
      <c r="B3">
        <v>56524.683234797798</v>
      </c>
      <c r="C3" t="s">
        <v>5</v>
      </c>
      <c r="D3">
        <v>146842.94195880901</v>
      </c>
      <c r="F3" t="s">
        <v>1</v>
      </c>
      <c r="G3">
        <v>56462.051337396202</v>
      </c>
      <c r="H3" t="s">
        <v>5</v>
      </c>
      <c r="I3">
        <v>209850.97155030901</v>
      </c>
      <c r="K3" t="s">
        <v>1</v>
      </c>
      <c r="L3">
        <v>56567.629575321997</v>
      </c>
      <c r="M3" t="s">
        <v>5</v>
      </c>
      <c r="N3">
        <v>155591.953842994</v>
      </c>
      <c r="P3" t="s">
        <v>1</v>
      </c>
      <c r="Q3">
        <v>56524.683234797798</v>
      </c>
      <c r="R3" t="s">
        <v>5</v>
      </c>
      <c r="S3">
        <v>179471.720642834</v>
      </c>
      <c r="U3" t="s">
        <v>1</v>
      </c>
      <c r="V3">
        <v>56462.051337396202</v>
      </c>
      <c r="W3" t="s">
        <v>5</v>
      </c>
      <c r="X3">
        <v>145271.62664253701</v>
      </c>
      <c r="Z3" t="s">
        <v>1</v>
      </c>
      <c r="AA3">
        <v>56567.629575321997</v>
      </c>
      <c r="AB3" t="s">
        <v>5</v>
      </c>
      <c r="AC3">
        <v>123394.24577726</v>
      </c>
      <c r="AF3" t="s">
        <v>1</v>
      </c>
      <c r="AG3">
        <v>56524.683234797798</v>
      </c>
      <c r="AH3" t="s">
        <v>5</v>
      </c>
      <c r="AI3">
        <v>147034.823021113</v>
      </c>
    </row>
    <row r="4" spans="1:35" x14ac:dyDescent="0.25">
      <c r="A4" t="s">
        <v>3</v>
      </c>
      <c r="B4">
        <v>59.330303006167902</v>
      </c>
      <c r="C4" t="s">
        <v>5</v>
      </c>
      <c r="D4">
        <v>443.344083367905</v>
      </c>
      <c r="F4" t="s">
        <v>3</v>
      </c>
      <c r="G4">
        <v>59.330303006167902</v>
      </c>
      <c r="H4" t="s">
        <v>5</v>
      </c>
      <c r="I4">
        <v>49.375487841495698</v>
      </c>
      <c r="K4" t="s">
        <v>3</v>
      </c>
      <c r="L4">
        <v>59.330303006167902</v>
      </c>
      <c r="M4" t="s">
        <v>5</v>
      </c>
      <c r="N4">
        <v>440.41743651479999</v>
      </c>
      <c r="P4" t="s">
        <v>3</v>
      </c>
      <c r="Q4">
        <v>59.330303006167902</v>
      </c>
      <c r="R4" t="s">
        <v>5</v>
      </c>
      <c r="S4">
        <v>49.733985350572702</v>
      </c>
      <c r="U4" t="s">
        <v>3</v>
      </c>
      <c r="V4">
        <v>59.330303006167902</v>
      </c>
      <c r="W4" t="s">
        <v>5</v>
      </c>
      <c r="X4">
        <v>443.10052395649501</v>
      </c>
      <c r="Z4" t="s">
        <v>3</v>
      </c>
      <c r="AA4">
        <v>59.330303006167902</v>
      </c>
      <c r="AB4" t="s">
        <v>5</v>
      </c>
      <c r="AC4">
        <v>443.48430766848901</v>
      </c>
      <c r="AF4" t="s">
        <v>3</v>
      </c>
      <c r="AG4">
        <v>59.330303006167902</v>
      </c>
      <c r="AH4" t="s">
        <v>5</v>
      </c>
      <c r="AI4">
        <v>440.70364452635698</v>
      </c>
    </row>
    <row r="5" spans="1:35" x14ac:dyDescent="0.25">
      <c r="A5" t="s">
        <v>4</v>
      </c>
      <c r="B5" s="3">
        <v>1714871.9953427601</v>
      </c>
      <c r="F5" t="s">
        <v>4</v>
      </c>
      <c r="G5" s="3">
        <v>1913439.15997343</v>
      </c>
      <c r="K5" t="s">
        <v>4</v>
      </c>
      <c r="L5" s="3">
        <v>1719330.3549486001</v>
      </c>
      <c r="P5" t="s">
        <v>4</v>
      </c>
      <c r="Q5" s="3">
        <v>1921467.8954906799</v>
      </c>
      <c r="U5" t="s">
        <v>4</v>
      </c>
      <c r="V5" s="3">
        <v>1713049.7130072799</v>
      </c>
      <c r="Z5" t="s">
        <v>4</v>
      </c>
      <c r="AA5" s="3">
        <v>1710562.4130695299</v>
      </c>
      <c r="AF5" t="s">
        <v>4</v>
      </c>
      <c r="AG5" s="3">
        <v>1718307.1065726499</v>
      </c>
    </row>
    <row r="6" spans="1:35" x14ac:dyDescent="0.25">
      <c r="A6" t="s">
        <v>12</v>
      </c>
      <c r="B6" s="3">
        <v>1132.0977633868199</v>
      </c>
      <c r="F6" t="s">
        <v>12</v>
      </c>
      <c r="G6">
        <v>1201.90321452639</v>
      </c>
      <c r="K6" t="s">
        <v>12</v>
      </c>
      <c r="L6" s="3">
        <v>1177.137859638</v>
      </c>
      <c r="P6" t="s">
        <v>12</v>
      </c>
      <c r="Q6">
        <v>1199.05717345474</v>
      </c>
      <c r="U6" t="s">
        <v>12</v>
      </c>
      <c r="V6">
        <v>1134.6357895083499</v>
      </c>
      <c r="Z6" t="s">
        <v>12</v>
      </c>
      <c r="AA6">
        <v>1133.67212707622</v>
      </c>
      <c r="AF6" t="s">
        <v>12</v>
      </c>
      <c r="AG6" s="3">
        <v>1165.95485462796</v>
      </c>
    </row>
    <row r="7" spans="1:35" x14ac:dyDescent="0.25">
      <c r="A7" t="s">
        <v>2</v>
      </c>
      <c r="B7" s="3">
        <v>3463612.47649873</v>
      </c>
      <c r="F7" t="s">
        <v>2</v>
      </c>
      <c r="G7" s="3">
        <v>3367392.64986178</v>
      </c>
      <c r="K7" t="s">
        <v>2</v>
      </c>
      <c r="L7" s="3">
        <v>2888789.5594547899</v>
      </c>
      <c r="P7" t="s">
        <v>2</v>
      </c>
      <c r="Q7" s="3">
        <v>2886343.7383714099</v>
      </c>
      <c r="U7" t="s">
        <v>2</v>
      </c>
      <c r="V7" s="3">
        <v>3367392.64986178</v>
      </c>
      <c r="Z7" t="s">
        <v>2</v>
      </c>
      <c r="AA7" s="3">
        <v>2888789.5594547899</v>
      </c>
      <c r="AF7" t="s">
        <v>2</v>
      </c>
      <c r="AG7" s="3">
        <v>2886343.7383714099</v>
      </c>
    </row>
    <row r="8" spans="1:35" x14ac:dyDescent="0.25">
      <c r="A8" t="s">
        <v>14</v>
      </c>
      <c r="B8">
        <v>89.959490740740705</v>
      </c>
      <c r="F8" t="s">
        <v>14</v>
      </c>
      <c r="G8">
        <v>90.851315147186199</v>
      </c>
      <c r="K8" t="s">
        <v>14</v>
      </c>
      <c r="L8">
        <v>89.669541084982299</v>
      </c>
      <c r="P8" t="s">
        <v>14</v>
      </c>
      <c r="Q8">
        <v>89.959619812551097</v>
      </c>
      <c r="U8" t="s">
        <v>14</v>
      </c>
      <c r="V8">
        <v>89.469907407407305</v>
      </c>
      <c r="Z8" t="s">
        <v>14</v>
      </c>
      <c r="AA8">
        <v>89.821228113941501</v>
      </c>
      <c r="AF8" t="s">
        <v>14</v>
      </c>
      <c r="AG8">
        <v>90.059761366464599</v>
      </c>
    </row>
    <row r="9" spans="1:35" x14ac:dyDescent="0.25">
      <c r="A9" t="s">
        <v>15</v>
      </c>
      <c r="B9">
        <v>92.179398148147797</v>
      </c>
      <c r="F9" t="s">
        <v>15</v>
      </c>
      <c r="G9">
        <v>91.531263660822205</v>
      </c>
      <c r="K9" t="s">
        <v>15</v>
      </c>
      <c r="L9">
        <v>92.316519897606995</v>
      </c>
      <c r="P9" t="s">
        <v>15</v>
      </c>
      <c r="Q9">
        <v>91.732694618484402</v>
      </c>
      <c r="U9" t="s">
        <v>15</v>
      </c>
      <c r="V9">
        <v>92.348379629629306</v>
      </c>
      <c r="Z9" t="s">
        <v>15</v>
      </c>
      <c r="AA9">
        <v>91.978056817644898</v>
      </c>
      <c r="AF9" t="s">
        <v>15</v>
      </c>
      <c r="AG9">
        <v>92.015713340285402</v>
      </c>
    </row>
    <row r="10" spans="1:35" x14ac:dyDescent="0.25">
      <c r="A10" t="s">
        <v>168</v>
      </c>
      <c r="B10">
        <v>53.5</v>
      </c>
      <c r="F10" t="s">
        <v>168</v>
      </c>
      <c r="G10">
        <v>90.7951672271045</v>
      </c>
      <c r="K10" t="s">
        <v>168</v>
      </c>
      <c r="L10">
        <v>83.647565798721203</v>
      </c>
      <c r="P10" t="s">
        <v>168</v>
      </c>
      <c r="Q10">
        <v>91.055679476902995</v>
      </c>
      <c r="U10" t="s">
        <v>168</v>
      </c>
      <c r="V10">
        <v>54.668981481481403</v>
      </c>
      <c r="Z10" t="s">
        <v>168</v>
      </c>
      <c r="AA10">
        <v>54.008189454545096</v>
      </c>
      <c r="AF10" t="s">
        <v>168</v>
      </c>
      <c r="AG10">
        <v>81.439985154277693</v>
      </c>
    </row>
    <row r="11" spans="1:35" x14ac:dyDescent="0.25">
      <c r="A11" t="s">
        <v>16</v>
      </c>
      <c r="B11">
        <v>87.951967592592496</v>
      </c>
      <c r="F11" t="s">
        <v>16</v>
      </c>
      <c r="G11">
        <v>88.435174943153797</v>
      </c>
      <c r="K11" t="s">
        <v>16</v>
      </c>
      <c r="L11">
        <v>87.566574835951798</v>
      </c>
      <c r="P11" t="s">
        <v>16</v>
      </c>
      <c r="Q11">
        <v>88.124494638510797</v>
      </c>
      <c r="U11" t="s">
        <v>16</v>
      </c>
      <c r="V11">
        <v>88.013226023726702</v>
      </c>
      <c r="Z11" t="s">
        <v>16</v>
      </c>
      <c r="AA11">
        <v>88.082175925925796</v>
      </c>
      <c r="AF11" t="s">
        <v>16</v>
      </c>
      <c r="AG11">
        <v>87.722800925925796</v>
      </c>
    </row>
    <row r="12" spans="1:35" x14ac:dyDescent="0.25">
      <c r="A12" t="s">
        <v>27</v>
      </c>
      <c r="B12">
        <v>91.255787037036995</v>
      </c>
      <c r="F12" t="s">
        <v>27</v>
      </c>
      <c r="G12">
        <v>90.7951672271045</v>
      </c>
      <c r="K12" t="s">
        <v>27</v>
      </c>
      <c r="L12">
        <v>91.099674091178699</v>
      </c>
      <c r="P12" t="s">
        <v>27</v>
      </c>
      <c r="Q12">
        <v>91.055679476902995</v>
      </c>
      <c r="U12" t="s">
        <v>27</v>
      </c>
      <c r="V12">
        <v>91.023148148148195</v>
      </c>
      <c r="Z12" t="s">
        <v>27</v>
      </c>
      <c r="AA12">
        <v>91.582962268332906</v>
      </c>
      <c r="AF12" t="s">
        <v>27</v>
      </c>
      <c r="AG12">
        <v>91.025054598722093</v>
      </c>
    </row>
    <row r="13" spans="1:35" x14ac:dyDescent="0.25">
      <c r="A13" t="s">
        <v>169</v>
      </c>
      <c r="B13">
        <v>75.131365740740705</v>
      </c>
      <c r="F13" t="s">
        <v>169</v>
      </c>
      <c r="G13">
        <v>90.851315147186199</v>
      </c>
      <c r="K13" t="s">
        <v>169</v>
      </c>
      <c r="L13">
        <v>83.647565798721203</v>
      </c>
      <c r="P13" t="s">
        <v>169</v>
      </c>
      <c r="Q13">
        <v>89.959619812551097</v>
      </c>
      <c r="U13" t="s">
        <v>169</v>
      </c>
      <c r="V13">
        <v>75.8159722222222</v>
      </c>
      <c r="Z13" t="s">
        <v>169</v>
      </c>
      <c r="AA13">
        <v>75.755255891719301</v>
      </c>
      <c r="AF13" t="s">
        <v>169</v>
      </c>
      <c r="AG13">
        <v>81.439985154277693</v>
      </c>
    </row>
    <row r="14" spans="1:35" x14ac:dyDescent="0.25">
      <c r="A14" t="s">
        <v>170</v>
      </c>
      <c r="B14">
        <v>72.3541666666666</v>
      </c>
      <c r="F14" t="s">
        <v>170</v>
      </c>
      <c r="G14">
        <v>91.531263660822205</v>
      </c>
      <c r="K14" t="s">
        <v>170</v>
      </c>
      <c r="L14">
        <v>83.647565798721203</v>
      </c>
      <c r="P14" t="s">
        <v>170</v>
      </c>
      <c r="Q14">
        <v>91.732694618484402</v>
      </c>
      <c r="U14" t="s">
        <v>170</v>
      </c>
      <c r="V14">
        <v>70.257523148148195</v>
      </c>
      <c r="Z14" t="s">
        <v>170</v>
      </c>
      <c r="AA14">
        <v>67.997779897634999</v>
      </c>
      <c r="AF14" t="s">
        <v>170</v>
      </c>
      <c r="AG14">
        <v>81.439985154277693</v>
      </c>
    </row>
    <row r="15" spans="1:35" x14ac:dyDescent="0.25">
      <c r="A15" t="s">
        <v>28</v>
      </c>
      <c r="B15">
        <v>111.136536534977</v>
      </c>
      <c r="F15" t="s">
        <v>28</v>
      </c>
      <c r="G15">
        <v>94.077103671050594</v>
      </c>
      <c r="K15" t="s">
        <v>28</v>
      </c>
      <c r="L15">
        <v>111.07533099652601</v>
      </c>
      <c r="P15" t="s">
        <v>28</v>
      </c>
      <c r="Q15">
        <v>93.8596170832203</v>
      </c>
      <c r="U15" t="s">
        <v>28</v>
      </c>
      <c r="V15">
        <v>111.197794966111</v>
      </c>
      <c r="Z15" t="s">
        <v>28</v>
      </c>
      <c r="AA15">
        <v>111.424938618124</v>
      </c>
      <c r="AF15" t="s">
        <v>28</v>
      </c>
      <c r="AG15">
        <v>111.131498541106</v>
      </c>
    </row>
    <row r="16" spans="1:35" x14ac:dyDescent="0.25">
      <c r="A16" t="s">
        <v>29</v>
      </c>
      <c r="B16">
        <v>106.063078703703</v>
      </c>
      <c r="F16" t="s">
        <v>29</v>
      </c>
      <c r="G16">
        <v>105.39931921637699</v>
      </c>
      <c r="K16" t="s">
        <v>29</v>
      </c>
      <c r="L16">
        <v>105.999974181056</v>
      </c>
      <c r="P16" t="s">
        <v>29</v>
      </c>
      <c r="Q16">
        <v>105.60603184958801</v>
      </c>
      <c r="U16" t="s">
        <v>29</v>
      </c>
      <c r="V16">
        <v>106.088541666666</v>
      </c>
      <c r="Z16" t="s">
        <v>29</v>
      </c>
      <c r="AA16">
        <v>106.100687334687</v>
      </c>
      <c r="AF16" t="s">
        <v>29</v>
      </c>
      <c r="AG16">
        <v>105.81835992284201</v>
      </c>
    </row>
    <row r="17" spans="1:33" x14ac:dyDescent="0.25">
      <c r="A17" t="s">
        <v>171</v>
      </c>
      <c r="B17">
        <v>92.179398148147797</v>
      </c>
      <c r="F17" t="s">
        <v>171</v>
      </c>
      <c r="G17">
        <v>91.531263660822205</v>
      </c>
      <c r="K17" t="s">
        <v>171</v>
      </c>
      <c r="L17">
        <v>92.316519897606995</v>
      </c>
      <c r="P17" t="s">
        <v>171</v>
      </c>
      <c r="Q17">
        <v>91.732694618484402</v>
      </c>
      <c r="U17" t="s">
        <v>171</v>
      </c>
      <c r="V17">
        <v>92.348379629629306</v>
      </c>
      <c r="Z17" t="s">
        <v>171</v>
      </c>
      <c r="AA17">
        <v>91.978056817644898</v>
      </c>
      <c r="AF17" t="s">
        <v>171</v>
      </c>
      <c r="AG17">
        <v>92.015713340285402</v>
      </c>
    </row>
    <row r="18" spans="1:33" x14ac:dyDescent="0.25">
      <c r="A18" t="s">
        <v>172</v>
      </c>
      <c r="B18">
        <v>82.750578703703695</v>
      </c>
      <c r="F18" t="s">
        <v>172</v>
      </c>
      <c r="G18">
        <v>94.077103671050594</v>
      </c>
      <c r="K18" t="s">
        <v>172</v>
      </c>
      <c r="L18">
        <v>83.647565798721203</v>
      </c>
      <c r="P18" t="s">
        <v>172</v>
      </c>
      <c r="Q18">
        <v>93.8596170832203</v>
      </c>
      <c r="U18" t="s">
        <v>172</v>
      </c>
      <c r="V18">
        <v>84.023148148148096</v>
      </c>
      <c r="Z18" t="s">
        <v>172</v>
      </c>
      <c r="AA18">
        <v>85.011082973063594</v>
      </c>
      <c r="AF18" t="s">
        <v>172</v>
      </c>
      <c r="AG18">
        <v>81.439985154277693</v>
      </c>
    </row>
    <row r="19" spans="1:33" x14ac:dyDescent="0.25">
      <c r="A19" t="s">
        <v>173</v>
      </c>
      <c r="B19">
        <v>88.023726851851706</v>
      </c>
      <c r="F19" t="s">
        <v>173</v>
      </c>
      <c r="G19">
        <v>91.013878646857506</v>
      </c>
      <c r="K19" t="s">
        <v>173</v>
      </c>
      <c r="L19">
        <v>83.647565798721203</v>
      </c>
      <c r="P19" t="s">
        <v>173</v>
      </c>
      <c r="Q19">
        <v>90.189365182921406</v>
      </c>
      <c r="U19" t="s">
        <v>173</v>
      </c>
      <c r="V19">
        <v>89.690393518518405</v>
      </c>
      <c r="Z19" t="s">
        <v>173</v>
      </c>
      <c r="AA19">
        <v>89.965856481481396</v>
      </c>
      <c r="AF19" t="s">
        <v>173</v>
      </c>
      <c r="AG19">
        <v>81.439985154277693</v>
      </c>
    </row>
    <row r="20" spans="1:33" x14ac:dyDescent="0.25">
      <c r="A20" t="s">
        <v>13</v>
      </c>
      <c r="B20">
        <v>89.612268518518405</v>
      </c>
      <c r="F20" t="s">
        <v>13</v>
      </c>
      <c r="G20">
        <v>91.013878646857506</v>
      </c>
      <c r="K20" t="s">
        <v>13</v>
      </c>
      <c r="L20">
        <v>88.8558956594851</v>
      </c>
      <c r="P20" t="s">
        <v>13</v>
      </c>
      <c r="Q20">
        <v>90.189365182921406</v>
      </c>
      <c r="U20" t="s">
        <v>13</v>
      </c>
      <c r="V20">
        <v>89.690393518518405</v>
      </c>
      <c r="Z20" t="s">
        <v>13</v>
      </c>
      <c r="AA20">
        <v>89.965856481481396</v>
      </c>
      <c r="AF20" t="s">
        <v>13</v>
      </c>
      <c r="AG20">
        <v>88.966026820944293</v>
      </c>
    </row>
    <row r="21" spans="1:33" x14ac:dyDescent="0.25">
      <c r="A21" t="s">
        <v>73</v>
      </c>
      <c r="B21">
        <v>0</v>
      </c>
      <c r="F21" t="s">
        <v>73</v>
      </c>
      <c r="G21">
        <v>167493.25387045299</v>
      </c>
      <c r="K21" t="s">
        <v>73</v>
      </c>
      <c r="L21">
        <v>142283.254389379</v>
      </c>
      <c r="P21" t="s">
        <v>73</v>
      </c>
      <c r="Q21">
        <v>159809.072880455</v>
      </c>
      <c r="U21" t="s">
        <v>73</v>
      </c>
      <c r="V21">
        <v>0</v>
      </c>
      <c r="Z21" t="s">
        <v>73</v>
      </c>
      <c r="AA21">
        <v>0</v>
      </c>
      <c r="AF21" t="s">
        <v>73</v>
      </c>
      <c r="AG21">
        <v>142960.05748375101</v>
      </c>
    </row>
    <row r="23" spans="1:33" x14ac:dyDescent="0.25">
      <c r="A23" t="s">
        <v>65</v>
      </c>
    </row>
    <row r="24" spans="1:33" x14ac:dyDescent="0.25">
      <c r="B24" t="s">
        <v>22</v>
      </c>
      <c r="D24" t="s">
        <v>9</v>
      </c>
      <c r="F24" t="s">
        <v>60</v>
      </c>
    </row>
    <row r="25" spans="1:33" x14ac:dyDescent="0.25">
      <c r="B25" t="s">
        <v>10</v>
      </c>
      <c r="C25" t="s">
        <v>25</v>
      </c>
      <c r="D25" t="s">
        <v>10</v>
      </c>
      <c r="E25" t="s">
        <v>25</v>
      </c>
      <c r="F25" t="s">
        <v>10</v>
      </c>
      <c r="G25" t="s">
        <v>25</v>
      </c>
      <c r="H25" t="s">
        <v>66</v>
      </c>
      <c r="I25" t="s">
        <v>24</v>
      </c>
      <c r="J25" t="s">
        <v>75</v>
      </c>
      <c r="K25" t="s">
        <v>26</v>
      </c>
      <c r="N25" t="s">
        <v>23</v>
      </c>
    </row>
    <row r="26" spans="1:33" x14ac:dyDescent="0.25">
      <c r="A26" t="s">
        <v>21</v>
      </c>
      <c r="B26" s="1">
        <f>B2/1000</f>
        <v>23.787598463672701</v>
      </c>
      <c r="C26" s="1">
        <f>D2/1000</f>
        <v>159.88471306346102</v>
      </c>
      <c r="D26" s="1">
        <f>B3/1000</f>
        <v>56.524683234797799</v>
      </c>
      <c r="E26" s="1">
        <f>D3/1000</f>
        <v>146.84294195880901</v>
      </c>
      <c r="F26" s="1">
        <f>B4/1000</f>
        <v>5.93303030061679E-2</v>
      </c>
      <c r="G26" s="1">
        <f>D4/1000</f>
        <v>0.44334408336790498</v>
      </c>
      <c r="H26" s="1">
        <f>-B26+C26-D26+E26-F26+G26</f>
        <v>226.79938710416127</v>
      </c>
      <c r="I26" s="1">
        <f>B5/1000</f>
        <v>1714.8719953427601</v>
      </c>
      <c r="J26" s="1">
        <f>B21/1000</f>
        <v>0</v>
      </c>
      <c r="K26" s="1">
        <f>H26+I26-J26</f>
        <v>1941.6713824469214</v>
      </c>
      <c r="L26" t="s">
        <v>77</v>
      </c>
      <c r="M26" t="s">
        <v>21</v>
      </c>
      <c r="N26" s="2">
        <f>B7</f>
        <v>3463612.47649873</v>
      </c>
    </row>
    <row r="27" spans="1:33" x14ac:dyDescent="0.25">
      <c r="A27" t="s">
        <v>71</v>
      </c>
      <c r="B27" s="1">
        <f>V2/1000</f>
        <v>25.006409617458701</v>
      </c>
      <c r="C27" s="1">
        <f>X2/1000</f>
        <v>156.72915925279901</v>
      </c>
      <c r="D27" s="1">
        <f>V3/1000</f>
        <v>56.462051337396204</v>
      </c>
      <c r="E27" s="1">
        <f>X3/1000</f>
        <v>145.271626642537</v>
      </c>
      <c r="F27" s="1">
        <f>V4/1000</f>
        <v>5.93303030061679E-2</v>
      </c>
      <c r="G27" s="1">
        <f>X4/1000</f>
        <v>0.44310052395649502</v>
      </c>
      <c r="H27" s="1">
        <f>-B27+C27-D27+E27-F27+G27</f>
        <v>220.91609516143143</v>
      </c>
      <c r="I27" s="1">
        <f>V5/1000</f>
        <v>1713.0497130072799</v>
      </c>
      <c r="J27" s="1">
        <f>V21</f>
        <v>0</v>
      </c>
      <c r="K27" s="1">
        <f>H27+I27-J27</f>
        <v>1933.9658081687114</v>
      </c>
      <c r="N27" s="2"/>
    </row>
    <row r="28" spans="1:33" x14ac:dyDescent="0.25">
      <c r="A28" t="s">
        <v>11</v>
      </c>
      <c r="B28" s="1">
        <f>G2/1000</f>
        <v>25.006409617458701</v>
      </c>
      <c r="C28" s="1">
        <f>I2/1000</f>
        <v>56.284837004684498</v>
      </c>
      <c r="D28" s="1">
        <f>G3/1000</f>
        <v>56.462051337396204</v>
      </c>
      <c r="E28" s="1">
        <f>I3/1000</f>
        <v>209.850971550309</v>
      </c>
      <c r="F28" s="1">
        <f>G4/1000</f>
        <v>5.93303030061679E-2</v>
      </c>
      <c r="G28" s="1">
        <f>I4/1000</f>
        <v>4.9375487841495695E-2</v>
      </c>
      <c r="H28" s="1">
        <f>-B28+C28-D28+E28-F28+G28</f>
        <v>184.65739278497392</v>
      </c>
      <c r="I28" s="1">
        <f>(G5)/1000</f>
        <v>1913.4391599734299</v>
      </c>
      <c r="J28" s="1">
        <f>G21/1000</f>
        <v>167.49325387045297</v>
      </c>
      <c r="K28" s="1">
        <f>H28+I28-J28</f>
        <v>1930.603298887951</v>
      </c>
      <c r="M28" t="s">
        <v>68</v>
      </c>
      <c r="N28" s="2">
        <f>Q7</f>
        <v>2886343.7383714099</v>
      </c>
    </row>
    <row r="29" spans="1:33" x14ac:dyDescent="0.25">
      <c r="A29" t="s">
        <v>69</v>
      </c>
      <c r="B29" s="1">
        <f>Q2/1000</f>
        <v>23.787598463672701</v>
      </c>
      <c r="C29" s="1">
        <f>S2/1000</f>
        <v>56.450816914765703</v>
      </c>
      <c r="D29" s="1">
        <f>Q3/1000</f>
        <v>56.524683234797799</v>
      </c>
      <c r="E29" s="1">
        <f>S3/1000</f>
        <v>179.47172064283399</v>
      </c>
      <c r="F29" s="1">
        <f>Q4/1000</f>
        <v>5.93303030061679E-2</v>
      </c>
      <c r="G29" s="1">
        <f>S4/1000</f>
        <v>4.9733985350572704E-2</v>
      </c>
      <c r="H29" s="1">
        <f>-B29+C29-D29+E29-F29+G29</f>
        <v>155.60065954147359</v>
      </c>
      <c r="I29" s="1">
        <f>(Q5)/1000</f>
        <v>1921.4678954906799</v>
      </c>
      <c r="J29" s="1">
        <f>Q21/1000</f>
        <v>159.80907288045501</v>
      </c>
      <c r="K29" s="1">
        <f>H29+I29-J29</f>
        <v>1917.2594821516986</v>
      </c>
      <c r="L29" t="s">
        <v>78</v>
      </c>
      <c r="M29" t="s">
        <v>11</v>
      </c>
      <c r="N29" s="2">
        <f>G7</f>
        <v>3367392.64986178</v>
      </c>
    </row>
    <row r="30" spans="1:33" x14ac:dyDescent="0.25">
      <c r="A30" t="s">
        <v>207</v>
      </c>
      <c r="B30" s="1">
        <f>AA2/1000</f>
        <v>25.055123037698998</v>
      </c>
      <c r="C30" s="1">
        <f>AC2/1000</f>
        <v>157.46532682444101</v>
      </c>
      <c r="D30" s="1">
        <f>AA3/1000</f>
        <v>56.567629575321995</v>
      </c>
      <c r="E30" s="1">
        <f>AC3/1000</f>
        <v>123.39424577726</v>
      </c>
      <c r="F30" s="1">
        <f>AA4/1000</f>
        <v>5.93303030061679E-2</v>
      </c>
      <c r="G30" s="1">
        <f>AC4/1000</f>
        <v>0.44348430766848901</v>
      </c>
      <c r="H30" s="1">
        <f>-B30+C30-D30+E30-F30+G30</f>
        <v>199.62097399334232</v>
      </c>
      <c r="I30" s="1">
        <f>AA5/1000</f>
        <v>1710.5624130695298</v>
      </c>
      <c r="J30" s="1">
        <f>AA21</f>
        <v>0</v>
      </c>
      <c r="K30" s="1">
        <f>H30+I30-J30</f>
        <v>1910.183387062872</v>
      </c>
      <c r="N30" s="2"/>
    </row>
    <row r="31" spans="1:33" x14ac:dyDescent="0.25">
      <c r="A31" t="s">
        <v>30</v>
      </c>
      <c r="B31" s="1">
        <f>L2/1000</f>
        <v>25.055123037698998</v>
      </c>
      <c r="C31" s="1">
        <f>N2/1000</f>
        <v>114.009920852536</v>
      </c>
      <c r="D31" s="1">
        <f>L3/1000</f>
        <v>56.567629575321995</v>
      </c>
      <c r="E31" s="1">
        <f>N3/1000</f>
        <v>155.591953842994</v>
      </c>
      <c r="F31" s="1">
        <f>L4/1000</f>
        <v>5.93303030061679E-2</v>
      </c>
      <c r="G31" s="1">
        <f>N4/1000</f>
        <v>0.44041743651479998</v>
      </c>
      <c r="H31" s="1">
        <f>-B31+C31-D31+E31-F31+G31</f>
        <v>188.36020921601764</v>
      </c>
      <c r="I31" s="1">
        <f>(L5)/1000</f>
        <v>1719.3303549486</v>
      </c>
      <c r="J31" s="1">
        <f>L21/1000</f>
        <v>142.28325438937901</v>
      </c>
      <c r="K31" s="1">
        <f>H31+I31-J31</f>
        <v>1765.4073097752387</v>
      </c>
      <c r="L31" t="s">
        <v>79</v>
      </c>
      <c r="M31" t="s">
        <v>30</v>
      </c>
      <c r="N31" s="2">
        <f>L7</f>
        <v>2888789.5594547899</v>
      </c>
    </row>
    <row r="32" spans="1:33" x14ac:dyDescent="0.25">
      <c r="A32" t="s">
        <v>206</v>
      </c>
      <c r="B32" s="1">
        <f>AG2/1000</f>
        <v>23.787598463672701</v>
      </c>
      <c r="C32" s="1">
        <f>AI2/1000</f>
        <v>122.081192355886</v>
      </c>
      <c r="D32" s="1">
        <f>AG3/1000</f>
        <v>56.524683234797799</v>
      </c>
      <c r="E32" s="1">
        <f>AI3/1000</f>
        <v>147.034823021113</v>
      </c>
      <c r="F32" s="1">
        <f>AG4/1000</f>
        <v>5.93303030061679E-2</v>
      </c>
      <c r="G32" s="1">
        <f>AI4/1000</f>
        <v>0.44070364452635696</v>
      </c>
      <c r="H32" s="1">
        <f>-B32+C32-D32+E32-F32+G32</f>
        <v>189.18510702004869</v>
      </c>
      <c r="I32" s="1">
        <f>AG5/1000</f>
        <v>1718.3071065726499</v>
      </c>
      <c r="J32" s="1">
        <f>AG21/1000</f>
        <v>142.960057483751</v>
      </c>
      <c r="K32" s="1">
        <f>H32+I32-J32</f>
        <v>1764.5321561089477</v>
      </c>
      <c r="N32" s="2"/>
    </row>
    <row r="33" spans="1:14" x14ac:dyDescent="0.25">
      <c r="N33" s="2"/>
    </row>
    <row r="35" spans="1:14" x14ac:dyDescent="0.25">
      <c r="A35" t="s">
        <v>64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9</v>
      </c>
      <c r="J35">
        <v>10</v>
      </c>
      <c r="K35">
        <v>11</v>
      </c>
      <c r="L35">
        <v>12</v>
      </c>
      <c r="M35">
        <v>13</v>
      </c>
    </row>
    <row r="36" spans="1:14" x14ac:dyDescent="0.25">
      <c r="B36" t="s">
        <v>17</v>
      </c>
      <c r="C36" t="s">
        <v>208</v>
      </c>
      <c r="D36" t="s">
        <v>31</v>
      </c>
      <c r="E36" t="s">
        <v>209</v>
      </c>
      <c r="F36" t="s">
        <v>18</v>
      </c>
      <c r="G36" t="s">
        <v>19</v>
      </c>
      <c r="H36" t="s">
        <v>210</v>
      </c>
      <c r="I36" t="s">
        <v>32</v>
      </c>
      <c r="J36" t="s">
        <v>33</v>
      </c>
      <c r="K36" t="s">
        <v>211</v>
      </c>
      <c r="L36" t="s">
        <v>34</v>
      </c>
      <c r="M36" t="s">
        <v>212</v>
      </c>
    </row>
    <row r="37" spans="1:14" x14ac:dyDescent="0.25">
      <c r="A37" t="s">
        <v>72</v>
      </c>
      <c r="B37" s="2">
        <f>B9</f>
        <v>92.179398148147797</v>
      </c>
      <c r="C37" s="2">
        <f>B11</f>
        <v>87.951967592592496</v>
      </c>
      <c r="D37" s="2">
        <f>B20</f>
        <v>89.612268518518405</v>
      </c>
      <c r="E37" s="2">
        <f>B8</f>
        <v>89.959490740740705</v>
      </c>
      <c r="F37" s="2">
        <f>B15</f>
        <v>111.136536534977</v>
      </c>
      <c r="G37" s="2">
        <f>B12</f>
        <v>91.255787037036995</v>
      </c>
      <c r="H37" s="2">
        <f>B16</f>
        <v>106.063078703703</v>
      </c>
      <c r="I37" s="2">
        <f>B19</f>
        <v>88.023726851851706</v>
      </c>
      <c r="J37" s="2">
        <f>B18</f>
        <v>82.750578703703695</v>
      </c>
      <c r="K37" s="2">
        <f>B13</f>
        <v>75.131365740740705</v>
      </c>
      <c r="L37" s="2">
        <f>B10</f>
        <v>53.5</v>
      </c>
      <c r="M37" s="2">
        <f>B14</f>
        <v>72.3541666666666</v>
      </c>
    </row>
    <row r="38" spans="1:14" x14ac:dyDescent="0.25">
      <c r="A38" t="s">
        <v>11</v>
      </c>
      <c r="B38" s="2">
        <f>G9</f>
        <v>91.531263660822205</v>
      </c>
      <c r="C38" s="2">
        <f>G11</f>
        <v>88.435174943153797</v>
      </c>
      <c r="D38" s="2">
        <f>G20</f>
        <v>91.013878646857506</v>
      </c>
      <c r="E38" s="2">
        <f>G8</f>
        <v>90.851315147186199</v>
      </c>
      <c r="F38" s="2">
        <f>G15</f>
        <v>94.077103671050594</v>
      </c>
      <c r="G38" s="2">
        <f>G12</f>
        <v>90.7951672271045</v>
      </c>
      <c r="H38" s="2">
        <f>G16</f>
        <v>105.39931921637699</v>
      </c>
      <c r="I38" s="2">
        <f>G19</f>
        <v>91.013878646857506</v>
      </c>
      <c r="J38" s="2">
        <f>G18</f>
        <v>94.077103671050594</v>
      </c>
      <c r="K38" s="2">
        <f>G13</f>
        <v>90.851315147186199</v>
      </c>
      <c r="L38" s="2">
        <f>G10</f>
        <v>90.7951672271045</v>
      </c>
      <c r="M38" s="2">
        <f>G14</f>
        <v>91.531263660822205</v>
      </c>
    </row>
    <row r="39" spans="1:14" x14ac:dyDescent="0.25">
      <c r="A39" t="s">
        <v>30</v>
      </c>
      <c r="B39" s="2">
        <f>L9</f>
        <v>92.316519897606995</v>
      </c>
      <c r="C39" s="2">
        <f>L11</f>
        <v>87.566574835951798</v>
      </c>
      <c r="D39" s="2">
        <f>L20</f>
        <v>88.8558956594851</v>
      </c>
      <c r="E39" s="2">
        <f>L8</f>
        <v>89.669541084982299</v>
      </c>
      <c r="F39" s="2">
        <f>L15</f>
        <v>111.07533099652601</v>
      </c>
      <c r="G39" s="2">
        <f>L12</f>
        <v>91.099674091178699</v>
      </c>
      <c r="H39" s="2">
        <f>L16</f>
        <v>105.999974181056</v>
      </c>
      <c r="I39" s="2">
        <f>L19</f>
        <v>83.647565798721203</v>
      </c>
      <c r="J39" s="2">
        <f>L18</f>
        <v>83.647565798721203</v>
      </c>
      <c r="K39" s="2">
        <f>L13</f>
        <v>83.647565798721203</v>
      </c>
      <c r="L39" s="2">
        <f>L10</f>
        <v>83.647565798721203</v>
      </c>
      <c r="M39" s="2">
        <f>L14</f>
        <v>83.647565798721203</v>
      </c>
    </row>
    <row r="41" spans="1:14" x14ac:dyDescent="0.25">
      <c r="J41">
        <f>8/1941*100</f>
        <v>0.41215868109222054</v>
      </c>
    </row>
    <row r="42" spans="1:14" x14ac:dyDescent="0.25">
      <c r="A42" t="s">
        <v>26</v>
      </c>
    </row>
    <row r="43" spans="1:14" x14ac:dyDescent="0.25">
      <c r="B43" t="s">
        <v>9</v>
      </c>
      <c r="C43" t="s">
        <v>22</v>
      </c>
      <c r="D43" t="s">
        <v>24</v>
      </c>
      <c r="E43" t="s">
        <v>60</v>
      </c>
      <c r="F43" t="s">
        <v>74</v>
      </c>
      <c r="G43" t="s">
        <v>20</v>
      </c>
    </row>
    <row r="44" spans="1:14" x14ac:dyDescent="0.25">
      <c r="A44" t="s">
        <v>71</v>
      </c>
      <c r="B44">
        <f>($X$3-$V$3)/1000</f>
        <v>88.809575305140811</v>
      </c>
      <c r="C44">
        <f>($X$2-$V$2)/1000</f>
        <v>131.72274963534031</v>
      </c>
      <c r="D44" s="2">
        <f>$V$5/1000</f>
        <v>1713.0497130072799</v>
      </c>
      <c r="E44">
        <f>($X$4-$V$4)/1000</f>
        <v>0.38377022095032709</v>
      </c>
      <c r="F44">
        <f>0</f>
        <v>0</v>
      </c>
      <c r="G44">
        <f>SUM(B44:F44)</f>
        <v>1933.9658081687114</v>
      </c>
      <c r="I44" s="2"/>
    </row>
    <row r="45" spans="1:14" x14ac:dyDescent="0.25">
      <c r="A45" t="s">
        <v>21</v>
      </c>
      <c r="B45">
        <f>($D$3-$B$3)/1000</f>
        <v>90.318258724011216</v>
      </c>
      <c r="C45">
        <f>($D$2-$B$2)/1000</f>
        <v>136.09711459978831</v>
      </c>
      <c r="D45" s="2">
        <f>($B$5)/1000</f>
        <v>1714.8719953427601</v>
      </c>
      <c r="E45">
        <f>($D$4-$B$4)/1000</f>
        <v>0.38401378036173706</v>
      </c>
      <c r="F45">
        <f>0</f>
        <v>0</v>
      </c>
      <c r="G45">
        <f>SUM(B45:F45)</f>
        <v>1941.6713824469214</v>
      </c>
      <c r="I45" s="2"/>
    </row>
    <row r="46" spans="1:14" x14ac:dyDescent="0.25">
      <c r="A46" t="s">
        <v>11</v>
      </c>
      <c r="B46">
        <f>($I$3-$G$3)/1000</f>
        <v>153.38892021291281</v>
      </c>
      <c r="C46">
        <f>($I$2-$G$2)/1000</f>
        <v>31.278427387225801</v>
      </c>
      <c r="D46" s="2">
        <f>($G$5)/1000</f>
        <v>1913.4391599734299</v>
      </c>
      <c r="E46">
        <f>($I$4-$G$4)/1000</f>
        <v>-9.9548151646722052E-3</v>
      </c>
      <c r="F46" t="e">
        <f>-1*(#REF!)/1000</f>
        <v>#REF!</v>
      </c>
      <c r="G46" t="e">
        <f>SUM(B46:F46)</f>
        <v>#REF!</v>
      </c>
      <c r="I46" s="2"/>
    </row>
    <row r="47" spans="1:14" x14ac:dyDescent="0.25">
      <c r="A47" t="s">
        <v>69</v>
      </c>
      <c r="B47">
        <f>($S$3-$Q$3)/1000</f>
        <v>122.94703740803621</v>
      </c>
      <c r="C47">
        <f>($S$2-$Q$2)/1000</f>
        <v>32.663218451093002</v>
      </c>
      <c r="D47" s="2">
        <f>$Q$5/1000</f>
        <v>1921.4678954906799</v>
      </c>
      <c r="E47">
        <f>($S$4-$Q$4)/1000</f>
        <v>-9.5963176555951997E-3</v>
      </c>
      <c r="F47">
        <f>-1*Q15/1000</f>
        <v>-9.3859617083220298E-2</v>
      </c>
      <c r="G47">
        <f>SUM(B47:F47)</f>
        <v>2076.9746954150705</v>
      </c>
      <c r="I47" s="2"/>
    </row>
    <row r="48" spans="1:14" x14ac:dyDescent="0.25">
      <c r="A48" t="s">
        <v>30</v>
      </c>
      <c r="B48">
        <f>($N$3-$L$3)/1000</f>
        <v>99.024324267672</v>
      </c>
      <c r="C48">
        <f>($N$2-$L$2)/1000</f>
        <v>88.954797814837008</v>
      </c>
      <c r="D48" s="2">
        <f>($L$5)/1000</f>
        <v>1719.3303549486</v>
      </c>
      <c r="E48">
        <f>($N$4-$L$4)/1000</f>
        <v>0.38108713350863205</v>
      </c>
      <c r="F48">
        <f>-1*L22/1000</f>
        <v>0</v>
      </c>
      <c r="G48">
        <f>SUM(B48:F48)</f>
        <v>1907.6905641646176</v>
      </c>
    </row>
    <row r="49" spans="1:14" x14ac:dyDescent="0.25">
      <c r="D49" s="2"/>
    </row>
    <row r="50" spans="1:14" x14ac:dyDescent="0.25">
      <c r="D50" s="2"/>
    </row>
    <row r="51" spans="1:14" x14ac:dyDescent="0.25">
      <c r="A51" t="s">
        <v>63</v>
      </c>
    </row>
    <row r="52" spans="1:14" x14ac:dyDescent="0.25">
      <c r="B52" t="s">
        <v>9</v>
      </c>
      <c r="C52" t="s">
        <v>22</v>
      </c>
      <c r="D52" t="s">
        <v>60</v>
      </c>
    </row>
    <row r="53" spans="1:14" x14ac:dyDescent="0.25">
      <c r="A53" t="s">
        <v>21</v>
      </c>
      <c r="B53" s="2">
        <f>((D3/B3)^(1/30)-1)*100+4</f>
        <v>7.2334634408189178</v>
      </c>
      <c r="C53" s="2">
        <f>((D2/B2)^(1/30)-1)*100+4</f>
        <v>10.556973796257747</v>
      </c>
      <c r="D53" s="2">
        <f>((D4/B4)^(1/30)-1)*100+4</f>
        <v>10.93391773620926</v>
      </c>
    </row>
    <row r="54" spans="1:14" x14ac:dyDescent="0.25">
      <c r="A54" t="s">
        <v>11</v>
      </c>
      <c r="B54" s="2">
        <f>((I3/G3)^(1/30)-1)*100+4</f>
        <v>8.4732594414454105</v>
      </c>
      <c r="C54" s="2">
        <f>((I2/G2)^(1/30)-1)*100+4</f>
        <v>6.7412083174283897</v>
      </c>
      <c r="D54" s="2">
        <f>((I4/G4)^(1/30)-1)*100+4</f>
        <v>3.3896499701134251</v>
      </c>
    </row>
    <row r="55" spans="1:14" x14ac:dyDescent="0.25">
      <c r="A55" t="s">
        <v>30</v>
      </c>
      <c r="B55" s="2">
        <f>((N3/L3)^(1/30)-1)*100+4</f>
        <v>7.4301858703081667</v>
      </c>
      <c r="C55" s="2">
        <f>((N2/L2)^(1/30)-1)*100+4</f>
        <v>9.1804126055869268</v>
      </c>
      <c r="D55" s="2">
        <f>((N4/L4)^(1/30)-1)*100+4</f>
        <v>10.910312241819373</v>
      </c>
    </row>
    <row r="60" spans="1:14" x14ac:dyDescent="0.25">
      <c r="A60" t="s">
        <v>21</v>
      </c>
      <c r="F60" t="s">
        <v>11</v>
      </c>
      <c r="K60" t="s">
        <v>30</v>
      </c>
    </row>
    <row r="61" spans="1:14" x14ac:dyDescent="0.25">
      <c r="A61" t="s">
        <v>148</v>
      </c>
      <c r="F61" t="s">
        <v>148</v>
      </c>
      <c r="K61" t="s">
        <v>148</v>
      </c>
    </row>
    <row r="62" spans="1:14" x14ac:dyDescent="0.25">
      <c r="A62" t="s">
        <v>149</v>
      </c>
      <c r="B62" t="s">
        <v>150</v>
      </c>
      <c r="C62" t="s">
        <v>151</v>
      </c>
      <c r="D62" t="s">
        <v>152</v>
      </c>
      <c r="F62" t="s">
        <v>149</v>
      </c>
      <c r="G62" t="s">
        <v>150</v>
      </c>
      <c r="H62" t="s">
        <v>151</v>
      </c>
      <c r="I62" t="s">
        <v>152</v>
      </c>
      <c r="K62" t="s">
        <v>149</v>
      </c>
      <c r="L62" t="s">
        <v>150</v>
      </c>
      <c r="M62" t="s">
        <v>151</v>
      </c>
      <c r="N62" t="s">
        <v>152</v>
      </c>
    </row>
    <row r="63" spans="1:14" x14ac:dyDescent="0.25">
      <c r="A63" t="s">
        <v>159</v>
      </c>
      <c r="B63" t="s">
        <v>160</v>
      </c>
      <c r="C63">
        <v>33.194200000000002</v>
      </c>
      <c r="D63" t="s">
        <v>161</v>
      </c>
      <c r="F63" t="s">
        <v>159</v>
      </c>
      <c r="G63" t="s">
        <v>160</v>
      </c>
      <c r="H63">
        <v>42.133299999999998</v>
      </c>
      <c r="I63" t="s">
        <v>161</v>
      </c>
      <c r="K63" t="s">
        <v>159</v>
      </c>
      <c r="L63" t="s">
        <v>160</v>
      </c>
      <c r="M63">
        <v>42.133299999999998</v>
      </c>
      <c r="N63" t="s">
        <v>161</v>
      </c>
    </row>
    <row r="64" spans="1:14" x14ac:dyDescent="0.25">
      <c r="A64" t="s">
        <v>162</v>
      </c>
      <c r="B64" t="s">
        <v>163</v>
      </c>
      <c r="C64">
        <v>24.793500000000002</v>
      </c>
      <c r="D64" t="s">
        <v>161</v>
      </c>
      <c r="F64" t="s">
        <v>162</v>
      </c>
      <c r="G64" t="s">
        <v>163</v>
      </c>
      <c r="H64">
        <v>24.793500000000002</v>
      </c>
      <c r="I64" t="s">
        <v>161</v>
      </c>
      <c r="K64" t="s">
        <v>162</v>
      </c>
      <c r="L64" t="s">
        <v>163</v>
      </c>
      <c r="M64">
        <v>24.793500000000002</v>
      </c>
      <c r="N64" t="s">
        <v>161</v>
      </c>
    </row>
    <row r="65" spans="1:14" x14ac:dyDescent="0.25">
      <c r="A65" t="s">
        <v>156</v>
      </c>
      <c r="B65" t="s">
        <v>164</v>
      </c>
      <c r="C65">
        <v>24.07</v>
      </c>
      <c r="D65" t="s">
        <v>155</v>
      </c>
      <c r="F65" t="s">
        <v>153</v>
      </c>
      <c r="G65" t="s">
        <v>154</v>
      </c>
      <c r="H65">
        <v>24.07</v>
      </c>
      <c r="I65" t="s">
        <v>155</v>
      </c>
      <c r="K65" t="s">
        <v>153</v>
      </c>
      <c r="L65" t="s">
        <v>160</v>
      </c>
      <c r="M65">
        <v>40.85</v>
      </c>
      <c r="N65" t="s">
        <v>155</v>
      </c>
    </row>
    <row r="66" spans="1:14" x14ac:dyDescent="0.25">
      <c r="A66" t="s">
        <v>160</v>
      </c>
      <c r="B66" t="s">
        <v>163</v>
      </c>
      <c r="C66">
        <v>24.07</v>
      </c>
      <c r="D66" t="s">
        <v>155</v>
      </c>
      <c r="F66" t="s">
        <v>156</v>
      </c>
      <c r="G66" t="s">
        <v>164</v>
      </c>
      <c r="H66">
        <v>24.07</v>
      </c>
      <c r="I66" t="s">
        <v>155</v>
      </c>
      <c r="K66" t="s">
        <v>156</v>
      </c>
      <c r="L66" t="s">
        <v>164</v>
      </c>
      <c r="M66">
        <v>24.07</v>
      </c>
      <c r="N66" t="s">
        <v>155</v>
      </c>
    </row>
    <row r="67" spans="1:14" x14ac:dyDescent="0.25">
      <c r="A67" t="s">
        <v>153</v>
      </c>
      <c r="B67" t="s">
        <v>163</v>
      </c>
      <c r="C67">
        <v>24.07</v>
      </c>
      <c r="D67" t="s">
        <v>155</v>
      </c>
      <c r="F67" t="s">
        <v>162</v>
      </c>
      <c r="G67" t="s">
        <v>163</v>
      </c>
      <c r="H67">
        <v>24.07</v>
      </c>
      <c r="I67" t="s">
        <v>155</v>
      </c>
      <c r="K67" t="s">
        <v>160</v>
      </c>
      <c r="L67" t="s">
        <v>163</v>
      </c>
      <c r="M67">
        <v>40.85</v>
      </c>
      <c r="N67" t="s">
        <v>155</v>
      </c>
    </row>
    <row r="68" spans="1:14" x14ac:dyDescent="0.25">
      <c r="A68" t="s">
        <v>154</v>
      </c>
      <c r="B68" t="s">
        <v>159</v>
      </c>
      <c r="C68">
        <v>24.07</v>
      </c>
      <c r="D68" t="s">
        <v>155</v>
      </c>
      <c r="F68" t="s">
        <v>153</v>
      </c>
      <c r="G68" t="s">
        <v>158</v>
      </c>
      <c r="H68">
        <v>24.07</v>
      </c>
      <c r="I68" t="s">
        <v>155</v>
      </c>
      <c r="K68" t="s">
        <v>160</v>
      </c>
      <c r="L68" t="s">
        <v>158</v>
      </c>
      <c r="M68">
        <v>24.07</v>
      </c>
      <c r="N68" t="s">
        <v>155</v>
      </c>
    </row>
    <row r="69" spans="1:14" x14ac:dyDescent="0.25">
      <c r="A69" t="s">
        <v>165</v>
      </c>
      <c r="B69" t="s">
        <v>158</v>
      </c>
      <c r="C69">
        <v>24.07</v>
      </c>
      <c r="D69" t="s">
        <v>155</v>
      </c>
      <c r="F69" t="s">
        <v>153</v>
      </c>
      <c r="G69" t="s">
        <v>163</v>
      </c>
      <c r="H69">
        <v>24.07</v>
      </c>
      <c r="I69" t="s">
        <v>155</v>
      </c>
      <c r="K69" t="s">
        <v>158</v>
      </c>
      <c r="L69" t="s">
        <v>157</v>
      </c>
      <c r="M69">
        <v>24.07</v>
      </c>
      <c r="N69" t="s">
        <v>155</v>
      </c>
    </row>
    <row r="70" spans="1:14" x14ac:dyDescent="0.25">
      <c r="A70" t="s">
        <v>166</v>
      </c>
      <c r="B70" t="s">
        <v>164</v>
      </c>
      <c r="C70">
        <v>24.07</v>
      </c>
      <c r="D70" t="s">
        <v>155</v>
      </c>
      <c r="F70" t="s">
        <v>165</v>
      </c>
      <c r="G70" t="s">
        <v>158</v>
      </c>
      <c r="H70">
        <v>32.880000000000003</v>
      </c>
      <c r="I70" t="s">
        <v>155</v>
      </c>
      <c r="K70" t="s">
        <v>154</v>
      </c>
      <c r="L70" t="s">
        <v>159</v>
      </c>
      <c r="M70">
        <v>24.07</v>
      </c>
      <c r="N70" t="s">
        <v>155</v>
      </c>
    </row>
    <row r="71" spans="1:14" x14ac:dyDescent="0.25">
      <c r="A71" t="s">
        <v>167</v>
      </c>
      <c r="B71" t="s">
        <v>157</v>
      </c>
      <c r="C71">
        <v>24.07</v>
      </c>
      <c r="D71" t="s">
        <v>155</v>
      </c>
      <c r="F71" t="s">
        <v>166</v>
      </c>
      <c r="G71" t="s">
        <v>164</v>
      </c>
      <c r="H71">
        <v>24.07</v>
      </c>
      <c r="I71" t="s">
        <v>155</v>
      </c>
      <c r="K71" t="s">
        <v>165</v>
      </c>
      <c r="L71" t="s">
        <v>158</v>
      </c>
      <c r="M71">
        <v>24.07</v>
      </c>
      <c r="N71" t="s">
        <v>155</v>
      </c>
    </row>
    <row r="72" spans="1:14" x14ac:dyDescent="0.25">
      <c r="A72" t="s">
        <v>158</v>
      </c>
      <c r="B72" t="s">
        <v>163</v>
      </c>
      <c r="C72">
        <v>24.07</v>
      </c>
      <c r="D72" t="s">
        <v>155</v>
      </c>
      <c r="F72" t="s">
        <v>167</v>
      </c>
      <c r="G72" t="s">
        <v>157</v>
      </c>
      <c r="H72">
        <v>24.07</v>
      </c>
      <c r="I72" t="s">
        <v>155</v>
      </c>
      <c r="K72" t="s">
        <v>157</v>
      </c>
      <c r="L72" t="s">
        <v>164</v>
      </c>
      <c r="M72">
        <v>24.07</v>
      </c>
      <c r="N72" t="s">
        <v>155</v>
      </c>
    </row>
    <row r="73" spans="1:14" x14ac:dyDescent="0.25">
      <c r="A73" t="s">
        <v>159</v>
      </c>
      <c r="B73" t="s">
        <v>160</v>
      </c>
      <c r="C73">
        <v>24.07</v>
      </c>
      <c r="D73" t="s">
        <v>155</v>
      </c>
      <c r="F73" t="s">
        <v>166</v>
      </c>
      <c r="G73" t="s">
        <v>157</v>
      </c>
      <c r="H73">
        <v>24.07</v>
      </c>
      <c r="I73" t="s">
        <v>155</v>
      </c>
      <c r="K73" t="s">
        <v>167</v>
      </c>
      <c r="L73" t="s">
        <v>157</v>
      </c>
      <c r="M73">
        <v>24.07</v>
      </c>
      <c r="N73" t="s">
        <v>155</v>
      </c>
    </row>
    <row r="74" spans="1:14" x14ac:dyDescent="0.25">
      <c r="A74" t="s">
        <v>166</v>
      </c>
      <c r="B74" t="s">
        <v>157</v>
      </c>
      <c r="C74">
        <v>24.07</v>
      </c>
      <c r="D74" t="s">
        <v>155</v>
      </c>
      <c r="F74" t="s">
        <v>146</v>
      </c>
      <c r="K74" t="s">
        <v>159</v>
      </c>
      <c r="L74" t="s">
        <v>160</v>
      </c>
      <c r="M74">
        <v>24.07</v>
      </c>
      <c r="N74" t="s">
        <v>155</v>
      </c>
    </row>
    <row r="75" spans="1:14" x14ac:dyDescent="0.25">
      <c r="A75" t="s">
        <v>146</v>
      </c>
      <c r="F75" t="s">
        <v>149</v>
      </c>
      <c r="G75" t="s">
        <v>150</v>
      </c>
      <c r="H75" t="s">
        <v>151</v>
      </c>
      <c r="I75" t="s">
        <v>152</v>
      </c>
      <c r="K75" t="s">
        <v>166</v>
      </c>
      <c r="L75" t="s">
        <v>157</v>
      </c>
      <c r="M75">
        <v>32.880000000000003</v>
      </c>
      <c r="N75" t="s">
        <v>155</v>
      </c>
    </row>
    <row r="76" spans="1:14" x14ac:dyDescent="0.25">
      <c r="A76" t="s">
        <v>149</v>
      </c>
      <c r="B76" t="s">
        <v>150</v>
      </c>
      <c r="C76" t="s">
        <v>151</v>
      </c>
      <c r="D76" t="s">
        <v>152</v>
      </c>
      <c r="F76" t="s">
        <v>153</v>
      </c>
      <c r="G76" t="s">
        <v>162</v>
      </c>
      <c r="H76">
        <v>24.07</v>
      </c>
      <c r="I76" t="s">
        <v>155</v>
      </c>
    </row>
    <row r="77" spans="1:14" x14ac:dyDescent="0.25">
      <c r="A77" t="s">
        <v>153</v>
      </c>
      <c r="B77" t="s">
        <v>154</v>
      </c>
      <c r="C77">
        <v>24.07</v>
      </c>
      <c r="D77" t="s">
        <v>155</v>
      </c>
      <c r="F77" t="s">
        <v>153</v>
      </c>
      <c r="G77" t="s">
        <v>164</v>
      </c>
      <c r="H77">
        <v>24.07</v>
      </c>
      <c r="I77" t="s">
        <v>155</v>
      </c>
      <c r="K77" t="s">
        <v>147</v>
      </c>
    </row>
    <row r="78" spans="1:14" x14ac:dyDescent="0.25">
      <c r="A78" t="s">
        <v>156</v>
      </c>
      <c r="B78" t="s">
        <v>157</v>
      </c>
      <c r="C78">
        <v>24.07</v>
      </c>
      <c r="D78" t="s">
        <v>155</v>
      </c>
      <c r="F78" t="s">
        <v>158</v>
      </c>
      <c r="G78" t="s">
        <v>163</v>
      </c>
      <c r="H78">
        <v>24.07</v>
      </c>
      <c r="I78" t="s">
        <v>155</v>
      </c>
      <c r="K78" t="s">
        <v>149</v>
      </c>
      <c r="L78" t="s">
        <v>150</v>
      </c>
      <c r="M78" t="s">
        <v>151</v>
      </c>
      <c r="N78" t="s">
        <v>152</v>
      </c>
    </row>
    <row r="79" spans="1:14" x14ac:dyDescent="0.25">
      <c r="A79" t="s">
        <v>158</v>
      </c>
      <c r="B79" t="s">
        <v>157</v>
      </c>
      <c r="C79">
        <v>24.07</v>
      </c>
      <c r="D79" t="s">
        <v>155</v>
      </c>
      <c r="F79" t="s">
        <v>147</v>
      </c>
      <c r="K79" t="s">
        <v>153</v>
      </c>
      <c r="L79" t="s">
        <v>154</v>
      </c>
      <c r="M79">
        <v>24.07</v>
      </c>
      <c r="N79" t="s">
        <v>155</v>
      </c>
    </row>
    <row r="80" spans="1:14" x14ac:dyDescent="0.25">
      <c r="A80" t="s">
        <v>147</v>
      </c>
      <c r="F80" t="s">
        <v>149</v>
      </c>
      <c r="G80" t="s">
        <v>150</v>
      </c>
      <c r="H80" t="s">
        <v>151</v>
      </c>
      <c r="I80" t="s">
        <v>152</v>
      </c>
      <c r="K80" t="s">
        <v>165</v>
      </c>
      <c r="L80" t="s">
        <v>167</v>
      </c>
      <c r="M80">
        <v>24.07</v>
      </c>
      <c r="N80" t="s">
        <v>155</v>
      </c>
    </row>
    <row r="81" spans="1:9" x14ac:dyDescent="0.25">
      <c r="A81" t="s">
        <v>149</v>
      </c>
      <c r="B81" t="s">
        <v>150</v>
      </c>
      <c r="C81" t="s">
        <v>151</v>
      </c>
      <c r="D81" t="s">
        <v>152</v>
      </c>
      <c r="F81" t="s">
        <v>159</v>
      </c>
      <c r="G81" t="s">
        <v>162</v>
      </c>
      <c r="H81">
        <v>24.07</v>
      </c>
      <c r="I81" t="s">
        <v>155</v>
      </c>
    </row>
    <row r="82" spans="1:9" x14ac:dyDescent="0.25">
      <c r="A82" t="s">
        <v>153</v>
      </c>
      <c r="B82" t="s">
        <v>162</v>
      </c>
      <c r="C82">
        <v>24.07</v>
      </c>
      <c r="D82" t="s">
        <v>155</v>
      </c>
      <c r="F82" t="s">
        <v>158</v>
      </c>
      <c r="G82" t="s">
        <v>164</v>
      </c>
      <c r="H82">
        <v>24.07</v>
      </c>
      <c r="I82" t="s">
        <v>155</v>
      </c>
    </row>
    <row r="83" spans="1:9" x14ac:dyDescent="0.25">
      <c r="A83" t="s">
        <v>165</v>
      </c>
      <c r="B83" t="s">
        <v>157</v>
      </c>
      <c r="C83">
        <v>24.07</v>
      </c>
      <c r="D83" t="s">
        <v>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"/>
  <sheetViews>
    <sheetView topLeftCell="J1" workbookViewId="0">
      <selection activeCell="U41" sqref="U41:AM53"/>
    </sheetView>
  </sheetViews>
  <sheetFormatPr defaultRowHeight="15" x14ac:dyDescent="0.25"/>
  <cols>
    <col min="2" max="2" width="21.28515625" customWidth="1"/>
    <col min="3" max="3" width="16.85546875" customWidth="1"/>
    <col min="4" max="4" width="22.7109375" customWidth="1"/>
    <col min="6" max="6" width="29" customWidth="1"/>
    <col min="7" max="7" width="25.42578125" customWidth="1"/>
  </cols>
  <sheetData>
    <row r="1" spans="1:15" x14ac:dyDescent="0.25">
      <c r="A1" t="s">
        <v>30</v>
      </c>
      <c r="F1" t="s">
        <v>21</v>
      </c>
      <c r="L1" t="s">
        <v>11</v>
      </c>
    </row>
    <row r="2" spans="1:15" x14ac:dyDescent="0.25">
      <c r="A2" t="s">
        <v>35</v>
      </c>
      <c r="F2" t="s">
        <v>35</v>
      </c>
      <c r="L2" t="s">
        <v>35</v>
      </c>
    </row>
    <row r="3" spans="1:15" x14ac:dyDescent="0.25">
      <c r="A3" t="s">
        <v>42</v>
      </c>
      <c r="F3" t="s">
        <v>42</v>
      </c>
      <c r="L3" t="s">
        <v>42</v>
      </c>
    </row>
    <row r="4" spans="1:15" x14ac:dyDescent="0.25">
      <c r="A4">
        <v>386</v>
      </c>
      <c r="C4">
        <v>40</v>
      </c>
      <c r="D4" t="s">
        <v>10</v>
      </c>
      <c r="F4">
        <v>386</v>
      </c>
      <c r="H4">
        <v>40</v>
      </c>
      <c r="I4" t="s">
        <v>10</v>
      </c>
      <c r="L4">
        <v>386</v>
      </c>
      <c r="N4">
        <v>40</v>
      </c>
      <c r="O4" t="s">
        <v>10</v>
      </c>
    </row>
    <row r="5" spans="1:15" x14ac:dyDescent="0.25">
      <c r="A5">
        <v>387</v>
      </c>
      <c r="C5">
        <v>40</v>
      </c>
      <c r="D5" t="s">
        <v>10</v>
      </c>
      <c r="F5">
        <v>387</v>
      </c>
      <c r="H5">
        <v>40</v>
      </c>
      <c r="I5" t="s">
        <v>10</v>
      </c>
      <c r="L5">
        <v>387</v>
      </c>
      <c r="N5">
        <v>40</v>
      </c>
      <c r="O5" t="s">
        <v>10</v>
      </c>
    </row>
    <row r="6" spans="1:15" x14ac:dyDescent="0.25">
      <c r="A6">
        <v>388</v>
      </c>
      <c r="C6">
        <v>60</v>
      </c>
      <c r="D6" t="s">
        <v>10</v>
      </c>
      <c r="F6">
        <v>388</v>
      </c>
      <c r="H6">
        <v>60</v>
      </c>
      <c r="I6" t="s">
        <v>10</v>
      </c>
      <c r="L6">
        <v>388</v>
      </c>
      <c r="N6">
        <v>60</v>
      </c>
      <c r="O6" t="s">
        <v>10</v>
      </c>
    </row>
    <row r="7" spans="1:15" x14ac:dyDescent="0.25">
      <c r="A7">
        <v>389</v>
      </c>
      <c r="C7">
        <v>60</v>
      </c>
      <c r="D7" t="s">
        <v>10</v>
      </c>
      <c r="F7">
        <v>389</v>
      </c>
      <c r="H7">
        <v>60</v>
      </c>
      <c r="I7" t="s">
        <v>10</v>
      </c>
      <c r="L7">
        <v>389</v>
      </c>
      <c r="N7">
        <v>60</v>
      </c>
      <c r="O7" t="s">
        <v>10</v>
      </c>
    </row>
    <row r="8" spans="1:15" x14ac:dyDescent="0.25">
      <c r="A8">
        <v>390</v>
      </c>
      <c r="C8">
        <v>65</v>
      </c>
      <c r="D8" t="s">
        <v>10</v>
      </c>
      <c r="F8">
        <v>390</v>
      </c>
      <c r="H8">
        <v>63</v>
      </c>
      <c r="I8" t="s">
        <v>10</v>
      </c>
      <c r="L8">
        <v>390</v>
      </c>
      <c r="N8">
        <v>63</v>
      </c>
      <c r="O8" t="s">
        <v>10</v>
      </c>
    </row>
    <row r="9" spans="1:15" x14ac:dyDescent="0.25">
      <c r="A9" t="s">
        <v>44</v>
      </c>
      <c r="F9" t="s">
        <v>44</v>
      </c>
      <c r="L9" t="s">
        <v>44</v>
      </c>
    </row>
    <row r="10" spans="1:15" x14ac:dyDescent="0.25">
      <c r="A10">
        <v>386</v>
      </c>
      <c r="C10">
        <v>40</v>
      </c>
      <c r="D10" t="s">
        <v>10</v>
      </c>
      <c r="F10">
        <v>386</v>
      </c>
      <c r="H10">
        <v>40</v>
      </c>
      <c r="I10" t="s">
        <v>10</v>
      </c>
      <c r="L10">
        <v>386</v>
      </c>
      <c r="N10">
        <v>40</v>
      </c>
      <c r="O10" t="s">
        <v>10</v>
      </c>
    </row>
    <row r="11" spans="1:15" x14ac:dyDescent="0.25">
      <c r="A11">
        <v>387</v>
      </c>
      <c r="C11">
        <v>40</v>
      </c>
      <c r="D11" t="s">
        <v>10</v>
      </c>
      <c r="F11">
        <v>387</v>
      </c>
      <c r="H11">
        <v>40</v>
      </c>
      <c r="I11" t="s">
        <v>10</v>
      </c>
      <c r="L11">
        <v>387</v>
      </c>
      <c r="N11">
        <v>40</v>
      </c>
      <c r="O11" t="s">
        <v>10</v>
      </c>
    </row>
    <row r="12" spans="1:15" x14ac:dyDescent="0.25">
      <c r="A12">
        <v>388</v>
      </c>
      <c r="C12">
        <v>60</v>
      </c>
      <c r="D12" t="s">
        <v>10</v>
      </c>
      <c r="F12">
        <v>388</v>
      </c>
      <c r="H12">
        <v>60</v>
      </c>
      <c r="I12" t="s">
        <v>10</v>
      </c>
      <c r="L12">
        <v>388</v>
      </c>
      <c r="N12">
        <v>60</v>
      </c>
      <c r="O12" t="s">
        <v>10</v>
      </c>
    </row>
    <row r="13" spans="1:15" x14ac:dyDescent="0.25">
      <c r="A13">
        <v>389</v>
      </c>
      <c r="C13">
        <v>60</v>
      </c>
      <c r="D13" t="s">
        <v>10</v>
      </c>
      <c r="F13">
        <v>389</v>
      </c>
      <c r="H13">
        <v>60</v>
      </c>
      <c r="I13" t="s">
        <v>10</v>
      </c>
      <c r="L13">
        <v>389</v>
      </c>
      <c r="N13">
        <v>60</v>
      </c>
      <c r="O13" t="s">
        <v>10</v>
      </c>
    </row>
    <row r="14" spans="1:15" x14ac:dyDescent="0.25">
      <c r="A14">
        <v>390</v>
      </c>
      <c r="C14">
        <v>72</v>
      </c>
      <c r="D14" t="s">
        <v>10</v>
      </c>
      <c r="F14">
        <v>390</v>
      </c>
      <c r="H14">
        <v>75</v>
      </c>
      <c r="I14" t="s">
        <v>10</v>
      </c>
      <c r="L14">
        <v>390</v>
      </c>
      <c r="N14">
        <v>74</v>
      </c>
      <c r="O14" t="s">
        <v>10</v>
      </c>
    </row>
    <row r="15" spans="1:15" x14ac:dyDescent="0.25">
      <c r="A15" t="s">
        <v>45</v>
      </c>
      <c r="F15" t="s">
        <v>45</v>
      </c>
      <c r="L15" t="s">
        <v>45</v>
      </c>
    </row>
    <row r="16" spans="1:15" x14ac:dyDescent="0.25">
      <c r="A16">
        <v>386</v>
      </c>
      <c r="C16">
        <v>40</v>
      </c>
      <c r="D16" t="s">
        <v>10</v>
      </c>
      <c r="F16">
        <v>386</v>
      </c>
      <c r="H16">
        <v>40</v>
      </c>
      <c r="I16" t="s">
        <v>10</v>
      </c>
      <c r="L16">
        <v>386</v>
      </c>
      <c r="N16">
        <v>40</v>
      </c>
      <c r="O16" t="s">
        <v>10</v>
      </c>
    </row>
    <row r="17" spans="1:39" x14ac:dyDescent="0.25">
      <c r="A17">
        <v>387</v>
      </c>
      <c r="C17">
        <v>40</v>
      </c>
      <c r="D17" t="s">
        <v>10</v>
      </c>
      <c r="F17">
        <v>387</v>
      </c>
      <c r="H17">
        <v>40</v>
      </c>
      <c r="I17" t="s">
        <v>10</v>
      </c>
      <c r="L17">
        <v>387</v>
      </c>
      <c r="N17">
        <v>40</v>
      </c>
      <c r="O17" t="s">
        <v>10</v>
      </c>
    </row>
    <row r="18" spans="1:39" x14ac:dyDescent="0.25">
      <c r="A18">
        <v>388</v>
      </c>
      <c r="C18">
        <v>60</v>
      </c>
      <c r="D18" t="s">
        <v>10</v>
      </c>
      <c r="F18">
        <v>388</v>
      </c>
      <c r="H18">
        <v>60</v>
      </c>
      <c r="I18" t="s">
        <v>10</v>
      </c>
      <c r="L18">
        <v>388</v>
      </c>
      <c r="N18">
        <v>60</v>
      </c>
      <c r="O18" t="s">
        <v>10</v>
      </c>
      <c r="V18" t="s">
        <v>21</v>
      </c>
      <c r="Y18" t="s">
        <v>77</v>
      </c>
      <c r="AB18" t="s">
        <v>30</v>
      </c>
      <c r="AE18" t="s">
        <v>21</v>
      </c>
      <c r="AH18" t="s">
        <v>77</v>
      </c>
      <c r="AK18" t="s">
        <v>30</v>
      </c>
    </row>
    <row r="19" spans="1:39" x14ac:dyDescent="0.25">
      <c r="A19">
        <v>389</v>
      </c>
      <c r="C19">
        <v>60</v>
      </c>
      <c r="D19" t="s">
        <v>10</v>
      </c>
      <c r="F19">
        <v>389</v>
      </c>
      <c r="H19">
        <v>60</v>
      </c>
      <c r="I19" t="s">
        <v>10</v>
      </c>
      <c r="L19">
        <v>389</v>
      </c>
      <c r="N19">
        <v>60</v>
      </c>
      <c r="O19" t="s">
        <v>10</v>
      </c>
      <c r="V19">
        <v>20</v>
      </c>
      <c r="W19">
        <v>30</v>
      </c>
      <c r="X19">
        <v>40</v>
      </c>
      <c r="Y19">
        <v>20</v>
      </c>
      <c r="Z19">
        <v>30</v>
      </c>
      <c r="AA19">
        <v>40</v>
      </c>
      <c r="AB19">
        <v>20</v>
      </c>
      <c r="AC19">
        <v>30</v>
      </c>
      <c r="AD19">
        <v>40</v>
      </c>
      <c r="AE19">
        <v>20</v>
      </c>
      <c r="AF19">
        <v>30</v>
      </c>
      <c r="AG19">
        <v>40</v>
      </c>
      <c r="AH19">
        <v>20</v>
      </c>
      <c r="AI19">
        <v>30</v>
      </c>
      <c r="AJ19">
        <v>40</v>
      </c>
      <c r="AK19">
        <v>20</v>
      </c>
      <c r="AL19">
        <v>30</v>
      </c>
      <c r="AM19">
        <v>40</v>
      </c>
    </row>
    <row r="20" spans="1:39" x14ac:dyDescent="0.25">
      <c r="A20">
        <v>390</v>
      </c>
      <c r="C20">
        <v>80</v>
      </c>
      <c r="D20" t="s">
        <v>10</v>
      </c>
      <c r="F20">
        <v>390</v>
      </c>
      <c r="H20">
        <v>80</v>
      </c>
      <c r="I20" t="s">
        <v>10</v>
      </c>
      <c r="L20">
        <v>390</v>
      </c>
      <c r="N20">
        <v>80</v>
      </c>
      <c r="O20" t="s">
        <v>10</v>
      </c>
      <c r="Z20" t="s">
        <v>213</v>
      </c>
      <c r="AI20" t="s">
        <v>9</v>
      </c>
    </row>
    <row r="21" spans="1:39" x14ac:dyDescent="0.25">
      <c r="A21" t="s">
        <v>46</v>
      </c>
      <c r="F21" t="s">
        <v>46</v>
      </c>
      <c r="L21" t="s">
        <v>46</v>
      </c>
      <c r="T21">
        <v>1</v>
      </c>
      <c r="U21" t="s">
        <v>153</v>
      </c>
      <c r="V21">
        <v>24</v>
      </c>
      <c r="W21">
        <v>30</v>
      </c>
      <c r="X21">
        <v>30</v>
      </c>
      <c r="Y21">
        <v>30</v>
      </c>
      <c r="Z21">
        <v>30</v>
      </c>
      <c r="AA21">
        <v>30</v>
      </c>
      <c r="AB21">
        <v>30</v>
      </c>
      <c r="AC21">
        <v>30</v>
      </c>
      <c r="AD21">
        <v>30</v>
      </c>
      <c r="AE21" t="s">
        <v>215</v>
      </c>
      <c r="AF21" t="s">
        <v>215</v>
      </c>
      <c r="AG21" t="s">
        <v>215</v>
      </c>
      <c r="AH21" t="s">
        <v>215</v>
      </c>
      <c r="AI21" t="s">
        <v>215</v>
      </c>
      <c r="AJ21" t="s">
        <v>215</v>
      </c>
      <c r="AK21" t="s">
        <v>215</v>
      </c>
      <c r="AL21" t="s">
        <v>215</v>
      </c>
      <c r="AM21" t="s">
        <v>215</v>
      </c>
    </row>
    <row r="22" spans="1:39" x14ac:dyDescent="0.25">
      <c r="A22">
        <v>1</v>
      </c>
      <c r="C22">
        <v>30</v>
      </c>
      <c r="D22" t="s">
        <v>10</v>
      </c>
      <c r="F22">
        <v>1</v>
      </c>
      <c r="H22">
        <v>24</v>
      </c>
      <c r="I22" t="s">
        <v>10</v>
      </c>
      <c r="L22">
        <v>1</v>
      </c>
      <c r="N22">
        <v>30</v>
      </c>
      <c r="O22" t="s">
        <v>10</v>
      </c>
      <c r="T22">
        <v>2</v>
      </c>
      <c r="U22" t="s">
        <v>208</v>
      </c>
      <c r="V22">
        <v>24</v>
      </c>
      <c r="W22">
        <v>30</v>
      </c>
      <c r="X22">
        <v>30</v>
      </c>
      <c r="Y22">
        <v>24</v>
      </c>
      <c r="Z22">
        <v>24</v>
      </c>
      <c r="AA22">
        <v>24</v>
      </c>
      <c r="AB22">
        <v>24</v>
      </c>
      <c r="AC22">
        <v>24</v>
      </c>
      <c r="AD22">
        <v>30</v>
      </c>
      <c r="AE22" t="s">
        <v>215</v>
      </c>
      <c r="AF22" t="s">
        <v>215</v>
      </c>
      <c r="AG22" t="s">
        <v>215</v>
      </c>
      <c r="AH22" t="s">
        <v>215</v>
      </c>
      <c r="AI22" t="s">
        <v>215</v>
      </c>
      <c r="AJ22" t="s">
        <v>215</v>
      </c>
      <c r="AK22" t="s">
        <v>215</v>
      </c>
      <c r="AL22" t="s">
        <v>215</v>
      </c>
      <c r="AM22" t="s">
        <v>215</v>
      </c>
    </row>
    <row r="23" spans="1:39" x14ac:dyDescent="0.25">
      <c r="A23">
        <v>2</v>
      </c>
      <c r="C23">
        <v>24</v>
      </c>
      <c r="D23" t="s">
        <v>10</v>
      </c>
      <c r="F23">
        <v>2</v>
      </c>
      <c r="H23">
        <v>24</v>
      </c>
      <c r="I23" t="s">
        <v>10</v>
      </c>
      <c r="L23">
        <v>2</v>
      </c>
      <c r="N23">
        <v>24</v>
      </c>
      <c r="O23" t="s">
        <v>10</v>
      </c>
      <c r="T23">
        <v>3</v>
      </c>
      <c r="U23" t="s">
        <v>31</v>
      </c>
      <c r="V23">
        <v>0</v>
      </c>
      <c r="W23">
        <v>9</v>
      </c>
      <c r="X23">
        <v>13</v>
      </c>
      <c r="Y23">
        <v>0</v>
      </c>
      <c r="Z23">
        <v>0</v>
      </c>
      <c r="AA23">
        <v>24</v>
      </c>
      <c r="AB23">
        <v>0</v>
      </c>
      <c r="AC23">
        <v>0</v>
      </c>
      <c r="AD23">
        <v>14</v>
      </c>
      <c r="AE23" t="s">
        <v>215</v>
      </c>
      <c r="AF23" t="s">
        <v>215</v>
      </c>
      <c r="AG23" t="s">
        <v>215</v>
      </c>
      <c r="AH23" t="s">
        <v>215</v>
      </c>
      <c r="AI23" t="s">
        <v>215</v>
      </c>
      <c r="AJ23" t="s">
        <v>215</v>
      </c>
      <c r="AK23" t="s">
        <v>215</v>
      </c>
      <c r="AL23" t="s">
        <v>215</v>
      </c>
      <c r="AM23" t="s">
        <v>215</v>
      </c>
    </row>
    <row r="24" spans="1:39" x14ac:dyDescent="0.25">
      <c r="A24">
        <v>3</v>
      </c>
      <c r="C24">
        <v>0</v>
      </c>
      <c r="D24" t="s">
        <v>10</v>
      </c>
      <c r="F24">
        <v>3</v>
      </c>
      <c r="H24">
        <v>0</v>
      </c>
      <c r="I24" t="s">
        <v>10</v>
      </c>
      <c r="L24">
        <v>3</v>
      </c>
      <c r="N24">
        <v>0</v>
      </c>
      <c r="O24" t="s">
        <v>10</v>
      </c>
      <c r="T24">
        <v>4</v>
      </c>
      <c r="U24" t="s">
        <v>209</v>
      </c>
      <c r="V24">
        <v>0</v>
      </c>
      <c r="W24">
        <v>0</v>
      </c>
      <c r="X24">
        <v>24</v>
      </c>
      <c r="Y24">
        <v>8</v>
      </c>
      <c r="Z24">
        <v>24</v>
      </c>
      <c r="AA24">
        <v>30</v>
      </c>
      <c r="AB24">
        <v>0</v>
      </c>
      <c r="AC24">
        <v>18</v>
      </c>
      <c r="AD24">
        <v>24</v>
      </c>
      <c r="AE24" t="s">
        <v>215</v>
      </c>
      <c r="AF24" t="s">
        <v>215</v>
      </c>
      <c r="AG24" t="s">
        <v>215</v>
      </c>
      <c r="AH24" t="s">
        <v>215</v>
      </c>
      <c r="AI24" t="s">
        <v>215</v>
      </c>
      <c r="AJ24" t="s">
        <v>215</v>
      </c>
      <c r="AK24" t="s">
        <v>215</v>
      </c>
      <c r="AL24" t="s">
        <v>215</v>
      </c>
      <c r="AM24" t="s">
        <v>215</v>
      </c>
    </row>
    <row r="25" spans="1:39" x14ac:dyDescent="0.25">
      <c r="A25">
        <v>4</v>
      </c>
      <c r="C25">
        <v>0</v>
      </c>
      <c r="D25" t="s">
        <v>10</v>
      </c>
      <c r="F25">
        <v>4</v>
      </c>
      <c r="H25">
        <v>0</v>
      </c>
      <c r="I25" t="s">
        <v>10</v>
      </c>
      <c r="L25">
        <v>4</v>
      </c>
      <c r="N25">
        <v>8</v>
      </c>
      <c r="O25" t="s">
        <v>10</v>
      </c>
      <c r="T25">
        <v>5</v>
      </c>
      <c r="U25" t="s">
        <v>18</v>
      </c>
      <c r="V25">
        <v>24</v>
      </c>
      <c r="W25">
        <v>24</v>
      </c>
      <c r="X25">
        <v>30</v>
      </c>
      <c r="Y25">
        <v>30</v>
      </c>
      <c r="Z25">
        <v>30</v>
      </c>
      <c r="AA25">
        <v>30</v>
      </c>
      <c r="AB25">
        <v>24</v>
      </c>
      <c r="AC25">
        <v>24</v>
      </c>
      <c r="AD25">
        <v>30</v>
      </c>
      <c r="AE25" t="s">
        <v>215</v>
      </c>
      <c r="AF25" t="s">
        <v>215</v>
      </c>
      <c r="AG25" t="s">
        <v>215</v>
      </c>
      <c r="AH25" t="s">
        <v>215</v>
      </c>
      <c r="AI25" t="s">
        <v>215</v>
      </c>
      <c r="AJ25" t="s">
        <v>215</v>
      </c>
      <c r="AK25" t="s">
        <v>215</v>
      </c>
      <c r="AL25" t="s">
        <v>215</v>
      </c>
      <c r="AM25" t="s">
        <v>215</v>
      </c>
    </row>
    <row r="26" spans="1:39" x14ac:dyDescent="0.25">
      <c r="A26">
        <v>5</v>
      </c>
      <c r="C26">
        <v>24</v>
      </c>
      <c r="D26" t="s">
        <v>10</v>
      </c>
      <c r="F26">
        <v>5</v>
      </c>
      <c r="H26">
        <v>24</v>
      </c>
      <c r="I26" t="s">
        <v>10</v>
      </c>
      <c r="L26">
        <v>5</v>
      </c>
      <c r="N26">
        <v>30</v>
      </c>
      <c r="O26" t="s">
        <v>10</v>
      </c>
      <c r="T26">
        <v>6</v>
      </c>
      <c r="U26" t="s">
        <v>19</v>
      </c>
      <c r="V26">
        <v>24</v>
      </c>
      <c r="W26">
        <v>24</v>
      </c>
      <c r="X26">
        <v>24</v>
      </c>
      <c r="Y26">
        <v>24</v>
      </c>
      <c r="Z26">
        <v>24</v>
      </c>
      <c r="AA26">
        <v>24</v>
      </c>
      <c r="AB26">
        <v>24</v>
      </c>
      <c r="AC26">
        <v>24</v>
      </c>
      <c r="AD26">
        <v>24</v>
      </c>
      <c r="AE26" t="s">
        <v>215</v>
      </c>
      <c r="AF26" t="s">
        <v>215</v>
      </c>
      <c r="AG26" t="s">
        <v>215</v>
      </c>
      <c r="AH26" t="s">
        <v>215</v>
      </c>
      <c r="AI26" t="s">
        <v>215</v>
      </c>
      <c r="AJ26" t="s">
        <v>215</v>
      </c>
      <c r="AK26" t="s">
        <v>215</v>
      </c>
      <c r="AL26" t="s">
        <v>215</v>
      </c>
      <c r="AM26" t="s">
        <v>215</v>
      </c>
    </row>
    <row r="27" spans="1:39" x14ac:dyDescent="0.25">
      <c r="A27">
        <v>6</v>
      </c>
      <c r="C27">
        <v>24</v>
      </c>
      <c r="D27" t="s">
        <v>10</v>
      </c>
      <c r="F27">
        <v>6</v>
      </c>
      <c r="H27">
        <v>24</v>
      </c>
      <c r="I27" t="s">
        <v>10</v>
      </c>
      <c r="L27">
        <v>6</v>
      </c>
      <c r="N27">
        <v>24</v>
      </c>
      <c r="O27" t="s">
        <v>10</v>
      </c>
      <c r="T27">
        <v>7</v>
      </c>
      <c r="U27" t="s">
        <v>210</v>
      </c>
      <c r="V27">
        <v>30</v>
      </c>
      <c r="W27">
        <v>30</v>
      </c>
      <c r="X27">
        <v>30</v>
      </c>
      <c r="Y27">
        <v>30</v>
      </c>
      <c r="Z27">
        <v>30</v>
      </c>
      <c r="AA27">
        <v>30</v>
      </c>
      <c r="AB27">
        <v>30</v>
      </c>
      <c r="AC27">
        <v>30</v>
      </c>
      <c r="AD27">
        <v>30</v>
      </c>
      <c r="AE27" t="s">
        <v>215</v>
      </c>
      <c r="AF27" t="s">
        <v>215</v>
      </c>
      <c r="AG27" t="s">
        <v>215</v>
      </c>
      <c r="AH27" t="s">
        <v>215</v>
      </c>
      <c r="AI27" t="s">
        <v>215</v>
      </c>
      <c r="AJ27" t="s">
        <v>215</v>
      </c>
      <c r="AK27" t="s">
        <v>215</v>
      </c>
      <c r="AL27" t="s">
        <v>215</v>
      </c>
      <c r="AM27" t="s">
        <v>215</v>
      </c>
    </row>
    <row r="28" spans="1:39" x14ac:dyDescent="0.25">
      <c r="A28">
        <v>7</v>
      </c>
      <c r="C28">
        <v>30</v>
      </c>
      <c r="D28" t="s">
        <v>10</v>
      </c>
      <c r="F28">
        <v>7</v>
      </c>
      <c r="H28">
        <v>30</v>
      </c>
      <c r="I28" t="s">
        <v>10</v>
      </c>
      <c r="L28">
        <v>7</v>
      </c>
      <c r="N28">
        <v>30</v>
      </c>
      <c r="O28" t="s">
        <v>10</v>
      </c>
      <c r="T28">
        <v>8</v>
      </c>
      <c r="U28" t="s">
        <v>156</v>
      </c>
      <c r="V28">
        <v>24</v>
      </c>
      <c r="W28">
        <v>30</v>
      </c>
      <c r="X28">
        <v>30</v>
      </c>
      <c r="Y28">
        <v>24</v>
      </c>
      <c r="Z28">
        <v>24</v>
      </c>
      <c r="AA28">
        <v>24</v>
      </c>
      <c r="AB28">
        <v>24</v>
      </c>
      <c r="AC28">
        <v>24</v>
      </c>
      <c r="AD28">
        <v>24</v>
      </c>
      <c r="AE28" t="s">
        <v>215</v>
      </c>
      <c r="AF28" t="s">
        <v>215</v>
      </c>
      <c r="AG28" t="s">
        <v>215</v>
      </c>
      <c r="AH28" t="s">
        <v>215</v>
      </c>
      <c r="AI28" t="s">
        <v>215</v>
      </c>
      <c r="AJ28" t="s">
        <v>215</v>
      </c>
      <c r="AK28" t="s">
        <v>215</v>
      </c>
      <c r="AL28" t="s">
        <v>215</v>
      </c>
      <c r="AM28" t="s">
        <v>215</v>
      </c>
    </row>
    <row r="29" spans="1:39" x14ac:dyDescent="0.25">
      <c r="A29">
        <v>8</v>
      </c>
      <c r="C29">
        <v>24</v>
      </c>
      <c r="D29" t="s">
        <v>10</v>
      </c>
      <c r="F29">
        <v>8</v>
      </c>
      <c r="H29">
        <v>24</v>
      </c>
      <c r="I29" t="s">
        <v>10</v>
      </c>
      <c r="L29">
        <v>8</v>
      </c>
      <c r="N29">
        <v>24</v>
      </c>
      <c r="O29" t="s">
        <v>10</v>
      </c>
      <c r="T29">
        <v>9</v>
      </c>
      <c r="U29" t="s">
        <v>32</v>
      </c>
      <c r="V29">
        <v>5</v>
      </c>
      <c r="W29">
        <v>5</v>
      </c>
      <c r="X29">
        <v>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40</v>
      </c>
      <c r="AF29">
        <v>40</v>
      </c>
      <c r="AG29">
        <v>40</v>
      </c>
      <c r="AH29">
        <v>40</v>
      </c>
      <c r="AI29">
        <v>40</v>
      </c>
      <c r="AJ29">
        <v>40</v>
      </c>
      <c r="AK29">
        <v>40</v>
      </c>
      <c r="AL29">
        <v>40</v>
      </c>
      <c r="AM29">
        <v>40</v>
      </c>
    </row>
    <row r="30" spans="1:39" x14ac:dyDescent="0.25">
      <c r="A30">
        <v>9</v>
      </c>
      <c r="C30">
        <v>0</v>
      </c>
      <c r="D30" t="s">
        <v>10</v>
      </c>
      <c r="F30">
        <v>9</v>
      </c>
      <c r="H30">
        <v>5</v>
      </c>
      <c r="I30" t="s">
        <v>10</v>
      </c>
      <c r="L30">
        <v>9</v>
      </c>
      <c r="N30">
        <v>0</v>
      </c>
      <c r="O30" t="s">
        <v>10</v>
      </c>
      <c r="T30">
        <v>10</v>
      </c>
      <c r="U30" t="s">
        <v>33</v>
      </c>
      <c r="V30">
        <v>36</v>
      </c>
      <c r="W30">
        <v>37</v>
      </c>
      <c r="X30">
        <v>37</v>
      </c>
      <c r="Y30">
        <v>37</v>
      </c>
      <c r="Z30">
        <v>37</v>
      </c>
      <c r="AA30">
        <v>37</v>
      </c>
      <c r="AB30">
        <v>37</v>
      </c>
      <c r="AC30">
        <v>37</v>
      </c>
      <c r="AD30">
        <v>37</v>
      </c>
      <c r="AE30">
        <v>40</v>
      </c>
      <c r="AF30">
        <v>40</v>
      </c>
      <c r="AG30">
        <v>40</v>
      </c>
      <c r="AH30">
        <v>40</v>
      </c>
      <c r="AI30">
        <v>40</v>
      </c>
      <c r="AJ30">
        <v>40</v>
      </c>
      <c r="AK30">
        <v>40</v>
      </c>
      <c r="AL30">
        <v>40</v>
      </c>
      <c r="AM30">
        <v>40</v>
      </c>
    </row>
    <row r="31" spans="1:39" x14ac:dyDescent="0.25">
      <c r="A31">
        <v>10</v>
      </c>
      <c r="C31">
        <v>37</v>
      </c>
      <c r="D31" t="s">
        <v>10</v>
      </c>
      <c r="F31">
        <v>10</v>
      </c>
      <c r="H31">
        <v>36</v>
      </c>
      <c r="I31" t="s">
        <v>10</v>
      </c>
      <c r="L31">
        <v>10</v>
      </c>
      <c r="N31">
        <v>37</v>
      </c>
      <c r="O31" t="s">
        <v>10</v>
      </c>
      <c r="T31">
        <v>11</v>
      </c>
      <c r="U31" t="s">
        <v>211</v>
      </c>
      <c r="V31">
        <v>32</v>
      </c>
      <c r="W31">
        <v>32</v>
      </c>
      <c r="X31">
        <v>32</v>
      </c>
      <c r="Y31">
        <v>32</v>
      </c>
      <c r="Z31">
        <v>32</v>
      </c>
      <c r="AA31">
        <v>32</v>
      </c>
      <c r="AB31">
        <v>32</v>
      </c>
      <c r="AC31">
        <v>32</v>
      </c>
      <c r="AD31">
        <v>32</v>
      </c>
      <c r="AE31">
        <v>60</v>
      </c>
      <c r="AF31">
        <v>60</v>
      </c>
      <c r="AG31">
        <v>60</v>
      </c>
      <c r="AH31">
        <v>60</v>
      </c>
      <c r="AI31">
        <v>60</v>
      </c>
      <c r="AJ31">
        <v>60</v>
      </c>
      <c r="AK31">
        <v>60</v>
      </c>
      <c r="AL31">
        <v>60</v>
      </c>
      <c r="AM31">
        <v>60</v>
      </c>
    </row>
    <row r="32" spans="1:39" x14ac:dyDescent="0.25">
      <c r="A32">
        <v>11</v>
      </c>
      <c r="C32">
        <v>32</v>
      </c>
      <c r="D32" t="s">
        <v>10</v>
      </c>
      <c r="F32">
        <v>11</v>
      </c>
      <c r="H32">
        <v>32</v>
      </c>
      <c r="I32" t="s">
        <v>10</v>
      </c>
      <c r="L32">
        <v>11</v>
      </c>
      <c r="N32">
        <v>32</v>
      </c>
      <c r="O32" t="s">
        <v>10</v>
      </c>
      <c r="T32">
        <v>12</v>
      </c>
      <c r="U32" t="s">
        <v>34</v>
      </c>
      <c r="V32">
        <v>40</v>
      </c>
      <c r="W32">
        <v>40</v>
      </c>
      <c r="X32">
        <v>40</v>
      </c>
      <c r="Y32">
        <v>40</v>
      </c>
      <c r="Z32">
        <v>40</v>
      </c>
      <c r="AA32">
        <v>40</v>
      </c>
      <c r="AB32">
        <v>40</v>
      </c>
      <c r="AC32">
        <v>40</v>
      </c>
      <c r="AD32">
        <v>40</v>
      </c>
      <c r="AE32">
        <v>60</v>
      </c>
      <c r="AF32">
        <v>60</v>
      </c>
      <c r="AG32">
        <v>60</v>
      </c>
      <c r="AH32">
        <v>60</v>
      </c>
      <c r="AI32">
        <v>60</v>
      </c>
      <c r="AJ32">
        <v>60</v>
      </c>
      <c r="AK32">
        <v>60</v>
      </c>
      <c r="AL32">
        <v>60</v>
      </c>
      <c r="AM32">
        <v>60</v>
      </c>
    </row>
    <row r="33" spans="1:39" x14ac:dyDescent="0.25">
      <c r="A33">
        <v>12</v>
      </c>
      <c r="C33">
        <v>40</v>
      </c>
      <c r="D33" t="s">
        <v>10</v>
      </c>
      <c r="F33">
        <v>12</v>
      </c>
      <c r="H33">
        <v>40</v>
      </c>
      <c r="I33" t="s">
        <v>10</v>
      </c>
      <c r="L33">
        <v>12</v>
      </c>
      <c r="N33">
        <v>40</v>
      </c>
      <c r="O33" t="s">
        <v>10</v>
      </c>
      <c r="T33">
        <v>13</v>
      </c>
      <c r="U33" t="s">
        <v>212</v>
      </c>
      <c r="V33">
        <v>40</v>
      </c>
      <c r="W33">
        <v>40</v>
      </c>
      <c r="X33">
        <v>40</v>
      </c>
      <c r="Y33">
        <v>40</v>
      </c>
      <c r="Z33">
        <v>40</v>
      </c>
      <c r="AA33">
        <v>40</v>
      </c>
      <c r="AB33">
        <v>40</v>
      </c>
      <c r="AC33">
        <v>40</v>
      </c>
      <c r="AD33">
        <v>40</v>
      </c>
      <c r="AE33">
        <v>63</v>
      </c>
      <c r="AF33">
        <v>75</v>
      </c>
      <c r="AG33">
        <v>80</v>
      </c>
      <c r="AH33">
        <v>63</v>
      </c>
      <c r="AI33">
        <v>74</v>
      </c>
      <c r="AJ33">
        <v>80</v>
      </c>
      <c r="AK33">
        <v>65</v>
      </c>
      <c r="AL33">
        <v>72</v>
      </c>
      <c r="AM33">
        <v>80</v>
      </c>
    </row>
    <row r="34" spans="1:39" x14ac:dyDescent="0.25">
      <c r="A34">
        <v>13</v>
      </c>
      <c r="C34">
        <v>40</v>
      </c>
      <c r="D34" t="s">
        <v>10</v>
      </c>
      <c r="F34">
        <v>13</v>
      </c>
      <c r="H34">
        <v>40</v>
      </c>
      <c r="I34" t="s">
        <v>10</v>
      </c>
      <c r="L34">
        <v>13</v>
      </c>
      <c r="N34">
        <v>40</v>
      </c>
      <c r="O34" t="s">
        <v>10</v>
      </c>
    </row>
    <row r="35" spans="1:39" x14ac:dyDescent="0.25">
      <c r="A35" t="s">
        <v>49</v>
      </c>
      <c r="F35" t="s">
        <v>49</v>
      </c>
      <c r="L35" t="s">
        <v>49</v>
      </c>
    </row>
    <row r="36" spans="1:39" x14ac:dyDescent="0.25">
      <c r="A36">
        <v>1</v>
      </c>
      <c r="C36">
        <v>30</v>
      </c>
      <c r="D36" t="s">
        <v>10</v>
      </c>
      <c r="F36">
        <v>1</v>
      </c>
      <c r="H36">
        <v>30</v>
      </c>
      <c r="I36" t="s">
        <v>10</v>
      </c>
      <c r="L36">
        <v>1</v>
      </c>
      <c r="N36">
        <v>30</v>
      </c>
      <c r="O36" t="s">
        <v>10</v>
      </c>
    </row>
    <row r="37" spans="1:39" x14ac:dyDescent="0.25">
      <c r="A37">
        <v>2</v>
      </c>
      <c r="C37">
        <v>24</v>
      </c>
      <c r="D37" t="s">
        <v>10</v>
      </c>
      <c r="F37">
        <v>2</v>
      </c>
      <c r="H37">
        <v>30</v>
      </c>
      <c r="I37" t="s">
        <v>10</v>
      </c>
      <c r="L37">
        <v>2</v>
      </c>
      <c r="N37">
        <v>24</v>
      </c>
      <c r="O37" t="s">
        <v>10</v>
      </c>
    </row>
    <row r="38" spans="1:39" x14ac:dyDescent="0.25">
      <c r="A38">
        <v>3</v>
      </c>
      <c r="C38">
        <v>0</v>
      </c>
      <c r="D38" t="s">
        <v>10</v>
      </c>
      <c r="F38">
        <v>3</v>
      </c>
      <c r="H38">
        <v>9</v>
      </c>
      <c r="I38" t="s">
        <v>10</v>
      </c>
      <c r="L38">
        <v>3</v>
      </c>
      <c r="N38">
        <v>0</v>
      </c>
      <c r="O38" t="s">
        <v>10</v>
      </c>
      <c r="V38" t="s">
        <v>21</v>
      </c>
      <c r="Y38" t="s">
        <v>77</v>
      </c>
      <c r="AB38" t="s">
        <v>30</v>
      </c>
      <c r="AE38" t="s">
        <v>21</v>
      </c>
      <c r="AH38" t="s">
        <v>77</v>
      </c>
      <c r="AK38" t="s">
        <v>30</v>
      </c>
    </row>
    <row r="39" spans="1:39" x14ac:dyDescent="0.25">
      <c r="A39">
        <v>4</v>
      </c>
      <c r="C39">
        <v>18</v>
      </c>
      <c r="D39" t="s">
        <v>10</v>
      </c>
      <c r="F39">
        <v>4</v>
      </c>
      <c r="H39">
        <v>0</v>
      </c>
      <c r="I39" t="s">
        <v>10</v>
      </c>
      <c r="L39">
        <v>4</v>
      </c>
      <c r="N39">
        <v>24</v>
      </c>
      <c r="O39" t="s">
        <v>10</v>
      </c>
      <c r="V39">
        <v>20</v>
      </c>
      <c r="W39">
        <v>30</v>
      </c>
      <c r="X39">
        <v>40</v>
      </c>
      <c r="Y39">
        <v>20</v>
      </c>
      <c r="Z39">
        <v>30</v>
      </c>
      <c r="AA39">
        <v>40</v>
      </c>
      <c r="AB39">
        <v>20</v>
      </c>
      <c r="AC39">
        <v>30</v>
      </c>
      <c r="AD39">
        <v>40</v>
      </c>
      <c r="AE39">
        <v>20</v>
      </c>
      <c r="AF39">
        <v>30</v>
      </c>
      <c r="AG39">
        <v>40</v>
      </c>
      <c r="AH39">
        <v>20</v>
      </c>
      <c r="AI39">
        <v>30</v>
      </c>
      <c r="AJ39">
        <v>40</v>
      </c>
      <c r="AK39">
        <v>20</v>
      </c>
      <c r="AL39">
        <v>30</v>
      </c>
      <c r="AM39">
        <v>40</v>
      </c>
    </row>
    <row r="40" spans="1:39" x14ac:dyDescent="0.25">
      <c r="A40">
        <v>5</v>
      </c>
      <c r="C40">
        <v>24</v>
      </c>
      <c r="D40" t="s">
        <v>10</v>
      </c>
      <c r="F40">
        <v>5</v>
      </c>
      <c r="H40">
        <v>24</v>
      </c>
      <c r="I40" t="s">
        <v>10</v>
      </c>
      <c r="L40">
        <v>5</v>
      </c>
      <c r="N40">
        <v>30</v>
      </c>
      <c r="O40" t="s">
        <v>10</v>
      </c>
      <c r="Z40" t="s">
        <v>213</v>
      </c>
      <c r="AI40" t="s">
        <v>9</v>
      </c>
    </row>
    <row r="41" spans="1:39" x14ac:dyDescent="0.25">
      <c r="A41">
        <v>6</v>
      </c>
      <c r="C41">
        <v>24</v>
      </c>
      <c r="D41" t="s">
        <v>10</v>
      </c>
      <c r="F41">
        <v>6</v>
      </c>
      <c r="H41">
        <v>24</v>
      </c>
      <c r="I41" t="s">
        <v>10</v>
      </c>
      <c r="L41">
        <v>6</v>
      </c>
      <c r="N41">
        <v>24</v>
      </c>
      <c r="O41" t="s">
        <v>10</v>
      </c>
      <c r="T41">
        <v>1</v>
      </c>
      <c r="U41" t="s">
        <v>153</v>
      </c>
      <c r="V41">
        <f>V21/10</f>
        <v>2.4</v>
      </c>
      <c r="W41">
        <f t="shared" ref="W41:AC41" si="0">W21/10</f>
        <v>3</v>
      </c>
      <c r="X41">
        <f t="shared" si="0"/>
        <v>3</v>
      </c>
      <c r="Y41">
        <f t="shared" si="0"/>
        <v>3</v>
      </c>
      <c r="Z41">
        <f t="shared" si="0"/>
        <v>3</v>
      </c>
      <c r="AA41">
        <f t="shared" si="0"/>
        <v>3</v>
      </c>
      <c r="AB41">
        <f t="shared" si="0"/>
        <v>3</v>
      </c>
      <c r="AC41">
        <f t="shared" si="0"/>
        <v>3</v>
      </c>
      <c r="AD41">
        <f t="shared" ref="AD41" si="1">AD21</f>
        <v>30</v>
      </c>
      <c r="AE41" t="s">
        <v>215</v>
      </c>
      <c r="AF41" t="s">
        <v>215</v>
      </c>
      <c r="AG41" t="s">
        <v>215</v>
      </c>
      <c r="AH41" t="s">
        <v>215</v>
      </c>
      <c r="AI41" t="s">
        <v>215</v>
      </c>
      <c r="AJ41" t="s">
        <v>215</v>
      </c>
      <c r="AK41" t="s">
        <v>215</v>
      </c>
      <c r="AL41" t="s">
        <v>215</v>
      </c>
      <c r="AM41" t="s">
        <v>215</v>
      </c>
    </row>
    <row r="42" spans="1:39" x14ac:dyDescent="0.25">
      <c r="A42">
        <v>7</v>
      </c>
      <c r="C42">
        <v>30</v>
      </c>
      <c r="D42" t="s">
        <v>10</v>
      </c>
      <c r="F42">
        <v>7</v>
      </c>
      <c r="H42">
        <v>30</v>
      </c>
      <c r="I42" t="s">
        <v>10</v>
      </c>
      <c r="L42">
        <v>7</v>
      </c>
      <c r="N42">
        <v>30</v>
      </c>
      <c r="O42" t="s">
        <v>10</v>
      </c>
      <c r="T42">
        <v>2</v>
      </c>
      <c r="U42" t="s">
        <v>208</v>
      </c>
      <c r="V42">
        <f t="shared" ref="V42:AC53" si="2">V22/10</f>
        <v>2.4</v>
      </c>
      <c r="W42">
        <f t="shared" si="2"/>
        <v>3</v>
      </c>
      <c r="X42">
        <f t="shared" si="2"/>
        <v>3</v>
      </c>
      <c r="Y42">
        <f t="shared" si="2"/>
        <v>2.4</v>
      </c>
      <c r="Z42">
        <f t="shared" si="2"/>
        <v>2.4</v>
      </c>
      <c r="AA42">
        <f t="shared" si="2"/>
        <v>2.4</v>
      </c>
      <c r="AB42">
        <f t="shared" si="2"/>
        <v>2.4</v>
      </c>
      <c r="AC42">
        <f t="shared" si="2"/>
        <v>2.4</v>
      </c>
      <c r="AD42">
        <f t="shared" ref="AD42:AD53" si="3">AD22</f>
        <v>30</v>
      </c>
      <c r="AE42" t="s">
        <v>215</v>
      </c>
      <c r="AF42" t="s">
        <v>215</v>
      </c>
      <c r="AG42" t="s">
        <v>215</v>
      </c>
      <c r="AH42" t="s">
        <v>215</v>
      </c>
      <c r="AI42" t="s">
        <v>215</v>
      </c>
      <c r="AJ42" t="s">
        <v>215</v>
      </c>
      <c r="AK42" t="s">
        <v>215</v>
      </c>
      <c r="AL42" t="s">
        <v>215</v>
      </c>
      <c r="AM42" t="s">
        <v>215</v>
      </c>
    </row>
    <row r="43" spans="1:39" x14ac:dyDescent="0.25">
      <c r="A43">
        <v>8</v>
      </c>
      <c r="C43">
        <v>24</v>
      </c>
      <c r="D43" t="s">
        <v>10</v>
      </c>
      <c r="F43">
        <v>8</v>
      </c>
      <c r="H43">
        <v>30</v>
      </c>
      <c r="I43" t="s">
        <v>10</v>
      </c>
      <c r="L43">
        <v>8</v>
      </c>
      <c r="N43">
        <v>24</v>
      </c>
      <c r="O43" t="s">
        <v>10</v>
      </c>
      <c r="T43">
        <v>3</v>
      </c>
      <c r="U43" t="s">
        <v>31</v>
      </c>
      <c r="V43">
        <f t="shared" si="2"/>
        <v>0</v>
      </c>
      <c r="W43">
        <f t="shared" si="2"/>
        <v>0.9</v>
      </c>
      <c r="X43">
        <f t="shared" si="2"/>
        <v>1.3</v>
      </c>
      <c r="Y43">
        <f t="shared" si="2"/>
        <v>0</v>
      </c>
      <c r="Z43">
        <f t="shared" si="2"/>
        <v>0</v>
      </c>
      <c r="AA43">
        <f t="shared" si="2"/>
        <v>2.4</v>
      </c>
      <c r="AB43">
        <f t="shared" si="2"/>
        <v>0</v>
      </c>
      <c r="AC43">
        <f t="shared" si="2"/>
        <v>0</v>
      </c>
      <c r="AD43">
        <f t="shared" si="3"/>
        <v>14</v>
      </c>
      <c r="AE43" t="s">
        <v>215</v>
      </c>
      <c r="AF43" t="s">
        <v>215</v>
      </c>
      <c r="AG43" t="s">
        <v>215</v>
      </c>
      <c r="AH43" t="s">
        <v>215</v>
      </c>
      <c r="AI43" t="s">
        <v>215</v>
      </c>
      <c r="AJ43" t="s">
        <v>215</v>
      </c>
      <c r="AK43" t="s">
        <v>215</v>
      </c>
      <c r="AL43" t="s">
        <v>215</v>
      </c>
      <c r="AM43" t="s">
        <v>215</v>
      </c>
    </row>
    <row r="44" spans="1:39" x14ac:dyDescent="0.25">
      <c r="A44">
        <v>9</v>
      </c>
      <c r="C44">
        <v>0</v>
      </c>
      <c r="D44" t="s">
        <v>10</v>
      </c>
      <c r="F44">
        <v>9</v>
      </c>
      <c r="H44">
        <v>5</v>
      </c>
      <c r="I44" t="s">
        <v>10</v>
      </c>
      <c r="L44">
        <v>9</v>
      </c>
      <c r="N44">
        <v>0</v>
      </c>
      <c r="O44" t="s">
        <v>10</v>
      </c>
      <c r="T44">
        <v>4</v>
      </c>
      <c r="U44" t="s">
        <v>209</v>
      </c>
      <c r="V44">
        <f t="shared" si="2"/>
        <v>0</v>
      </c>
      <c r="W44">
        <f t="shared" si="2"/>
        <v>0</v>
      </c>
      <c r="X44">
        <f t="shared" si="2"/>
        <v>2.4</v>
      </c>
      <c r="Y44">
        <f t="shared" si="2"/>
        <v>0.8</v>
      </c>
      <c r="Z44">
        <f t="shared" si="2"/>
        <v>2.4</v>
      </c>
      <c r="AA44">
        <f t="shared" si="2"/>
        <v>3</v>
      </c>
      <c r="AB44">
        <f t="shared" si="2"/>
        <v>0</v>
      </c>
      <c r="AC44">
        <f t="shared" si="2"/>
        <v>1.8</v>
      </c>
      <c r="AD44">
        <f t="shared" si="3"/>
        <v>24</v>
      </c>
      <c r="AE44" t="s">
        <v>215</v>
      </c>
      <c r="AF44" t="s">
        <v>215</v>
      </c>
      <c r="AG44" t="s">
        <v>215</v>
      </c>
      <c r="AH44" t="s">
        <v>215</v>
      </c>
      <c r="AI44" t="s">
        <v>215</v>
      </c>
      <c r="AJ44" t="s">
        <v>215</v>
      </c>
      <c r="AK44" t="s">
        <v>215</v>
      </c>
      <c r="AL44" t="s">
        <v>215</v>
      </c>
      <c r="AM44" t="s">
        <v>215</v>
      </c>
    </row>
    <row r="45" spans="1:39" x14ac:dyDescent="0.25">
      <c r="A45">
        <v>10</v>
      </c>
      <c r="C45">
        <v>37</v>
      </c>
      <c r="D45" t="s">
        <v>10</v>
      </c>
      <c r="F45">
        <v>10</v>
      </c>
      <c r="H45">
        <v>37</v>
      </c>
      <c r="I45" t="s">
        <v>10</v>
      </c>
      <c r="L45">
        <v>10</v>
      </c>
      <c r="N45">
        <v>37</v>
      </c>
      <c r="O45" t="s">
        <v>10</v>
      </c>
      <c r="T45">
        <v>5</v>
      </c>
      <c r="U45" t="s">
        <v>18</v>
      </c>
      <c r="V45">
        <f t="shared" si="2"/>
        <v>2.4</v>
      </c>
      <c r="W45">
        <f t="shared" si="2"/>
        <v>2.4</v>
      </c>
      <c r="X45">
        <f t="shared" si="2"/>
        <v>3</v>
      </c>
      <c r="Y45">
        <f t="shared" si="2"/>
        <v>3</v>
      </c>
      <c r="Z45">
        <f t="shared" si="2"/>
        <v>3</v>
      </c>
      <c r="AA45">
        <f t="shared" si="2"/>
        <v>3</v>
      </c>
      <c r="AB45">
        <f t="shared" si="2"/>
        <v>2.4</v>
      </c>
      <c r="AC45">
        <f t="shared" si="2"/>
        <v>2.4</v>
      </c>
      <c r="AD45">
        <f t="shared" si="3"/>
        <v>30</v>
      </c>
      <c r="AE45" t="s">
        <v>215</v>
      </c>
      <c r="AF45" t="s">
        <v>215</v>
      </c>
      <c r="AG45" t="s">
        <v>215</v>
      </c>
      <c r="AH45" t="s">
        <v>215</v>
      </c>
      <c r="AI45" t="s">
        <v>215</v>
      </c>
      <c r="AJ45" t="s">
        <v>215</v>
      </c>
      <c r="AK45" t="s">
        <v>215</v>
      </c>
      <c r="AL45" t="s">
        <v>215</v>
      </c>
      <c r="AM45" t="s">
        <v>215</v>
      </c>
    </row>
    <row r="46" spans="1:39" x14ac:dyDescent="0.25">
      <c r="A46" t="s">
        <v>51</v>
      </c>
      <c r="F46" t="s">
        <v>51</v>
      </c>
      <c r="L46" t="s">
        <v>51</v>
      </c>
      <c r="T46">
        <v>6</v>
      </c>
      <c r="U46" t="s">
        <v>19</v>
      </c>
      <c r="V46">
        <f t="shared" si="2"/>
        <v>2.4</v>
      </c>
      <c r="W46">
        <f t="shared" si="2"/>
        <v>2.4</v>
      </c>
      <c r="X46">
        <f t="shared" si="2"/>
        <v>2.4</v>
      </c>
      <c r="Y46">
        <f t="shared" si="2"/>
        <v>2.4</v>
      </c>
      <c r="Z46">
        <f t="shared" si="2"/>
        <v>2.4</v>
      </c>
      <c r="AA46">
        <f t="shared" si="2"/>
        <v>2.4</v>
      </c>
      <c r="AB46">
        <f t="shared" si="2"/>
        <v>2.4</v>
      </c>
      <c r="AC46">
        <f t="shared" si="2"/>
        <v>2.4</v>
      </c>
      <c r="AD46">
        <f t="shared" si="3"/>
        <v>24</v>
      </c>
      <c r="AE46" t="s">
        <v>215</v>
      </c>
      <c r="AF46" t="s">
        <v>215</v>
      </c>
      <c r="AG46" t="s">
        <v>215</v>
      </c>
      <c r="AH46" t="s">
        <v>215</v>
      </c>
      <c r="AI46" t="s">
        <v>215</v>
      </c>
      <c r="AJ46" t="s">
        <v>215</v>
      </c>
      <c r="AK46" t="s">
        <v>215</v>
      </c>
      <c r="AL46" t="s">
        <v>215</v>
      </c>
      <c r="AM46" t="s">
        <v>215</v>
      </c>
    </row>
    <row r="47" spans="1:39" x14ac:dyDescent="0.25">
      <c r="A47">
        <v>1</v>
      </c>
      <c r="C47">
        <v>30</v>
      </c>
      <c r="D47" t="s">
        <v>10</v>
      </c>
      <c r="F47">
        <v>1</v>
      </c>
      <c r="H47">
        <v>30</v>
      </c>
      <c r="I47" t="s">
        <v>10</v>
      </c>
      <c r="L47">
        <v>1</v>
      </c>
      <c r="N47">
        <v>30</v>
      </c>
      <c r="O47" t="s">
        <v>10</v>
      </c>
      <c r="T47">
        <v>7</v>
      </c>
      <c r="U47" t="s">
        <v>210</v>
      </c>
      <c r="V47">
        <f t="shared" si="2"/>
        <v>3</v>
      </c>
      <c r="W47">
        <f t="shared" si="2"/>
        <v>3</v>
      </c>
      <c r="X47">
        <f t="shared" si="2"/>
        <v>3</v>
      </c>
      <c r="Y47">
        <f t="shared" si="2"/>
        <v>3</v>
      </c>
      <c r="Z47">
        <f t="shared" si="2"/>
        <v>3</v>
      </c>
      <c r="AA47">
        <f t="shared" si="2"/>
        <v>3</v>
      </c>
      <c r="AB47">
        <f t="shared" si="2"/>
        <v>3</v>
      </c>
      <c r="AC47">
        <f t="shared" si="2"/>
        <v>3</v>
      </c>
      <c r="AD47">
        <f t="shared" si="3"/>
        <v>30</v>
      </c>
      <c r="AE47" t="s">
        <v>215</v>
      </c>
      <c r="AF47" t="s">
        <v>215</v>
      </c>
      <c r="AG47" t="s">
        <v>215</v>
      </c>
      <c r="AH47" t="s">
        <v>215</v>
      </c>
      <c r="AI47" t="s">
        <v>215</v>
      </c>
      <c r="AJ47" t="s">
        <v>215</v>
      </c>
      <c r="AK47" t="s">
        <v>215</v>
      </c>
      <c r="AL47" t="s">
        <v>215</v>
      </c>
      <c r="AM47" t="s">
        <v>215</v>
      </c>
    </row>
    <row r="48" spans="1:39" x14ac:dyDescent="0.25">
      <c r="A48">
        <v>2</v>
      </c>
      <c r="C48">
        <v>30</v>
      </c>
      <c r="D48" t="s">
        <v>10</v>
      </c>
      <c r="F48">
        <v>2</v>
      </c>
      <c r="H48">
        <v>30</v>
      </c>
      <c r="I48" t="s">
        <v>10</v>
      </c>
      <c r="L48">
        <v>2</v>
      </c>
      <c r="N48">
        <v>24</v>
      </c>
      <c r="O48" t="s">
        <v>10</v>
      </c>
      <c r="T48">
        <v>8</v>
      </c>
      <c r="U48" t="s">
        <v>156</v>
      </c>
      <c r="V48">
        <f t="shared" si="2"/>
        <v>2.4</v>
      </c>
      <c r="W48">
        <f t="shared" si="2"/>
        <v>3</v>
      </c>
      <c r="X48">
        <f t="shared" si="2"/>
        <v>3</v>
      </c>
      <c r="Y48">
        <f t="shared" si="2"/>
        <v>2.4</v>
      </c>
      <c r="Z48">
        <f t="shared" si="2"/>
        <v>2.4</v>
      </c>
      <c r="AA48">
        <f t="shared" si="2"/>
        <v>2.4</v>
      </c>
      <c r="AB48">
        <f t="shared" si="2"/>
        <v>2.4</v>
      </c>
      <c r="AC48">
        <f t="shared" si="2"/>
        <v>2.4</v>
      </c>
      <c r="AD48">
        <f t="shared" si="3"/>
        <v>24</v>
      </c>
      <c r="AE48" t="s">
        <v>215</v>
      </c>
      <c r="AF48" t="s">
        <v>215</v>
      </c>
      <c r="AG48" t="s">
        <v>215</v>
      </c>
      <c r="AH48" t="s">
        <v>215</v>
      </c>
      <c r="AI48" t="s">
        <v>215</v>
      </c>
      <c r="AJ48" t="s">
        <v>215</v>
      </c>
      <c r="AK48" t="s">
        <v>215</v>
      </c>
      <c r="AL48" t="s">
        <v>215</v>
      </c>
      <c r="AM48" t="s">
        <v>215</v>
      </c>
    </row>
    <row r="49" spans="1:39" x14ac:dyDescent="0.25">
      <c r="A49">
        <v>3</v>
      </c>
      <c r="C49">
        <v>14</v>
      </c>
      <c r="D49" t="s">
        <v>10</v>
      </c>
      <c r="F49">
        <v>3</v>
      </c>
      <c r="H49">
        <v>13</v>
      </c>
      <c r="I49" t="s">
        <v>10</v>
      </c>
      <c r="L49">
        <v>3</v>
      </c>
      <c r="N49">
        <v>24</v>
      </c>
      <c r="O49" t="s">
        <v>10</v>
      </c>
      <c r="T49">
        <v>9</v>
      </c>
      <c r="U49" t="s">
        <v>32</v>
      </c>
      <c r="V49">
        <f t="shared" si="2"/>
        <v>0.5</v>
      </c>
      <c r="W49">
        <f t="shared" si="2"/>
        <v>0.5</v>
      </c>
      <c r="X49">
        <f t="shared" si="2"/>
        <v>0.5</v>
      </c>
      <c r="Y49">
        <f t="shared" si="2"/>
        <v>0</v>
      </c>
      <c r="Z49">
        <f t="shared" si="2"/>
        <v>0</v>
      </c>
      <c r="AA49">
        <f t="shared" si="2"/>
        <v>0</v>
      </c>
      <c r="AB49">
        <f t="shared" si="2"/>
        <v>0</v>
      </c>
      <c r="AC49">
        <f t="shared" si="2"/>
        <v>0</v>
      </c>
      <c r="AD49">
        <f t="shared" si="3"/>
        <v>0</v>
      </c>
      <c r="AE49">
        <f>AE29/10</f>
        <v>4</v>
      </c>
      <c r="AF49">
        <f t="shared" ref="AF49:AM49" si="4">AF29/10</f>
        <v>4</v>
      </c>
      <c r="AG49">
        <f t="shared" si="4"/>
        <v>4</v>
      </c>
      <c r="AH49">
        <f t="shared" si="4"/>
        <v>4</v>
      </c>
      <c r="AI49">
        <f t="shared" si="4"/>
        <v>4</v>
      </c>
      <c r="AJ49">
        <f t="shared" si="4"/>
        <v>4</v>
      </c>
      <c r="AK49">
        <f t="shared" si="4"/>
        <v>4</v>
      </c>
      <c r="AL49">
        <f t="shared" si="4"/>
        <v>4</v>
      </c>
      <c r="AM49">
        <f t="shared" si="4"/>
        <v>4</v>
      </c>
    </row>
    <row r="50" spans="1:39" x14ac:dyDescent="0.25">
      <c r="A50">
        <v>4</v>
      </c>
      <c r="C50">
        <v>24</v>
      </c>
      <c r="D50" t="s">
        <v>10</v>
      </c>
      <c r="F50">
        <v>4</v>
      </c>
      <c r="H50">
        <v>24</v>
      </c>
      <c r="I50" t="s">
        <v>10</v>
      </c>
      <c r="L50">
        <v>4</v>
      </c>
      <c r="N50">
        <v>30</v>
      </c>
      <c r="O50" t="s">
        <v>10</v>
      </c>
      <c r="T50">
        <v>10</v>
      </c>
      <c r="U50" t="s">
        <v>33</v>
      </c>
      <c r="V50">
        <f t="shared" si="2"/>
        <v>3.6</v>
      </c>
      <c r="W50">
        <f t="shared" si="2"/>
        <v>3.7</v>
      </c>
      <c r="X50">
        <f t="shared" si="2"/>
        <v>3.7</v>
      </c>
      <c r="Y50">
        <f t="shared" si="2"/>
        <v>3.7</v>
      </c>
      <c r="Z50">
        <f t="shared" si="2"/>
        <v>3.7</v>
      </c>
      <c r="AA50">
        <f t="shared" si="2"/>
        <v>3.7</v>
      </c>
      <c r="AB50">
        <f t="shared" si="2"/>
        <v>3.7</v>
      </c>
      <c r="AC50">
        <f t="shared" si="2"/>
        <v>3.7</v>
      </c>
      <c r="AD50">
        <f t="shared" si="3"/>
        <v>37</v>
      </c>
      <c r="AE50">
        <f t="shared" ref="AE50:AM53" si="5">AE30/10</f>
        <v>4</v>
      </c>
      <c r="AF50">
        <f t="shared" si="5"/>
        <v>4</v>
      </c>
      <c r="AG50">
        <f t="shared" si="5"/>
        <v>4</v>
      </c>
      <c r="AH50">
        <f t="shared" si="5"/>
        <v>4</v>
      </c>
      <c r="AI50">
        <f t="shared" si="5"/>
        <v>4</v>
      </c>
      <c r="AJ50">
        <f t="shared" si="5"/>
        <v>4</v>
      </c>
      <c r="AK50">
        <f t="shared" si="5"/>
        <v>4</v>
      </c>
      <c r="AL50">
        <f t="shared" si="5"/>
        <v>4</v>
      </c>
      <c r="AM50">
        <f t="shared" si="5"/>
        <v>4</v>
      </c>
    </row>
    <row r="51" spans="1:39" x14ac:dyDescent="0.25">
      <c r="A51">
        <v>5</v>
      </c>
      <c r="C51">
        <v>30</v>
      </c>
      <c r="D51" t="s">
        <v>10</v>
      </c>
      <c r="F51">
        <v>5</v>
      </c>
      <c r="H51">
        <v>30</v>
      </c>
      <c r="I51" t="s">
        <v>10</v>
      </c>
      <c r="L51">
        <v>5</v>
      </c>
      <c r="N51">
        <v>30</v>
      </c>
      <c r="O51" t="s">
        <v>10</v>
      </c>
      <c r="T51">
        <v>11</v>
      </c>
      <c r="U51" t="s">
        <v>211</v>
      </c>
      <c r="V51">
        <f t="shared" si="2"/>
        <v>3.2</v>
      </c>
      <c r="W51">
        <f t="shared" si="2"/>
        <v>3.2</v>
      </c>
      <c r="X51">
        <f t="shared" si="2"/>
        <v>3.2</v>
      </c>
      <c r="Y51">
        <f t="shared" si="2"/>
        <v>3.2</v>
      </c>
      <c r="Z51">
        <f t="shared" si="2"/>
        <v>3.2</v>
      </c>
      <c r="AA51">
        <f t="shared" si="2"/>
        <v>3.2</v>
      </c>
      <c r="AB51">
        <f t="shared" si="2"/>
        <v>3.2</v>
      </c>
      <c r="AC51">
        <f t="shared" si="2"/>
        <v>3.2</v>
      </c>
      <c r="AD51">
        <f t="shared" si="3"/>
        <v>32</v>
      </c>
      <c r="AE51">
        <f t="shared" si="5"/>
        <v>6</v>
      </c>
      <c r="AF51">
        <f t="shared" si="5"/>
        <v>6</v>
      </c>
      <c r="AG51">
        <f t="shared" si="5"/>
        <v>6</v>
      </c>
      <c r="AH51">
        <f t="shared" si="5"/>
        <v>6</v>
      </c>
      <c r="AI51">
        <f t="shared" si="5"/>
        <v>6</v>
      </c>
      <c r="AJ51">
        <f t="shared" si="5"/>
        <v>6</v>
      </c>
      <c r="AK51">
        <f t="shared" si="5"/>
        <v>6</v>
      </c>
      <c r="AL51">
        <f t="shared" si="5"/>
        <v>6</v>
      </c>
      <c r="AM51">
        <f t="shared" si="5"/>
        <v>6</v>
      </c>
    </row>
    <row r="52" spans="1:39" x14ac:dyDescent="0.25">
      <c r="A52" t="s">
        <v>52</v>
      </c>
      <c r="F52" t="s">
        <v>52</v>
      </c>
      <c r="L52" t="s">
        <v>52</v>
      </c>
      <c r="T52">
        <v>12</v>
      </c>
      <c r="U52" t="s">
        <v>34</v>
      </c>
      <c r="V52">
        <f t="shared" si="2"/>
        <v>4</v>
      </c>
      <c r="W52">
        <f t="shared" si="2"/>
        <v>4</v>
      </c>
      <c r="X52">
        <f t="shared" si="2"/>
        <v>4</v>
      </c>
      <c r="Y52">
        <f t="shared" si="2"/>
        <v>4</v>
      </c>
      <c r="Z52">
        <f t="shared" si="2"/>
        <v>4</v>
      </c>
      <c r="AA52">
        <f t="shared" si="2"/>
        <v>4</v>
      </c>
      <c r="AB52">
        <f t="shared" si="2"/>
        <v>4</v>
      </c>
      <c r="AC52">
        <f t="shared" si="2"/>
        <v>4</v>
      </c>
      <c r="AD52">
        <f t="shared" si="3"/>
        <v>40</v>
      </c>
      <c r="AE52">
        <f t="shared" si="5"/>
        <v>6</v>
      </c>
      <c r="AF52">
        <f t="shared" si="5"/>
        <v>6</v>
      </c>
      <c r="AG52">
        <f t="shared" si="5"/>
        <v>6</v>
      </c>
      <c r="AH52">
        <f t="shared" si="5"/>
        <v>6</v>
      </c>
      <c r="AI52">
        <f t="shared" si="5"/>
        <v>6</v>
      </c>
      <c r="AJ52">
        <f t="shared" si="5"/>
        <v>6</v>
      </c>
      <c r="AK52">
        <f t="shared" si="5"/>
        <v>6</v>
      </c>
      <c r="AL52">
        <f t="shared" si="5"/>
        <v>6</v>
      </c>
      <c r="AM52">
        <f t="shared" si="5"/>
        <v>6</v>
      </c>
    </row>
    <row r="53" spans="1:39" x14ac:dyDescent="0.25">
      <c r="A53" t="s">
        <v>55</v>
      </c>
      <c r="F53" t="s">
        <v>55</v>
      </c>
      <c r="L53" t="s">
        <v>55</v>
      </c>
      <c r="T53">
        <v>13</v>
      </c>
      <c r="U53" t="s">
        <v>212</v>
      </c>
      <c r="V53">
        <f t="shared" si="2"/>
        <v>4</v>
      </c>
      <c r="W53">
        <f t="shared" si="2"/>
        <v>4</v>
      </c>
      <c r="X53">
        <f t="shared" si="2"/>
        <v>4</v>
      </c>
      <c r="Y53">
        <f t="shared" si="2"/>
        <v>4</v>
      </c>
      <c r="Z53">
        <f t="shared" si="2"/>
        <v>4</v>
      </c>
      <c r="AA53">
        <f t="shared" si="2"/>
        <v>4</v>
      </c>
      <c r="AB53">
        <f t="shared" si="2"/>
        <v>4</v>
      </c>
      <c r="AC53">
        <f t="shared" si="2"/>
        <v>4</v>
      </c>
      <c r="AD53">
        <f t="shared" si="3"/>
        <v>40</v>
      </c>
      <c r="AE53">
        <f t="shared" si="5"/>
        <v>6.3</v>
      </c>
      <c r="AF53">
        <f t="shared" si="5"/>
        <v>7.5</v>
      </c>
      <c r="AG53">
        <f t="shared" si="5"/>
        <v>8</v>
      </c>
      <c r="AH53">
        <f t="shared" si="5"/>
        <v>6.3</v>
      </c>
      <c r="AI53">
        <f t="shared" si="5"/>
        <v>7.4</v>
      </c>
      <c r="AJ53">
        <f t="shared" si="5"/>
        <v>8</v>
      </c>
      <c r="AK53">
        <f t="shared" si="5"/>
        <v>6.5</v>
      </c>
      <c r="AL53">
        <f t="shared" si="5"/>
        <v>7.2</v>
      </c>
      <c r="AM53">
        <f t="shared" si="5"/>
        <v>8</v>
      </c>
    </row>
    <row r="54" spans="1:39" x14ac:dyDescent="0.25">
      <c r="A54" t="s">
        <v>56</v>
      </c>
      <c r="F54" t="s">
        <v>56</v>
      </c>
      <c r="L54" t="s">
        <v>56</v>
      </c>
    </row>
    <row r="55" spans="1:39" x14ac:dyDescent="0.25">
      <c r="A55">
        <v>5</v>
      </c>
      <c r="C55" t="s">
        <v>214</v>
      </c>
      <c r="F55">
        <v>5</v>
      </c>
      <c r="H55" t="s">
        <v>214</v>
      </c>
      <c r="L55">
        <v>5</v>
      </c>
      <c r="N55" t="s">
        <v>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0"/>
  <sheetViews>
    <sheetView topLeftCell="A49" workbookViewId="0">
      <selection activeCell="A67" sqref="A67:XFD67"/>
    </sheetView>
  </sheetViews>
  <sheetFormatPr defaultRowHeight="15" x14ac:dyDescent="0.25"/>
  <sheetData>
    <row r="1" spans="1:4" x14ac:dyDescent="0.25">
      <c r="A1" t="s">
        <v>203</v>
      </c>
    </row>
    <row r="2" spans="1:4" x14ac:dyDescent="0.25">
      <c r="A2" t="s">
        <v>35</v>
      </c>
    </row>
    <row r="3" spans="1:4" x14ac:dyDescent="0.25">
      <c r="A3" t="s">
        <v>36</v>
      </c>
    </row>
    <row r="4" spans="1:4" x14ac:dyDescent="0.25">
      <c r="A4">
        <v>1</v>
      </c>
      <c r="B4" t="s">
        <v>174</v>
      </c>
      <c r="C4" t="s">
        <v>61</v>
      </c>
      <c r="D4">
        <v>1413.88009709278</v>
      </c>
    </row>
    <row r="5" spans="1:4" x14ac:dyDescent="0.25">
      <c r="A5">
        <v>2</v>
      </c>
      <c r="B5" t="s">
        <v>175</v>
      </c>
      <c r="C5" t="s">
        <v>176</v>
      </c>
      <c r="D5">
        <v>3198.9552975911602</v>
      </c>
    </row>
    <row r="6" spans="1:4" x14ac:dyDescent="0.25">
      <c r="A6" t="s">
        <v>37</v>
      </c>
    </row>
    <row r="7" spans="1:4" x14ac:dyDescent="0.25">
      <c r="A7">
        <v>1</v>
      </c>
      <c r="B7" t="s">
        <v>174</v>
      </c>
      <c r="C7" t="s">
        <v>61</v>
      </c>
      <c r="D7">
        <v>0</v>
      </c>
    </row>
    <row r="8" spans="1:4" x14ac:dyDescent="0.25">
      <c r="A8">
        <v>2</v>
      </c>
      <c r="B8" t="s">
        <v>175</v>
      </c>
      <c r="C8" t="s">
        <v>176</v>
      </c>
      <c r="D8">
        <v>0</v>
      </c>
    </row>
    <row r="9" spans="1:4" x14ac:dyDescent="0.25">
      <c r="A9" t="s">
        <v>38</v>
      </c>
    </row>
    <row r="10" spans="1:4" x14ac:dyDescent="0.25">
      <c r="A10">
        <v>1</v>
      </c>
      <c r="B10" t="s">
        <v>174</v>
      </c>
      <c r="C10" t="s">
        <v>61</v>
      </c>
      <c r="D10">
        <v>0</v>
      </c>
    </row>
    <row r="11" spans="1:4" x14ac:dyDescent="0.25">
      <c r="A11">
        <v>2</v>
      </c>
      <c r="B11" t="s">
        <v>175</v>
      </c>
      <c r="C11" t="s">
        <v>176</v>
      </c>
      <c r="D11">
        <v>0</v>
      </c>
    </row>
    <row r="12" spans="1:4" x14ac:dyDescent="0.25">
      <c r="A12" t="s">
        <v>39</v>
      </c>
    </row>
    <row r="13" spans="1:4" x14ac:dyDescent="0.25">
      <c r="A13">
        <v>62</v>
      </c>
      <c r="B13" t="s">
        <v>177</v>
      </c>
      <c r="C13" t="s">
        <v>43</v>
      </c>
      <c r="D13">
        <v>0</v>
      </c>
    </row>
    <row r="14" spans="1:4" x14ac:dyDescent="0.25">
      <c r="A14">
        <v>63</v>
      </c>
      <c r="B14" t="s">
        <v>178</v>
      </c>
      <c r="C14" t="s">
        <v>57</v>
      </c>
      <c r="D14">
        <v>0</v>
      </c>
    </row>
    <row r="15" spans="1:4" x14ac:dyDescent="0.25">
      <c r="A15">
        <v>64</v>
      </c>
      <c r="B15" t="s">
        <v>179</v>
      </c>
      <c r="C15" t="s">
        <v>57</v>
      </c>
      <c r="D15">
        <v>0</v>
      </c>
    </row>
    <row r="16" spans="1:4" x14ac:dyDescent="0.25">
      <c r="A16">
        <v>65</v>
      </c>
      <c r="B16" t="s">
        <v>180</v>
      </c>
      <c r="C16" t="s">
        <v>80</v>
      </c>
      <c r="D16">
        <v>0</v>
      </c>
    </row>
    <row r="17" spans="1:4" x14ac:dyDescent="0.25">
      <c r="A17">
        <v>66</v>
      </c>
      <c r="B17" t="s">
        <v>181</v>
      </c>
      <c r="C17" t="s">
        <v>80</v>
      </c>
      <c r="D17">
        <v>0</v>
      </c>
    </row>
    <row r="18" spans="1:4" x14ac:dyDescent="0.25">
      <c r="A18">
        <v>67</v>
      </c>
      <c r="B18" t="s">
        <v>182</v>
      </c>
      <c r="C18" t="s">
        <v>50</v>
      </c>
      <c r="D18">
        <v>0</v>
      </c>
    </row>
    <row r="19" spans="1:4" x14ac:dyDescent="0.25">
      <c r="A19">
        <v>68</v>
      </c>
      <c r="B19" t="s">
        <v>183</v>
      </c>
      <c r="C19" t="s">
        <v>184</v>
      </c>
      <c r="D19">
        <v>0</v>
      </c>
    </row>
    <row r="20" spans="1:4" x14ac:dyDescent="0.25">
      <c r="A20">
        <v>69</v>
      </c>
      <c r="B20" t="s">
        <v>185</v>
      </c>
      <c r="C20" t="s">
        <v>47</v>
      </c>
      <c r="D20">
        <v>0</v>
      </c>
    </row>
    <row r="21" spans="1:4" x14ac:dyDescent="0.25">
      <c r="A21">
        <v>70</v>
      </c>
      <c r="B21" t="s">
        <v>186</v>
      </c>
      <c r="C21" t="s">
        <v>59</v>
      </c>
      <c r="D21">
        <v>0</v>
      </c>
    </row>
    <row r="22" spans="1:4" x14ac:dyDescent="0.25">
      <c r="A22">
        <v>71</v>
      </c>
      <c r="B22" t="s">
        <v>187</v>
      </c>
      <c r="C22" t="s">
        <v>57</v>
      </c>
      <c r="D22">
        <v>0</v>
      </c>
    </row>
    <row r="23" spans="1:4" x14ac:dyDescent="0.25">
      <c r="A23">
        <v>72</v>
      </c>
      <c r="B23" t="s">
        <v>188</v>
      </c>
      <c r="C23" t="s">
        <v>189</v>
      </c>
      <c r="D23">
        <v>0</v>
      </c>
    </row>
    <row r="24" spans="1:4" x14ac:dyDescent="0.25">
      <c r="A24">
        <v>73</v>
      </c>
      <c r="B24" t="s">
        <v>190</v>
      </c>
      <c r="C24" t="s">
        <v>76</v>
      </c>
      <c r="D24">
        <v>0</v>
      </c>
    </row>
    <row r="25" spans="1:4" x14ac:dyDescent="0.25">
      <c r="A25">
        <v>74</v>
      </c>
      <c r="B25" t="s">
        <v>191</v>
      </c>
      <c r="C25" t="s">
        <v>76</v>
      </c>
      <c r="D25">
        <v>0</v>
      </c>
    </row>
    <row r="26" spans="1:4" x14ac:dyDescent="0.25">
      <c r="A26">
        <v>75</v>
      </c>
      <c r="B26" t="s">
        <v>192</v>
      </c>
      <c r="C26" t="s">
        <v>81</v>
      </c>
      <c r="D26">
        <v>0</v>
      </c>
    </row>
    <row r="27" spans="1:4" x14ac:dyDescent="0.25">
      <c r="A27">
        <v>76</v>
      </c>
      <c r="B27" t="s">
        <v>193</v>
      </c>
      <c r="C27" t="s">
        <v>194</v>
      </c>
      <c r="D27">
        <v>0</v>
      </c>
    </row>
    <row r="28" spans="1:4" x14ac:dyDescent="0.25">
      <c r="A28">
        <v>77</v>
      </c>
      <c r="B28" t="s">
        <v>195</v>
      </c>
      <c r="C28" t="s">
        <v>43</v>
      </c>
      <c r="D28">
        <v>0</v>
      </c>
    </row>
    <row r="29" spans="1:4" x14ac:dyDescent="0.25">
      <c r="A29" t="s">
        <v>40</v>
      </c>
    </row>
    <row r="30" spans="1:4" x14ac:dyDescent="0.25">
      <c r="A30">
        <v>62</v>
      </c>
      <c r="B30" t="s">
        <v>177</v>
      </c>
      <c r="C30" t="s">
        <v>43</v>
      </c>
      <c r="D30">
        <v>0</v>
      </c>
    </row>
    <row r="31" spans="1:4" x14ac:dyDescent="0.25">
      <c r="A31">
        <v>63</v>
      </c>
      <c r="B31" t="s">
        <v>178</v>
      </c>
      <c r="C31" t="s">
        <v>57</v>
      </c>
      <c r="D31">
        <v>0</v>
      </c>
    </row>
    <row r="32" spans="1:4" x14ac:dyDescent="0.25">
      <c r="A32">
        <v>64</v>
      </c>
      <c r="B32" t="s">
        <v>179</v>
      </c>
      <c r="C32" t="s">
        <v>57</v>
      </c>
      <c r="D32">
        <v>0</v>
      </c>
    </row>
    <row r="33" spans="1:4" x14ac:dyDescent="0.25">
      <c r="A33">
        <v>65</v>
      </c>
      <c r="B33" t="s">
        <v>180</v>
      </c>
      <c r="C33" t="s">
        <v>80</v>
      </c>
      <c r="D33">
        <v>0</v>
      </c>
    </row>
    <row r="34" spans="1:4" x14ac:dyDescent="0.25">
      <c r="A34">
        <v>66</v>
      </c>
      <c r="B34" t="s">
        <v>181</v>
      </c>
      <c r="C34" t="s">
        <v>80</v>
      </c>
      <c r="D34">
        <v>0</v>
      </c>
    </row>
    <row r="35" spans="1:4" x14ac:dyDescent="0.25">
      <c r="A35">
        <v>67</v>
      </c>
      <c r="B35" t="s">
        <v>182</v>
      </c>
      <c r="C35" t="s">
        <v>50</v>
      </c>
      <c r="D35">
        <v>0</v>
      </c>
    </row>
    <row r="36" spans="1:4" x14ac:dyDescent="0.25">
      <c r="A36">
        <v>68</v>
      </c>
      <c r="B36" t="s">
        <v>183</v>
      </c>
      <c r="C36" t="s">
        <v>184</v>
      </c>
      <c r="D36">
        <v>0</v>
      </c>
    </row>
    <row r="37" spans="1:4" x14ac:dyDescent="0.25">
      <c r="A37">
        <v>69</v>
      </c>
      <c r="B37" t="s">
        <v>185</v>
      </c>
      <c r="C37" t="s">
        <v>47</v>
      </c>
      <c r="D37">
        <v>0</v>
      </c>
    </row>
    <row r="38" spans="1:4" x14ac:dyDescent="0.25">
      <c r="A38">
        <v>70</v>
      </c>
      <c r="B38" t="s">
        <v>186</v>
      </c>
      <c r="C38" t="s">
        <v>59</v>
      </c>
      <c r="D38">
        <v>0</v>
      </c>
    </row>
    <row r="39" spans="1:4" x14ac:dyDescent="0.25">
      <c r="A39">
        <v>71</v>
      </c>
      <c r="B39" t="s">
        <v>187</v>
      </c>
      <c r="C39" t="s">
        <v>57</v>
      </c>
      <c r="D39">
        <v>0</v>
      </c>
    </row>
    <row r="40" spans="1:4" x14ac:dyDescent="0.25">
      <c r="A40">
        <v>72</v>
      </c>
      <c r="B40" t="s">
        <v>188</v>
      </c>
      <c r="C40" t="s">
        <v>189</v>
      </c>
      <c r="D40">
        <v>0</v>
      </c>
    </row>
    <row r="41" spans="1:4" x14ac:dyDescent="0.25">
      <c r="A41">
        <v>73</v>
      </c>
      <c r="B41" t="s">
        <v>190</v>
      </c>
      <c r="C41" t="s">
        <v>76</v>
      </c>
      <c r="D41">
        <v>0</v>
      </c>
    </row>
    <row r="42" spans="1:4" x14ac:dyDescent="0.25">
      <c r="A42">
        <v>74</v>
      </c>
      <c r="B42" t="s">
        <v>191</v>
      </c>
      <c r="C42" t="s">
        <v>76</v>
      </c>
      <c r="D42">
        <v>0</v>
      </c>
    </row>
    <row r="43" spans="1:4" x14ac:dyDescent="0.25">
      <c r="A43">
        <v>75</v>
      </c>
      <c r="B43" t="s">
        <v>192</v>
      </c>
      <c r="C43" t="s">
        <v>81</v>
      </c>
      <c r="D43">
        <v>0</v>
      </c>
    </row>
    <row r="44" spans="1:4" x14ac:dyDescent="0.25">
      <c r="A44">
        <v>76</v>
      </c>
      <c r="B44" t="s">
        <v>193</v>
      </c>
      <c r="C44" t="s">
        <v>194</v>
      </c>
      <c r="D44">
        <v>0</v>
      </c>
    </row>
    <row r="45" spans="1:4" x14ac:dyDescent="0.25">
      <c r="A45">
        <v>77</v>
      </c>
      <c r="B45" t="s">
        <v>195</v>
      </c>
      <c r="C45" t="s">
        <v>43</v>
      </c>
      <c r="D45">
        <v>0</v>
      </c>
    </row>
    <row r="46" spans="1:4" x14ac:dyDescent="0.25">
      <c r="A46" t="s">
        <v>41</v>
      </c>
    </row>
    <row r="47" spans="1:4" x14ac:dyDescent="0.25">
      <c r="A47">
        <v>62</v>
      </c>
      <c r="B47" t="s">
        <v>177</v>
      </c>
      <c r="C47" t="s">
        <v>43</v>
      </c>
      <c r="D47">
        <v>0</v>
      </c>
    </row>
    <row r="48" spans="1:4" x14ac:dyDescent="0.25">
      <c r="A48">
        <v>63</v>
      </c>
      <c r="B48" t="s">
        <v>178</v>
      </c>
      <c r="C48" t="s">
        <v>57</v>
      </c>
      <c r="D48">
        <v>0</v>
      </c>
    </row>
    <row r="49" spans="1:4" x14ac:dyDescent="0.25">
      <c r="A49">
        <v>64</v>
      </c>
      <c r="B49" t="s">
        <v>179</v>
      </c>
      <c r="C49" t="s">
        <v>57</v>
      </c>
      <c r="D49">
        <v>0</v>
      </c>
    </row>
    <row r="50" spans="1:4" x14ac:dyDescent="0.25">
      <c r="A50">
        <v>65</v>
      </c>
      <c r="B50" t="s">
        <v>180</v>
      </c>
      <c r="C50" t="s">
        <v>80</v>
      </c>
      <c r="D50">
        <v>0</v>
      </c>
    </row>
    <row r="51" spans="1:4" x14ac:dyDescent="0.25">
      <c r="A51">
        <v>66</v>
      </c>
      <c r="B51" t="s">
        <v>181</v>
      </c>
      <c r="C51" t="s">
        <v>80</v>
      </c>
      <c r="D51">
        <v>0</v>
      </c>
    </row>
    <row r="52" spans="1:4" x14ac:dyDescent="0.25">
      <c r="A52">
        <v>67</v>
      </c>
      <c r="B52" t="s">
        <v>182</v>
      </c>
      <c r="C52" t="s">
        <v>50</v>
      </c>
      <c r="D52">
        <v>0</v>
      </c>
    </row>
    <row r="53" spans="1:4" x14ac:dyDescent="0.25">
      <c r="A53">
        <v>68</v>
      </c>
      <c r="B53" t="s">
        <v>183</v>
      </c>
      <c r="C53" t="s">
        <v>184</v>
      </c>
      <c r="D53">
        <v>0</v>
      </c>
    </row>
    <row r="54" spans="1:4" x14ac:dyDescent="0.25">
      <c r="A54">
        <v>69</v>
      </c>
      <c r="B54" t="s">
        <v>185</v>
      </c>
      <c r="C54" t="s">
        <v>47</v>
      </c>
      <c r="D54">
        <v>0</v>
      </c>
    </row>
    <row r="55" spans="1:4" x14ac:dyDescent="0.25">
      <c r="A55">
        <v>70</v>
      </c>
      <c r="B55" t="s">
        <v>186</v>
      </c>
      <c r="C55" t="s">
        <v>59</v>
      </c>
      <c r="D55">
        <v>0</v>
      </c>
    </row>
    <row r="56" spans="1:4" x14ac:dyDescent="0.25">
      <c r="A56">
        <v>71</v>
      </c>
      <c r="B56" t="s">
        <v>187</v>
      </c>
      <c r="C56" t="s">
        <v>57</v>
      </c>
      <c r="D56">
        <v>0</v>
      </c>
    </row>
    <row r="57" spans="1:4" x14ac:dyDescent="0.25">
      <c r="A57">
        <v>72</v>
      </c>
      <c r="B57" t="s">
        <v>188</v>
      </c>
      <c r="C57" t="s">
        <v>189</v>
      </c>
      <c r="D57">
        <v>0</v>
      </c>
    </row>
    <row r="58" spans="1:4" x14ac:dyDescent="0.25">
      <c r="A58">
        <v>73</v>
      </c>
      <c r="B58" t="s">
        <v>190</v>
      </c>
      <c r="C58" t="s">
        <v>76</v>
      </c>
      <c r="D58">
        <v>0</v>
      </c>
    </row>
    <row r="59" spans="1:4" x14ac:dyDescent="0.25">
      <c r="A59">
        <v>74</v>
      </c>
      <c r="B59" t="s">
        <v>191</v>
      </c>
      <c r="C59" t="s">
        <v>76</v>
      </c>
      <c r="D59">
        <v>0</v>
      </c>
    </row>
    <row r="60" spans="1:4" x14ac:dyDescent="0.25">
      <c r="A60">
        <v>75</v>
      </c>
      <c r="B60" t="s">
        <v>192</v>
      </c>
      <c r="C60" t="s">
        <v>81</v>
      </c>
      <c r="D60">
        <v>0</v>
      </c>
    </row>
    <row r="61" spans="1:4" x14ac:dyDescent="0.25">
      <c r="A61">
        <v>76</v>
      </c>
      <c r="B61" t="s">
        <v>193</v>
      </c>
      <c r="C61" t="s">
        <v>194</v>
      </c>
      <c r="D61">
        <v>0</v>
      </c>
    </row>
    <row r="62" spans="1:4" x14ac:dyDescent="0.25">
      <c r="A62">
        <v>77</v>
      </c>
      <c r="B62" t="s">
        <v>195</v>
      </c>
      <c r="C62" t="s">
        <v>43</v>
      </c>
      <c r="D62">
        <v>0</v>
      </c>
    </row>
    <row r="63" spans="1:4" x14ac:dyDescent="0.25">
      <c r="A63" t="s">
        <v>42</v>
      </c>
    </row>
    <row r="64" spans="1:4" x14ac:dyDescent="0.25">
      <c r="A64">
        <v>386</v>
      </c>
      <c r="B64" t="s">
        <v>43</v>
      </c>
      <c r="C64">
        <v>8400</v>
      </c>
    </row>
    <row r="65" spans="1:3" x14ac:dyDescent="0.25">
      <c r="A65">
        <v>387</v>
      </c>
      <c r="B65" t="s">
        <v>43</v>
      </c>
      <c r="C65">
        <v>8400</v>
      </c>
    </row>
    <row r="66" spans="1:3" x14ac:dyDescent="0.25">
      <c r="A66">
        <v>388</v>
      </c>
      <c r="B66" t="s">
        <v>196</v>
      </c>
      <c r="C66">
        <v>12600</v>
      </c>
    </row>
    <row r="67" spans="1:3" x14ac:dyDescent="0.25">
      <c r="A67">
        <v>389</v>
      </c>
      <c r="B67" t="s">
        <v>196</v>
      </c>
      <c r="C67">
        <v>12600</v>
      </c>
    </row>
    <row r="68" spans="1:3" x14ac:dyDescent="0.25">
      <c r="A68">
        <v>390</v>
      </c>
      <c r="B68" t="s">
        <v>197</v>
      </c>
      <c r="C68">
        <v>13230</v>
      </c>
    </row>
    <row r="69" spans="1:3" x14ac:dyDescent="0.25">
      <c r="A69" t="s">
        <v>44</v>
      </c>
    </row>
    <row r="70" spans="1:3" x14ac:dyDescent="0.25">
      <c r="A70">
        <v>386</v>
      </c>
      <c r="B70" t="s">
        <v>43</v>
      </c>
      <c r="C70">
        <v>0</v>
      </c>
    </row>
    <row r="71" spans="1:3" x14ac:dyDescent="0.25">
      <c r="A71">
        <v>387</v>
      </c>
      <c r="B71" t="s">
        <v>43</v>
      </c>
      <c r="C71">
        <v>0</v>
      </c>
    </row>
    <row r="72" spans="1:3" x14ac:dyDescent="0.25">
      <c r="A72">
        <v>388</v>
      </c>
      <c r="B72" t="s">
        <v>196</v>
      </c>
      <c r="C72">
        <v>0</v>
      </c>
    </row>
    <row r="73" spans="1:3" x14ac:dyDescent="0.25">
      <c r="A73">
        <v>389</v>
      </c>
      <c r="B73" t="s">
        <v>196</v>
      </c>
      <c r="C73">
        <v>0</v>
      </c>
    </row>
    <row r="74" spans="1:3" x14ac:dyDescent="0.25">
      <c r="A74">
        <v>390</v>
      </c>
      <c r="B74" t="s">
        <v>198</v>
      </c>
      <c r="C74">
        <v>1134.9478036273399</v>
      </c>
    </row>
    <row r="75" spans="1:3" x14ac:dyDescent="0.25">
      <c r="A75" t="s">
        <v>45</v>
      </c>
    </row>
    <row r="76" spans="1:3" x14ac:dyDescent="0.25">
      <c r="A76">
        <v>386</v>
      </c>
      <c r="B76" t="s">
        <v>43</v>
      </c>
      <c r="C76">
        <v>0</v>
      </c>
    </row>
    <row r="77" spans="1:3" x14ac:dyDescent="0.25">
      <c r="A77">
        <v>387</v>
      </c>
      <c r="B77" t="s">
        <v>43</v>
      </c>
      <c r="C77">
        <v>0</v>
      </c>
    </row>
    <row r="78" spans="1:3" x14ac:dyDescent="0.25">
      <c r="A78">
        <v>388</v>
      </c>
      <c r="B78" t="s">
        <v>196</v>
      </c>
      <c r="C78">
        <v>0</v>
      </c>
    </row>
    <row r="79" spans="1:3" x14ac:dyDescent="0.25">
      <c r="A79">
        <v>389</v>
      </c>
      <c r="B79" t="s">
        <v>196</v>
      </c>
      <c r="C79">
        <v>0</v>
      </c>
    </row>
    <row r="80" spans="1:3" x14ac:dyDescent="0.25">
      <c r="A80">
        <v>390</v>
      </c>
      <c r="B80" t="s">
        <v>199</v>
      </c>
      <c r="C80">
        <v>159.73543117045199</v>
      </c>
    </row>
    <row r="81" spans="1:3" x14ac:dyDescent="0.25">
      <c r="A81" t="s">
        <v>46</v>
      </c>
    </row>
    <row r="82" spans="1:3" x14ac:dyDescent="0.25">
      <c r="A82">
        <v>1</v>
      </c>
      <c r="B82" t="s">
        <v>59</v>
      </c>
      <c r="C82">
        <v>462</v>
      </c>
    </row>
    <row r="83" spans="1:3" x14ac:dyDescent="0.25">
      <c r="A83">
        <v>2</v>
      </c>
      <c r="B83" t="s">
        <v>59</v>
      </c>
      <c r="C83">
        <v>462</v>
      </c>
    </row>
    <row r="84" spans="1:3" x14ac:dyDescent="0.25">
      <c r="A84">
        <v>3</v>
      </c>
      <c r="B84" t="s">
        <v>54</v>
      </c>
      <c r="C84">
        <v>0</v>
      </c>
    </row>
    <row r="85" spans="1:3" x14ac:dyDescent="0.25">
      <c r="A85">
        <v>4</v>
      </c>
      <c r="B85" t="s">
        <v>54</v>
      </c>
      <c r="C85">
        <v>0</v>
      </c>
    </row>
    <row r="86" spans="1:3" x14ac:dyDescent="0.25">
      <c r="A86">
        <v>5</v>
      </c>
      <c r="B86" t="s">
        <v>59</v>
      </c>
      <c r="C86">
        <v>462</v>
      </c>
    </row>
    <row r="87" spans="1:3" x14ac:dyDescent="0.25">
      <c r="A87">
        <v>6</v>
      </c>
      <c r="B87" t="s">
        <v>59</v>
      </c>
      <c r="C87">
        <v>462</v>
      </c>
    </row>
    <row r="88" spans="1:3" x14ac:dyDescent="0.25">
      <c r="A88">
        <v>7</v>
      </c>
      <c r="B88" t="s">
        <v>47</v>
      </c>
      <c r="C88">
        <v>577.5</v>
      </c>
    </row>
    <row r="89" spans="1:3" x14ac:dyDescent="0.25">
      <c r="A89">
        <v>8</v>
      </c>
      <c r="B89" t="s">
        <v>59</v>
      </c>
      <c r="C89">
        <v>462</v>
      </c>
    </row>
    <row r="90" spans="1:3" x14ac:dyDescent="0.25">
      <c r="A90">
        <v>9</v>
      </c>
      <c r="B90" t="s">
        <v>200</v>
      </c>
      <c r="C90">
        <v>257.5</v>
      </c>
    </row>
    <row r="91" spans="1:3" x14ac:dyDescent="0.25">
      <c r="A91">
        <v>10</v>
      </c>
      <c r="B91" t="s">
        <v>58</v>
      </c>
      <c r="C91">
        <v>1854</v>
      </c>
    </row>
    <row r="92" spans="1:3" x14ac:dyDescent="0.25">
      <c r="A92">
        <v>11</v>
      </c>
      <c r="B92" t="s">
        <v>201</v>
      </c>
      <c r="C92">
        <v>1648</v>
      </c>
    </row>
    <row r="93" spans="1:3" x14ac:dyDescent="0.25">
      <c r="A93">
        <v>12</v>
      </c>
      <c r="B93" t="s">
        <v>43</v>
      </c>
      <c r="C93">
        <v>2060</v>
      </c>
    </row>
    <row r="94" spans="1:3" x14ac:dyDescent="0.25">
      <c r="A94">
        <v>13</v>
      </c>
      <c r="B94" t="s">
        <v>43</v>
      </c>
      <c r="C94">
        <v>2060</v>
      </c>
    </row>
    <row r="95" spans="1:3" x14ac:dyDescent="0.25">
      <c r="A95">
        <v>14</v>
      </c>
      <c r="B95" t="s">
        <v>43</v>
      </c>
      <c r="C95">
        <v>0</v>
      </c>
    </row>
    <row r="96" spans="1:3" x14ac:dyDescent="0.25">
      <c r="A96">
        <v>15</v>
      </c>
      <c r="B96" t="s">
        <v>43</v>
      </c>
      <c r="C96">
        <v>0</v>
      </c>
    </row>
    <row r="97" spans="1:3" x14ac:dyDescent="0.25">
      <c r="A97">
        <v>16</v>
      </c>
      <c r="B97" t="s">
        <v>57</v>
      </c>
      <c r="C97">
        <v>0</v>
      </c>
    </row>
    <row r="98" spans="1:3" x14ac:dyDescent="0.25">
      <c r="A98">
        <v>17</v>
      </c>
      <c r="B98" t="s">
        <v>57</v>
      </c>
      <c r="C98">
        <v>0</v>
      </c>
    </row>
    <row r="99" spans="1:3" x14ac:dyDescent="0.25">
      <c r="A99">
        <v>18</v>
      </c>
      <c r="B99" t="s">
        <v>57</v>
      </c>
      <c r="C99">
        <v>0</v>
      </c>
    </row>
    <row r="100" spans="1:3" x14ac:dyDescent="0.25">
      <c r="A100">
        <v>19</v>
      </c>
      <c r="B100" t="s">
        <v>57</v>
      </c>
      <c r="C100">
        <v>0</v>
      </c>
    </row>
    <row r="101" spans="1:3" x14ac:dyDescent="0.25">
      <c r="A101">
        <v>20</v>
      </c>
      <c r="B101" t="s">
        <v>80</v>
      </c>
      <c r="C101">
        <v>0</v>
      </c>
    </row>
    <row r="102" spans="1:3" x14ac:dyDescent="0.25">
      <c r="A102">
        <v>21</v>
      </c>
      <c r="B102" t="s">
        <v>80</v>
      </c>
      <c r="C102">
        <v>0</v>
      </c>
    </row>
    <row r="103" spans="1:3" x14ac:dyDescent="0.25">
      <c r="A103">
        <v>22</v>
      </c>
      <c r="B103" t="s">
        <v>80</v>
      </c>
      <c r="C103">
        <v>0</v>
      </c>
    </row>
    <row r="104" spans="1:3" x14ac:dyDescent="0.25">
      <c r="A104">
        <v>23</v>
      </c>
      <c r="B104" t="s">
        <v>80</v>
      </c>
      <c r="C104">
        <v>0</v>
      </c>
    </row>
    <row r="105" spans="1:3" x14ac:dyDescent="0.25">
      <c r="A105">
        <v>24</v>
      </c>
      <c r="B105" t="s">
        <v>50</v>
      </c>
      <c r="C105">
        <v>0</v>
      </c>
    </row>
    <row r="106" spans="1:3" x14ac:dyDescent="0.25">
      <c r="A106">
        <v>25</v>
      </c>
      <c r="B106" t="s">
        <v>50</v>
      </c>
      <c r="C106">
        <v>0</v>
      </c>
    </row>
    <row r="107" spans="1:3" x14ac:dyDescent="0.25">
      <c r="A107">
        <v>26</v>
      </c>
      <c r="B107" t="s">
        <v>184</v>
      </c>
      <c r="C107">
        <v>0</v>
      </c>
    </row>
    <row r="108" spans="1:3" x14ac:dyDescent="0.25">
      <c r="A108">
        <v>27</v>
      </c>
      <c r="B108" t="s">
        <v>184</v>
      </c>
      <c r="C108">
        <v>0</v>
      </c>
    </row>
    <row r="109" spans="1:3" x14ac:dyDescent="0.25">
      <c r="A109">
        <v>28</v>
      </c>
      <c r="B109" t="s">
        <v>47</v>
      </c>
      <c r="C109">
        <v>0</v>
      </c>
    </row>
    <row r="110" spans="1:3" x14ac:dyDescent="0.25">
      <c r="A110">
        <v>29</v>
      </c>
      <c r="B110" t="s">
        <v>47</v>
      </c>
      <c r="C110">
        <v>0</v>
      </c>
    </row>
    <row r="111" spans="1:3" x14ac:dyDescent="0.25">
      <c r="A111">
        <v>30</v>
      </c>
      <c r="B111" t="s">
        <v>59</v>
      </c>
      <c r="C111">
        <v>0</v>
      </c>
    </row>
    <row r="112" spans="1:3" x14ac:dyDescent="0.25">
      <c r="A112">
        <v>31</v>
      </c>
      <c r="B112" t="s">
        <v>59</v>
      </c>
      <c r="C112">
        <v>0</v>
      </c>
    </row>
    <row r="113" spans="1:3" x14ac:dyDescent="0.25">
      <c r="A113">
        <v>32</v>
      </c>
      <c r="B113" t="s">
        <v>57</v>
      </c>
      <c r="C113">
        <v>0</v>
      </c>
    </row>
    <row r="114" spans="1:3" x14ac:dyDescent="0.25">
      <c r="A114">
        <v>33</v>
      </c>
      <c r="B114" t="s">
        <v>57</v>
      </c>
      <c r="C114">
        <v>0</v>
      </c>
    </row>
    <row r="115" spans="1:3" x14ac:dyDescent="0.25">
      <c r="A115">
        <v>34</v>
      </c>
      <c r="B115" t="s">
        <v>189</v>
      </c>
      <c r="C115">
        <v>0</v>
      </c>
    </row>
    <row r="116" spans="1:3" x14ac:dyDescent="0.25">
      <c r="A116">
        <v>35</v>
      </c>
      <c r="B116" t="s">
        <v>189</v>
      </c>
      <c r="C116">
        <v>0</v>
      </c>
    </row>
    <row r="117" spans="1:3" x14ac:dyDescent="0.25">
      <c r="A117">
        <v>36</v>
      </c>
      <c r="B117" t="s">
        <v>76</v>
      </c>
      <c r="C117">
        <v>0</v>
      </c>
    </row>
    <row r="118" spans="1:3" x14ac:dyDescent="0.25">
      <c r="A118">
        <v>37</v>
      </c>
      <c r="B118" t="s">
        <v>76</v>
      </c>
      <c r="C118">
        <v>0</v>
      </c>
    </row>
    <row r="119" spans="1:3" x14ac:dyDescent="0.25">
      <c r="A119">
        <v>38</v>
      </c>
      <c r="B119" t="s">
        <v>76</v>
      </c>
      <c r="C119">
        <v>0</v>
      </c>
    </row>
    <row r="120" spans="1:3" x14ac:dyDescent="0.25">
      <c r="A120">
        <v>39</v>
      </c>
      <c r="B120" t="s">
        <v>76</v>
      </c>
      <c r="C120">
        <v>0</v>
      </c>
    </row>
    <row r="121" spans="1:3" x14ac:dyDescent="0.25">
      <c r="A121">
        <v>40</v>
      </c>
      <c r="B121" t="s">
        <v>81</v>
      </c>
      <c r="C121">
        <v>0</v>
      </c>
    </row>
    <row r="122" spans="1:3" x14ac:dyDescent="0.25">
      <c r="A122">
        <v>41</v>
      </c>
      <c r="B122" t="s">
        <v>81</v>
      </c>
      <c r="C122">
        <v>0</v>
      </c>
    </row>
    <row r="123" spans="1:3" x14ac:dyDescent="0.25">
      <c r="A123">
        <v>42</v>
      </c>
      <c r="B123" t="s">
        <v>145</v>
      </c>
      <c r="C123">
        <v>0</v>
      </c>
    </row>
    <row r="124" spans="1:3" x14ac:dyDescent="0.25">
      <c r="A124">
        <v>43</v>
      </c>
      <c r="B124" t="s">
        <v>145</v>
      </c>
      <c r="C124">
        <v>0</v>
      </c>
    </row>
    <row r="125" spans="1:3" x14ac:dyDescent="0.25">
      <c r="A125">
        <v>44</v>
      </c>
      <c r="B125" t="s">
        <v>43</v>
      </c>
      <c r="C125">
        <v>0</v>
      </c>
    </row>
    <row r="126" spans="1:3" x14ac:dyDescent="0.25">
      <c r="A126">
        <v>45</v>
      </c>
      <c r="B126" t="s">
        <v>43</v>
      </c>
      <c r="C126">
        <v>0</v>
      </c>
    </row>
    <row r="127" spans="1:3" x14ac:dyDescent="0.25">
      <c r="A127" t="s">
        <v>49</v>
      </c>
    </row>
    <row r="128" spans="1:3" x14ac:dyDescent="0.25">
      <c r="A128">
        <v>1</v>
      </c>
      <c r="B128" t="s">
        <v>47</v>
      </c>
      <c r="C128">
        <v>52.018440999586403</v>
      </c>
    </row>
    <row r="129" spans="1:3" x14ac:dyDescent="0.25">
      <c r="A129">
        <v>2</v>
      </c>
      <c r="B129" t="s">
        <v>47</v>
      </c>
      <c r="C129">
        <v>52.018440999586403</v>
      </c>
    </row>
    <row r="130" spans="1:3" x14ac:dyDescent="0.25">
      <c r="A130">
        <v>3</v>
      </c>
      <c r="B130" t="s">
        <v>62</v>
      </c>
      <c r="C130">
        <v>78.027661499379704</v>
      </c>
    </row>
    <row r="131" spans="1:3" x14ac:dyDescent="0.25">
      <c r="A131">
        <v>4</v>
      </c>
      <c r="B131" t="s">
        <v>54</v>
      </c>
      <c r="C131">
        <v>0</v>
      </c>
    </row>
    <row r="132" spans="1:3" x14ac:dyDescent="0.25">
      <c r="A132">
        <v>5</v>
      </c>
      <c r="B132" t="s">
        <v>59</v>
      </c>
      <c r="C132">
        <v>0</v>
      </c>
    </row>
    <row r="133" spans="1:3" x14ac:dyDescent="0.25">
      <c r="A133">
        <v>6</v>
      </c>
      <c r="B133" t="s">
        <v>59</v>
      </c>
      <c r="C133">
        <v>0</v>
      </c>
    </row>
    <row r="134" spans="1:3" x14ac:dyDescent="0.25">
      <c r="A134">
        <v>7</v>
      </c>
      <c r="B134" t="s">
        <v>47</v>
      </c>
      <c r="C134">
        <v>0</v>
      </c>
    </row>
    <row r="135" spans="1:3" x14ac:dyDescent="0.25">
      <c r="A135">
        <v>8</v>
      </c>
      <c r="B135" t="s">
        <v>47</v>
      </c>
      <c r="C135">
        <v>52.018440999586403</v>
      </c>
    </row>
    <row r="136" spans="1:3" x14ac:dyDescent="0.25">
      <c r="A136">
        <v>9</v>
      </c>
      <c r="B136" t="s">
        <v>200</v>
      </c>
      <c r="C136">
        <v>0</v>
      </c>
    </row>
    <row r="137" spans="1:3" x14ac:dyDescent="0.25">
      <c r="A137">
        <v>10</v>
      </c>
      <c r="B137" t="s">
        <v>48</v>
      </c>
      <c r="C137">
        <v>23.194369796352401</v>
      </c>
    </row>
    <row r="138" spans="1:3" x14ac:dyDescent="0.25">
      <c r="A138">
        <v>11</v>
      </c>
      <c r="B138" t="s">
        <v>201</v>
      </c>
      <c r="C138">
        <v>0</v>
      </c>
    </row>
    <row r="139" spans="1:3" x14ac:dyDescent="0.25">
      <c r="A139">
        <v>12</v>
      </c>
      <c r="B139" t="s">
        <v>43</v>
      </c>
      <c r="C139">
        <v>0</v>
      </c>
    </row>
    <row r="140" spans="1:3" x14ac:dyDescent="0.25">
      <c r="A140">
        <v>13</v>
      </c>
      <c r="B140" t="s">
        <v>43</v>
      </c>
      <c r="C140">
        <v>0</v>
      </c>
    </row>
    <row r="141" spans="1:3" x14ac:dyDescent="0.25">
      <c r="A141">
        <v>14</v>
      </c>
      <c r="B141" t="s">
        <v>43</v>
      </c>
      <c r="C141">
        <v>0</v>
      </c>
    </row>
    <row r="142" spans="1:3" x14ac:dyDescent="0.25">
      <c r="A142">
        <v>15</v>
      </c>
      <c r="B142" t="s">
        <v>43</v>
      </c>
      <c r="C142">
        <v>0</v>
      </c>
    </row>
    <row r="143" spans="1:3" x14ac:dyDescent="0.25">
      <c r="A143">
        <v>16</v>
      </c>
      <c r="B143" t="s">
        <v>57</v>
      </c>
      <c r="C143">
        <v>0</v>
      </c>
    </row>
    <row r="144" spans="1:3" x14ac:dyDescent="0.25">
      <c r="A144">
        <v>17</v>
      </c>
      <c r="B144" t="s">
        <v>57</v>
      </c>
      <c r="C144">
        <v>0</v>
      </c>
    </row>
    <row r="145" spans="1:3" x14ac:dyDescent="0.25">
      <c r="A145">
        <v>18</v>
      </c>
      <c r="B145" t="s">
        <v>57</v>
      </c>
      <c r="C145">
        <v>0</v>
      </c>
    </row>
    <row r="146" spans="1:3" x14ac:dyDescent="0.25">
      <c r="A146">
        <v>19</v>
      </c>
      <c r="B146" t="s">
        <v>57</v>
      </c>
      <c r="C146">
        <v>0</v>
      </c>
    </row>
    <row r="147" spans="1:3" x14ac:dyDescent="0.25">
      <c r="A147">
        <v>20</v>
      </c>
      <c r="B147" t="s">
        <v>80</v>
      </c>
      <c r="C147">
        <v>0</v>
      </c>
    </row>
    <row r="148" spans="1:3" x14ac:dyDescent="0.25">
      <c r="A148">
        <v>21</v>
      </c>
      <c r="B148" t="s">
        <v>80</v>
      </c>
      <c r="C148">
        <v>0</v>
      </c>
    </row>
    <row r="149" spans="1:3" x14ac:dyDescent="0.25">
      <c r="A149">
        <v>22</v>
      </c>
      <c r="B149" t="s">
        <v>80</v>
      </c>
      <c r="C149">
        <v>0</v>
      </c>
    </row>
    <row r="150" spans="1:3" x14ac:dyDescent="0.25">
      <c r="A150">
        <v>23</v>
      </c>
      <c r="B150" t="s">
        <v>80</v>
      </c>
      <c r="C150">
        <v>0</v>
      </c>
    </row>
    <row r="151" spans="1:3" x14ac:dyDescent="0.25">
      <c r="A151">
        <v>24</v>
      </c>
      <c r="B151" t="s">
        <v>50</v>
      </c>
      <c r="C151">
        <v>0</v>
      </c>
    </row>
    <row r="152" spans="1:3" x14ac:dyDescent="0.25">
      <c r="A152">
        <v>25</v>
      </c>
      <c r="B152" t="s">
        <v>50</v>
      </c>
      <c r="C152">
        <v>0</v>
      </c>
    </row>
    <row r="153" spans="1:3" x14ac:dyDescent="0.25">
      <c r="A153">
        <v>26</v>
      </c>
      <c r="B153" t="s">
        <v>184</v>
      </c>
      <c r="C153">
        <v>0</v>
      </c>
    </row>
    <row r="154" spans="1:3" x14ac:dyDescent="0.25">
      <c r="A154">
        <v>27</v>
      </c>
      <c r="B154" t="s">
        <v>184</v>
      </c>
      <c r="C154">
        <v>0</v>
      </c>
    </row>
    <row r="155" spans="1:3" x14ac:dyDescent="0.25">
      <c r="A155">
        <v>28</v>
      </c>
      <c r="B155" t="s">
        <v>47</v>
      </c>
      <c r="C155">
        <v>0</v>
      </c>
    </row>
    <row r="156" spans="1:3" x14ac:dyDescent="0.25">
      <c r="A156">
        <v>29</v>
      </c>
      <c r="B156" t="s">
        <v>47</v>
      </c>
      <c r="C156">
        <v>0</v>
      </c>
    </row>
    <row r="157" spans="1:3" x14ac:dyDescent="0.25">
      <c r="A157">
        <v>30</v>
      </c>
      <c r="B157" t="s">
        <v>59</v>
      </c>
      <c r="C157">
        <v>0</v>
      </c>
    </row>
    <row r="158" spans="1:3" x14ac:dyDescent="0.25">
      <c r="A158">
        <v>31</v>
      </c>
      <c r="B158" t="s">
        <v>59</v>
      </c>
      <c r="C158">
        <v>0</v>
      </c>
    </row>
    <row r="159" spans="1:3" x14ac:dyDescent="0.25">
      <c r="A159">
        <v>32</v>
      </c>
      <c r="B159" t="s">
        <v>57</v>
      </c>
      <c r="C159">
        <v>0</v>
      </c>
    </row>
    <row r="160" spans="1:3" x14ac:dyDescent="0.25">
      <c r="A160">
        <v>33</v>
      </c>
      <c r="B160" t="s">
        <v>57</v>
      </c>
      <c r="C160">
        <v>0</v>
      </c>
    </row>
    <row r="161" spans="1:3" x14ac:dyDescent="0.25">
      <c r="A161">
        <v>34</v>
      </c>
      <c r="B161" t="s">
        <v>189</v>
      </c>
      <c r="C161">
        <v>0</v>
      </c>
    </row>
    <row r="162" spans="1:3" x14ac:dyDescent="0.25">
      <c r="A162">
        <v>35</v>
      </c>
      <c r="B162" t="s">
        <v>189</v>
      </c>
      <c r="C162">
        <v>0</v>
      </c>
    </row>
    <row r="163" spans="1:3" x14ac:dyDescent="0.25">
      <c r="A163">
        <v>36</v>
      </c>
      <c r="B163" t="s">
        <v>76</v>
      </c>
      <c r="C163">
        <v>0</v>
      </c>
    </row>
    <row r="164" spans="1:3" x14ac:dyDescent="0.25">
      <c r="A164">
        <v>37</v>
      </c>
      <c r="B164" t="s">
        <v>76</v>
      </c>
      <c r="C164">
        <v>0</v>
      </c>
    </row>
    <row r="165" spans="1:3" x14ac:dyDescent="0.25">
      <c r="A165">
        <v>38</v>
      </c>
      <c r="B165" t="s">
        <v>76</v>
      </c>
      <c r="C165">
        <v>0</v>
      </c>
    </row>
    <row r="166" spans="1:3" x14ac:dyDescent="0.25">
      <c r="A166">
        <v>39</v>
      </c>
      <c r="B166" t="s">
        <v>76</v>
      </c>
      <c r="C166">
        <v>0</v>
      </c>
    </row>
    <row r="167" spans="1:3" x14ac:dyDescent="0.25">
      <c r="A167">
        <v>40</v>
      </c>
      <c r="B167" t="s">
        <v>81</v>
      </c>
      <c r="C167">
        <v>0</v>
      </c>
    </row>
    <row r="168" spans="1:3" x14ac:dyDescent="0.25">
      <c r="A168">
        <v>41</v>
      </c>
      <c r="B168" t="s">
        <v>81</v>
      </c>
      <c r="C168">
        <v>0</v>
      </c>
    </row>
    <row r="169" spans="1:3" x14ac:dyDescent="0.25">
      <c r="A169">
        <v>42</v>
      </c>
      <c r="B169" t="s">
        <v>145</v>
      </c>
      <c r="C169">
        <v>0</v>
      </c>
    </row>
    <row r="170" spans="1:3" x14ac:dyDescent="0.25">
      <c r="A170">
        <v>43</v>
      </c>
      <c r="B170" t="s">
        <v>145</v>
      </c>
      <c r="C170">
        <v>0</v>
      </c>
    </row>
    <row r="171" spans="1:3" x14ac:dyDescent="0.25">
      <c r="A171">
        <v>44</v>
      </c>
      <c r="B171" t="s">
        <v>43</v>
      </c>
      <c r="C171">
        <v>0</v>
      </c>
    </row>
    <row r="172" spans="1:3" x14ac:dyDescent="0.25">
      <c r="A172">
        <v>45</v>
      </c>
      <c r="B172" t="s">
        <v>43</v>
      </c>
      <c r="C172">
        <v>0</v>
      </c>
    </row>
    <row r="173" spans="1:3" x14ac:dyDescent="0.25">
      <c r="A173" t="s">
        <v>51</v>
      </c>
    </row>
    <row r="174" spans="1:3" x14ac:dyDescent="0.25">
      <c r="A174">
        <v>1</v>
      </c>
      <c r="B174" t="s">
        <v>47</v>
      </c>
      <c r="C174">
        <v>0</v>
      </c>
    </row>
    <row r="175" spans="1:3" x14ac:dyDescent="0.25">
      <c r="A175">
        <v>2</v>
      </c>
      <c r="B175" t="s">
        <v>47</v>
      </c>
      <c r="C175">
        <v>0</v>
      </c>
    </row>
    <row r="176" spans="1:3" x14ac:dyDescent="0.25">
      <c r="A176">
        <v>3</v>
      </c>
      <c r="B176" t="s">
        <v>202</v>
      </c>
      <c r="C176">
        <v>11.7139316191665</v>
      </c>
    </row>
    <row r="177" spans="1:3" x14ac:dyDescent="0.25">
      <c r="A177">
        <v>4</v>
      </c>
      <c r="B177" t="s">
        <v>59</v>
      </c>
      <c r="C177">
        <v>70.283589714998996</v>
      </c>
    </row>
    <row r="178" spans="1:3" x14ac:dyDescent="0.25">
      <c r="A178">
        <v>5</v>
      </c>
      <c r="B178" t="s">
        <v>47</v>
      </c>
      <c r="C178">
        <v>17.570897428749699</v>
      </c>
    </row>
    <row r="179" spans="1:3" x14ac:dyDescent="0.25">
      <c r="A179">
        <v>6</v>
      </c>
      <c r="B179" t="s">
        <v>59</v>
      </c>
      <c r="C179">
        <v>0</v>
      </c>
    </row>
    <row r="180" spans="1:3" x14ac:dyDescent="0.25">
      <c r="A180">
        <v>7</v>
      </c>
      <c r="B180" t="s">
        <v>47</v>
      </c>
      <c r="C180">
        <v>0</v>
      </c>
    </row>
    <row r="181" spans="1:3" x14ac:dyDescent="0.25">
      <c r="A181">
        <v>8</v>
      </c>
      <c r="B181" t="s">
        <v>47</v>
      </c>
      <c r="C181">
        <v>0</v>
      </c>
    </row>
    <row r="182" spans="1:3" x14ac:dyDescent="0.25">
      <c r="A182">
        <v>9</v>
      </c>
      <c r="B182" t="s">
        <v>200</v>
      </c>
      <c r="C182">
        <v>0</v>
      </c>
    </row>
    <row r="183" spans="1:3" x14ac:dyDescent="0.25">
      <c r="A183">
        <v>10</v>
      </c>
      <c r="B183" t="s">
        <v>48</v>
      </c>
      <c r="C183">
        <v>0</v>
      </c>
    </row>
    <row r="184" spans="1:3" x14ac:dyDescent="0.25">
      <c r="A184">
        <v>11</v>
      </c>
      <c r="B184" t="s">
        <v>201</v>
      </c>
      <c r="C184">
        <v>0</v>
      </c>
    </row>
    <row r="185" spans="1:3" x14ac:dyDescent="0.25">
      <c r="A185">
        <v>12</v>
      </c>
      <c r="B185" t="s">
        <v>43</v>
      </c>
      <c r="C185">
        <v>0</v>
      </c>
    </row>
    <row r="186" spans="1:3" x14ac:dyDescent="0.25">
      <c r="A186">
        <v>13</v>
      </c>
      <c r="B186" t="s">
        <v>43</v>
      </c>
      <c r="C186">
        <v>0</v>
      </c>
    </row>
    <row r="187" spans="1:3" x14ac:dyDescent="0.25">
      <c r="A187">
        <v>14</v>
      </c>
      <c r="B187" t="s">
        <v>43</v>
      </c>
      <c r="C187">
        <v>0</v>
      </c>
    </row>
    <row r="188" spans="1:3" x14ac:dyDescent="0.25">
      <c r="A188">
        <v>15</v>
      </c>
      <c r="B188" t="s">
        <v>43</v>
      </c>
      <c r="C188">
        <v>0</v>
      </c>
    </row>
    <row r="189" spans="1:3" x14ac:dyDescent="0.25">
      <c r="A189">
        <v>16</v>
      </c>
      <c r="B189" t="s">
        <v>57</v>
      </c>
      <c r="C189">
        <v>0</v>
      </c>
    </row>
    <row r="190" spans="1:3" x14ac:dyDescent="0.25">
      <c r="A190">
        <v>17</v>
      </c>
      <c r="B190" t="s">
        <v>57</v>
      </c>
      <c r="C190">
        <v>0</v>
      </c>
    </row>
    <row r="191" spans="1:3" x14ac:dyDescent="0.25">
      <c r="A191">
        <v>18</v>
      </c>
      <c r="B191" t="s">
        <v>57</v>
      </c>
      <c r="C191">
        <v>0</v>
      </c>
    </row>
    <row r="192" spans="1:3" x14ac:dyDescent="0.25">
      <c r="A192">
        <v>19</v>
      </c>
      <c r="B192" t="s">
        <v>57</v>
      </c>
      <c r="C192">
        <v>0</v>
      </c>
    </row>
    <row r="193" spans="1:3" x14ac:dyDescent="0.25">
      <c r="A193">
        <v>20</v>
      </c>
      <c r="B193" t="s">
        <v>80</v>
      </c>
      <c r="C193">
        <v>0</v>
      </c>
    </row>
    <row r="194" spans="1:3" x14ac:dyDescent="0.25">
      <c r="A194">
        <v>21</v>
      </c>
      <c r="B194" t="s">
        <v>80</v>
      </c>
      <c r="C194">
        <v>0</v>
      </c>
    </row>
    <row r="195" spans="1:3" x14ac:dyDescent="0.25">
      <c r="A195">
        <v>22</v>
      </c>
      <c r="B195" t="s">
        <v>80</v>
      </c>
      <c r="C195">
        <v>0</v>
      </c>
    </row>
    <row r="196" spans="1:3" x14ac:dyDescent="0.25">
      <c r="A196">
        <v>23</v>
      </c>
      <c r="B196" t="s">
        <v>80</v>
      </c>
      <c r="C196">
        <v>0</v>
      </c>
    </row>
    <row r="197" spans="1:3" x14ac:dyDescent="0.25">
      <c r="A197">
        <v>24</v>
      </c>
      <c r="B197" t="s">
        <v>50</v>
      </c>
      <c r="C197">
        <v>0</v>
      </c>
    </row>
    <row r="198" spans="1:3" x14ac:dyDescent="0.25">
      <c r="A198">
        <v>25</v>
      </c>
      <c r="B198" t="s">
        <v>50</v>
      </c>
      <c r="C198">
        <v>0</v>
      </c>
    </row>
    <row r="199" spans="1:3" x14ac:dyDescent="0.25">
      <c r="A199">
        <v>26</v>
      </c>
      <c r="B199" t="s">
        <v>184</v>
      </c>
      <c r="C199">
        <v>0</v>
      </c>
    </row>
    <row r="200" spans="1:3" x14ac:dyDescent="0.25">
      <c r="A200">
        <v>27</v>
      </c>
      <c r="B200" t="s">
        <v>184</v>
      </c>
      <c r="C200">
        <v>0</v>
      </c>
    </row>
    <row r="201" spans="1:3" x14ac:dyDescent="0.25">
      <c r="A201">
        <v>28</v>
      </c>
      <c r="B201" t="s">
        <v>47</v>
      </c>
      <c r="C201">
        <v>0</v>
      </c>
    </row>
    <row r="202" spans="1:3" x14ac:dyDescent="0.25">
      <c r="A202">
        <v>29</v>
      </c>
      <c r="B202" t="s">
        <v>47</v>
      </c>
      <c r="C202">
        <v>0</v>
      </c>
    </row>
    <row r="203" spans="1:3" x14ac:dyDescent="0.25">
      <c r="A203">
        <v>30</v>
      </c>
      <c r="B203" t="s">
        <v>59</v>
      </c>
      <c r="C203">
        <v>0</v>
      </c>
    </row>
    <row r="204" spans="1:3" x14ac:dyDescent="0.25">
      <c r="A204">
        <v>31</v>
      </c>
      <c r="B204" t="s">
        <v>59</v>
      </c>
      <c r="C204">
        <v>0</v>
      </c>
    </row>
    <row r="205" spans="1:3" x14ac:dyDescent="0.25">
      <c r="A205">
        <v>32</v>
      </c>
      <c r="B205" t="s">
        <v>57</v>
      </c>
      <c r="C205">
        <v>0</v>
      </c>
    </row>
    <row r="206" spans="1:3" x14ac:dyDescent="0.25">
      <c r="A206">
        <v>33</v>
      </c>
      <c r="B206" t="s">
        <v>57</v>
      </c>
      <c r="C206">
        <v>0</v>
      </c>
    </row>
    <row r="207" spans="1:3" x14ac:dyDescent="0.25">
      <c r="A207">
        <v>34</v>
      </c>
      <c r="B207" t="s">
        <v>189</v>
      </c>
      <c r="C207">
        <v>0</v>
      </c>
    </row>
    <row r="208" spans="1:3" x14ac:dyDescent="0.25">
      <c r="A208">
        <v>35</v>
      </c>
      <c r="B208" t="s">
        <v>189</v>
      </c>
      <c r="C208">
        <v>0</v>
      </c>
    </row>
    <row r="209" spans="1:4" x14ac:dyDescent="0.25">
      <c r="A209">
        <v>36</v>
      </c>
      <c r="B209" t="s">
        <v>76</v>
      </c>
      <c r="C209">
        <v>0</v>
      </c>
    </row>
    <row r="210" spans="1:4" x14ac:dyDescent="0.25">
      <c r="A210">
        <v>37</v>
      </c>
      <c r="B210" t="s">
        <v>76</v>
      </c>
      <c r="C210">
        <v>0</v>
      </c>
    </row>
    <row r="211" spans="1:4" x14ac:dyDescent="0.25">
      <c r="A211">
        <v>38</v>
      </c>
      <c r="B211" t="s">
        <v>76</v>
      </c>
      <c r="C211">
        <v>0</v>
      </c>
    </row>
    <row r="212" spans="1:4" x14ac:dyDescent="0.25">
      <c r="A212">
        <v>39</v>
      </c>
      <c r="B212" t="s">
        <v>76</v>
      </c>
      <c r="C212">
        <v>0</v>
      </c>
    </row>
    <row r="213" spans="1:4" x14ac:dyDescent="0.25">
      <c r="A213">
        <v>40</v>
      </c>
      <c r="B213" t="s">
        <v>81</v>
      </c>
      <c r="C213">
        <v>0</v>
      </c>
    </row>
    <row r="214" spans="1:4" x14ac:dyDescent="0.25">
      <c r="A214">
        <v>41</v>
      </c>
      <c r="B214" t="s">
        <v>81</v>
      </c>
      <c r="C214">
        <v>0</v>
      </c>
    </row>
    <row r="215" spans="1:4" x14ac:dyDescent="0.25">
      <c r="A215">
        <v>42</v>
      </c>
      <c r="B215" t="s">
        <v>145</v>
      </c>
      <c r="C215">
        <v>0</v>
      </c>
    </row>
    <row r="216" spans="1:4" x14ac:dyDescent="0.25">
      <c r="A216">
        <v>43</v>
      </c>
      <c r="B216" t="s">
        <v>145</v>
      </c>
      <c r="C216">
        <v>0</v>
      </c>
    </row>
    <row r="217" spans="1:4" x14ac:dyDescent="0.25">
      <c r="A217">
        <v>44</v>
      </c>
      <c r="B217" t="s">
        <v>43</v>
      </c>
      <c r="C217">
        <v>0</v>
      </c>
    </row>
    <row r="218" spans="1:4" x14ac:dyDescent="0.25">
      <c r="A218">
        <v>45</v>
      </c>
      <c r="B218" t="s">
        <v>43</v>
      </c>
      <c r="C218">
        <v>0</v>
      </c>
    </row>
    <row r="219" spans="1:4" x14ac:dyDescent="0.25">
      <c r="A219" t="s">
        <v>52</v>
      </c>
    </row>
    <row r="220" spans="1:4" x14ac:dyDescent="0.25">
      <c r="A220">
        <v>1</v>
      </c>
      <c r="B220" t="s">
        <v>53</v>
      </c>
      <c r="C220" t="s">
        <v>54</v>
      </c>
      <c r="D220">
        <v>0</v>
      </c>
    </row>
    <row r="221" spans="1:4" x14ac:dyDescent="0.25">
      <c r="A221">
        <v>2</v>
      </c>
      <c r="B221" t="s">
        <v>53</v>
      </c>
      <c r="C221" t="s">
        <v>54</v>
      </c>
      <c r="D221">
        <v>0</v>
      </c>
    </row>
    <row r="222" spans="1:4" x14ac:dyDescent="0.25">
      <c r="A222">
        <v>3</v>
      </c>
      <c r="B222" t="s">
        <v>53</v>
      </c>
      <c r="C222" t="s">
        <v>54</v>
      </c>
      <c r="D222">
        <v>0</v>
      </c>
    </row>
    <row r="223" spans="1:4" x14ac:dyDescent="0.25">
      <c r="A223">
        <v>4</v>
      </c>
      <c r="B223" t="s">
        <v>53</v>
      </c>
      <c r="C223" t="s">
        <v>54</v>
      </c>
      <c r="D223">
        <v>0</v>
      </c>
    </row>
    <row r="224" spans="1:4" x14ac:dyDescent="0.25">
      <c r="A224">
        <v>5</v>
      </c>
      <c r="B224" t="s">
        <v>53</v>
      </c>
      <c r="C224" t="s">
        <v>54</v>
      </c>
      <c r="D224">
        <v>0</v>
      </c>
    </row>
    <row r="225" spans="1:4" x14ac:dyDescent="0.25">
      <c r="A225">
        <v>6</v>
      </c>
      <c r="B225" t="s">
        <v>53</v>
      </c>
      <c r="C225" t="s">
        <v>54</v>
      </c>
      <c r="D225">
        <v>0</v>
      </c>
    </row>
    <row r="226" spans="1:4" x14ac:dyDescent="0.25">
      <c r="A226">
        <v>7</v>
      </c>
      <c r="B226" t="s">
        <v>53</v>
      </c>
      <c r="C226" t="s">
        <v>54</v>
      </c>
      <c r="D226">
        <v>0</v>
      </c>
    </row>
    <row r="227" spans="1:4" x14ac:dyDescent="0.25">
      <c r="A227">
        <v>8</v>
      </c>
      <c r="B227" t="s">
        <v>53</v>
      </c>
      <c r="C227" t="s">
        <v>54</v>
      </c>
      <c r="D227">
        <v>0</v>
      </c>
    </row>
    <row r="228" spans="1:4" x14ac:dyDescent="0.25">
      <c r="A228">
        <v>9</v>
      </c>
      <c r="B228" t="s">
        <v>53</v>
      </c>
      <c r="C228" t="s">
        <v>54</v>
      </c>
      <c r="D228">
        <v>0</v>
      </c>
    </row>
    <row r="229" spans="1:4" x14ac:dyDescent="0.25">
      <c r="A229">
        <v>10</v>
      </c>
      <c r="B229" t="s">
        <v>53</v>
      </c>
      <c r="C229" t="s">
        <v>54</v>
      </c>
      <c r="D229">
        <v>0</v>
      </c>
    </row>
    <row r="230" spans="1:4" x14ac:dyDescent="0.25">
      <c r="A230">
        <v>11</v>
      </c>
      <c r="B230" t="s">
        <v>53</v>
      </c>
      <c r="C230" t="s">
        <v>54</v>
      </c>
      <c r="D230">
        <v>0</v>
      </c>
    </row>
    <row r="231" spans="1:4" x14ac:dyDescent="0.25">
      <c r="A231">
        <v>12</v>
      </c>
      <c r="B231" t="s">
        <v>53</v>
      </c>
      <c r="C231" t="s">
        <v>54</v>
      </c>
      <c r="D231">
        <v>0</v>
      </c>
    </row>
    <row r="232" spans="1:4" x14ac:dyDescent="0.25">
      <c r="A232">
        <v>13</v>
      </c>
      <c r="B232" t="s">
        <v>53</v>
      </c>
      <c r="C232" t="s">
        <v>54</v>
      </c>
      <c r="D232">
        <v>0</v>
      </c>
    </row>
    <row r="233" spans="1:4" x14ac:dyDescent="0.25">
      <c r="A233" t="s">
        <v>55</v>
      </c>
    </row>
    <row r="234" spans="1:4" x14ac:dyDescent="0.25">
      <c r="A234">
        <v>1</v>
      </c>
      <c r="B234" t="s">
        <v>53</v>
      </c>
      <c r="C234" t="s">
        <v>54</v>
      </c>
      <c r="D234">
        <v>0</v>
      </c>
    </row>
    <row r="235" spans="1:4" x14ac:dyDescent="0.25">
      <c r="A235">
        <v>2</v>
      </c>
      <c r="B235" t="s">
        <v>53</v>
      </c>
      <c r="C235" t="s">
        <v>54</v>
      </c>
      <c r="D235">
        <v>0</v>
      </c>
    </row>
    <row r="236" spans="1:4" x14ac:dyDescent="0.25">
      <c r="A236">
        <v>3</v>
      </c>
      <c r="B236" t="s">
        <v>53</v>
      </c>
      <c r="C236" t="s">
        <v>54</v>
      </c>
      <c r="D236">
        <v>0</v>
      </c>
    </row>
    <row r="237" spans="1:4" x14ac:dyDescent="0.25">
      <c r="A237">
        <v>4</v>
      </c>
      <c r="B237" t="s">
        <v>53</v>
      </c>
      <c r="C237" t="s">
        <v>54</v>
      </c>
      <c r="D237">
        <v>0</v>
      </c>
    </row>
    <row r="238" spans="1:4" x14ac:dyDescent="0.25">
      <c r="A238">
        <v>5</v>
      </c>
      <c r="B238" t="s">
        <v>53</v>
      </c>
      <c r="C238" t="s">
        <v>54</v>
      </c>
      <c r="D238">
        <v>0</v>
      </c>
    </row>
    <row r="239" spans="1:4" x14ac:dyDescent="0.25">
      <c r="A239">
        <v>6</v>
      </c>
      <c r="B239" t="s">
        <v>53</v>
      </c>
      <c r="C239" t="s">
        <v>54</v>
      </c>
      <c r="D239">
        <v>0</v>
      </c>
    </row>
    <row r="240" spans="1:4" x14ac:dyDescent="0.25">
      <c r="A240">
        <v>7</v>
      </c>
      <c r="B240" t="s">
        <v>53</v>
      </c>
      <c r="C240" t="s">
        <v>54</v>
      </c>
      <c r="D240">
        <v>0</v>
      </c>
    </row>
    <row r="241" spans="1:4" x14ac:dyDescent="0.25">
      <c r="A241">
        <v>8</v>
      </c>
      <c r="B241" t="s">
        <v>53</v>
      </c>
      <c r="C241" t="s">
        <v>54</v>
      </c>
      <c r="D241">
        <v>0</v>
      </c>
    </row>
    <row r="242" spans="1:4" x14ac:dyDescent="0.25">
      <c r="A242">
        <v>9</v>
      </c>
      <c r="B242" t="s">
        <v>53</v>
      </c>
      <c r="C242" t="s">
        <v>54</v>
      </c>
      <c r="D242">
        <v>0</v>
      </c>
    </row>
    <row r="243" spans="1:4" x14ac:dyDescent="0.25">
      <c r="A243">
        <v>10</v>
      </c>
      <c r="B243" t="s">
        <v>53</v>
      </c>
      <c r="C243" t="s">
        <v>54</v>
      </c>
      <c r="D243">
        <v>0</v>
      </c>
    </row>
    <row r="244" spans="1:4" x14ac:dyDescent="0.25">
      <c r="A244">
        <v>11</v>
      </c>
      <c r="B244" t="s">
        <v>53</v>
      </c>
      <c r="C244" t="s">
        <v>54</v>
      </c>
      <c r="D244">
        <v>0</v>
      </c>
    </row>
    <row r="245" spans="1:4" x14ac:dyDescent="0.25">
      <c r="A245">
        <v>12</v>
      </c>
      <c r="B245" t="s">
        <v>53</v>
      </c>
      <c r="C245" t="s">
        <v>54</v>
      </c>
      <c r="D245">
        <v>0</v>
      </c>
    </row>
    <row r="246" spans="1:4" x14ac:dyDescent="0.25">
      <c r="A246">
        <v>13</v>
      </c>
      <c r="B246" t="s">
        <v>53</v>
      </c>
      <c r="C246" t="s">
        <v>54</v>
      </c>
      <c r="D246">
        <v>0</v>
      </c>
    </row>
    <row r="247" spans="1:4" x14ac:dyDescent="0.25">
      <c r="A247" t="s">
        <v>56</v>
      </c>
    </row>
    <row r="248" spans="1:4" x14ac:dyDescent="0.25">
      <c r="A248">
        <v>1</v>
      </c>
      <c r="B248" t="s">
        <v>53</v>
      </c>
      <c r="C248" t="s">
        <v>54</v>
      </c>
      <c r="D248">
        <v>0</v>
      </c>
    </row>
    <row r="249" spans="1:4" x14ac:dyDescent="0.25">
      <c r="A249">
        <v>2</v>
      </c>
      <c r="B249" t="s">
        <v>53</v>
      </c>
      <c r="C249" t="s">
        <v>54</v>
      </c>
      <c r="D249">
        <v>0</v>
      </c>
    </row>
    <row r="250" spans="1:4" x14ac:dyDescent="0.25">
      <c r="A250">
        <v>3</v>
      </c>
      <c r="B250" t="s">
        <v>53</v>
      </c>
      <c r="C250" t="s">
        <v>54</v>
      </c>
      <c r="D250">
        <v>0</v>
      </c>
    </row>
    <row r="251" spans="1:4" x14ac:dyDescent="0.25">
      <c r="A251">
        <v>4</v>
      </c>
      <c r="B251" t="s">
        <v>53</v>
      </c>
      <c r="C251" t="s">
        <v>54</v>
      </c>
      <c r="D251">
        <v>0</v>
      </c>
    </row>
    <row r="252" spans="1:4" x14ac:dyDescent="0.25">
      <c r="A252">
        <v>5</v>
      </c>
      <c r="B252" t="s">
        <v>53</v>
      </c>
      <c r="C252" t="s">
        <v>57</v>
      </c>
      <c r="D252">
        <v>59.330303006167902</v>
      </c>
    </row>
    <row r="253" spans="1:4" x14ac:dyDescent="0.25">
      <c r="A253">
        <v>6</v>
      </c>
      <c r="B253" t="s">
        <v>53</v>
      </c>
      <c r="C253" t="s">
        <v>54</v>
      </c>
      <c r="D253">
        <v>0</v>
      </c>
    </row>
    <row r="254" spans="1:4" x14ac:dyDescent="0.25">
      <c r="A254">
        <v>7</v>
      </c>
      <c r="B254" t="s">
        <v>53</v>
      </c>
      <c r="C254" t="s">
        <v>54</v>
      </c>
      <c r="D254">
        <v>0</v>
      </c>
    </row>
    <row r="255" spans="1:4" x14ac:dyDescent="0.25">
      <c r="A255">
        <v>8</v>
      </c>
      <c r="B255" t="s">
        <v>53</v>
      </c>
      <c r="C255" t="s">
        <v>54</v>
      </c>
      <c r="D255">
        <v>0</v>
      </c>
    </row>
    <row r="256" spans="1:4" x14ac:dyDescent="0.25">
      <c r="A256">
        <v>9</v>
      </c>
      <c r="B256" t="s">
        <v>53</v>
      </c>
      <c r="C256" t="s">
        <v>54</v>
      </c>
      <c r="D256">
        <v>0</v>
      </c>
    </row>
    <row r="257" spans="1:4" x14ac:dyDescent="0.25">
      <c r="A257">
        <v>10</v>
      </c>
      <c r="B257" t="s">
        <v>53</v>
      </c>
      <c r="C257" t="s">
        <v>54</v>
      </c>
      <c r="D257">
        <v>0</v>
      </c>
    </row>
    <row r="258" spans="1:4" x14ac:dyDescent="0.25">
      <c r="A258">
        <v>11</v>
      </c>
      <c r="B258" t="s">
        <v>53</v>
      </c>
      <c r="C258" t="s">
        <v>54</v>
      </c>
      <c r="D258">
        <v>0</v>
      </c>
    </row>
    <row r="259" spans="1:4" x14ac:dyDescent="0.25">
      <c r="A259">
        <v>12</v>
      </c>
      <c r="B259" t="s">
        <v>53</v>
      </c>
      <c r="C259" t="s">
        <v>54</v>
      </c>
      <c r="D259">
        <v>0</v>
      </c>
    </row>
    <row r="260" spans="1:4" x14ac:dyDescent="0.25">
      <c r="A260">
        <v>13</v>
      </c>
      <c r="B260" t="s">
        <v>53</v>
      </c>
      <c r="C260" t="s">
        <v>54</v>
      </c>
      <c r="D26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C28" workbookViewId="0">
      <selection activeCell="H59" sqref="H59"/>
    </sheetView>
  </sheetViews>
  <sheetFormatPr defaultRowHeight="15" x14ac:dyDescent="0.25"/>
  <cols>
    <col min="1" max="2" width="25.28515625" customWidth="1"/>
    <col min="7" max="11" width="22.140625" customWidth="1"/>
    <col min="13" max="13" width="28.42578125" customWidth="1"/>
    <col min="14" max="14" width="21.140625" customWidth="1"/>
  </cols>
  <sheetData>
    <row r="1" spans="1:20" x14ac:dyDescent="0.25">
      <c r="A1" t="s">
        <v>6</v>
      </c>
      <c r="E1" t="s">
        <v>7</v>
      </c>
      <c r="I1" t="s">
        <v>8</v>
      </c>
    </row>
    <row r="2" spans="1:20" x14ac:dyDescent="0.25">
      <c r="A2" t="s">
        <v>94</v>
      </c>
      <c r="B2" t="str">
        <f t="shared" ref="B2:B33" si="0">VLOOKUP(A2,$M$2:$N$51,2,FALSE)</f>
        <v>CCGT</v>
      </c>
      <c r="C2">
        <v>33.4711224835903</v>
      </c>
      <c r="E2" t="s">
        <v>94</v>
      </c>
      <c r="F2" t="str">
        <f t="shared" ref="F2:F47" si="1">VLOOKUP(E2,$M$2:$N$51,2,FALSE)</f>
        <v>CCGT</v>
      </c>
      <c r="G2">
        <v>4.0117092764092099</v>
      </c>
      <c r="I2" t="s">
        <v>94</v>
      </c>
      <c r="J2" t="str">
        <f t="shared" ref="J2:J46" si="2">VLOOKUP(I2,$M$2:$N$51,2,FALSE)</f>
        <v>CCGT</v>
      </c>
      <c r="K2">
        <v>10.0650226117566</v>
      </c>
      <c r="M2" t="s">
        <v>82</v>
      </c>
      <c r="N2" t="s">
        <v>142</v>
      </c>
      <c r="R2" t="s">
        <v>135</v>
      </c>
      <c r="T2">
        <v>18</v>
      </c>
    </row>
    <row r="3" spans="1:20" x14ac:dyDescent="0.25">
      <c r="A3" t="s">
        <v>86</v>
      </c>
      <c r="B3" t="str">
        <f t="shared" si="0"/>
        <v>CCGT</v>
      </c>
      <c r="C3">
        <v>139.54355032313501</v>
      </c>
      <c r="E3" t="s">
        <v>86</v>
      </c>
      <c r="F3" t="str">
        <f t="shared" si="1"/>
        <v>CCGT</v>
      </c>
      <c r="G3">
        <v>126.03636503630101</v>
      </c>
      <c r="I3" t="s">
        <v>86</v>
      </c>
      <c r="J3" t="str">
        <f t="shared" si="2"/>
        <v>CCGT</v>
      </c>
      <c r="K3">
        <v>124.98301628383101</v>
      </c>
      <c r="M3" t="s">
        <v>83</v>
      </c>
      <c r="N3" t="s">
        <v>142</v>
      </c>
      <c r="R3" t="s">
        <v>136</v>
      </c>
      <c r="T3">
        <v>25</v>
      </c>
    </row>
    <row r="4" spans="1:20" x14ac:dyDescent="0.25">
      <c r="A4" t="s">
        <v>88</v>
      </c>
      <c r="B4" t="str">
        <f t="shared" si="0"/>
        <v>CCGT</v>
      </c>
      <c r="C4">
        <v>369.95496995248698</v>
      </c>
      <c r="E4" t="s">
        <v>88</v>
      </c>
      <c r="F4" t="str">
        <f t="shared" si="1"/>
        <v>CCGT</v>
      </c>
      <c r="G4">
        <v>341.70779582409801</v>
      </c>
      <c r="I4" t="s">
        <v>88</v>
      </c>
      <c r="J4" t="str">
        <f t="shared" si="2"/>
        <v>CCGT</v>
      </c>
      <c r="K4">
        <v>333.911350584145</v>
      </c>
      <c r="M4" t="s">
        <v>84</v>
      </c>
      <c r="N4" t="s">
        <v>142</v>
      </c>
      <c r="R4" t="s">
        <v>137</v>
      </c>
      <c r="T4">
        <v>59</v>
      </c>
    </row>
    <row r="5" spans="1:20" x14ac:dyDescent="0.25">
      <c r="A5" t="s">
        <v>127</v>
      </c>
      <c r="B5" t="str">
        <f t="shared" si="0"/>
        <v>CCGT</v>
      </c>
      <c r="C5">
        <v>897.18865971966</v>
      </c>
      <c r="E5" t="s">
        <v>127</v>
      </c>
      <c r="F5" t="str">
        <f t="shared" si="1"/>
        <v>CCGT</v>
      </c>
      <c r="G5">
        <v>443.51207805275101</v>
      </c>
      <c r="I5" t="s">
        <v>127</v>
      </c>
      <c r="J5" t="str">
        <f t="shared" si="2"/>
        <v>CCGT</v>
      </c>
      <c r="K5">
        <v>600.78128647153005</v>
      </c>
      <c r="M5" t="s">
        <v>85</v>
      </c>
      <c r="N5" t="s">
        <v>143</v>
      </c>
      <c r="R5" t="s">
        <v>98</v>
      </c>
      <c r="T5">
        <v>60</v>
      </c>
    </row>
    <row r="6" spans="1:20" x14ac:dyDescent="0.25">
      <c r="A6" t="s">
        <v>104</v>
      </c>
      <c r="B6" t="str">
        <f t="shared" si="0"/>
        <v>CCGT</v>
      </c>
      <c r="C6">
        <v>2183.15232728609</v>
      </c>
      <c r="E6" t="s">
        <v>104</v>
      </c>
      <c r="F6" t="str">
        <f t="shared" si="1"/>
        <v>CCGT</v>
      </c>
      <c r="G6">
        <v>5615.7103030098096</v>
      </c>
      <c r="I6" t="s">
        <v>104</v>
      </c>
      <c r="J6" t="str">
        <f t="shared" si="2"/>
        <v>CCGT</v>
      </c>
      <c r="K6">
        <v>4050.7896303821999</v>
      </c>
      <c r="M6" t="s">
        <v>86</v>
      </c>
      <c r="N6" t="s">
        <v>143</v>
      </c>
      <c r="R6" t="s">
        <v>138</v>
      </c>
      <c r="T6">
        <v>89</v>
      </c>
    </row>
    <row r="7" spans="1:20" x14ac:dyDescent="0.25">
      <c r="A7" t="s">
        <v>105</v>
      </c>
      <c r="B7" t="str">
        <f t="shared" si="0"/>
        <v>CCGT</v>
      </c>
      <c r="C7">
        <v>2700.4400599429</v>
      </c>
      <c r="E7" t="s">
        <v>105</v>
      </c>
      <c r="F7" t="str">
        <f t="shared" si="1"/>
        <v>CCGT</v>
      </c>
      <c r="G7">
        <v>7964.5246607846802</v>
      </c>
      <c r="I7" t="s">
        <v>105</v>
      </c>
      <c r="J7" t="str">
        <f t="shared" si="2"/>
        <v>CCGT</v>
      </c>
      <c r="K7">
        <v>5653.6987175077202</v>
      </c>
      <c r="M7" t="s">
        <v>87</v>
      </c>
      <c r="N7" t="s">
        <v>143</v>
      </c>
      <c r="R7" t="s">
        <v>95</v>
      </c>
      <c r="T7">
        <v>110</v>
      </c>
    </row>
    <row r="8" spans="1:20" x14ac:dyDescent="0.25">
      <c r="A8" t="s">
        <v>103</v>
      </c>
      <c r="B8" t="str">
        <f t="shared" si="0"/>
        <v>CCGT</v>
      </c>
      <c r="C8">
        <v>2797.3056929177501</v>
      </c>
      <c r="E8" t="s">
        <v>103</v>
      </c>
      <c r="F8" t="str">
        <f t="shared" si="1"/>
        <v>CCGT</v>
      </c>
      <c r="G8">
        <v>9610.9762792197998</v>
      </c>
      <c r="I8" t="s">
        <v>103</v>
      </c>
      <c r="J8" t="str">
        <f t="shared" si="2"/>
        <v>CCGT</v>
      </c>
      <c r="K8">
        <v>6656.9204371488404</v>
      </c>
      <c r="M8" t="s">
        <v>88</v>
      </c>
      <c r="N8" t="s">
        <v>143</v>
      </c>
      <c r="R8" t="s">
        <v>82</v>
      </c>
      <c r="T8">
        <v>119</v>
      </c>
    </row>
    <row r="9" spans="1:20" x14ac:dyDescent="0.25">
      <c r="A9" t="s">
        <v>85</v>
      </c>
      <c r="B9" t="str">
        <f t="shared" si="0"/>
        <v>CCGT</v>
      </c>
      <c r="C9">
        <v>28503.477598402798</v>
      </c>
      <c r="E9" t="s">
        <v>85</v>
      </c>
      <c r="F9" t="str">
        <f t="shared" si="1"/>
        <v>CCGT</v>
      </c>
      <c r="G9">
        <v>20328.462543980299</v>
      </c>
      <c r="I9" t="s">
        <v>87</v>
      </c>
      <c r="J9" t="str">
        <f t="shared" si="2"/>
        <v>CCGT</v>
      </c>
      <c r="K9">
        <v>22257.1234156557</v>
      </c>
      <c r="M9" t="s">
        <v>89</v>
      </c>
      <c r="N9" t="s">
        <v>144</v>
      </c>
      <c r="R9" t="s">
        <v>133</v>
      </c>
    </row>
    <row r="10" spans="1:20" x14ac:dyDescent="0.25">
      <c r="A10" t="s">
        <v>87</v>
      </c>
      <c r="B10" t="str">
        <f t="shared" si="0"/>
        <v>CCGT</v>
      </c>
      <c r="C10">
        <v>28675.457422118801</v>
      </c>
      <c r="D10">
        <f>SUM(C2:C10)</f>
        <v>66299.9914031472</v>
      </c>
      <c r="E10" t="s">
        <v>87</v>
      </c>
      <c r="F10" t="str">
        <f t="shared" si="1"/>
        <v>CCGT</v>
      </c>
      <c r="G10">
        <v>20672.262462172799</v>
      </c>
      <c r="H10">
        <f>SUM(G2:G10)</f>
        <v>65107.204197356943</v>
      </c>
      <c r="I10" t="s">
        <v>85</v>
      </c>
      <c r="J10" t="str">
        <f t="shared" si="2"/>
        <v>CCGT</v>
      </c>
      <c r="K10">
        <v>25063.763613228399</v>
      </c>
      <c r="L10">
        <f>SUM(K2:K10)</f>
        <v>64752.036489874125</v>
      </c>
      <c r="M10" t="s">
        <v>90</v>
      </c>
      <c r="N10" t="s">
        <v>144</v>
      </c>
      <c r="R10" t="s">
        <v>134</v>
      </c>
      <c r="T10">
        <v>120</v>
      </c>
    </row>
    <row r="11" spans="1:20" x14ac:dyDescent="0.25">
      <c r="A11" t="s">
        <v>92</v>
      </c>
      <c r="B11" t="str">
        <f t="shared" si="0"/>
        <v>OCGT</v>
      </c>
      <c r="C11">
        <v>9.8632368648566601E-2</v>
      </c>
      <c r="E11" t="s">
        <v>91</v>
      </c>
      <c r="F11" t="str">
        <f t="shared" si="1"/>
        <v>OCGT</v>
      </c>
      <c r="G11">
        <v>2.7247710922770101</v>
      </c>
      <c r="I11" t="s">
        <v>113</v>
      </c>
      <c r="J11" t="str">
        <f t="shared" si="2"/>
        <v>OCGT</v>
      </c>
      <c r="K11">
        <v>8.1793493884797197</v>
      </c>
      <c r="M11" t="s">
        <v>91</v>
      </c>
      <c r="N11" t="s">
        <v>144</v>
      </c>
      <c r="R11" t="s">
        <v>100</v>
      </c>
    </row>
    <row r="12" spans="1:20" x14ac:dyDescent="0.25">
      <c r="A12" t="s">
        <v>89</v>
      </c>
      <c r="B12" t="str">
        <f t="shared" si="0"/>
        <v>OCGT</v>
      </c>
      <c r="C12">
        <v>0.42513608336470099</v>
      </c>
      <c r="E12" t="s">
        <v>113</v>
      </c>
      <c r="F12" t="str">
        <f t="shared" si="1"/>
        <v>OCGT</v>
      </c>
      <c r="G12">
        <v>7.77122890423108</v>
      </c>
      <c r="I12" t="s">
        <v>93</v>
      </c>
      <c r="J12" t="str">
        <f t="shared" si="2"/>
        <v>OCGT</v>
      </c>
      <c r="K12">
        <v>53.161767192043101</v>
      </c>
      <c r="M12" t="s">
        <v>92</v>
      </c>
      <c r="N12" t="s">
        <v>144</v>
      </c>
      <c r="R12" t="s">
        <v>96</v>
      </c>
      <c r="T12">
        <v>140</v>
      </c>
    </row>
    <row r="13" spans="1:20" x14ac:dyDescent="0.25">
      <c r="A13" t="s">
        <v>91</v>
      </c>
      <c r="B13" t="str">
        <f t="shared" si="0"/>
        <v>OCGT</v>
      </c>
      <c r="C13">
        <v>2.3425187554034501</v>
      </c>
      <c r="E13" t="s">
        <v>116</v>
      </c>
      <c r="F13" t="str">
        <f t="shared" si="1"/>
        <v>OCGT</v>
      </c>
      <c r="G13">
        <v>47.5863564456047</v>
      </c>
      <c r="I13" t="s">
        <v>116</v>
      </c>
      <c r="J13" t="str">
        <f t="shared" si="2"/>
        <v>OCGT</v>
      </c>
      <c r="K13">
        <v>64.399738541732901</v>
      </c>
      <c r="M13" t="s">
        <v>93</v>
      </c>
      <c r="N13" t="s">
        <v>144</v>
      </c>
      <c r="R13" t="s">
        <v>139</v>
      </c>
      <c r="T13">
        <v>150</v>
      </c>
    </row>
    <row r="14" spans="1:20" x14ac:dyDescent="0.25">
      <c r="A14" t="s">
        <v>113</v>
      </c>
      <c r="B14" t="str">
        <f t="shared" si="0"/>
        <v>OCGT</v>
      </c>
      <c r="C14">
        <v>12.8182289661264</v>
      </c>
      <c r="E14" t="s">
        <v>90</v>
      </c>
      <c r="F14" t="str">
        <f t="shared" si="1"/>
        <v>OCGT</v>
      </c>
      <c r="G14">
        <v>94.946895557052699</v>
      </c>
      <c r="I14" t="s">
        <v>90</v>
      </c>
      <c r="J14" t="str">
        <f t="shared" si="2"/>
        <v>OCGT</v>
      </c>
      <c r="K14">
        <v>64.540915883621693</v>
      </c>
      <c r="M14" t="s">
        <v>94</v>
      </c>
      <c r="N14" t="s">
        <v>143</v>
      </c>
    </row>
    <row r="15" spans="1:20" x14ac:dyDescent="0.25">
      <c r="A15" t="s">
        <v>116</v>
      </c>
      <c r="B15" t="str">
        <f t="shared" si="0"/>
        <v>OCGT</v>
      </c>
      <c r="C15">
        <v>35.048346272334598</v>
      </c>
      <c r="E15" t="s">
        <v>93</v>
      </c>
      <c r="F15" t="str">
        <f t="shared" si="1"/>
        <v>OCGT</v>
      </c>
      <c r="G15">
        <v>112.87500740246401</v>
      </c>
      <c r="I15" t="s">
        <v>97</v>
      </c>
      <c r="J15" t="str">
        <f t="shared" si="2"/>
        <v>OCGT</v>
      </c>
      <c r="K15">
        <v>98.816904586510304</v>
      </c>
      <c r="M15" t="s">
        <v>95</v>
      </c>
      <c r="N15" t="s">
        <v>142</v>
      </c>
    </row>
    <row r="16" spans="1:20" x14ac:dyDescent="0.25">
      <c r="A16" t="s">
        <v>93</v>
      </c>
      <c r="B16" t="str">
        <f t="shared" si="0"/>
        <v>OCGT</v>
      </c>
      <c r="C16">
        <v>91.612487378225396</v>
      </c>
      <c r="E16" t="s">
        <v>126</v>
      </c>
      <c r="F16" t="str">
        <f t="shared" si="1"/>
        <v>OCGT</v>
      </c>
      <c r="G16">
        <v>129.133540586404</v>
      </c>
      <c r="I16" t="s">
        <v>126</v>
      </c>
      <c r="J16" t="str">
        <f t="shared" si="2"/>
        <v>OCGT</v>
      </c>
      <c r="K16">
        <v>187.707922634722</v>
      </c>
      <c r="M16" t="s">
        <v>97</v>
      </c>
      <c r="N16" t="s">
        <v>144</v>
      </c>
    </row>
    <row r="17" spans="1:14" x14ac:dyDescent="0.25">
      <c r="A17" t="s">
        <v>90</v>
      </c>
      <c r="B17" t="str">
        <f t="shared" si="0"/>
        <v>OCGT</v>
      </c>
      <c r="C17">
        <v>118.22762968750099</v>
      </c>
      <c r="E17" t="s">
        <v>97</v>
      </c>
      <c r="F17" t="str">
        <f t="shared" si="1"/>
        <v>OCGT</v>
      </c>
      <c r="G17">
        <v>164.824981140543</v>
      </c>
      <c r="I17" t="s">
        <v>122</v>
      </c>
      <c r="J17" t="str">
        <f t="shared" si="2"/>
        <v>OCGT</v>
      </c>
      <c r="K17">
        <v>228.47826414688501</v>
      </c>
      <c r="M17" t="s">
        <v>98</v>
      </c>
      <c r="N17" t="s">
        <v>142</v>
      </c>
    </row>
    <row r="18" spans="1:14" x14ac:dyDescent="0.25">
      <c r="A18" t="s">
        <v>97</v>
      </c>
      <c r="B18" t="str">
        <f t="shared" si="0"/>
        <v>OCGT</v>
      </c>
      <c r="C18">
        <v>125.39341610744999</v>
      </c>
      <c r="E18" t="s">
        <v>122</v>
      </c>
      <c r="F18" t="str">
        <f t="shared" si="1"/>
        <v>OCGT</v>
      </c>
      <c r="G18">
        <v>168.80633094721099</v>
      </c>
      <c r="I18" t="s">
        <v>125</v>
      </c>
      <c r="J18" t="str">
        <f t="shared" si="2"/>
        <v>OCGT</v>
      </c>
      <c r="K18">
        <v>268.275922019154</v>
      </c>
      <c r="M18" t="s">
        <v>99</v>
      </c>
      <c r="N18" t="s">
        <v>142</v>
      </c>
    </row>
    <row r="19" spans="1:14" x14ac:dyDescent="0.25">
      <c r="A19" t="s">
        <v>126</v>
      </c>
      <c r="B19" t="str">
        <f t="shared" si="0"/>
        <v>OCGT</v>
      </c>
      <c r="C19">
        <v>132.35998615720399</v>
      </c>
      <c r="E19" t="s">
        <v>125</v>
      </c>
      <c r="F19" t="str">
        <f t="shared" si="1"/>
        <v>OCGT</v>
      </c>
      <c r="G19">
        <v>224.406258078956</v>
      </c>
      <c r="I19" t="s">
        <v>130</v>
      </c>
      <c r="J19" t="str">
        <f t="shared" si="2"/>
        <v>OCGT</v>
      </c>
      <c r="K19">
        <v>425.36725217542102</v>
      </c>
      <c r="M19" t="s">
        <v>100</v>
      </c>
      <c r="N19" t="s">
        <v>144</v>
      </c>
    </row>
    <row r="20" spans="1:14" x14ac:dyDescent="0.25">
      <c r="A20" t="s">
        <v>125</v>
      </c>
      <c r="B20" t="str">
        <f t="shared" si="0"/>
        <v>OCGT</v>
      </c>
      <c r="C20">
        <v>210.788683382839</v>
      </c>
      <c r="E20" t="s">
        <v>130</v>
      </c>
      <c r="F20" t="str">
        <f t="shared" si="1"/>
        <v>OCGT</v>
      </c>
      <c r="G20">
        <v>252.8177637835</v>
      </c>
      <c r="I20" t="s">
        <v>128</v>
      </c>
      <c r="J20" t="str">
        <f t="shared" si="2"/>
        <v>OCGT</v>
      </c>
      <c r="K20">
        <v>672.83422779589205</v>
      </c>
      <c r="M20" t="s">
        <v>101</v>
      </c>
      <c r="N20" t="s">
        <v>142</v>
      </c>
    </row>
    <row r="21" spans="1:14" x14ac:dyDescent="0.25">
      <c r="A21" t="s">
        <v>122</v>
      </c>
      <c r="B21" t="str">
        <f t="shared" si="0"/>
        <v>OCGT</v>
      </c>
      <c r="C21">
        <v>330.30822705125502</v>
      </c>
      <c r="E21" t="s">
        <v>128</v>
      </c>
      <c r="F21" t="str">
        <f t="shared" si="1"/>
        <v>OCGT</v>
      </c>
      <c r="G21">
        <v>311.51580192824002</v>
      </c>
      <c r="I21" t="s">
        <v>107</v>
      </c>
      <c r="J21" t="str">
        <f t="shared" si="2"/>
        <v>OCGT</v>
      </c>
      <c r="K21">
        <v>798.30542590322898</v>
      </c>
      <c r="M21" t="s">
        <v>102</v>
      </c>
      <c r="N21" t="s">
        <v>142</v>
      </c>
    </row>
    <row r="22" spans="1:14" x14ac:dyDescent="0.25">
      <c r="A22" t="s">
        <v>130</v>
      </c>
      <c r="B22" t="str">
        <f t="shared" si="0"/>
        <v>OCGT</v>
      </c>
      <c r="C22">
        <v>414.51366365681298</v>
      </c>
      <c r="E22" t="s">
        <v>107</v>
      </c>
      <c r="F22" t="str">
        <f t="shared" si="1"/>
        <v>OCGT</v>
      </c>
      <c r="G22">
        <v>802.68884912865497</v>
      </c>
      <c r="I22" t="s">
        <v>109</v>
      </c>
      <c r="J22" t="str">
        <f t="shared" si="2"/>
        <v>OCGT</v>
      </c>
      <c r="K22">
        <v>1428.44866695724</v>
      </c>
      <c r="M22" t="s">
        <v>103</v>
      </c>
      <c r="N22" t="s">
        <v>143</v>
      </c>
    </row>
    <row r="23" spans="1:14" x14ac:dyDescent="0.25">
      <c r="A23" t="s">
        <v>128</v>
      </c>
      <c r="B23" t="str">
        <f t="shared" si="0"/>
        <v>OCGT</v>
      </c>
      <c r="C23">
        <v>866.59274203073198</v>
      </c>
      <c r="E23" t="s">
        <v>109</v>
      </c>
      <c r="F23" t="str">
        <f t="shared" si="1"/>
        <v>OCGT</v>
      </c>
      <c r="G23">
        <v>1566.2695077641699</v>
      </c>
      <c r="I23" t="s">
        <v>106</v>
      </c>
      <c r="J23" t="str">
        <f t="shared" si="2"/>
        <v>OCGT</v>
      </c>
      <c r="K23">
        <v>2160.3472747832202</v>
      </c>
      <c r="M23" t="s">
        <v>104</v>
      </c>
      <c r="N23" t="s">
        <v>143</v>
      </c>
    </row>
    <row r="24" spans="1:14" x14ac:dyDescent="0.25">
      <c r="A24" t="s">
        <v>107</v>
      </c>
      <c r="B24" t="str">
        <f t="shared" si="0"/>
        <v>OCGT</v>
      </c>
      <c r="C24">
        <v>930.48711757517106</v>
      </c>
      <c r="E24" t="s">
        <v>106</v>
      </c>
      <c r="F24" t="str">
        <f t="shared" si="1"/>
        <v>OCGT</v>
      </c>
      <c r="G24">
        <v>2114.2108183556502</v>
      </c>
      <c r="I24" t="s">
        <v>115</v>
      </c>
      <c r="J24" t="str">
        <f t="shared" si="2"/>
        <v>OCGT</v>
      </c>
      <c r="K24">
        <v>3755.0891924115999</v>
      </c>
      <c r="M24" t="s">
        <v>105</v>
      </c>
      <c r="N24" t="s">
        <v>143</v>
      </c>
    </row>
    <row r="25" spans="1:14" x14ac:dyDescent="0.25">
      <c r="A25" t="s">
        <v>115</v>
      </c>
      <c r="B25" t="str">
        <f t="shared" si="0"/>
        <v>OCGT</v>
      </c>
      <c r="C25">
        <v>1512.64932412347</v>
      </c>
      <c r="E25" t="s">
        <v>115</v>
      </c>
      <c r="F25" t="str">
        <f t="shared" si="1"/>
        <v>OCGT</v>
      </c>
      <c r="G25">
        <v>5108.7425287707902</v>
      </c>
      <c r="I25" t="s">
        <v>114</v>
      </c>
      <c r="J25" t="str">
        <f t="shared" si="2"/>
        <v>OCGT</v>
      </c>
      <c r="K25">
        <v>5056.6340364652697</v>
      </c>
      <c r="M25" t="s">
        <v>106</v>
      </c>
      <c r="N25" t="s">
        <v>144</v>
      </c>
    </row>
    <row r="26" spans="1:14" x14ac:dyDescent="0.25">
      <c r="A26" t="s">
        <v>109</v>
      </c>
      <c r="B26" t="str">
        <f t="shared" si="0"/>
        <v>OCGT</v>
      </c>
      <c r="C26">
        <v>1601.4236217032801</v>
      </c>
      <c r="E26" t="s">
        <v>114</v>
      </c>
      <c r="F26" t="str">
        <f t="shared" si="1"/>
        <v>OCGT</v>
      </c>
      <c r="G26">
        <v>5124.5186298834396</v>
      </c>
      <c r="I26" t="s">
        <v>119</v>
      </c>
      <c r="J26" t="str">
        <f t="shared" si="2"/>
        <v>OCGT</v>
      </c>
      <c r="K26">
        <v>6437.6573855311099</v>
      </c>
      <c r="M26" t="s">
        <v>107</v>
      </c>
      <c r="N26" t="s">
        <v>144</v>
      </c>
    </row>
    <row r="27" spans="1:14" x14ac:dyDescent="0.25">
      <c r="A27" t="s">
        <v>106</v>
      </c>
      <c r="B27" t="str">
        <f t="shared" si="0"/>
        <v>OCGT</v>
      </c>
      <c r="C27">
        <v>2101.4523335633698</v>
      </c>
      <c r="E27" t="s">
        <v>119</v>
      </c>
      <c r="F27" t="str">
        <f t="shared" si="1"/>
        <v>OCGT</v>
      </c>
      <c r="G27">
        <v>7100.02528744147</v>
      </c>
      <c r="I27" t="s">
        <v>112</v>
      </c>
      <c r="J27" t="str">
        <f t="shared" si="2"/>
        <v>OCGT</v>
      </c>
      <c r="K27">
        <v>10042.132568056801</v>
      </c>
      <c r="M27" t="s">
        <v>108</v>
      </c>
      <c r="N27" t="s">
        <v>144</v>
      </c>
    </row>
    <row r="28" spans="1:14" x14ac:dyDescent="0.25">
      <c r="A28" t="s">
        <v>114</v>
      </c>
      <c r="B28" t="str">
        <f t="shared" si="0"/>
        <v>OCGT</v>
      </c>
      <c r="C28">
        <v>5015.9024979947299</v>
      </c>
      <c r="E28" t="s">
        <v>112</v>
      </c>
      <c r="F28" t="str">
        <f t="shared" si="1"/>
        <v>OCGT</v>
      </c>
      <c r="G28">
        <v>9322.3395540384299</v>
      </c>
      <c r="I28" t="s">
        <v>108</v>
      </c>
      <c r="J28" t="str">
        <f t="shared" si="2"/>
        <v>OCGT</v>
      </c>
      <c r="K28">
        <v>11995.4822444453</v>
      </c>
      <c r="M28" t="s">
        <v>109</v>
      </c>
      <c r="N28" t="s">
        <v>144</v>
      </c>
    </row>
    <row r="29" spans="1:14" x14ac:dyDescent="0.25">
      <c r="A29" t="s">
        <v>112</v>
      </c>
      <c r="B29" t="str">
        <f t="shared" si="0"/>
        <v>OCGT</v>
      </c>
      <c r="C29">
        <v>7387.1240766396304</v>
      </c>
      <c r="E29" t="s">
        <v>100</v>
      </c>
      <c r="F29" t="str">
        <f t="shared" si="1"/>
        <v>OCGT</v>
      </c>
      <c r="G29">
        <v>12415.139207653699</v>
      </c>
      <c r="I29" t="s">
        <v>100</v>
      </c>
      <c r="J29" t="str">
        <f t="shared" si="2"/>
        <v>OCGT</v>
      </c>
      <c r="K29">
        <v>14765.1887423796</v>
      </c>
      <c r="L29">
        <f>SUM(K11:K29)</f>
        <v>58511.047801297827</v>
      </c>
      <c r="M29" t="s">
        <v>110</v>
      </c>
      <c r="N29" t="s">
        <v>142</v>
      </c>
    </row>
    <row r="30" spans="1:14" x14ac:dyDescent="0.25">
      <c r="A30" t="s">
        <v>119</v>
      </c>
      <c r="B30" t="str">
        <f t="shared" si="0"/>
        <v>OCGT</v>
      </c>
      <c r="C30">
        <v>7595.8033101834199</v>
      </c>
      <c r="E30" t="s">
        <v>108</v>
      </c>
      <c r="F30" t="str">
        <f t="shared" si="1"/>
        <v>OCGT</v>
      </c>
      <c r="G30">
        <v>12814.910932744</v>
      </c>
      <c r="H30">
        <f>SUM(G11:G30)</f>
        <v>57886.254251646787</v>
      </c>
      <c r="I30" t="s">
        <v>82</v>
      </c>
      <c r="J30" t="str">
        <f t="shared" si="2"/>
        <v>rest</v>
      </c>
      <c r="K30">
        <v>0.235488871662965</v>
      </c>
      <c r="M30" t="s">
        <v>111</v>
      </c>
      <c r="N30" t="s">
        <v>142</v>
      </c>
    </row>
    <row r="31" spans="1:14" x14ac:dyDescent="0.25">
      <c r="A31" t="s">
        <v>108</v>
      </c>
      <c r="B31" t="str">
        <f t="shared" si="0"/>
        <v>OCGT</v>
      </c>
      <c r="C31">
        <v>13000.6281596887</v>
      </c>
      <c r="E31" t="s">
        <v>82</v>
      </c>
      <c r="F31" t="str">
        <f t="shared" si="1"/>
        <v>rest</v>
      </c>
      <c r="G31">
        <v>7.9916990473959601E-2</v>
      </c>
      <c r="I31" t="s">
        <v>95</v>
      </c>
      <c r="J31" t="str">
        <f t="shared" si="2"/>
        <v>rest</v>
      </c>
      <c r="K31">
        <v>2.2450268623947101</v>
      </c>
      <c r="M31" t="s">
        <v>112</v>
      </c>
      <c r="N31" t="s">
        <v>144</v>
      </c>
    </row>
    <row r="32" spans="1:14" x14ac:dyDescent="0.25">
      <c r="A32" t="s">
        <v>100</v>
      </c>
      <c r="B32" t="str">
        <f t="shared" si="0"/>
        <v>OCGT</v>
      </c>
      <c r="C32">
        <v>15043.4780520982</v>
      </c>
      <c r="D32">
        <f>SUM(C11:C32)</f>
        <v>56529.478191467868</v>
      </c>
      <c r="E32" t="s">
        <v>102</v>
      </c>
      <c r="F32" t="str">
        <f t="shared" si="1"/>
        <v>rest</v>
      </c>
      <c r="G32">
        <v>0.51099059423169602</v>
      </c>
      <c r="I32" t="s">
        <v>102</v>
      </c>
      <c r="J32" t="str">
        <f t="shared" si="2"/>
        <v>rest</v>
      </c>
      <c r="K32">
        <v>9.9363314610860307</v>
      </c>
      <c r="M32" t="s">
        <v>113</v>
      </c>
      <c r="N32" t="s">
        <v>144</v>
      </c>
    </row>
    <row r="33" spans="1:14" x14ac:dyDescent="0.25">
      <c r="A33" t="s">
        <v>82</v>
      </c>
      <c r="B33" t="str">
        <f t="shared" si="0"/>
        <v>rest</v>
      </c>
      <c r="C33">
        <v>0.93015088296412396</v>
      </c>
      <c r="E33" t="s">
        <v>131</v>
      </c>
      <c r="F33" t="str">
        <f t="shared" si="1"/>
        <v>rest</v>
      </c>
      <c r="G33">
        <v>2.46553942714222</v>
      </c>
      <c r="I33" t="s">
        <v>131</v>
      </c>
      <c r="J33" t="str">
        <f t="shared" si="2"/>
        <v>rest</v>
      </c>
      <c r="K33">
        <v>31.835254800618198</v>
      </c>
      <c r="M33" t="s">
        <v>114</v>
      </c>
      <c r="N33" t="s">
        <v>144</v>
      </c>
    </row>
    <row r="34" spans="1:14" x14ac:dyDescent="0.25">
      <c r="A34" t="s">
        <v>84</v>
      </c>
      <c r="B34" t="str">
        <f t="shared" ref="B34:B50" si="3">VLOOKUP(A34,$M$2:$N$51,2,FALSE)</f>
        <v>rest</v>
      </c>
      <c r="C34">
        <v>1.1259850291859901</v>
      </c>
      <c r="E34" t="s">
        <v>117</v>
      </c>
      <c r="F34" t="str">
        <f t="shared" si="1"/>
        <v>rest</v>
      </c>
      <c r="G34">
        <v>4.3338884733729799</v>
      </c>
      <c r="I34" s="3" t="s">
        <v>124</v>
      </c>
      <c r="J34" t="str">
        <f t="shared" si="2"/>
        <v>rest</v>
      </c>
      <c r="K34" s="3">
        <v>45.027109225419501</v>
      </c>
      <c r="M34" t="s">
        <v>115</v>
      </c>
      <c r="N34" t="s">
        <v>144</v>
      </c>
    </row>
    <row r="35" spans="1:14" x14ac:dyDescent="0.25">
      <c r="A35" t="s">
        <v>117</v>
      </c>
      <c r="B35" t="str">
        <f t="shared" si="3"/>
        <v>rest</v>
      </c>
      <c r="C35">
        <v>13.1528152468403</v>
      </c>
      <c r="E35" t="s">
        <v>95</v>
      </c>
      <c r="F35" t="str">
        <f t="shared" si="1"/>
        <v>rest</v>
      </c>
      <c r="G35">
        <v>8.43226329031544</v>
      </c>
      <c r="I35" t="s">
        <v>98</v>
      </c>
      <c r="J35" t="str">
        <f t="shared" si="2"/>
        <v>rest</v>
      </c>
      <c r="K35">
        <v>115.903283282358</v>
      </c>
      <c r="M35" t="s">
        <v>116</v>
      </c>
      <c r="N35" t="s">
        <v>144</v>
      </c>
    </row>
    <row r="36" spans="1:14" x14ac:dyDescent="0.25">
      <c r="A36" t="s">
        <v>95</v>
      </c>
      <c r="B36" t="str">
        <f t="shared" si="3"/>
        <v>rest</v>
      </c>
      <c r="C36">
        <v>16.382348479330702</v>
      </c>
      <c r="E36" t="s">
        <v>98</v>
      </c>
      <c r="F36" t="str">
        <f t="shared" si="1"/>
        <v>rest</v>
      </c>
      <c r="G36">
        <v>23.7693833852646</v>
      </c>
      <c r="I36" t="s">
        <v>120</v>
      </c>
      <c r="J36" t="str">
        <f t="shared" si="2"/>
        <v>rest</v>
      </c>
      <c r="K36">
        <v>169.77028318846999</v>
      </c>
      <c r="M36" t="s">
        <v>117</v>
      </c>
      <c r="N36" t="s">
        <v>142</v>
      </c>
    </row>
    <row r="37" spans="1:14" x14ac:dyDescent="0.25">
      <c r="A37" t="s">
        <v>131</v>
      </c>
      <c r="B37" t="str">
        <f t="shared" si="3"/>
        <v>rest</v>
      </c>
      <c r="C37">
        <v>27.3816007784229</v>
      </c>
      <c r="E37" t="s">
        <v>83</v>
      </c>
      <c r="F37" t="str">
        <f t="shared" si="1"/>
        <v>rest</v>
      </c>
      <c r="G37">
        <v>49.983442476737302</v>
      </c>
      <c r="I37" t="s">
        <v>129</v>
      </c>
      <c r="J37" t="str">
        <f t="shared" si="2"/>
        <v>rest</v>
      </c>
      <c r="K37">
        <v>204.33291417440299</v>
      </c>
      <c r="M37" t="s">
        <v>118</v>
      </c>
      <c r="N37" t="s">
        <v>142</v>
      </c>
    </row>
    <row r="38" spans="1:14" x14ac:dyDescent="0.25">
      <c r="A38" t="s">
        <v>101</v>
      </c>
      <c r="B38" t="str">
        <f t="shared" si="3"/>
        <v>rest</v>
      </c>
      <c r="C38">
        <v>68.680302021935802</v>
      </c>
      <c r="E38" t="s">
        <v>129</v>
      </c>
      <c r="F38" t="str">
        <f t="shared" si="1"/>
        <v>rest</v>
      </c>
      <c r="G38">
        <v>134.09339395704501</v>
      </c>
      <c r="I38" t="s">
        <v>83</v>
      </c>
      <c r="J38" t="str">
        <f t="shared" si="2"/>
        <v>rest</v>
      </c>
      <c r="K38">
        <v>255.55487040361399</v>
      </c>
      <c r="M38" t="s">
        <v>119</v>
      </c>
      <c r="N38" t="s">
        <v>144</v>
      </c>
    </row>
    <row r="39" spans="1:14" x14ac:dyDescent="0.25">
      <c r="A39" t="s">
        <v>123</v>
      </c>
      <c r="B39" t="str">
        <f t="shared" si="3"/>
        <v>rest</v>
      </c>
      <c r="C39">
        <v>72.709589592470294</v>
      </c>
      <c r="E39" t="s">
        <v>120</v>
      </c>
      <c r="F39" t="str">
        <f t="shared" si="1"/>
        <v>rest</v>
      </c>
      <c r="G39">
        <v>182.12773030351499</v>
      </c>
      <c r="I39" t="s">
        <v>101</v>
      </c>
      <c r="J39" t="str">
        <f t="shared" si="2"/>
        <v>rest</v>
      </c>
      <c r="K39">
        <v>276.79620779237399</v>
      </c>
      <c r="M39" t="s">
        <v>120</v>
      </c>
      <c r="N39" t="s">
        <v>142</v>
      </c>
    </row>
    <row r="40" spans="1:14" x14ac:dyDescent="0.25">
      <c r="A40" t="s">
        <v>102</v>
      </c>
      <c r="B40" t="str">
        <f t="shared" si="3"/>
        <v>rest</v>
      </c>
      <c r="C40">
        <v>167.07843542191699</v>
      </c>
      <c r="E40" t="s">
        <v>101</v>
      </c>
      <c r="F40" t="str">
        <f t="shared" si="1"/>
        <v>rest</v>
      </c>
      <c r="G40">
        <v>396.30907376858698</v>
      </c>
      <c r="H40" s="3"/>
      <c r="I40" t="s">
        <v>99</v>
      </c>
      <c r="J40" t="str">
        <f t="shared" si="2"/>
        <v>rest</v>
      </c>
      <c r="K40">
        <v>346.100045129036</v>
      </c>
      <c r="M40" t="s">
        <v>121</v>
      </c>
      <c r="N40" t="s">
        <v>141</v>
      </c>
    </row>
    <row r="41" spans="1:14" x14ac:dyDescent="0.25">
      <c r="A41" t="s">
        <v>129</v>
      </c>
      <c r="B41" t="str">
        <f t="shared" si="3"/>
        <v>rest</v>
      </c>
      <c r="C41">
        <v>328.38279419443899</v>
      </c>
      <c r="E41" t="s">
        <v>123</v>
      </c>
      <c r="F41" t="str">
        <f t="shared" si="1"/>
        <v>rest</v>
      </c>
      <c r="G41">
        <v>405.99347160449901</v>
      </c>
      <c r="I41" t="s">
        <v>123</v>
      </c>
      <c r="J41" t="str">
        <f t="shared" si="2"/>
        <v>rest</v>
      </c>
      <c r="K41">
        <v>541.06423995593195</v>
      </c>
      <c r="M41" t="s">
        <v>122</v>
      </c>
      <c r="N41" t="s">
        <v>144</v>
      </c>
    </row>
    <row r="42" spans="1:14" x14ac:dyDescent="0.25">
      <c r="A42" t="s">
        <v>120</v>
      </c>
      <c r="B42" t="str">
        <f t="shared" si="3"/>
        <v>rest</v>
      </c>
      <c r="C42">
        <v>375.46897357607702</v>
      </c>
      <c r="E42" t="s">
        <v>99</v>
      </c>
      <c r="F42" t="str">
        <f t="shared" si="1"/>
        <v>rest</v>
      </c>
      <c r="G42">
        <v>1027.0954798498601</v>
      </c>
      <c r="I42" t="s">
        <v>118</v>
      </c>
      <c r="J42" t="str">
        <f t="shared" si="2"/>
        <v>rest</v>
      </c>
      <c r="K42">
        <v>1677.84119827989</v>
      </c>
      <c r="M42" t="s">
        <v>123</v>
      </c>
      <c r="N42" t="s">
        <v>142</v>
      </c>
    </row>
    <row r="43" spans="1:14" x14ac:dyDescent="0.25">
      <c r="A43" t="s">
        <v>99</v>
      </c>
      <c r="B43" t="str">
        <f t="shared" si="3"/>
        <v>rest</v>
      </c>
      <c r="C43">
        <v>411.88393330460701</v>
      </c>
      <c r="E43" t="s">
        <v>118</v>
      </c>
      <c r="F43" t="str">
        <f t="shared" si="1"/>
        <v>rest</v>
      </c>
      <c r="G43">
        <v>2084.2842803188901</v>
      </c>
      <c r="I43" t="s">
        <v>111</v>
      </c>
      <c r="J43" t="str">
        <f t="shared" si="2"/>
        <v>rest</v>
      </c>
      <c r="K43">
        <v>3909.7545731465798</v>
      </c>
      <c r="M43" t="s">
        <v>125</v>
      </c>
      <c r="N43" t="s">
        <v>144</v>
      </c>
    </row>
    <row r="44" spans="1:14" x14ac:dyDescent="0.25">
      <c r="A44" t="s">
        <v>98</v>
      </c>
      <c r="B44" t="str">
        <f t="shared" si="3"/>
        <v>rest</v>
      </c>
      <c r="C44">
        <v>975.72547271653502</v>
      </c>
      <c r="E44" t="s">
        <v>111</v>
      </c>
      <c r="F44" t="str">
        <f t="shared" si="1"/>
        <v>rest</v>
      </c>
      <c r="G44">
        <v>4299.0513116223401</v>
      </c>
      <c r="I44" t="s">
        <v>110</v>
      </c>
      <c r="J44" t="str">
        <f t="shared" si="2"/>
        <v>rest</v>
      </c>
      <c r="K44">
        <v>6474.1092768786702</v>
      </c>
      <c r="L44">
        <f>SUM(K30:K44)</f>
        <v>14060.50610345251</v>
      </c>
      <c r="M44" t="s">
        <v>126</v>
      </c>
      <c r="N44" t="s">
        <v>144</v>
      </c>
    </row>
    <row r="45" spans="1:14" x14ac:dyDescent="0.25">
      <c r="A45" t="s">
        <v>118</v>
      </c>
      <c r="B45" t="str">
        <f t="shared" si="3"/>
        <v>rest</v>
      </c>
      <c r="C45">
        <v>1827.01333816026</v>
      </c>
      <c r="E45" t="s">
        <v>110</v>
      </c>
      <c r="F45" t="str">
        <f t="shared" si="1"/>
        <v>rest</v>
      </c>
      <c r="G45">
        <v>5554.1881845072103</v>
      </c>
      <c r="H45">
        <f>SUM(G31:G45)</f>
        <v>14172.718350569485</v>
      </c>
      <c r="I45" t="s">
        <v>121</v>
      </c>
      <c r="J45" t="str">
        <f t="shared" si="2"/>
        <v>VOLL</v>
      </c>
      <c r="K45">
        <v>2576.21128980086</v>
      </c>
      <c r="M45" t="s">
        <v>127</v>
      </c>
      <c r="N45" t="s">
        <v>143</v>
      </c>
    </row>
    <row r="46" spans="1:14" x14ac:dyDescent="0.25">
      <c r="A46" t="s">
        <v>83</v>
      </c>
      <c r="B46" t="str">
        <f t="shared" si="3"/>
        <v>rest</v>
      </c>
      <c r="C46">
        <v>1910.36050204363</v>
      </c>
      <c r="E46" t="s">
        <v>132</v>
      </c>
      <c r="F46" t="str">
        <f t="shared" si="1"/>
        <v>VOLL</v>
      </c>
      <c r="G46">
        <v>1229.06350946614</v>
      </c>
      <c r="I46" t="s">
        <v>132</v>
      </c>
      <c r="J46" t="str">
        <f t="shared" si="2"/>
        <v>VOLL</v>
      </c>
      <c r="K46">
        <v>4882.7653693257898</v>
      </c>
      <c r="L46">
        <f>SUM(K45:K46)</f>
        <v>7458.9766591266498</v>
      </c>
      <c r="M46" t="s">
        <v>128</v>
      </c>
      <c r="N46" t="s">
        <v>144</v>
      </c>
    </row>
    <row r="47" spans="1:14" x14ac:dyDescent="0.25">
      <c r="A47" t="s">
        <v>111</v>
      </c>
      <c r="B47" t="str">
        <f t="shared" si="3"/>
        <v>rest</v>
      </c>
      <c r="C47">
        <v>4035.3418830512101</v>
      </c>
      <c r="E47" t="s">
        <v>121</v>
      </c>
      <c r="F47" t="str">
        <f t="shared" si="1"/>
        <v>VOLL</v>
      </c>
      <c r="G47">
        <v>20853.305987568299</v>
      </c>
      <c r="H47">
        <f>SUM(G46:G47)</f>
        <v>22082.36949703444</v>
      </c>
      <c r="K47">
        <f>SUM(K2:K46)</f>
        <v>144782.56705375109</v>
      </c>
      <c r="M47" t="s">
        <v>129</v>
      </c>
      <c r="N47" t="s">
        <v>142</v>
      </c>
    </row>
    <row r="48" spans="1:14" x14ac:dyDescent="0.25">
      <c r="A48" t="s">
        <v>110</v>
      </c>
      <c r="B48" t="str">
        <f t="shared" si="3"/>
        <v>rest</v>
      </c>
      <c r="C48">
        <v>4799.6314594864698</v>
      </c>
      <c r="D48">
        <f>SUM(C33:C48)</f>
        <v>15031.249583986297</v>
      </c>
      <c r="G48">
        <f>SUM(G2:G47)</f>
        <v>159248.54629660764</v>
      </c>
      <c r="M48" t="s">
        <v>130</v>
      </c>
      <c r="N48" t="s">
        <v>144</v>
      </c>
    </row>
    <row r="49" spans="1:14" x14ac:dyDescent="0.25">
      <c r="A49" t="s">
        <v>132</v>
      </c>
      <c r="B49" t="str">
        <f t="shared" si="3"/>
        <v>VOLL</v>
      </c>
      <c r="C49">
        <v>10923.9744383535</v>
      </c>
      <c r="M49" t="s">
        <v>131</v>
      </c>
      <c r="N49" t="s">
        <v>142</v>
      </c>
    </row>
    <row r="50" spans="1:14" x14ac:dyDescent="0.25">
      <c r="A50" t="s">
        <v>121</v>
      </c>
      <c r="B50" t="str">
        <f t="shared" si="3"/>
        <v>VOLL</v>
      </c>
      <c r="C50">
        <v>12014.9867194655</v>
      </c>
      <c r="D50">
        <f>SUM(C49:C50)</f>
        <v>22938.961157819002</v>
      </c>
      <c r="M50" t="s">
        <v>132</v>
      </c>
      <c r="N50" t="s">
        <v>141</v>
      </c>
    </row>
    <row r="51" spans="1:14" x14ac:dyDescent="0.25">
      <c r="C51">
        <f>SUM(C2:C50)</f>
        <v>160799.68033642034</v>
      </c>
      <c r="M51" s="3" t="s">
        <v>124</v>
      </c>
      <c r="N51" t="s">
        <v>142</v>
      </c>
    </row>
    <row r="52" spans="1:14" x14ac:dyDescent="0.25">
      <c r="C52" t="s">
        <v>143</v>
      </c>
      <c r="D52" s="2">
        <f>D10/C51*100</f>
        <v>41.231419903594535</v>
      </c>
      <c r="G52" t="s">
        <v>143</v>
      </c>
      <c r="H52" s="2">
        <f>H10/G48*100</f>
        <v>40.884017915046975</v>
      </c>
      <c r="K52" t="s">
        <v>143</v>
      </c>
      <c r="L52" s="2">
        <f>L10/K47*100</f>
        <v>44.72364167008773</v>
      </c>
    </row>
    <row r="53" spans="1:14" x14ac:dyDescent="0.25">
      <c r="C53" t="s">
        <v>144</v>
      </c>
      <c r="D53" s="2">
        <f>D32/C51*100</f>
        <v>35.155218016104612</v>
      </c>
      <c r="G53" t="s">
        <v>144</v>
      </c>
      <c r="H53" s="2">
        <f>H30/G48*100</f>
        <v>36.349628048617163</v>
      </c>
      <c r="K53" t="s">
        <v>144</v>
      </c>
      <c r="L53" s="2">
        <f>L29/K47*100</f>
        <v>40.413047642383198</v>
      </c>
    </row>
    <row r="54" spans="1:14" x14ac:dyDescent="0.25">
      <c r="C54" t="s">
        <v>140</v>
      </c>
      <c r="D54" s="2">
        <f>D48/C51*100</f>
        <v>9.3478106128932357</v>
      </c>
      <c r="G54" t="s">
        <v>140</v>
      </c>
      <c r="H54" s="2">
        <f>H45/G48*100</f>
        <v>8.8997473949759964</v>
      </c>
      <c r="K54" t="s">
        <v>140</v>
      </c>
      <c r="L54" s="2">
        <f>L44/K47*100</f>
        <v>9.7114634652336917</v>
      </c>
    </row>
    <row r="55" spans="1:14" x14ac:dyDescent="0.25">
      <c r="C55" t="s">
        <v>141</v>
      </c>
      <c r="D55" s="2">
        <f>D50/C51*100</f>
        <v>14.265551467407636</v>
      </c>
      <c r="G55" t="s">
        <v>141</v>
      </c>
      <c r="H55" s="2">
        <f>H47/G48*100</f>
        <v>13.866606641359869</v>
      </c>
      <c r="K55" t="s">
        <v>141</v>
      </c>
      <c r="L55" s="2">
        <f>L46/K47*100</f>
        <v>5.1518472222953999</v>
      </c>
    </row>
  </sheetData>
  <sortState ref="I2:K46">
    <sortCondition ref="J2:J46"/>
    <sortCondition ref="K2:K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NORTH_SEA</vt:lpstr>
      <vt:lpstr>Sheet2</vt:lpstr>
      <vt:lpstr>Sheet1</vt:lpstr>
      <vt:lpstr>redispatch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2022-05-22T04:59:43Z</dcterms:created>
  <dcterms:modified xsi:type="dcterms:W3CDTF">2022-10-12T11:59:50Z</dcterms:modified>
</cp:coreProperties>
</file>