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wpearson/Documents/UBC/UBC Year 4/ELEC 491/capstone66/Waterflow Reading/alternate_flow_sensor/"/>
    </mc:Choice>
  </mc:AlternateContent>
  <bookViews>
    <workbookView xWindow="0" yWindow="460" windowWidth="2560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1" l="1"/>
  <c r="N35" i="1"/>
  <c r="N30" i="1"/>
  <c r="H33" i="1"/>
  <c r="I42" i="1"/>
  <c r="G35" i="1"/>
  <c r="G36" i="1"/>
  <c r="G37" i="1"/>
  <c r="G38" i="1"/>
  <c r="H34" i="1"/>
  <c r="H35" i="1"/>
  <c r="H36" i="1"/>
  <c r="H37" i="1"/>
  <c r="H38" i="1"/>
  <c r="H39" i="1"/>
  <c r="G34" i="1"/>
  <c r="G33" i="1"/>
  <c r="H42" i="1"/>
  <c r="H23" i="1"/>
  <c r="H24" i="1"/>
  <c r="H25" i="1"/>
  <c r="H26" i="1"/>
  <c r="H27" i="1"/>
  <c r="H28" i="1"/>
  <c r="H29" i="1"/>
  <c r="H30" i="1"/>
  <c r="H31" i="1"/>
  <c r="H32" i="1"/>
  <c r="H22" i="1"/>
  <c r="G23" i="1"/>
  <c r="G24" i="1"/>
  <c r="G25" i="1"/>
  <c r="G26" i="1"/>
  <c r="G27" i="1"/>
  <c r="G28" i="1"/>
  <c r="G29" i="1"/>
  <c r="G30" i="1"/>
  <c r="G31" i="1"/>
  <c r="G32" i="1"/>
  <c r="G22" i="1"/>
  <c r="C31" i="1"/>
  <c r="B31" i="1"/>
  <c r="C29" i="1"/>
  <c r="B29" i="1"/>
  <c r="C23" i="1"/>
  <c r="B23" i="1"/>
  <c r="A3" i="1"/>
  <c r="A4" i="1"/>
  <c r="A5" i="1"/>
  <c r="A6" i="1"/>
  <c r="A7" i="1"/>
  <c r="A8" i="1"/>
  <c r="A9" i="1"/>
  <c r="A10" i="1"/>
  <c r="A11" i="1"/>
  <c r="D2" i="1"/>
  <c r="D4" i="1"/>
  <c r="D3" i="1"/>
</calcChain>
</file>

<file path=xl/sharedStrings.xml><?xml version="1.0" encoding="utf-8"?>
<sst xmlns="http://schemas.openxmlformats.org/spreadsheetml/2006/main" count="67" uniqueCount="60">
  <si>
    <t>Water volume (ml)</t>
  </si>
  <si>
    <t>Volume Read</t>
  </si>
  <si>
    <t>Pulse Count</t>
  </si>
  <si>
    <t>`</t>
  </si>
  <si>
    <t>&lt;- Legacy Test</t>
  </si>
  <si>
    <t>Super low flow</t>
  </si>
  <si>
    <t>pulse/ml</t>
  </si>
  <si>
    <t xml:space="preserve">System Time: 23716 WaterFlow: 0.00 ml Flow rate: 0.84 L/min: Pulse count: 3 Pulse Frequency: 3.14 Hz: </t>
  </si>
  <si>
    <t xml:space="preserve">System Time: 24256 WaterFlow: 0.00 ml Flow rate: 1.44 L/min: Pulse count: 6 Pulse Frequency: 5.41 Hz: </t>
  </si>
  <si>
    <t xml:space="preserve">System Time: 24796 WaterFlow: 0.00 ml Flow rate: 1.73 L/min: Pulse count: 9 Pulse Frequency: 6.49 Hz: </t>
  </si>
  <si>
    <t xml:space="preserve">System Time: 25335 WaterFlow: 0.00 ml Flow rate: 2.01 L/min: Pulse count: 11 Pulse Frequency: 3.53 Hz: </t>
  </si>
  <si>
    <t xml:space="preserve">System Time: 25876 WaterFlow: 0.00 ml Flow rate: 5.03 L/min: Pulse count: 18 Pulse Frequency: 18.87 Hz: </t>
  </si>
  <si>
    <t xml:space="preserve">System Time: 26418 WaterFlow: 0.00 ml Flow rate: 7.02 L/min: Pulse count: 31 Pulse Frequency: 27.78 Hz: </t>
  </si>
  <si>
    <t xml:space="preserve">System Time: 26959 WaterFlow: 0.00 ml Flow rate: 7.21 L/min: Pulse count: 46 Pulse Frequency: 27.03 Hz: </t>
  </si>
  <si>
    <t xml:space="preserve">System Time: 27501 WaterFlow: 0.00 ml Flow rate: 7.62 L/min: Pulse count: 61 Pulse Frequency: 29.41 Hz: </t>
  </si>
  <si>
    <t xml:space="preserve">System Time: 28043 WaterFlow: 0.00 ml Flow rate: 8.33 L/min: Pulse count: 78 Pulse Frequency: 32.26 Hz: </t>
  </si>
  <si>
    <t xml:space="preserve">System Time: 28584 WaterFlow: 0.00 ml Flow rate: 9.20 L/min: Pulse count: 96 Pulse Frequency: 32.26 Hz: </t>
  </si>
  <si>
    <t xml:space="preserve">System Time: 29126 WaterFlow: 0.00 ml Flow rate: 8.89 L/min: Pulse count: 114 Pulse Frequency: 34.48 Hz: </t>
  </si>
  <si>
    <t xml:space="preserve">System Time: 29669 WaterFlow: 0.00 ml Flow rate: 8.89 L/min: Pulse count: 133 Pulse Frequency: 34.48 Hz: </t>
  </si>
  <si>
    <t xml:space="preserve">System Time: 30212 WaterFlow: 0.00 ml Flow rate: 8.89 L/min: Pulse count: 151 Pulse Frequency: 34.48 Hz: </t>
  </si>
  <si>
    <t xml:space="preserve">System Time: 30754 WaterFlow: 0.00 ml Flow rate: 8.89 L/min: Pulse count: 170 Pulse Frequency: 33.33 Hz: </t>
  </si>
  <si>
    <t xml:space="preserve">System Time: 31297 WaterFlow: 0.00 ml Flow rate: 9.20 L/min: Pulse count: 188 Pulse Frequency: 34.48 Hz: </t>
  </si>
  <si>
    <t xml:space="preserve">System Time: 31840 WaterFlow: 0.00 ml Flow rate: 9.52 L/min: Pulse count: 206 Pulse Frequency: 32.26 Hz: </t>
  </si>
  <si>
    <t xml:space="preserve">System Time: 32382 WaterFlow: 0.00 ml Flow rate: 8.89 L/min: Pulse count: 225 Pulse Frequency: 33.33 Hz: </t>
  </si>
  <si>
    <t xml:space="preserve">System Time: 32925 WaterFlow: 0.00 ml Flow rate: 9.20 L/min: Pulse count: 243 Pulse Frequency: 33.33 Hz: </t>
  </si>
  <si>
    <t xml:space="preserve">System Time: 33468 WaterFlow: 0.00 ml Flow rate: 9.20 L/min: Pulse count: 261 Pulse Frequency: 32.26 Hz: </t>
  </si>
  <si>
    <t xml:space="preserve">System Time: 34011 WaterFlow: 0.00 ml Flow rate: 9.20 L/min: Pulse count: 278 Pulse Frequency: 32.26 Hz: </t>
  </si>
  <si>
    <t xml:space="preserve">System Time: 34553 WaterFlow: 0.00 ml Flow rate: 8.89 L/min: Pulse count: 296 Pulse Frequency: 32.26 Hz: </t>
  </si>
  <si>
    <t xml:space="preserve">System Time: 35096 WaterFlow: 0.00 ml Flow rate: 8.89 L/min: Pulse count: 314 Pulse Frequency: 32.26 Hz: </t>
  </si>
  <si>
    <t xml:space="preserve">System Time: 35639 WaterFlow: 0.00 ml Flow rate: 8.60 L/min: Pulse count: 332 Pulse Frequency: 33.33 Hz: </t>
  </si>
  <si>
    <t xml:space="preserve">System Time: 36182 WaterFlow: 0.00 ml Flow rate: 8.33 L/min: Pulse count: 350 Pulse Frequency: 33.33 Hz: </t>
  </si>
  <si>
    <t xml:space="preserve">System Time: 36724 WaterFlow: 0.00 ml Flow rate: 8.60 L/min: Pulse count: 367 Pulse Frequency: 32.26 Hz: </t>
  </si>
  <si>
    <t xml:space="preserve">System Time: 37267 WaterFlow: 0.00 ml Flow rate: 8.89 L/min: Pulse count: 385 Pulse Frequency: 31.25 Hz: </t>
  </si>
  <si>
    <t xml:space="preserve">System Time: 37810 WaterFlow: 0.00 ml Flow rate: 8.33 L/min: Pulse count: 402 Pulse Frequency: 32.26 Hz: </t>
  </si>
  <si>
    <t xml:space="preserve">System Time: 38352 WaterFlow: 0.00 ml Flow rate: 8.60 L/min: Pulse count: 419 Pulse Frequency: 31.25 Hz: </t>
  </si>
  <si>
    <t xml:space="preserve">System Time: 38895 WaterFlow: 0.00 ml Flow rate: 8.33 L/min: Pulse count: 437 Pulse Frequency: 33.33 Hz: </t>
  </si>
  <si>
    <t xml:space="preserve">System Time: 39438 WaterFlow: 0.00 ml Flow rate: 8.33 L/min: Pulse count: 454 Pulse Frequency: 32.26 Hz: </t>
  </si>
  <si>
    <t xml:space="preserve">System Time: 39981 WaterFlow: 0.00 ml Flow rate: 8.60 L/min: Pulse count: 471 Pulse Frequency: 30.30 Hz: </t>
  </si>
  <si>
    <t xml:space="preserve">System Time: 40523 WaterFlow: 0.00 ml Flow rate: 8.33 L/min: Pulse count: 488 Pulse Frequency: 30.30 Hz: </t>
  </si>
  <si>
    <t xml:space="preserve">System Time: 41066 WaterFlow: 0.00 ml Flow rate: 8.33 L/min: Pulse count: 505 Pulse Frequency: 30.30 Hz: </t>
  </si>
  <si>
    <t xml:space="preserve">System Time: 41609 WaterFlow: 0.00 ml Flow rate: 8.33 L/min: Pulse count: 521 Pulse Frequency: 30.30 Hz: </t>
  </si>
  <si>
    <t xml:space="preserve">System Time: 42151 WaterFlow: 0.00 ml Flow rate: 8.33 L/min: Pulse count: 538 Pulse Frequency: 30.30 Hz: </t>
  </si>
  <si>
    <t xml:space="preserve">System Time: 42694 WaterFlow: 0.00 ml Flow rate: 8.08 L/min: Pulse count: 555 Pulse Frequency: 30.30 Hz: </t>
  </si>
  <si>
    <t xml:space="preserve">System Time: 43237 WaterFlow: 0.00 ml Flow rate: 8.33 L/min: Pulse count: 571 Pulse Frequency: 30.30 Hz: </t>
  </si>
  <si>
    <t xml:space="preserve">System Time: 43780 WaterFlow: 0.00 ml Flow rate: 7.84 L/min: Pulse count: 588 Pulse Frequency: 31.25 Hz: </t>
  </si>
  <si>
    <t xml:space="preserve">System Time: 44322 WaterFlow: 0.00 ml Flow rate: 8.08 L/min: Pulse count: 604 Pulse Frequency: 30.30 Hz: </t>
  </si>
  <si>
    <t xml:space="preserve">System Time: 44865 WaterFlow: 0.00 ml Flow rate: 8.33 L/min: Pulse count: 621 Pulse Frequency: 29.41 Hz: </t>
  </si>
  <si>
    <t xml:space="preserve">System Time: 45408 WaterFlow: 0.00 ml Flow rate: 7.84 L/min: Pulse count: 637 Pulse Frequency: 30.30 Hz: </t>
  </si>
  <si>
    <t xml:space="preserve">System Time: 45950 WaterFlow: 0.00 ml Flow rate: 8.33 L/min: Pulse count: 653 Pulse Frequency: 28.57 Hz: </t>
  </si>
  <si>
    <t xml:space="preserve">System Time: 46493 WaterFlow: 0.00 ml Flow rate: 7.62 L/min: Pulse count: 669 Pulse Frequency: 29.41 Hz: </t>
  </si>
  <si>
    <t xml:space="preserve">System Time: 47036 WaterFlow: 0.00 ml Flow rate: 7.62 L/min: Pulse count: 685 Pulse Frequency: 29.41 Hz: </t>
  </si>
  <si>
    <t xml:space="preserve">System Time: 47579 WaterFlow: 0.00 ml Flow rate: 7.21 L/min: Pulse count: 700 Pulse Frequency: 27.78 Hz: </t>
  </si>
  <si>
    <t xml:space="preserve">System Time: 48121 WaterFlow: 0.00 ml Flow rate: 7.41 L/min: Pulse count: 715 Pulse Frequency: 27.78 Hz: </t>
  </si>
  <si>
    <t xml:space="preserve">System Time: 48664 WaterFlow: 0.00 ml Flow rate: 7.21 L/min: Pulse count: 730 Pulse Frequency: 27.78 Hz: </t>
  </si>
  <si>
    <t xml:space="preserve">System Time: 49207 WaterFlow: 0.00 ml Flow rate: 7.02 L/min: Pulse count: 745 Pulse Frequency: 26.32 Hz: </t>
  </si>
  <si>
    <t xml:space="preserve">System Time: 49750 WaterFlow: 0.00 ml Flow rate: 6.20 L/min: Pulse count: 758 Pulse Frequency: 22.73 Hz: </t>
  </si>
  <si>
    <t xml:space="preserve">System Time: 50292 WaterFlow: 0.00 ml Flow rate: 4.04 L/min: Pulse count: 769 Pulse Frequency: 15.15 Hz: </t>
  </si>
  <si>
    <t xml:space="preserve">System Time: 50835 WaterFlow: 0.00 ml Flow rate: 2.52 L/min: Pulse count: 770 Pulse Frequency: 9.43 Hz: </t>
  </si>
  <si>
    <t xml:space="preserve"> 23177 Pulse count: 1 Pulse Frequency: 0.04 Hz: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</si>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</sst>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Sheet1!$C$2:$C$11</c:f>
              <c:numCache>
                <c:formatCode>General</c:formatCode>
                <c:ptCount val="10"/>
                <c:pt idx="0">
                  <c:v>202.0</c:v>
                </c:pt>
                <c:pt idx="1">
                  <c:v>371.0</c:v>
                </c:pt>
                <c:pt idx="2">
                  <c:v>624.0</c:v>
                </c:pt>
                <c:pt idx="3">
                  <c:v>807.0</c:v>
                </c:pt>
                <c:pt idx="4">
                  <c:v>1093.0</c:v>
                </c:pt>
                <c:pt idx="5">
                  <c:v>1256.0</c:v>
                </c:pt>
                <c:pt idx="6">
                  <c:v>1436.0</c:v>
                </c:pt>
                <c:pt idx="7">
                  <c:v>1771.0</c:v>
                </c:pt>
                <c:pt idx="8">
                  <c:v>2010.0</c:v>
                </c:pt>
                <c:pt idx="9">
                  <c:v>2233.0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62480"/>
        <c:axId val="1428864800"/>
      </c:scatterChart>
      <c:valAx>
        <c:axId val="142886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864800"/>
        <c:crosses val="autoZero"/>
        <c:crossBetween val="midCat"/>
      </c:valAx>
      <c:valAx>
        <c:axId val="142886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8862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791338582677"/>
                  <c:y val="-0.005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Sheet1!$N$29:$N$43</c:f>
              <c:numCache>
                <c:formatCode>General</c:formatCode>
                <c:ptCount val="15"/>
                <c:pt idx="0">
                  <c:v>1450.0</c:v>
                </c:pt>
                <c:pt idx="1">
                  <c:v>653.0</c:v>
                </c:pt>
                <c:pt idx="2">
                  <c:v>253.0</c:v>
                </c:pt>
                <c:pt idx="3">
                  <c:v>369.0</c:v>
                </c:pt>
                <c:pt idx="4">
                  <c:v>966.0</c:v>
                </c:pt>
                <c:pt idx="5">
                  <c:v>1774.0</c:v>
                </c:pt>
                <c:pt idx="6">
                  <c:v>702.0</c:v>
                </c:pt>
                <c:pt idx="7">
                  <c:v>577.0</c:v>
                </c:pt>
                <c:pt idx="8">
                  <c:v>594.0</c:v>
                </c:pt>
                <c:pt idx="9">
                  <c:v>785.0</c:v>
                </c:pt>
                <c:pt idx="10">
                  <c:v>673.0</c:v>
                </c:pt>
                <c:pt idx="11">
                  <c:v>1215.0</c:v>
                </c:pt>
                <c:pt idx="12">
                  <c:v>839.0</c:v>
                </c:pt>
                <c:pt idx="13">
                  <c:v>790.0</c:v>
                </c:pt>
                <c:pt idx="14">
                  <c:v>510.0</c:v>
                </c:pt>
              </c:numCache>
            </c:numRef>
          </c:xVal>
          <c:yVal>
            <c:numRef>
              <c:f>Sheet1!$O$29:$O$43</c:f>
              <c:numCache>
                <c:formatCode>General</c:formatCode>
                <c:ptCount val="15"/>
                <c:pt idx="0">
                  <c:v>375.0</c:v>
                </c:pt>
                <c:pt idx="1">
                  <c:v>180.0</c:v>
                </c:pt>
                <c:pt idx="2">
                  <c:v>80.0</c:v>
                </c:pt>
                <c:pt idx="3">
                  <c:v>100.0</c:v>
                </c:pt>
                <c:pt idx="4">
                  <c:v>258.0</c:v>
                </c:pt>
                <c:pt idx="5">
                  <c:v>450.0</c:v>
                </c:pt>
                <c:pt idx="6">
                  <c:v>195.0</c:v>
                </c:pt>
                <c:pt idx="7">
                  <c:v>180.0</c:v>
                </c:pt>
                <c:pt idx="8">
                  <c:v>180.0</c:v>
                </c:pt>
                <c:pt idx="9">
                  <c:v>225.0</c:v>
                </c:pt>
                <c:pt idx="10">
                  <c:v>190.0</c:v>
                </c:pt>
                <c:pt idx="11">
                  <c:v>320.0</c:v>
                </c:pt>
                <c:pt idx="12">
                  <c:v>240.0</c:v>
                </c:pt>
                <c:pt idx="13">
                  <c:v>225.0</c:v>
                </c:pt>
                <c:pt idx="14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7408"/>
        <c:axId val="1479144400"/>
      </c:scatterChart>
      <c:valAx>
        <c:axId val="14791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4400"/>
        <c:crosses val="autoZero"/>
        <c:crossBetween val="midCat"/>
      </c:valAx>
      <c:valAx>
        <c:axId val="1479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Volume (ml)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9</xdr:row>
      <xdr:rowOff>19050</xdr:rowOff>
    </xdr:from>
    <xdr:to>
      <xdr:col>15</xdr:col>
      <xdr:colOff>101600</xdr:colOff>
      <xdr:row>23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43</xdr:row>
      <xdr:rowOff>6350</xdr:rowOff>
    </xdr:from>
    <xdr:to>
      <xdr:col>13</xdr:col>
      <xdr:colOff>292100</xdr:colOff>
      <xdr:row>56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16" workbookViewId="0">
      <selection activeCell="A39" sqref="A39"/>
    </sheetView>
  </sheetViews>
  <sheetFormatPr baseColWidth="10" defaultRowHeight="16" x14ac:dyDescent="0.2"/>
  <cols>
    <col min="1" max="1" width="24.83203125" customWidth="1"/>
    <col min="2" max="2" width="12" customWidth="1"/>
    <col min="3" max="3" width="15.5" customWidth="1"/>
    <col min="19" max="19" width="95" customWidth="1"/>
  </cols>
  <sheetData>
    <row r="1" spans="1:19" x14ac:dyDescent="0.2">
      <c r="A1" t="s">
        <v>0</v>
      </c>
      <c r="B1" t="s">
        <v>1</v>
      </c>
      <c r="C1" t="s">
        <v>2</v>
      </c>
      <c r="F1" t="s">
        <v>4</v>
      </c>
    </row>
    <row r="2" spans="1:19" x14ac:dyDescent="0.2">
      <c r="A2">
        <v>50</v>
      </c>
      <c r="B2">
        <v>34.35</v>
      </c>
      <c r="C2">
        <v>202</v>
      </c>
      <c r="D2">
        <f>A2/B2</f>
        <v>1.4556040756914119</v>
      </c>
    </row>
    <row r="3" spans="1:19" x14ac:dyDescent="0.2">
      <c r="A3">
        <f>A2+50</f>
        <v>100</v>
      </c>
      <c r="B3">
        <v>63.094999999999999</v>
      </c>
      <c r="C3">
        <v>371</v>
      </c>
      <c r="D3">
        <f>A3/B3</f>
        <v>1.5849116411760045</v>
      </c>
    </row>
    <row r="4" spans="1:19" x14ac:dyDescent="0.2">
      <c r="A4">
        <f t="shared" ref="A4:A11" si="0">A3+50</f>
        <v>150</v>
      </c>
      <c r="B4">
        <v>106.12</v>
      </c>
      <c r="C4">
        <v>624</v>
      </c>
      <c r="D4">
        <f>A4/B4</f>
        <v>1.413494157557482</v>
      </c>
    </row>
    <row r="5" spans="1:19" x14ac:dyDescent="0.2">
      <c r="A5">
        <f t="shared" si="0"/>
        <v>200</v>
      </c>
      <c r="B5">
        <v>137.24</v>
      </c>
      <c r="C5">
        <v>807</v>
      </c>
    </row>
    <row r="6" spans="1:19" x14ac:dyDescent="0.2">
      <c r="A6">
        <f t="shared" si="0"/>
        <v>250</v>
      </c>
      <c r="B6">
        <v>185.88300000000001</v>
      </c>
      <c r="C6">
        <v>1093</v>
      </c>
    </row>
    <row r="7" spans="1:19" x14ac:dyDescent="0.2">
      <c r="A7">
        <f t="shared" si="0"/>
        <v>300</v>
      </c>
      <c r="B7">
        <v>213.60400000000001</v>
      </c>
      <c r="C7">
        <v>1256</v>
      </c>
    </row>
    <row r="8" spans="1:19" x14ac:dyDescent="0.2">
      <c r="A8">
        <f t="shared" si="0"/>
        <v>350</v>
      </c>
      <c r="B8">
        <v>244.21600000000001</v>
      </c>
      <c r="C8">
        <v>1436</v>
      </c>
    </row>
    <row r="9" spans="1:19" x14ac:dyDescent="0.2">
      <c r="A9">
        <f t="shared" si="0"/>
        <v>400</v>
      </c>
      <c r="B9">
        <v>301.19</v>
      </c>
      <c r="C9">
        <v>1771</v>
      </c>
      <c r="Q9" t="s">
        <v>59</v>
      </c>
      <c r="R9" t="s">
        <v>2</v>
      </c>
    </row>
    <row r="10" spans="1:19" x14ac:dyDescent="0.2">
      <c r="A10">
        <f t="shared" si="0"/>
        <v>450</v>
      </c>
      <c r="B10">
        <v>314.83999999999997</v>
      </c>
      <c r="C10">
        <v>2010</v>
      </c>
      <c r="S10" t="s">
        <v>58</v>
      </c>
    </row>
    <row r="11" spans="1:19" x14ac:dyDescent="0.2">
      <c r="A11">
        <f t="shared" si="0"/>
        <v>500</v>
      </c>
      <c r="B11">
        <v>379.77</v>
      </c>
      <c r="C11">
        <v>2233</v>
      </c>
      <c r="S11" t="s">
        <v>7</v>
      </c>
    </row>
    <row r="12" spans="1:19" x14ac:dyDescent="0.2">
      <c r="A12" t="s">
        <v>3</v>
      </c>
      <c r="S12" t="s">
        <v>8</v>
      </c>
    </row>
    <row r="13" spans="1:19" x14ac:dyDescent="0.2">
      <c r="S13" t="s">
        <v>9</v>
      </c>
    </row>
    <row r="14" spans="1:19" x14ac:dyDescent="0.2">
      <c r="S14" t="s">
        <v>10</v>
      </c>
    </row>
    <row r="15" spans="1:19" x14ac:dyDescent="0.2">
      <c r="S15" t="s">
        <v>11</v>
      </c>
    </row>
    <row r="16" spans="1:19" x14ac:dyDescent="0.2">
      <c r="S16" t="s">
        <v>12</v>
      </c>
    </row>
    <row r="17" spans="1:19" x14ac:dyDescent="0.2">
      <c r="S17" t="s">
        <v>13</v>
      </c>
    </row>
    <row r="18" spans="1:19" x14ac:dyDescent="0.2">
      <c r="S18" t="s">
        <v>14</v>
      </c>
    </row>
    <row r="19" spans="1:19" x14ac:dyDescent="0.2">
      <c r="S19" t="s">
        <v>15</v>
      </c>
    </row>
    <row r="20" spans="1:19" x14ac:dyDescent="0.2">
      <c r="S20" t="s">
        <v>16</v>
      </c>
    </row>
    <row r="21" spans="1:19" x14ac:dyDescent="0.2">
      <c r="A21" t="s">
        <v>0</v>
      </c>
      <c r="B21" t="s">
        <v>1</v>
      </c>
      <c r="C21" t="s">
        <v>2</v>
      </c>
      <c r="D21" t="s">
        <v>0</v>
      </c>
      <c r="H21" t="s">
        <v>6</v>
      </c>
      <c r="S21" t="s">
        <v>17</v>
      </c>
    </row>
    <row r="22" spans="1:19" x14ac:dyDescent="0.2">
      <c r="A22">
        <v>375</v>
      </c>
      <c r="B22">
        <v>246.6</v>
      </c>
      <c r="C22">
        <v>1450</v>
      </c>
      <c r="D22">
        <v>375</v>
      </c>
      <c r="G22">
        <f>C22/B22</f>
        <v>5.8799675587996756</v>
      </c>
      <c r="H22">
        <f>C22/A22</f>
        <v>3.8666666666666667</v>
      </c>
      <c r="S22" t="s">
        <v>18</v>
      </c>
    </row>
    <row r="23" spans="1:19" x14ac:dyDescent="0.2">
      <c r="A23">
        <v>180</v>
      </c>
      <c r="B23">
        <f>357.66-246.6</f>
        <v>111.06000000000003</v>
      </c>
      <c r="C23">
        <f>2103-1450</f>
        <v>653</v>
      </c>
      <c r="D23">
        <v>180</v>
      </c>
      <c r="G23">
        <f t="shared" ref="G23:G33" si="1">C23/B23</f>
        <v>5.8797046641455051</v>
      </c>
      <c r="H23">
        <f t="shared" ref="H23:H33" si="2">C23/A23</f>
        <v>3.6277777777777778</v>
      </c>
      <c r="S23" t="s">
        <v>19</v>
      </c>
    </row>
    <row r="24" spans="1:19" x14ac:dyDescent="0.2">
      <c r="A24">
        <v>80</v>
      </c>
      <c r="B24">
        <v>43.03</v>
      </c>
      <c r="C24">
        <v>253</v>
      </c>
      <c r="D24">
        <v>80</v>
      </c>
      <c r="G24">
        <f t="shared" si="1"/>
        <v>5.8796188705554266</v>
      </c>
      <c r="H24">
        <f t="shared" si="2"/>
        <v>3.1625000000000001</v>
      </c>
      <c r="S24" t="s">
        <v>20</v>
      </c>
    </row>
    <row r="25" spans="1:19" x14ac:dyDescent="0.2">
      <c r="A25">
        <v>100</v>
      </c>
      <c r="B25">
        <v>62.75</v>
      </c>
      <c r="C25">
        <v>369</v>
      </c>
      <c r="D25">
        <v>100</v>
      </c>
      <c r="G25">
        <f t="shared" si="1"/>
        <v>5.8804780876494025</v>
      </c>
      <c r="H25">
        <f t="shared" si="2"/>
        <v>3.69</v>
      </c>
      <c r="S25" t="s">
        <v>21</v>
      </c>
    </row>
    <row r="26" spans="1:19" x14ac:dyDescent="0.2">
      <c r="A26">
        <v>258</v>
      </c>
      <c r="B26">
        <v>164.29</v>
      </c>
      <c r="C26">
        <v>966</v>
      </c>
      <c r="D26">
        <v>258</v>
      </c>
      <c r="G26">
        <f t="shared" si="1"/>
        <v>5.8798466126970608</v>
      </c>
      <c r="H26">
        <f t="shared" si="2"/>
        <v>3.7441860465116279</v>
      </c>
      <c r="S26" t="s">
        <v>22</v>
      </c>
    </row>
    <row r="27" spans="1:19" x14ac:dyDescent="0.2">
      <c r="A27">
        <v>500</v>
      </c>
      <c r="B27">
        <v>562.41999999999996</v>
      </c>
      <c r="C27">
        <v>3307</v>
      </c>
      <c r="D27">
        <v>500</v>
      </c>
      <c r="G27">
        <f t="shared" si="1"/>
        <v>5.8799473702926646</v>
      </c>
      <c r="H27">
        <f t="shared" si="2"/>
        <v>6.6139999999999999</v>
      </c>
      <c r="S27" t="s">
        <v>23</v>
      </c>
    </row>
    <row r="28" spans="1:19" x14ac:dyDescent="0.2">
      <c r="A28">
        <v>450</v>
      </c>
      <c r="B28">
        <v>301.70999999999998</v>
      </c>
      <c r="C28">
        <v>1774</v>
      </c>
      <c r="D28">
        <v>450</v>
      </c>
      <c r="G28">
        <f t="shared" si="1"/>
        <v>5.8798183686321304</v>
      </c>
      <c r="H28">
        <f t="shared" si="2"/>
        <v>3.9422222222222221</v>
      </c>
      <c r="S28" t="s">
        <v>24</v>
      </c>
    </row>
    <row r="29" spans="1:19" x14ac:dyDescent="0.2">
      <c r="A29">
        <v>195</v>
      </c>
      <c r="B29">
        <f>421.1-301.71</f>
        <v>119.39000000000004</v>
      </c>
      <c r="C29">
        <f>2476-1774</f>
        <v>702</v>
      </c>
      <c r="D29">
        <v>195</v>
      </c>
      <c r="G29">
        <f t="shared" si="1"/>
        <v>5.8798894379763782</v>
      </c>
      <c r="H29">
        <f t="shared" si="2"/>
        <v>3.6</v>
      </c>
      <c r="N29">
        <v>1450</v>
      </c>
      <c r="O29">
        <v>375</v>
      </c>
      <c r="S29" t="s">
        <v>25</v>
      </c>
    </row>
    <row r="30" spans="1:19" x14ac:dyDescent="0.2">
      <c r="A30">
        <v>180</v>
      </c>
      <c r="B30">
        <v>98.13</v>
      </c>
      <c r="C30">
        <v>577</v>
      </c>
      <c r="D30">
        <v>180</v>
      </c>
      <c r="E30" t="s">
        <v>5</v>
      </c>
      <c r="G30">
        <f t="shared" si="1"/>
        <v>5.8799551615204324</v>
      </c>
      <c r="H30">
        <f t="shared" si="2"/>
        <v>3.2055555555555557</v>
      </c>
      <c r="N30">
        <f>2103-1450</f>
        <v>653</v>
      </c>
      <c r="O30">
        <v>180</v>
      </c>
      <c r="S30" t="s">
        <v>26</v>
      </c>
    </row>
    <row r="31" spans="1:19" x14ac:dyDescent="0.2">
      <c r="A31">
        <v>180</v>
      </c>
      <c r="B31">
        <f>199.15-98.13</f>
        <v>101.02000000000001</v>
      </c>
      <c r="C31">
        <f>1171-577</f>
        <v>594</v>
      </c>
      <c r="D31">
        <v>180</v>
      </c>
      <c r="E31" t="s">
        <v>5</v>
      </c>
      <c r="G31">
        <f t="shared" si="1"/>
        <v>5.880023757671748</v>
      </c>
      <c r="H31">
        <f t="shared" si="2"/>
        <v>3.3</v>
      </c>
      <c r="N31">
        <v>253</v>
      </c>
      <c r="O31">
        <v>80</v>
      </c>
      <c r="S31" t="s">
        <v>27</v>
      </c>
    </row>
    <row r="32" spans="1:19" x14ac:dyDescent="0.2">
      <c r="A32">
        <v>225</v>
      </c>
      <c r="B32">
        <v>133.5</v>
      </c>
      <c r="C32">
        <v>785</v>
      </c>
      <c r="D32">
        <v>225</v>
      </c>
      <c r="E32" t="s">
        <v>5</v>
      </c>
      <c r="G32">
        <f t="shared" si="1"/>
        <v>5.8801498127340821</v>
      </c>
      <c r="H32">
        <f t="shared" si="2"/>
        <v>3.4888888888888889</v>
      </c>
      <c r="N32">
        <v>369</v>
      </c>
      <c r="O32">
        <v>100</v>
      </c>
      <c r="S32" t="s">
        <v>28</v>
      </c>
    </row>
    <row r="33" spans="1:19" x14ac:dyDescent="0.2">
      <c r="A33">
        <v>190</v>
      </c>
      <c r="B33">
        <v>114</v>
      </c>
      <c r="C33">
        <v>673</v>
      </c>
      <c r="D33">
        <v>190</v>
      </c>
      <c r="G33">
        <f>C33/B33</f>
        <v>5.9035087719298245</v>
      </c>
      <c r="H33">
        <f>C33/A33</f>
        <v>3.5421052631578949</v>
      </c>
      <c r="N33">
        <v>966</v>
      </c>
      <c r="O33">
        <v>258</v>
      </c>
      <c r="S33" t="s">
        <v>29</v>
      </c>
    </row>
    <row r="34" spans="1:19" x14ac:dyDescent="0.2">
      <c r="A34">
        <v>320</v>
      </c>
      <c r="B34">
        <v>341.2</v>
      </c>
      <c r="C34">
        <v>1215</v>
      </c>
      <c r="D34">
        <v>320</v>
      </c>
      <c r="G34">
        <f>C34/B34</f>
        <v>3.5609613130128959</v>
      </c>
      <c r="H34">
        <f t="shared" ref="H34:H39" si="3">C34/A34</f>
        <v>3.796875</v>
      </c>
      <c r="N34">
        <v>1774</v>
      </c>
      <c r="O34">
        <v>450</v>
      </c>
      <c r="S34" t="s">
        <v>30</v>
      </c>
    </row>
    <row r="35" spans="1:19" x14ac:dyDescent="0.2">
      <c r="A35">
        <v>240</v>
      </c>
      <c r="B35">
        <v>238.42</v>
      </c>
      <c r="C35">
        <v>839</v>
      </c>
      <c r="D35">
        <v>240</v>
      </c>
      <c r="G35">
        <f t="shared" ref="G35:G38" si="4">C35/B35</f>
        <v>3.5190000838855804</v>
      </c>
      <c r="H35">
        <f t="shared" si="3"/>
        <v>3.4958333333333331</v>
      </c>
      <c r="N35">
        <f>2476-1774</f>
        <v>702</v>
      </c>
      <c r="O35">
        <v>195</v>
      </c>
      <c r="S35" t="s">
        <v>31</v>
      </c>
    </row>
    <row r="36" spans="1:19" x14ac:dyDescent="0.2">
      <c r="A36">
        <v>225</v>
      </c>
      <c r="B36">
        <v>221.85</v>
      </c>
      <c r="C36">
        <v>790</v>
      </c>
      <c r="D36">
        <v>225</v>
      </c>
      <c r="G36">
        <f t="shared" si="4"/>
        <v>3.5609646157313501</v>
      </c>
      <c r="H36">
        <f t="shared" si="3"/>
        <v>3.5111111111111111</v>
      </c>
      <c r="N36">
        <v>577</v>
      </c>
      <c r="O36">
        <v>180</v>
      </c>
      <c r="S36" t="s">
        <v>32</v>
      </c>
    </row>
    <row r="37" spans="1:19" x14ac:dyDescent="0.2">
      <c r="A37">
        <v>150</v>
      </c>
      <c r="B37">
        <v>143.22</v>
      </c>
      <c r="C37">
        <v>510</v>
      </c>
      <c r="D37">
        <v>150</v>
      </c>
      <c r="G37">
        <f t="shared" si="4"/>
        <v>3.5609551738583995</v>
      </c>
      <c r="H37">
        <f t="shared" si="3"/>
        <v>3.4</v>
      </c>
      <c r="N37">
        <f>1171-577</f>
        <v>594</v>
      </c>
      <c r="O37">
        <v>180</v>
      </c>
      <c r="S37" t="s">
        <v>33</v>
      </c>
    </row>
    <row r="38" spans="1:19" x14ac:dyDescent="0.2">
      <c r="A38">
        <v>500</v>
      </c>
      <c r="B38">
        <v>532</v>
      </c>
      <c r="C38">
        <v>2090</v>
      </c>
      <c r="D38">
        <v>500</v>
      </c>
      <c r="G38">
        <f t="shared" si="4"/>
        <v>3.9285714285714284</v>
      </c>
      <c r="H38">
        <f t="shared" si="3"/>
        <v>4.18</v>
      </c>
      <c r="N38">
        <v>785</v>
      </c>
      <c r="O38">
        <v>225</v>
      </c>
      <c r="S38" t="s">
        <v>34</v>
      </c>
    </row>
    <row r="39" spans="1:19" x14ac:dyDescent="0.2">
      <c r="H39" t="e">
        <f t="shared" si="3"/>
        <v>#DIV/0!</v>
      </c>
      <c r="N39">
        <v>673</v>
      </c>
      <c r="O39">
        <v>190</v>
      </c>
      <c r="S39" t="s">
        <v>35</v>
      </c>
    </row>
    <row r="40" spans="1:19" x14ac:dyDescent="0.2">
      <c r="N40">
        <v>1215</v>
      </c>
      <c r="O40">
        <v>320</v>
      </c>
      <c r="S40" t="s">
        <v>36</v>
      </c>
    </row>
    <row r="41" spans="1:19" x14ac:dyDescent="0.2">
      <c r="N41">
        <v>839</v>
      </c>
      <c r="O41">
        <v>240</v>
      </c>
      <c r="S41" t="s">
        <v>37</v>
      </c>
    </row>
    <row r="42" spans="1:19" x14ac:dyDescent="0.2">
      <c r="H42">
        <f>AVERAGE(H22:H33)</f>
        <v>3.815325201731719</v>
      </c>
      <c r="I42">
        <f>AVERAGE(H22:H26,H28:H36)</f>
        <v>3.569551561801791</v>
      </c>
      <c r="N42">
        <v>790</v>
      </c>
      <c r="O42">
        <v>225</v>
      </c>
      <c r="S42" t="s">
        <v>38</v>
      </c>
    </row>
    <row r="43" spans="1:19" x14ac:dyDescent="0.2">
      <c r="N43">
        <v>510</v>
      </c>
      <c r="O43">
        <v>150</v>
      </c>
      <c r="S43" t="s">
        <v>39</v>
      </c>
    </row>
    <row r="44" spans="1:19" x14ac:dyDescent="0.2">
      <c r="S44" t="s">
        <v>40</v>
      </c>
    </row>
    <row r="45" spans="1:19" x14ac:dyDescent="0.2">
      <c r="S45" t="s">
        <v>41</v>
      </c>
    </row>
    <row r="46" spans="1:19" x14ac:dyDescent="0.2">
      <c r="S46" t="s">
        <v>42</v>
      </c>
    </row>
    <row r="47" spans="1:19" x14ac:dyDescent="0.2">
      <c r="S47" t="s">
        <v>43</v>
      </c>
    </row>
    <row r="48" spans="1:19" x14ac:dyDescent="0.2">
      <c r="S48" t="s">
        <v>44</v>
      </c>
    </row>
    <row r="49" spans="19:19" x14ac:dyDescent="0.2">
      <c r="S49" t="s">
        <v>45</v>
      </c>
    </row>
    <row r="50" spans="19:19" x14ac:dyDescent="0.2">
      <c r="S50" t="s">
        <v>46</v>
      </c>
    </row>
    <row r="51" spans="19:19" x14ac:dyDescent="0.2">
      <c r="S51" t="s">
        <v>47</v>
      </c>
    </row>
    <row r="52" spans="19:19" x14ac:dyDescent="0.2">
      <c r="S52" t="s">
        <v>48</v>
      </c>
    </row>
    <row r="53" spans="19:19" x14ac:dyDescent="0.2">
      <c r="S53" t="s">
        <v>49</v>
      </c>
    </row>
    <row r="54" spans="19:19" x14ac:dyDescent="0.2">
      <c r="S54" t="s">
        <v>50</v>
      </c>
    </row>
    <row r="55" spans="19:19" x14ac:dyDescent="0.2">
      <c r="S55" t="s">
        <v>51</v>
      </c>
    </row>
    <row r="56" spans="19:19" x14ac:dyDescent="0.2">
      <c r="S56" t="s">
        <v>52</v>
      </c>
    </row>
    <row r="57" spans="19:19" x14ac:dyDescent="0.2">
      <c r="S57" t="s">
        <v>53</v>
      </c>
    </row>
    <row r="58" spans="19:19" x14ac:dyDescent="0.2">
      <c r="S58" t="s">
        <v>54</v>
      </c>
    </row>
    <row r="59" spans="19:19" x14ac:dyDescent="0.2">
      <c r="S59" t="s">
        <v>55</v>
      </c>
    </row>
    <row r="60" spans="19:19" x14ac:dyDescent="0.2">
      <c r="S60" t="s">
        <v>56</v>
      </c>
    </row>
    <row r="61" spans="19:19" x14ac:dyDescent="0.2">
      <c r="S61" t="s">
        <v>57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Pearson</dc:creator>
  <cp:lastModifiedBy>Stewart Pearson</cp:lastModifiedBy>
  <dcterms:created xsi:type="dcterms:W3CDTF">2017-11-15T17:45:03Z</dcterms:created>
  <dcterms:modified xsi:type="dcterms:W3CDTF">2018-03-30T02:21:43Z</dcterms:modified>
</cp:coreProperties>
</file>